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PH\"/>
    </mc:Choice>
  </mc:AlternateContent>
  <xr:revisionPtr revIDLastSave="0" documentId="13_ncr:1_{620B8343-49A8-4BF2-91A1-6FFD5545D0B4}" xr6:coauthVersionLast="41" xr6:coauthVersionMax="41" xr10:uidLastSave="{00000000-0000-0000-0000-000000000000}"/>
  <bookViews>
    <workbookView xWindow="29490" yWindow="1305" windowWidth="27345" windowHeight="14130" xr2:uid="{00000000-000D-0000-FFFF-FFFF00000000}"/>
  </bookViews>
  <sheets>
    <sheet name="Tracking" sheetId="1" r:id="rId1"/>
    <sheet name="PH" sheetId="8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4" i="1"/>
  <c r="U5" i="1"/>
  <c r="U6" i="1"/>
  <c r="U7" i="1"/>
  <c r="U8" i="1"/>
  <c r="U9" i="1"/>
  <c r="U10" i="1"/>
  <c r="U11" i="1"/>
  <c r="U12" i="1"/>
  <c r="U13" i="1"/>
  <c r="U14" i="1"/>
  <c r="U4" i="1"/>
  <c r="P4" i="1"/>
  <c r="P5" i="1"/>
  <c r="P6" i="1"/>
  <c r="P7" i="1"/>
  <c r="P8" i="1"/>
  <c r="P9" i="1"/>
  <c r="P10" i="1"/>
  <c r="P11" i="1"/>
  <c r="P12" i="1"/>
  <c r="P13" i="1"/>
  <c r="E14" i="1" l="1"/>
  <c r="D14" i="1"/>
  <c r="C14" i="1"/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N13" i="1"/>
  <c r="N10" i="1"/>
  <c r="N6" i="1"/>
  <c r="N7" i="1"/>
  <c r="N11" i="1"/>
  <c r="N9" i="1"/>
  <c r="N5" i="1"/>
  <c r="N4" i="1"/>
  <c r="N14" i="1" s="1"/>
  <c r="N12" i="1"/>
  <c r="N8" i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O13" i="1"/>
  <c r="O10" i="1"/>
  <c r="O5" i="1"/>
  <c r="M10" i="1"/>
  <c r="M5" i="1"/>
  <c r="O12" i="1"/>
  <c r="M12" i="1"/>
  <c r="M13" i="1"/>
  <c r="O11" i="1"/>
  <c r="O4" i="1"/>
  <c r="O14" i="1" s="1"/>
  <c r="M6" i="1"/>
  <c r="O8" i="1"/>
  <c r="M7" i="1"/>
  <c r="M9" i="1"/>
  <c r="M8" i="1"/>
  <c r="O7" i="1"/>
  <c r="O6" i="1"/>
  <c r="O9" i="1"/>
  <c r="M11" i="1"/>
  <c r="M4" i="1"/>
  <c r="M14" i="1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AA11" i="1"/>
  <c r="AA13" i="1"/>
  <c r="AA4" i="1"/>
  <c r="AA14" i="1" s="1"/>
  <c r="AA8" i="1"/>
  <c r="AA6" i="1"/>
  <c r="AA9" i="1"/>
  <c r="AA12" i="1"/>
  <c r="AA10" i="1"/>
  <c r="AA5" i="1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AI9" i="1"/>
  <c r="AI4" i="1"/>
  <c r="AI14" i="1" s="1"/>
  <c r="AI5" i="1"/>
  <c r="AI8" i="1"/>
  <c r="AI13" i="1"/>
  <c r="AI6" i="1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AI11" i="1" l="1"/>
  <c r="L6" i="1"/>
  <c r="L11" i="1"/>
  <c r="L9" i="1"/>
  <c r="J9" i="1"/>
  <c r="J11" i="1"/>
  <c r="J6" i="1"/>
  <c r="J8" i="1"/>
  <c r="J7" i="1"/>
  <c r="J5" i="1"/>
  <c r="L8" i="1"/>
  <c r="J13" i="1"/>
  <c r="L13" i="1"/>
  <c r="J4" i="1"/>
  <c r="J14" i="1" s="1"/>
  <c r="L4" i="1"/>
  <c r="L14" i="1" s="1"/>
  <c r="J12" i="1"/>
  <c r="J10" i="1"/>
  <c r="L7" i="1"/>
  <c r="L5" i="1"/>
  <c r="L12" i="1"/>
  <c r="L10" i="1"/>
  <c r="K12" i="1"/>
  <c r="W12" i="1" s="1"/>
  <c r="K6" i="1"/>
  <c r="AE6" i="1" s="1"/>
  <c r="K5" i="1"/>
  <c r="AE5" i="1" s="1"/>
  <c r="K8" i="1"/>
  <c r="W8" i="1" s="1"/>
  <c r="K9" i="1"/>
  <c r="W9" i="1" s="1"/>
  <c r="K10" i="1"/>
  <c r="W10" i="1" s="1"/>
  <c r="K4" i="1"/>
  <c r="K14" i="1" s="1"/>
  <c r="K7" i="1"/>
  <c r="K11" i="1"/>
  <c r="K13" i="1"/>
  <c r="AE13" i="1" s="1"/>
  <c r="AI7" i="1"/>
  <c r="AI12" i="1"/>
  <c r="AH4" i="1"/>
  <c r="AH14" i="1" s="1"/>
  <c r="AJ11" i="1"/>
  <c r="AH7" i="1"/>
  <c r="AH5" i="1"/>
  <c r="AD5" i="1" s="1"/>
  <c r="AH11" i="1"/>
  <c r="AJ10" i="1"/>
  <c r="AF10" i="1" s="1"/>
  <c r="AG10" i="1" s="1"/>
  <c r="AJ12" i="1"/>
  <c r="AH12" i="1"/>
  <c r="AD12" i="1" s="1"/>
  <c r="AJ8" i="1"/>
  <c r="AJ9" i="1"/>
  <c r="AJ13" i="1"/>
  <c r="AH8" i="1"/>
  <c r="AJ7" i="1"/>
  <c r="AF7" i="1" s="1"/>
  <c r="AG7" i="1" s="1"/>
  <c r="AH9" i="1"/>
  <c r="AH6" i="1"/>
  <c r="AH10" i="1"/>
  <c r="AJ6" i="1"/>
  <c r="AJ5" i="1"/>
  <c r="AH13" i="1"/>
  <c r="AJ4" i="1"/>
  <c r="AJ14" i="1" s="1"/>
  <c r="AI10" i="1"/>
  <c r="W11" i="1"/>
  <c r="Z6" i="1"/>
  <c r="Z11" i="1"/>
  <c r="Z7" i="1"/>
  <c r="Z4" i="1"/>
  <c r="Z14" i="1" s="1"/>
  <c r="AB5" i="1"/>
  <c r="AB11" i="1"/>
  <c r="AB4" i="1"/>
  <c r="AB14" i="1" s="1"/>
  <c r="AB9" i="1"/>
  <c r="Z9" i="1"/>
  <c r="AB8" i="1"/>
  <c r="AA7" i="1"/>
  <c r="AB10" i="1"/>
  <c r="Z10" i="1"/>
  <c r="Z12" i="1"/>
  <c r="Z13" i="1"/>
  <c r="AB12" i="1"/>
  <c r="AB7" i="1"/>
  <c r="X7" i="1" s="1"/>
  <c r="Z8" i="1"/>
  <c r="V8" i="1" s="1"/>
  <c r="Z5" i="1"/>
  <c r="AB13" i="1"/>
  <c r="AB6" i="1"/>
  <c r="W14" i="1" l="1"/>
  <c r="R14" i="1" s="1"/>
  <c r="AE14" i="1"/>
  <c r="X14" i="1"/>
  <c r="S14" i="1" s="1"/>
  <c r="AF14" i="1"/>
  <c r="V7" i="1"/>
  <c r="AF12" i="1"/>
  <c r="AG12" i="1" s="1"/>
  <c r="AD7" i="1"/>
  <c r="V14" i="1"/>
  <c r="Q14" i="1" s="1"/>
  <c r="AD14" i="1"/>
  <c r="W5" i="1"/>
  <c r="R5" i="1" s="1"/>
  <c r="AF6" i="1"/>
  <c r="AG6" i="1" s="1"/>
  <c r="X6" i="1"/>
  <c r="AD11" i="1"/>
  <c r="V11" i="1"/>
  <c r="V9" i="1"/>
  <c r="AD10" i="1"/>
  <c r="AD6" i="1"/>
  <c r="AD9" i="1"/>
  <c r="Q7" i="1"/>
  <c r="AF9" i="1"/>
  <c r="AG9" i="1" s="1"/>
  <c r="V12" i="1"/>
  <c r="X9" i="1"/>
  <c r="Y9" i="1" s="1"/>
  <c r="V6" i="1"/>
  <c r="AE12" i="1"/>
  <c r="R12" i="1" s="1"/>
  <c r="AF11" i="1"/>
  <c r="AG11" i="1" s="1"/>
  <c r="V10" i="1"/>
  <c r="X10" i="1"/>
  <c r="S10" i="1" s="1"/>
  <c r="T10" i="1" s="1"/>
  <c r="X11" i="1"/>
  <c r="Y11" i="1" s="1"/>
  <c r="AE9" i="1"/>
  <c r="R9" i="1" s="1"/>
  <c r="AD8" i="1"/>
  <c r="Q8" i="1" s="1"/>
  <c r="AE10" i="1"/>
  <c r="R10" i="1" s="1"/>
  <c r="AE8" i="1"/>
  <c r="R8" i="1" s="1"/>
  <c r="V5" i="1"/>
  <c r="Q5" i="1" s="1"/>
  <c r="Q12" i="1"/>
  <c r="AF5" i="1"/>
  <c r="AG5" i="1" s="1"/>
  <c r="X12" i="1"/>
  <c r="Y12" i="1" s="1"/>
  <c r="X5" i="1"/>
  <c r="Y5" i="1" s="1"/>
  <c r="W13" i="1"/>
  <c r="R13" i="1" s="1"/>
  <c r="W4" i="1"/>
  <c r="AD4" i="1"/>
  <c r="AE7" i="1"/>
  <c r="Y6" i="1"/>
  <c r="S6" i="1"/>
  <c r="T6" i="1" s="1"/>
  <c r="V4" i="1"/>
  <c r="AF4" i="1"/>
  <c r="AG4" i="1" s="1"/>
  <c r="X8" i="1"/>
  <c r="X13" i="1"/>
  <c r="X4" i="1"/>
  <c r="AF8" i="1"/>
  <c r="AG8" i="1" s="1"/>
  <c r="AD13" i="1"/>
  <c r="AF13" i="1"/>
  <c r="AG13" i="1" s="1"/>
  <c r="W6" i="1"/>
  <c r="R6" i="1" s="1"/>
  <c r="S7" i="1"/>
  <c r="T7" i="1" s="1"/>
  <c r="Y7" i="1"/>
  <c r="V13" i="1"/>
  <c r="W7" i="1"/>
  <c r="AE4" i="1"/>
  <c r="AE11" i="1"/>
  <c r="R11" i="1" s="1"/>
  <c r="Q10" i="1" l="1"/>
  <c r="S11" i="1"/>
  <c r="T11" i="1" s="1"/>
  <c r="Q11" i="1"/>
  <c r="Q6" i="1"/>
  <c r="S9" i="1"/>
  <c r="T9" i="1" s="1"/>
  <c r="Y10" i="1"/>
  <c r="Q9" i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<sst xmlns="http://schemas.openxmlformats.org/spreadsheetml/2006/main" count="149" uniqueCount="91">
  <si>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</si>
  <si>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</si>
  <si>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</si>
  <si>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</si>
  <si>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</si>
  <si>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</si>
  <si>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</si>
  <si>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</si>
  <si>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</si>
  <si>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</si>
  <si>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</si>
  <si>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</si>
  <si>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</si>
  <si>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</si>
  <si>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</si>
  <si>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</si>
  <si>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</si>
  <si>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</si>
  <si>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</si>
  <si>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</si>
  <si>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</si>
  <si>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</si>
  <si>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</si>
  <si>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</si>
  <si>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</si>
  <si>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</si>
  <si>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</si>
  <si>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</si>
  <si>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</si>
  <si>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</si>
  <si>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</si>
  <si>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</si>
  <si>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</si>
  <si>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</si>
  <si>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</si>
  <si>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</si>
  <si>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</si>
  <si>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</si>
  <si>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</si>
  <si>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</si>
  <si>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</si>
  <si>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</si>
  <si>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</si>
  <si>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</si>
  <si>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</si>
  <si>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</si>
  <si>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</si>
  <si>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</si>
  <si>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</si>
  <si>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</si>
  <si>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</si>
  <si>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</si>
  <si>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</si>
  <si>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</si>
  <si>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</si>
  <si>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Sep</t>
  </si>
  <si>
    <t>Supplier already discontinued (No more additional purchases)</t>
  </si>
  <si>
    <t>To be plotted  for marketing deals (8 remaining stock)</t>
  </si>
  <si>
    <t>JBL</t>
  </si>
  <si>
    <t>PH_shopeelifestyle_62655794</t>
  </si>
  <si>
    <t>Remaining stock already sold out</t>
  </si>
  <si>
    <t>Asus</t>
  </si>
  <si>
    <t>PH_Cognetics Inc._127234677</t>
  </si>
  <si>
    <t>Remaining stock will be written off and reinbounded as consignment SKUs as aligned with Finance (purchased under Shopee Hong Kong - written off to avoid tax exposure)</t>
  </si>
  <si>
    <t>HP</t>
  </si>
  <si>
    <t>PH_hpofficialstore_ph_67422291</t>
  </si>
  <si>
    <t>Oppo</t>
  </si>
  <si>
    <t>PH_OPPO OFFICIAL STORE_24681653</t>
  </si>
  <si>
    <t>Consistent flashing of SKUs (Realme 3, which comprises 90% of remaining inventory value, will have entire remaining quantity flashed 1st week of October as part of RealMe brand day)</t>
  </si>
  <si>
    <t>Realme</t>
  </si>
  <si>
    <t>PH_Realme Official Store_119485441</t>
  </si>
  <si>
    <t>Can reapply for better payment terms in December (increased from 5 days to 15 days this June 2019)</t>
  </si>
  <si>
    <t>BAU purchasing and replenishment - regular replenishment orders twice a month, with additional orders for campaign requirements once a month</t>
  </si>
  <si>
    <t>Nivea</t>
  </si>
  <si>
    <t>PH_NIVEA Philippines_68019230</t>
  </si>
  <si>
    <t>Payment terms already at 30 days</t>
  </si>
  <si>
    <t>BAU purchasing and replenishment - regular replenishment orders twice a month, with additional orders for campaign requirements once a month - brand will participate in baby fair (monthly) and baby day (Nov 4)</t>
  </si>
  <si>
    <t>MamyPoko, SOFY, Lifree</t>
  </si>
  <si>
    <t>PH_MamyPoko Official_110543663</t>
  </si>
  <si>
    <t>Colgate, Palmolive, Tender Care</t>
  </si>
  <si>
    <t>PH_Colgate-Palmolive Philippines_45237836</t>
  </si>
  <si>
    <t>Can reapply for better payment terms in Q4  (increased from 5 days to 15 days this July 2019) (weren't granted 30 day payments because of Shopee restrictions in sharing audited financial statements)</t>
  </si>
  <si>
    <t>Huggies</t>
  </si>
  <si>
    <t>PH_Huggies_Diapers (Outright)_40323623</t>
  </si>
  <si>
    <t>Currently negotiating TOP from 7 to 15 days</t>
  </si>
  <si>
    <t>Remaining stock will be written off and reinbounded as consignment SKUs as aligned with Finance (purchased under Shopee Hong Kong - written off to avoid tax exposure). Some SKUs also plotted for flash on 10.10, and brand might avail of Platinum marketing package for 11.11 and 12.12</t>
  </si>
  <si>
    <t>Xiaomi</t>
  </si>
  <si>
    <t>PH_Xiaomi Official Store_53874302</t>
  </si>
  <si>
    <t>August</t>
  </si>
  <si>
    <t>July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</si>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</sst>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4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0" fillId="0" borderId="13" xfId="0" applyNumberFormat="1" applyBorder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2" xfId="0" applyNumberFormat="1" applyBorder="1" applyAlignment="1">
      <alignment horizontal="center" vertical="top"/>
    </xf>
    <xf numFmtId="3" fontId="0" fillId="0" borderId="1" xfId="0" quotePrefix="1" applyNumberFormat="1" applyBorder="1" applyAlignment="1">
      <alignment horizontal="left" vertical="top" wrapText="1"/>
    </xf>
    <xf numFmtId="3" fontId="7" fillId="0" borderId="0" xfId="0" applyNumberFormat="1" applyFont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7" fillId="12" borderId="0" xfId="0" applyNumberFormat="1" applyFont="1" applyFill="1" applyAlignment="1">
      <alignment horizontal="left" vertical="top"/>
    </xf>
    <xf numFmtId="0" fontId="0" fillId="0" borderId="13" xfId="0" applyBorder="1" applyAlignment="1">
      <alignment vertical="top"/>
    </xf>
    <xf numFmtId="0" fontId="0" fillId="0" borderId="12" xfId="0" applyBorder="1" applyAlignment="1">
      <alignment vertical="top"/>
    </xf>
    <xf numFmtId="3" fontId="8" fillId="0" borderId="1" xfId="0" quotePrefix="1" applyNumberFormat="1" applyFont="1" applyBorder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12" borderId="0" xfId="0" applyNumberFormat="1" applyFill="1" applyAlignment="1">
      <alignment horizontal="left" vertical="top"/>
    </xf>
    <xf numFmtId="3" fontId="7" fillId="12" borderId="10" xfId="0" applyNumberFormat="1" applyFont="1" applyFill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3" fillId="0" borderId="1" xfId="0" applyNumberFormat="1" applyFon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3" fillId="0" borderId="15" xfId="0" applyFont="1" applyBorder="1" applyAlignment="1">
      <alignment horizontal="left"/>
    </xf>
    <xf numFmtId="3" fontId="3" fillId="0" borderId="15" xfId="0" applyNumberFormat="1" applyFont="1" applyBorder="1" applyAlignment="1">
      <alignment horizontal="left"/>
    </xf>
    <xf numFmtId="6" fontId="3" fillId="0" borderId="15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quotePrefix="1" applyNumberFormat="1" applyFont="1" applyBorder="1" applyAlignment="1">
      <alignment horizontal="left"/>
    </xf>
    <xf numFmtId="3" fontId="3" fillId="10" borderId="15" xfId="0" quotePrefix="1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0" fillId="0" borderId="0" xfId="0" applyBorder="1"/>
  </cellXfs>
  <cellStyles count="3">
    <cellStyle name="Bad" xfId="2" builtinId="27"/>
    <cellStyle name="Normal" xfId="0" builtinId="0"/>
    <cellStyle name="Percent 2" xfId="1" xr:uid="{00000000-0005-0000-0000-000002000000}"/>
  </cellStyles>
  <dxfs count="1"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6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94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95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96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54</v>
      </c>
      <c r="B3" s="70" t="s">
        <v>11</v>
      </c>
      <c r="C3" s="71" t="s">
        <v>12</v>
      </c>
      <c r="D3" s="72" t="s">
        <v>13</v>
      </c>
      <c r="E3" s="97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43678</v>
      </c>
      <c r="K3" s="64">
        <v>43709</v>
      </c>
      <c r="L3" s="68" t="s">
        <v>19</v>
      </c>
      <c r="M3" s="64">
        <v>43678</v>
      </c>
      <c r="N3" s="64">
        <v>43709</v>
      </c>
      <c r="O3" s="68" t="s">
        <v>19</v>
      </c>
      <c r="P3" s="54" t="s">
        <v>20</v>
      </c>
      <c r="Q3" s="61">
        <v>43678</v>
      </c>
      <c r="R3" s="61">
        <v>43709</v>
      </c>
      <c r="S3" s="61" t="s">
        <v>21</v>
      </c>
      <c r="T3" s="54" t="s">
        <v>22</v>
      </c>
      <c r="U3" s="52" t="s">
        <v>20</v>
      </c>
      <c r="V3" s="61">
        <v>43678</v>
      </c>
      <c r="W3" s="61">
        <v>43709</v>
      </c>
      <c r="X3" s="54" t="s">
        <v>23</v>
      </c>
      <c r="Y3" s="54" t="s">
        <v>22</v>
      </c>
      <c r="Z3" s="61">
        <v>43678</v>
      </c>
      <c r="AA3" s="61">
        <v>43709</v>
      </c>
      <c r="AB3" s="54" t="s">
        <v>21</v>
      </c>
      <c r="AC3" s="54" t="s">
        <v>20</v>
      </c>
      <c r="AD3" s="61">
        <v>43678</v>
      </c>
      <c r="AE3" s="61">
        <v>43709</v>
      </c>
      <c r="AF3" s="54" t="s">
        <v>24</v>
      </c>
      <c r="AG3" s="53" t="s">
        <v>22</v>
      </c>
      <c r="AH3" s="61">
        <v>43678</v>
      </c>
      <c r="AI3" s="61">
        <v>43709</v>
      </c>
      <c r="AJ3" s="54" t="s">
        <v>24</v>
      </c>
      <c r="AK3" s="2"/>
      <c r="AL3" s="2"/>
    </row>
    <row r="4" spans="1:41" s="23" customFormat="1" x14ac:dyDescent="0.35">
      <c r="A4" s="79"/>
      <c r="B4" s="80"/>
      <c r="C4" s="76"/>
      <c r="D4" s="76"/>
      <c r="E4" s="76"/>
      <c r="F4" s="79"/>
      <c r="G4" s="79"/>
      <c r="H4" s="79"/>
      <c r="I4" s="79"/>
      <c r="J4" s="98" t="e">
        <f>VLOOKUP($B4,'Daily COGS'!$B:$E,2,FALSE)</f>
        <v>#N/A</v>
      </c>
      <c r="K4" s="98" t="e">
        <f>VLOOKUP($B4,'Daily COGS'!$B:$E,3,FALSE)</f>
        <v>#N/A</v>
      </c>
      <c r="L4" s="98" t="e">
        <f>VLOOKUP($B4,'Daily COGS'!$B:$E,4,FALSE)</f>
        <v>#N/A</v>
      </c>
      <c r="M4" s="98" t="e">
        <f>VLOOKUP($B4,'Daily Inbounds'!$B:$E,2,FALSE)</f>
        <v>#N/A</v>
      </c>
      <c r="N4" s="98" t="e">
        <f>VLOOKUP($B4,'Daily Inbounds'!$B:$E,3,FALSE)</f>
        <v>#N/A</v>
      </c>
      <c r="O4" s="98" t="e">
        <f>VLOOKUP($B4,'Daily Inbounds'!$B:$E,4,FALSE)</f>
        <v>#N/A</v>
      </c>
      <c r="P4" s="81" t="str">
        <f>IFERROR(VLOOKUP($B4,PH!$A:$AJ, 23,FALSE), "")</f>
        <v/>
      </c>
      <c r="Q4" s="82" t="str">
        <f t="shared" ref="Q4:Q14" si="0">IFERROR(IF(V4="n.a.", -AD4, IF(AD4="n.a.", V4, V4-AD4)),"n.a.")</f>
        <v>n.a.</v>
      </c>
      <c r="R4" s="82" t="str">
        <f t="shared" ref="R4:R14" si="1">IFERROR(IF(W4="n.a.", -AE4, IF(AE4="n.a.", W4, W4-AE4)),"n.a.")</f>
        <v>n.a.</v>
      </c>
      <c r="S4" s="83" t="str">
        <f t="shared" ref="S4:S14" si="2">IFERROR(IF(X4="n.a.", -AF4, IF(AF4="n.a.", X4, X4-AF4)),"n.a.")</f>
        <v>n.a.</v>
      </c>
      <c r="T4" s="84" t="str">
        <f t="shared" ref="T4:T13" si="3">IFERROR(P4-S4, "n.a.")</f>
        <v>n.a.</v>
      </c>
      <c r="U4" s="92" t="str">
        <f>IFERROR(VLOOKUP($B4,PH!$A:$AJ, 27,FALSE), "")</f>
        <v/>
      </c>
      <c r="V4" s="82" t="str">
        <f t="shared" ref="V4:V14" si="4">IFERROR(Z4/J4*30,"n.a.")</f>
        <v>n.a.</v>
      </c>
      <c r="W4" s="85" t="str">
        <f t="shared" ref="W4:W14" si="5">IFERROR(AA4/K4*30,"n.a.")</f>
        <v>n.a.</v>
      </c>
      <c r="X4" s="82" t="str">
        <f t="shared" ref="X4:X14" si="6">IFERROR(AB4/L4*30,"n.a.")</f>
        <v>n.a.</v>
      </c>
      <c r="Y4" s="84" t="str">
        <f t="shared" ref="Y4:Y13" si="7">IFERROR(-X4+U4,"n.a.")</f>
        <v>n.a.</v>
      </c>
      <c r="Z4" s="98" t="e">
        <f>VLOOKUP(B4,'Daily Inventory Value'!B:E,2,FALSE)</f>
        <v>#N/A</v>
      </c>
      <c r="AA4" s="98" t="e">
        <f>VLOOKUP(B4,'Daily Inventory Value'!B:E,3,FALSE)</f>
        <v>#N/A</v>
      </c>
      <c r="AB4" s="98" t="e">
        <f>VLOOKUP(B4,'Daily Inventory Value'!B:E,4,FALSE)</f>
        <v>#N/A</v>
      </c>
      <c r="AC4" s="81" t="str">
        <f>IFERROR(VLOOKUP($B4,PH!$A:$AJ, 32,FALSE), "")</f>
        <v/>
      </c>
      <c r="AD4" s="82" t="str">
        <f t="shared" ref="AD4:AD14" si="8">IFERROR(AH4/J4*30,"n.a.")</f>
        <v>n.a.</v>
      </c>
      <c r="AE4" s="82" t="str">
        <f t="shared" ref="AE4:AE14" si="9">IFERROR(AI4/K4*30,"n.a.")</f>
        <v>n.a.</v>
      </c>
      <c r="AF4" s="78" t="str">
        <f t="shared" ref="AF4:AF14" si="10">IFERROR(AJ4/L4*30,"n.a.")</f>
        <v>n.a.</v>
      </c>
      <c r="AG4" s="84" t="str">
        <f t="shared" ref="AG4:AG13" si="11">IFERROR(-AC4+AF4, "n.a.")</f>
        <v>n.a.</v>
      </c>
      <c r="AH4" s="98" t="e">
        <f>VLOOKUP(B4,'Daily Accounts Payable'!B:E,2,FALSE)</f>
        <v>#N/A</v>
      </c>
      <c r="AI4" s="98" t="e">
        <f>VLOOKUP(B4,'Daily Accounts Payable'!B:E,3,FALSE)</f>
        <v>#N/A</v>
      </c>
      <c r="AJ4" s="98" t="e">
        <f>VLOOKUP(B4,'Daily Accounts Payable'!B:E,4,FALSE)</f>
        <v>#N/A</v>
      </c>
    </row>
    <row r="5" spans="1:41" s="23" customFormat="1" x14ac:dyDescent="0.35">
      <c r="A5" s="86"/>
      <c r="B5" s="87"/>
      <c r="C5" s="76"/>
      <c r="D5" s="76"/>
      <c r="E5" s="76"/>
      <c r="F5" s="79"/>
      <c r="G5" s="79"/>
      <c r="H5" s="79"/>
      <c r="I5" s="86"/>
      <c r="J5" s="98" t="e">
        <f>VLOOKUP($B5,'Daily COGS'!$B:$E,2,FALSE)</f>
        <v>#N/A</v>
      </c>
      <c r="K5" s="98" t="e">
        <f>VLOOKUP($B5,'Daily COGS'!$B:$E,3,FALSE)</f>
        <v>#N/A</v>
      </c>
      <c r="L5" s="98" t="e">
        <f>VLOOKUP($B5,'Daily COGS'!$B:$E,4,FALSE)</f>
        <v>#N/A</v>
      </c>
      <c r="M5" s="98" t="e">
        <f>VLOOKUP($B5,'Daily Inbounds'!$B:$E,2,FALSE)</f>
        <v>#N/A</v>
      </c>
      <c r="N5" s="98" t="e">
        <f>VLOOKUP($B5,'Daily Inbounds'!$B:$E,3,FALSE)</f>
        <v>#N/A</v>
      </c>
      <c r="O5" s="98" t="e">
        <f>VLOOKUP($B5,'Daily Inbounds'!$B:$E,4,FALSE)</f>
        <v>#N/A</v>
      </c>
      <c r="P5" s="81" t="str">
        <f>IFERROR(VLOOKUP($B5,PH!$A:$AJ, 23,FALSE), "")</f>
        <v/>
      </c>
      <c r="Q5" s="89" t="str">
        <f t="shared" si="0"/>
        <v>n.a.</v>
      </c>
      <c r="R5" s="89" t="str">
        <f t="shared" si="1"/>
        <v>n.a.</v>
      </c>
      <c r="S5" s="90" t="str">
        <f t="shared" si="2"/>
        <v>n.a.</v>
      </c>
      <c r="T5" s="84" t="str">
        <f t="shared" si="3"/>
        <v>n.a.</v>
      </c>
      <c r="U5" s="92" t="str">
        <f>IFERROR(VLOOKUP($B5,PH!$A:$AJ, 27,FALSE), "")</f>
        <v/>
      </c>
      <c r="V5" s="89" t="str">
        <f t="shared" si="4"/>
        <v>n.a.</v>
      </c>
      <c r="W5" s="91" t="str">
        <f t="shared" si="5"/>
        <v>n.a.</v>
      </c>
      <c r="X5" s="89" t="str">
        <f t="shared" si="6"/>
        <v>n.a.</v>
      </c>
      <c r="Y5" s="84" t="str">
        <f t="shared" si="7"/>
        <v>n.a.</v>
      </c>
      <c r="Z5" s="99" t="e">
        <f>VLOOKUP(B5,'Daily Inventory Value'!B:E,2,FALSE)</f>
        <v>#N/A</v>
      </c>
      <c r="AA5" s="99" t="e">
        <f>VLOOKUP(B5,'Daily Inventory Value'!B:E,3,FALSE)</f>
        <v>#N/A</v>
      </c>
      <c r="AB5" s="99" t="e">
        <f>VLOOKUP(B5,'Daily Inventory Value'!B:E,4,FALSE)</f>
        <v>#N/A</v>
      </c>
      <c r="AC5" s="81" t="str">
        <f>IFERROR(VLOOKUP($B5,PH!$A:$AJ, 32,FALSE), "")</f>
        <v/>
      </c>
      <c r="AD5" s="89" t="str">
        <f t="shared" si="8"/>
        <v>n.a.</v>
      </c>
      <c r="AE5" s="89" t="str">
        <f t="shared" si="9"/>
        <v>n.a.</v>
      </c>
      <c r="AF5" s="76" t="str">
        <f t="shared" si="10"/>
        <v>n.a.</v>
      </c>
      <c r="AG5" s="84" t="str">
        <f t="shared" si="11"/>
        <v>n.a.</v>
      </c>
      <c r="AH5" s="99" t="e">
        <f>VLOOKUP(B5,'Daily Accounts Payable'!B:E,2,FALSE)</f>
        <v>#N/A</v>
      </c>
      <c r="AI5" s="99" t="e">
        <f>VLOOKUP(B5,'Daily Accounts Payable'!B:E,3,FALSE)</f>
        <v>#N/A</v>
      </c>
      <c r="AJ5" s="99" t="e">
        <f>VLOOKUP(B5,'Daily Accounts Payable'!B:E,4,FALSE)</f>
        <v>#N/A</v>
      </c>
    </row>
    <row r="6" spans="1:41" s="23" customFormat="1" x14ac:dyDescent="0.35">
      <c r="A6" s="86"/>
      <c r="B6" s="87"/>
      <c r="C6" s="76"/>
      <c r="D6" s="76"/>
      <c r="E6" s="76"/>
      <c r="F6" s="79"/>
      <c r="G6" s="79"/>
      <c r="H6" s="79"/>
      <c r="I6" s="86"/>
      <c r="J6" s="98" t="e">
        <f>VLOOKUP($B6,'Daily COGS'!$B:$E,2,FALSE)</f>
        <v>#N/A</v>
      </c>
      <c r="K6" s="98" t="e">
        <f>VLOOKUP($B6,'Daily COGS'!$B:$E,3,FALSE)</f>
        <v>#N/A</v>
      </c>
      <c r="L6" s="98" t="e">
        <f>VLOOKUP($B6,'Daily COGS'!$B:$E,4,FALSE)</f>
        <v>#N/A</v>
      </c>
      <c r="M6" s="98" t="e">
        <f>VLOOKUP($B6,'Daily Inbounds'!$B:$E,2,FALSE)</f>
        <v>#N/A</v>
      </c>
      <c r="N6" s="98" t="e">
        <f>VLOOKUP($B6,'Daily Inbounds'!$B:$E,3,FALSE)</f>
        <v>#N/A</v>
      </c>
      <c r="O6" s="98" t="e">
        <f>VLOOKUP($B6,'Daily Inbounds'!$B:$E,4,FALSE)</f>
        <v>#N/A</v>
      </c>
      <c r="P6" s="81" t="str">
        <f>IFERROR(VLOOKUP($B6,PH!$A:$AJ, 23,FALSE), "")</f>
        <v/>
      </c>
      <c r="Q6" s="89" t="str">
        <f t="shared" si="0"/>
        <v>n.a.</v>
      </c>
      <c r="R6" s="89" t="str">
        <f t="shared" si="1"/>
        <v>n.a.</v>
      </c>
      <c r="S6" s="90" t="str">
        <f t="shared" si="2"/>
        <v>n.a.</v>
      </c>
      <c r="T6" s="84" t="str">
        <f t="shared" si="3"/>
        <v>n.a.</v>
      </c>
      <c r="U6" s="92" t="str">
        <f>IFERROR(VLOOKUP($B6,PH!$A:$AJ, 27,FALSE), "")</f>
        <v/>
      </c>
      <c r="V6" s="89" t="str">
        <f t="shared" si="4"/>
        <v>n.a.</v>
      </c>
      <c r="W6" s="91" t="str">
        <f t="shared" si="5"/>
        <v>n.a.</v>
      </c>
      <c r="X6" s="89" t="str">
        <f t="shared" si="6"/>
        <v>n.a.</v>
      </c>
      <c r="Y6" s="84" t="str">
        <f t="shared" si="7"/>
        <v>n.a.</v>
      </c>
      <c r="Z6" s="99" t="e">
        <f>VLOOKUP(B6,'Daily Inventory Value'!B:E,2,FALSE)</f>
        <v>#N/A</v>
      </c>
      <c r="AA6" s="99" t="e">
        <f>VLOOKUP(B6,'Daily Inventory Value'!B:E,3,FALSE)</f>
        <v>#N/A</v>
      </c>
      <c r="AB6" s="99" t="e">
        <f>VLOOKUP(B6,'Daily Inventory Value'!B:E,4,FALSE)</f>
        <v>#N/A</v>
      </c>
      <c r="AC6" s="81" t="str">
        <f>IFERROR(VLOOKUP($B6,PH!$A:$AJ, 32,FALSE), "")</f>
        <v/>
      </c>
      <c r="AD6" s="89" t="str">
        <f t="shared" si="8"/>
        <v>n.a.</v>
      </c>
      <c r="AE6" s="89" t="str">
        <f t="shared" si="9"/>
        <v>n.a.</v>
      </c>
      <c r="AF6" s="76" t="str">
        <f t="shared" si="10"/>
        <v>n.a.</v>
      </c>
      <c r="AG6" s="84" t="str">
        <f t="shared" si="11"/>
        <v>n.a.</v>
      </c>
      <c r="AH6" s="99" t="e">
        <f>VLOOKUP(B6,'Daily Accounts Payable'!B:E,2,FALSE)</f>
        <v>#N/A</v>
      </c>
      <c r="AI6" s="99" t="e">
        <f>VLOOKUP(B6,'Daily Accounts Payable'!B:E,3,FALSE)</f>
        <v>#N/A</v>
      </c>
      <c r="AJ6" s="99" t="e">
        <f>VLOOKUP(B6,'Daily Accounts Payable'!B:E,4,FALSE)</f>
        <v>#N/A</v>
      </c>
    </row>
    <row r="7" spans="1:41" s="23" customFormat="1" x14ac:dyDescent="0.35">
      <c r="A7" s="86"/>
      <c r="B7" s="87"/>
      <c r="C7" s="76"/>
      <c r="D7" s="76"/>
      <c r="E7" s="76"/>
      <c r="F7" s="79"/>
      <c r="G7" s="79"/>
      <c r="H7" s="79"/>
      <c r="I7" s="86"/>
      <c r="J7" s="98" t="e">
        <f>VLOOKUP($B7,'Daily COGS'!$B:$E,2,FALSE)</f>
        <v>#N/A</v>
      </c>
      <c r="K7" s="98" t="e">
        <f>VLOOKUP($B7,'Daily COGS'!$B:$E,3,FALSE)</f>
        <v>#N/A</v>
      </c>
      <c r="L7" s="98" t="e">
        <f>VLOOKUP($B7,'Daily COGS'!$B:$E,4,FALSE)</f>
        <v>#N/A</v>
      </c>
      <c r="M7" s="98" t="e">
        <f>VLOOKUP($B7,'Daily Inbounds'!$B:$E,2,FALSE)</f>
        <v>#N/A</v>
      </c>
      <c r="N7" s="98" t="e">
        <f>VLOOKUP($B7,'Daily Inbounds'!$B:$E,3,FALSE)</f>
        <v>#N/A</v>
      </c>
      <c r="O7" s="98" t="e">
        <f>VLOOKUP($B7,'Daily Inbounds'!$B:$E,4,FALSE)</f>
        <v>#N/A</v>
      </c>
      <c r="P7" s="81" t="str">
        <f>IFERROR(VLOOKUP($B7,PH!$A:$AJ, 23,FALSE), "")</f>
        <v/>
      </c>
      <c r="Q7" s="89" t="str">
        <f t="shared" si="0"/>
        <v>n.a.</v>
      </c>
      <c r="R7" s="89" t="str">
        <f t="shared" si="1"/>
        <v>n.a.</v>
      </c>
      <c r="S7" s="90" t="str">
        <f t="shared" si="2"/>
        <v>n.a.</v>
      </c>
      <c r="T7" s="84" t="str">
        <f t="shared" si="3"/>
        <v>n.a.</v>
      </c>
      <c r="U7" s="92" t="str">
        <f>IFERROR(VLOOKUP($B7,PH!$A:$AJ, 27,FALSE), "")</f>
        <v/>
      </c>
      <c r="V7" s="89" t="str">
        <f t="shared" si="4"/>
        <v>n.a.</v>
      </c>
      <c r="W7" s="91" t="str">
        <f t="shared" si="5"/>
        <v>n.a.</v>
      </c>
      <c r="X7" s="89" t="str">
        <f t="shared" si="6"/>
        <v>n.a.</v>
      </c>
      <c r="Y7" s="84" t="str">
        <f t="shared" si="7"/>
        <v>n.a.</v>
      </c>
      <c r="Z7" s="99" t="e">
        <f>VLOOKUP(B7,'Daily Inventory Value'!B:E,2,FALSE)</f>
        <v>#N/A</v>
      </c>
      <c r="AA7" s="99" t="e">
        <f>VLOOKUP(B7,'Daily Inventory Value'!B:E,3,FALSE)</f>
        <v>#N/A</v>
      </c>
      <c r="AB7" s="99" t="e">
        <f>VLOOKUP(B7,'Daily Inventory Value'!B:E,4,FALSE)</f>
        <v>#N/A</v>
      </c>
      <c r="AC7" s="81" t="str">
        <f>IFERROR(VLOOKUP($B7,PH!$A:$AJ, 32,FALSE), "")</f>
        <v/>
      </c>
      <c r="AD7" s="89" t="str">
        <f t="shared" si="8"/>
        <v>n.a.</v>
      </c>
      <c r="AE7" s="89" t="str">
        <f t="shared" si="9"/>
        <v>n.a.</v>
      </c>
      <c r="AF7" s="76" t="str">
        <f t="shared" si="10"/>
        <v>n.a.</v>
      </c>
      <c r="AG7" s="84" t="str">
        <f t="shared" si="11"/>
        <v>n.a.</v>
      </c>
      <c r="AH7" s="99" t="e">
        <f>VLOOKUP(B7,'Daily Accounts Payable'!B:E,2,FALSE)</f>
        <v>#N/A</v>
      </c>
      <c r="AI7" s="99" t="e">
        <f>VLOOKUP(B7,'Daily Accounts Payable'!B:E,3,FALSE)</f>
        <v>#N/A</v>
      </c>
      <c r="AJ7" s="99" t="e">
        <f>VLOOKUP(B7,'Daily Accounts Payable'!B:E,4,FALSE)</f>
        <v>#N/A</v>
      </c>
    </row>
    <row r="8" spans="1:41" s="23" customFormat="1" x14ac:dyDescent="0.35">
      <c r="A8" s="86"/>
      <c r="B8" s="87"/>
      <c r="C8" s="76"/>
      <c r="D8" s="76"/>
      <c r="E8" s="76"/>
      <c r="F8" s="79"/>
      <c r="G8" s="79"/>
      <c r="H8" s="79"/>
      <c r="I8" s="86"/>
      <c r="J8" s="98" t="e">
        <f>VLOOKUP($B8,'Daily COGS'!$B:$E,2,FALSE)</f>
        <v>#N/A</v>
      </c>
      <c r="K8" s="98" t="e">
        <f>VLOOKUP($B8,'Daily COGS'!$B:$E,3,FALSE)</f>
        <v>#N/A</v>
      </c>
      <c r="L8" s="98" t="e">
        <f>VLOOKUP($B8,'Daily COGS'!$B:$E,4,FALSE)</f>
        <v>#N/A</v>
      </c>
      <c r="M8" s="98" t="e">
        <f>VLOOKUP($B8,'Daily Inbounds'!$B:$E,2,FALSE)</f>
        <v>#N/A</v>
      </c>
      <c r="N8" s="98" t="e">
        <f>VLOOKUP($B8,'Daily Inbounds'!$B:$E,3,FALSE)</f>
        <v>#N/A</v>
      </c>
      <c r="O8" s="98" t="e">
        <f>VLOOKUP($B8,'Daily Inbounds'!$B:$E,4,FALSE)</f>
        <v>#N/A</v>
      </c>
      <c r="P8" s="81" t="str">
        <f>IFERROR(VLOOKUP($B8,PH!$A:$AJ, 23,FALSE), "")</f>
        <v/>
      </c>
      <c r="Q8" s="89" t="str">
        <f t="shared" si="0"/>
        <v>n.a.</v>
      </c>
      <c r="R8" s="89" t="str">
        <f t="shared" si="1"/>
        <v>n.a.</v>
      </c>
      <c r="S8" s="90" t="str">
        <f t="shared" si="2"/>
        <v>n.a.</v>
      </c>
      <c r="T8" s="84" t="str">
        <f t="shared" si="3"/>
        <v>n.a.</v>
      </c>
      <c r="U8" s="92" t="str">
        <f>IFERROR(VLOOKUP($B8,PH!$A:$AJ, 27,FALSE), "")</f>
        <v/>
      </c>
      <c r="V8" s="89" t="str">
        <f t="shared" si="4"/>
        <v>n.a.</v>
      </c>
      <c r="W8" s="91" t="str">
        <f t="shared" si="5"/>
        <v>n.a.</v>
      </c>
      <c r="X8" s="89" t="str">
        <f t="shared" si="6"/>
        <v>n.a.</v>
      </c>
      <c r="Y8" s="84" t="str">
        <f t="shared" si="7"/>
        <v>n.a.</v>
      </c>
      <c r="Z8" s="99" t="e">
        <f>VLOOKUP(B8,'Daily Inventory Value'!B:E,2,FALSE)</f>
        <v>#N/A</v>
      </c>
      <c r="AA8" s="99" t="e">
        <f>VLOOKUP(B8,'Daily Inventory Value'!B:E,3,FALSE)</f>
        <v>#N/A</v>
      </c>
      <c r="AB8" s="99" t="e">
        <f>VLOOKUP(B8,'Daily Inventory Value'!B:E,4,FALSE)</f>
        <v>#N/A</v>
      </c>
      <c r="AC8" s="81" t="str">
        <f>IFERROR(VLOOKUP($B8,PH!$A:$AJ, 32,FALSE), "")</f>
        <v/>
      </c>
      <c r="AD8" s="89" t="str">
        <f t="shared" si="8"/>
        <v>n.a.</v>
      </c>
      <c r="AE8" s="89" t="str">
        <f t="shared" si="9"/>
        <v>n.a.</v>
      </c>
      <c r="AF8" s="76" t="str">
        <f t="shared" si="10"/>
        <v>n.a.</v>
      </c>
      <c r="AG8" s="84" t="str">
        <f t="shared" si="11"/>
        <v>n.a.</v>
      </c>
      <c r="AH8" s="99" t="e">
        <f>VLOOKUP(B8,'Daily Accounts Payable'!B:E,2,FALSE)</f>
        <v>#N/A</v>
      </c>
      <c r="AI8" s="99" t="e">
        <f>VLOOKUP(B8,'Daily Accounts Payable'!B:E,3,FALSE)</f>
        <v>#N/A</v>
      </c>
      <c r="AJ8" s="99" t="e">
        <f>VLOOKUP(B8,'Daily Accounts Payable'!B:E,4,FALSE)</f>
        <v>#N/A</v>
      </c>
    </row>
    <row r="9" spans="1:41" s="23" customFormat="1" x14ac:dyDescent="0.35">
      <c r="A9" s="86"/>
      <c r="B9" s="87"/>
      <c r="C9" s="76"/>
      <c r="D9" s="76"/>
      <c r="E9" s="76"/>
      <c r="F9" s="79"/>
      <c r="G9" s="79"/>
      <c r="H9" s="79"/>
      <c r="I9" s="86"/>
      <c r="J9" s="98" t="e">
        <f>VLOOKUP($B9,'Daily COGS'!$B:$E,2,FALSE)</f>
        <v>#N/A</v>
      </c>
      <c r="K9" s="98" t="e">
        <f>VLOOKUP($B9,'Daily COGS'!$B:$E,3,FALSE)</f>
        <v>#N/A</v>
      </c>
      <c r="L9" s="98" t="e">
        <f>VLOOKUP($B9,'Daily COGS'!$B:$E,4,FALSE)</f>
        <v>#N/A</v>
      </c>
      <c r="M9" s="98" t="e">
        <f>VLOOKUP($B9,'Daily Inbounds'!$B:$E,2,FALSE)</f>
        <v>#N/A</v>
      </c>
      <c r="N9" s="98" t="e">
        <f>VLOOKUP($B9,'Daily Inbounds'!$B:$E,3,FALSE)</f>
        <v>#N/A</v>
      </c>
      <c r="O9" s="98" t="e">
        <f>VLOOKUP($B9,'Daily Inbounds'!$B:$E,4,FALSE)</f>
        <v>#N/A</v>
      </c>
      <c r="P9" s="81" t="str">
        <f>IFERROR(VLOOKUP($B9,PH!$A:$AJ, 23,FALSE), "")</f>
        <v/>
      </c>
      <c r="Q9" s="89" t="str">
        <f t="shared" si="0"/>
        <v>n.a.</v>
      </c>
      <c r="R9" s="89" t="str">
        <f t="shared" si="1"/>
        <v>n.a.</v>
      </c>
      <c r="S9" s="90" t="str">
        <f t="shared" si="2"/>
        <v>n.a.</v>
      </c>
      <c r="T9" s="84" t="str">
        <f t="shared" si="3"/>
        <v>n.a.</v>
      </c>
      <c r="U9" s="92" t="str">
        <f>IFERROR(VLOOKUP($B9,PH!$A:$AJ, 27,FALSE), "")</f>
        <v/>
      </c>
      <c r="V9" s="89" t="str">
        <f t="shared" si="4"/>
        <v>n.a.</v>
      </c>
      <c r="W9" s="91" t="str">
        <f t="shared" si="5"/>
        <v>n.a.</v>
      </c>
      <c r="X9" s="89" t="str">
        <f t="shared" si="6"/>
        <v>n.a.</v>
      </c>
      <c r="Y9" s="84" t="str">
        <f t="shared" si="7"/>
        <v>n.a.</v>
      </c>
      <c r="Z9" s="99" t="e">
        <f>VLOOKUP(B9,'Daily Inventory Value'!B:E,2,FALSE)</f>
        <v>#N/A</v>
      </c>
      <c r="AA9" s="99" t="e">
        <f>VLOOKUP(B9,'Daily Inventory Value'!B:E,3,FALSE)</f>
        <v>#N/A</v>
      </c>
      <c r="AB9" s="99" t="e">
        <f>VLOOKUP(B9,'Daily Inventory Value'!B:E,4,FALSE)</f>
        <v>#N/A</v>
      </c>
      <c r="AC9" s="81" t="str">
        <f>IFERROR(VLOOKUP($B9,PH!$A:$AJ, 32,FALSE), "")</f>
        <v/>
      </c>
      <c r="AD9" s="89" t="str">
        <f t="shared" si="8"/>
        <v>n.a.</v>
      </c>
      <c r="AE9" s="89" t="str">
        <f t="shared" si="9"/>
        <v>n.a.</v>
      </c>
      <c r="AF9" s="76" t="str">
        <f t="shared" si="10"/>
        <v>n.a.</v>
      </c>
      <c r="AG9" s="84" t="str">
        <f t="shared" si="11"/>
        <v>n.a.</v>
      </c>
      <c r="AH9" s="99" t="e">
        <f>VLOOKUP(B9,'Daily Accounts Payable'!B:E,2,FALSE)</f>
        <v>#N/A</v>
      </c>
      <c r="AI9" s="99" t="e">
        <f>VLOOKUP(B9,'Daily Accounts Payable'!B:E,3,FALSE)</f>
        <v>#N/A</v>
      </c>
      <c r="AJ9" s="99" t="e">
        <f>VLOOKUP(B9,'Daily Accounts Payable'!B:E,4,FALSE)</f>
        <v>#N/A</v>
      </c>
    </row>
    <row r="10" spans="1:41" s="23" customFormat="1" x14ac:dyDescent="0.35">
      <c r="A10" s="86"/>
      <c r="B10" s="87"/>
      <c r="C10" s="76"/>
      <c r="D10" s="76"/>
      <c r="E10" s="76"/>
      <c r="F10" s="79"/>
      <c r="G10" s="79"/>
      <c r="H10" s="79"/>
      <c r="I10" s="86"/>
      <c r="J10" s="98" t="e">
        <f>VLOOKUP($B10,'Daily COGS'!$B:$E,2,FALSE)</f>
        <v>#N/A</v>
      </c>
      <c r="K10" s="98" t="e">
        <f>VLOOKUP($B10,'Daily COGS'!$B:$E,3,FALSE)</f>
        <v>#N/A</v>
      </c>
      <c r="L10" s="98" t="e">
        <f>VLOOKUP($B10,'Daily COGS'!$B:$E,4,FALSE)</f>
        <v>#N/A</v>
      </c>
      <c r="M10" s="98" t="e">
        <f>VLOOKUP($B10,'Daily Inbounds'!$B:$E,2,FALSE)</f>
        <v>#N/A</v>
      </c>
      <c r="N10" s="98" t="e">
        <f>VLOOKUP($B10,'Daily Inbounds'!$B:$E,3,FALSE)</f>
        <v>#N/A</v>
      </c>
      <c r="O10" s="98" t="e">
        <f>VLOOKUP($B10,'Daily Inbounds'!$B:$E,4,FALSE)</f>
        <v>#N/A</v>
      </c>
      <c r="P10" s="81" t="str">
        <f>IFERROR(VLOOKUP($B10,PH!$A:$AJ, 23,FALSE), "")</f>
        <v/>
      </c>
      <c r="Q10" s="89" t="str">
        <f t="shared" si="0"/>
        <v>n.a.</v>
      </c>
      <c r="R10" s="89" t="str">
        <f t="shared" si="1"/>
        <v>n.a.</v>
      </c>
      <c r="S10" s="90" t="str">
        <f t="shared" si="2"/>
        <v>n.a.</v>
      </c>
      <c r="T10" s="84" t="str">
        <f t="shared" si="3"/>
        <v>n.a.</v>
      </c>
      <c r="U10" s="92" t="str">
        <f>IFERROR(VLOOKUP($B10,PH!$A:$AJ, 27,FALSE), "")</f>
        <v/>
      </c>
      <c r="V10" s="89" t="str">
        <f t="shared" si="4"/>
        <v>n.a.</v>
      </c>
      <c r="W10" s="91" t="str">
        <f t="shared" si="5"/>
        <v>n.a.</v>
      </c>
      <c r="X10" s="89" t="str">
        <f t="shared" si="6"/>
        <v>n.a.</v>
      </c>
      <c r="Y10" s="84" t="str">
        <f t="shared" si="7"/>
        <v>n.a.</v>
      </c>
      <c r="Z10" s="99" t="e">
        <f>VLOOKUP(B10,'Daily Inventory Value'!B:E,2,FALSE)</f>
        <v>#N/A</v>
      </c>
      <c r="AA10" s="99" t="e">
        <f>VLOOKUP(B10,'Daily Inventory Value'!B:E,3,FALSE)</f>
        <v>#N/A</v>
      </c>
      <c r="AB10" s="99" t="e">
        <f>VLOOKUP(B10,'Daily Inventory Value'!B:E,4,FALSE)</f>
        <v>#N/A</v>
      </c>
      <c r="AC10" s="81" t="str">
        <f>IFERROR(VLOOKUP($B10,PH!$A:$AJ, 32,FALSE), "")</f>
        <v/>
      </c>
      <c r="AD10" s="89" t="str">
        <f t="shared" si="8"/>
        <v>n.a.</v>
      </c>
      <c r="AE10" s="89" t="str">
        <f t="shared" si="9"/>
        <v>n.a.</v>
      </c>
      <c r="AF10" s="76" t="str">
        <f t="shared" si="10"/>
        <v>n.a.</v>
      </c>
      <c r="AG10" s="84" t="str">
        <f t="shared" si="11"/>
        <v>n.a.</v>
      </c>
      <c r="AH10" s="99" t="e">
        <f>VLOOKUP(B10,'Daily Accounts Payable'!B:E,2,FALSE)</f>
        <v>#N/A</v>
      </c>
      <c r="AI10" s="99" t="e">
        <f>VLOOKUP(B10,'Daily Accounts Payable'!B:E,3,FALSE)</f>
        <v>#N/A</v>
      </c>
      <c r="AJ10" s="99" t="e">
        <f>VLOOKUP(B10,'Daily Accounts Payable'!B:E,4,FALSE)</f>
        <v>#N/A</v>
      </c>
    </row>
    <row r="11" spans="1:41" s="23" customFormat="1" x14ac:dyDescent="0.35">
      <c r="A11" s="86"/>
      <c r="B11" s="87"/>
      <c r="C11" s="76"/>
      <c r="D11" s="76"/>
      <c r="E11" s="76"/>
      <c r="F11" s="79"/>
      <c r="G11" s="79"/>
      <c r="H11" s="79"/>
      <c r="I11" s="86"/>
      <c r="J11" s="98" t="e">
        <f>VLOOKUP($B11,'Daily COGS'!$B:$E,2,FALSE)</f>
        <v>#N/A</v>
      </c>
      <c r="K11" s="98" t="e">
        <f>VLOOKUP($B11,'Daily COGS'!$B:$E,3,FALSE)</f>
        <v>#N/A</v>
      </c>
      <c r="L11" s="98" t="e">
        <f>VLOOKUP($B11,'Daily COGS'!$B:$E,4,FALSE)</f>
        <v>#N/A</v>
      </c>
      <c r="M11" s="98" t="e">
        <f>VLOOKUP($B11,'Daily Inbounds'!$B:$E,2,FALSE)</f>
        <v>#N/A</v>
      </c>
      <c r="N11" s="98" t="e">
        <f>VLOOKUP($B11,'Daily Inbounds'!$B:$E,3,FALSE)</f>
        <v>#N/A</v>
      </c>
      <c r="O11" s="98" t="e">
        <f>VLOOKUP($B11,'Daily Inbounds'!$B:$E,4,FALSE)</f>
        <v>#N/A</v>
      </c>
      <c r="P11" s="81" t="str">
        <f>IFERROR(VLOOKUP($B11,PH!$A:$AJ, 23,FALSE), "")</f>
        <v/>
      </c>
      <c r="Q11" s="89" t="str">
        <f t="shared" si="0"/>
        <v>n.a.</v>
      </c>
      <c r="R11" s="89" t="str">
        <f t="shared" si="1"/>
        <v>n.a.</v>
      </c>
      <c r="S11" s="90" t="str">
        <f t="shared" si="2"/>
        <v>n.a.</v>
      </c>
      <c r="T11" s="84" t="str">
        <f t="shared" si="3"/>
        <v>n.a.</v>
      </c>
      <c r="U11" s="92" t="str">
        <f>IFERROR(VLOOKUP($B11,PH!$A:$AJ, 27,FALSE), "")</f>
        <v/>
      </c>
      <c r="V11" s="89" t="str">
        <f t="shared" si="4"/>
        <v>n.a.</v>
      </c>
      <c r="W11" s="91" t="str">
        <f t="shared" si="5"/>
        <v>n.a.</v>
      </c>
      <c r="X11" s="89" t="str">
        <f t="shared" si="6"/>
        <v>n.a.</v>
      </c>
      <c r="Y11" s="84" t="str">
        <f t="shared" si="7"/>
        <v>n.a.</v>
      </c>
      <c r="Z11" s="99" t="e">
        <f>VLOOKUP(B11,'Daily Inventory Value'!B:E,2,FALSE)</f>
        <v>#N/A</v>
      </c>
      <c r="AA11" s="99" t="e">
        <f>VLOOKUP(B11,'Daily Inventory Value'!B:E,3,FALSE)</f>
        <v>#N/A</v>
      </c>
      <c r="AB11" s="99" t="e">
        <f>VLOOKUP(B11,'Daily Inventory Value'!B:E,4,FALSE)</f>
        <v>#N/A</v>
      </c>
      <c r="AC11" s="81" t="str">
        <f>IFERROR(VLOOKUP($B11,PH!$A:$AJ, 32,FALSE), "")</f>
        <v/>
      </c>
      <c r="AD11" s="89" t="str">
        <f t="shared" si="8"/>
        <v>n.a.</v>
      </c>
      <c r="AE11" s="89" t="str">
        <f t="shared" si="9"/>
        <v>n.a.</v>
      </c>
      <c r="AF11" s="76" t="str">
        <f t="shared" si="10"/>
        <v>n.a.</v>
      </c>
      <c r="AG11" s="84" t="str">
        <f t="shared" si="11"/>
        <v>n.a.</v>
      </c>
      <c r="AH11" s="99" t="e">
        <f>VLOOKUP(B11,'Daily Accounts Payable'!B:E,2,FALSE)</f>
        <v>#N/A</v>
      </c>
      <c r="AI11" s="99" t="e">
        <f>VLOOKUP(B11,'Daily Accounts Payable'!B:E,3,FALSE)</f>
        <v>#N/A</v>
      </c>
      <c r="AJ11" s="99" t="e">
        <f>VLOOKUP(B11,'Daily Accounts Payable'!B:E,4,FALSE)</f>
        <v>#N/A</v>
      </c>
    </row>
    <row r="12" spans="1:41" s="23" customFormat="1" x14ac:dyDescent="0.35">
      <c r="A12" s="86"/>
      <c r="B12" s="87"/>
      <c r="C12" s="76"/>
      <c r="D12" s="76"/>
      <c r="E12" s="76"/>
      <c r="F12" s="79"/>
      <c r="G12" s="79"/>
      <c r="H12" s="79"/>
      <c r="I12" s="86"/>
      <c r="J12" s="98" t="e">
        <f>VLOOKUP($B12,'Daily COGS'!$B:$E,2,FALSE)</f>
        <v>#N/A</v>
      </c>
      <c r="K12" s="98" t="e">
        <f>VLOOKUP($B12,'Daily COGS'!$B:$E,3,FALSE)</f>
        <v>#N/A</v>
      </c>
      <c r="L12" s="98" t="e">
        <f>VLOOKUP($B12,'Daily COGS'!$B:$E,4,FALSE)</f>
        <v>#N/A</v>
      </c>
      <c r="M12" s="98" t="e">
        <f>VLOOKUP($B12,'Daily Inbounds'!$B:$E,2,FALSE)</f>
        <v>#N/A</v>
      </c>
      <c r="N12" s="98" t="e">
        <f>VLOOKUP($B12,'Daily Inbounds'!$B:$E,3,FALSE)</f>
        <v>#N/A</v>
      </c>
      <c r="O12" s="98" t="e">
        <f>VLOOKUP($B12,'Daily Inbounds'!$B:$E,4,FALSE)</f>
        <v>#N/A</v>
      </c>
      <c r="P12" s="81" t="str">
        <f>IFERROR(VLOOKUP($B12,PH!$A:$AJ, 23,FALSE), "")</f>
        <v/>
      </c>
      <c r="Q12" s="89" t="str">
        <f t="shared" si="0"/>
        <v>n.a.</v>
      </c>
      <c r="R12" s="89" t="str">
        <f t="shared" si="1"/>
        <v>n.a.</v>
      </c>
      <c r="S12" s="90" t="str">
        <f t="shared" si="2"/>
        <v>n.a.</v>
      </c>
      <c r="T12" s="84" t="str">
        <f t="shared" si="3"/>
        <v>n.a.</v>
      </c>
      <c r="U12" s="92" t="str">
        <f>IFERROR(VLOOKUP($B12,PH!$A:$AJ, 27,FALSE), "")</f>
        <v/>
      </c>
      <c r="V12" s="89" t="str">
        <f t="shared" si="4"/>
        <v>n.a.</v>
      </c>
      <c r="W12" s="91" t="str">
        <f t="shared" si="5"/>
        <v>n.a.</v>
      </c>
      <c r="X12" s="89" t="str">
        <f t="shared" si="6"/>
        <v>n.a.</v>
      </c>
      <c r="Y12" s="84" t="str">
        <f t="shared" si="7"/>
        <v>n.a.</v>
      </c>
      <c r="Z12" s="99" t="e">
        <f>VLOOKUP(B12,'Daily Inventory Value'!B:E,2,FALSE)</f>
        <v>#N/A</v>
      </c>
      <c r="AA12" s="99" t="e">
        <f>VLOOKUP(B12,'Daily Inventory Value'!B:E,3,FALSE)</f>
        <v>#N/A</v>
      </c>
      <c r="AB12" s="99" t="e">
        <f>VLOOKUP(B12,'Daily Inventory Value'!B:E,4,FALSE)</f>
        <v>#N/A</v>
      </c>
      <c r="AC12" s="81" t="str">
        <f>IFERROR(VLOOKUP($B12,PH!$A:$AJ, 32,FALSE), "")</f>
        <v/>
      </c>
      <c r="AD12" s="89" t="str">
        <f t="shared" si="8"/>
        <v>n.a.</v>
      </c>
      <c r="AE12" s="89" t="str">
        <f t="shared" si="9"/>
        <v>n.a.</v>
      </c>
      <c r="AF12" s="76" t="str">
        <f t="shared" si="10"/>
        <v>n.a.</v>
      </c>
      <c r="AG12" s="84" t="str">
        <f t="shared" si="11"/>
        <v>n.a.</v>
      </c>
      <c r="AH12" s="99" t="e">
        <f>VLOOKUP(B12,'Daily Accounts Payable'!B:E,2,FALSE)</f>
        <v>#N/A</v>
      </c>
      <c r="AI12" s="99" t="e">
        <f>VLOOKUP(B12,'Daily Accounts Payable'!B:E,3,FALSE)</f>
        <v>#N/A</v>
      </c>
      <c r="AJ12" s="99" t="e">
        <f>VLOOKUP(B12,'Daily Accounts Payable'!B:E,4,FALSE)</f>
        <v>#N/A</v>
      </c>
      <c r="AO12" s="42" t="s">
        <v>25</v>
      </c>
    </row>
    <row r="13" spans="1:41" s="127" customFormat="1" x14ac:dyDescent="0.35">
      <c r="A13" s="86"/>
      <c r="B13" s="87"/>
      <c r="C13" s="76"/>
      <c r="D13" s="76"/>
      <c r="E13" s="76"/>
      <c r="F13" s="86"/>
      <c r="G13" s="86"/>
      <c r="H13" s="86"/>
      <c r="I13" s="86"/>
      <c r="J13" s="99" t="e">
        <f>VLOOKUP($B13,'Daily COGS'!$B:$E,2,FALSE)</f>
        <v>#N/A</v>
      </c>
      <c r="K13" s="99" t="e">
        <f>VLOOKUP($B13,'Daily COGS'!$B:$E,3,FALSE)</f>
        <v>#N/A</v>
      </c>
      <c r="L13" s="99" t="e">
        <f>VLOOKUP($B13,'Daily COGS'!$B:$E,4,FALSE)</f>
        <v>#N/A</v>
      </c>
      <c r="M13" s="99" t="e">
        <f>VLOOKUP($B13,'Daily Inbounds'!$B:$E,2,FALSE)</f>
        <v>#N/A</v>
      </c>
      <c r="N13" s="99" t="e">
        <f>VLOOKUP($B13,'Daily Inbounds'!$B:$E,3,FALSE)</f>
        <v>#N/A</v>
      </c>
      <c r="O13" s="99" t="e">
        <f>VLOOKUP($B13,'Daily Inbounds'!$B:$E,4,FALSE)</f>
        <v>#N/A</v>
      </c>
      <c r="P13" s="88" t="str">
        <f>IFERROR(VLOOKUP($B13,PH!$A:$AJ, 23,FALSE), "")</f>
        <v/>
      </c>
      <c r="Q13" s="89" t="str">
        <f t="shared" si="0"/>
        <v>n.a.</v>
      </c>
      <c r="R13" s="89" t="str">
        <f t="shared" si="1"/>
        <v>n.a.</v>
      </c>
      <c r="S13" s="90" t="str">
        <f t="shared" si="2"/>
        <v>n.a.</v>
      </c>
      <c r="T13" s="126" t="str">
        <f t="shared" si="3"/>
        <v>n.a.</v>
      </c>
      <c r="U13" s="93" t="str">
        <f>IFERROR(VLOOKUP($B13,PH!$A:$AJ, 27,FALSE), "")</f>
        <v/>
      </c>
      <c r="V13" s="89" t="str">
        <f t="shared" si="4"/>
        <v>n.a.</v>
      </c>
      <c r="W13" s="91" t="str">
        <f t="shared" si="5"/>
        <v>n.a.</v>
      </c>
      <c r="X13" s="89" t="str">
        <f t="shared" si="6"/>
        <v>n.a.</v>
      </c>
      <c r="Y13" s="126" t="str">
        <f t="shared" si="7"/>
        <v>n.a.</v>
      </c>
      <c r="Z13" s="99" t="e">
        <f>VLOOKUP(B13,'Daily Inventory Value'!B:E,2,FALSE)</f>
        <v>#N/A</v>
      </c>
      <c r="AA13" s="99" t="e">
        <f>VLOOKUP(B13,'Daily Inventory Value'!B:E,3,FALSE)</f>
        <v>#N/A</v>
      </c>
      <c r="AB13" s="99" t="e">
        <f>VLOOKUP(B13,'Daily Inventory Value'!B:E,4,FALSE)</f>
        <v>#N/A</v>
      </c>
      <c r="AC13" s="88" t="str">
        <f>IFERROR(VLOOKUP($B13,PH!$A:$AJ, 32,FALSE), "")</f>
        <v/>
      </c>
      <c r="AD13" s="89" t="str">
        <f t="shared" si="8"/>
        <v>n.a.</v>
      </c>
      <c r="AE13" s="89" t="str">
        <f t="shared" si="9"/>
        <v>n.a.</v>
      </c>
      <c r="AF13" s="76" t="str">
        <f t="shared" si="10"/>
        <v>n.a.</v>
      </c>
      <c r="AG13" s="126" t="str">
        <f t="shared" si="11"/>
        <v>n.a.</v>
      </c>
      <c r="AH13" s="99" t="e">
        <f>VLOOKUP(B13,'Daily Accounts Payable'!B:E,2,FALSE)</f>
        <v>#N/A</v>
      </c>
      <c r="AI13" s="99" t="e">
        <f>VLOOKUP(B13,'Daily Accounts Payable'!B:E,3,FALSE)</f>
        <v>#N/A</v>
      </c>
      <c r="AJ13" s="99" t="e">
        <f>VLOOKUP(B13,'Daily Accounts Payable'!B:E,4,FALSE)</f>
        <v>#N/A</v>
      </c>
      <c r="AO13" s="77" t="s">
        <v>26</v>
      </c>
    </row>
    <row r="14" spans="1:41" s="4" customFormat="1" ht="15.75" hidden="1" customHeight="1" outlineLevel="1" thickBot="1" x14ac:dyDescent="0.4">
      <c r="A14" s="128" t="s">
        <v>90</v>
      </c>
      <c r="B14" s="128"/>
      <c r="C14" s="129">
        <f>SUM(C1:C13)</f>
        <v>0</v>
      </c>
      <c r="D14" s="129">
        <f>SUM(D1:D13)</f>
        <v>0</v>
      </c>
      <c r="E14" s="130">
        <f>SUM(E1:E13)</f>
        <v>0</v>
      </c>
      <c r="F14" s="129"/>
      <c r="G14" s="129"/>
      <c r="H14" s="129"/>
      <c r="I14" s="128"/>
      <c r="J14" s="130" t="e">
        <f t="shared" ref="J14:O14" si="12">SUM(J1:J13)</f>
        <v>#N/A</v>
      </c>
      <c r="K14" s="130" t="e">
        <f t="shared" si="12"/>
        <v>#N/A</v>
      </c>
      <c r="L14" s="130" t="e">
        <f t="shared" si="12"/>
        <v>#N/A</v>
      </c>
      <c r="M14" s="130" t="e">
        <f t="shared" si="12"/>
        <v>#N/A</v>
      </c>
      <c r="N14" s="130" t="e">
        <f t="shared" si="12"/>
        <v>#N/A</v>
      </c>
      <c r="O14" s="130" t="e">
        <f t="shared" si="12"/>
        <v>#N/A</v>
      </c>
      <c r="P14" s="129"/>
      <c r="Q14" s="129" t="str">
        <f t="shared" si="0"/>
        <v>n.a.</v>
      </c>
      <c r="R14" s="129" t="str">
        <f t="shared" si="1"/>
        <v>n.a.</v>
      </c>
      <c r="S14" s="129" t="str">
        <f t="shared" si="2"/>
        <v>n.a.</v>
      </c>
      <c r="T14" s="129"/>
      <c r="U14" s="92" t="str">
        <f>IFERROR(VLOOKUP($B14,PH!$A:$AJ, 27,FALSE), "")</f>
        <v/>
      </c>
      <c r="V14" s="132" t="str">
        <f t="shared" si="4"/>
        <v>n.a.</v>
      </c>
      <c r="W14" s="132" t="str">
        <f t="shared" si="5"/>
        <v>n.a.</v>
      </c>
      <c r="X14" s="132" t="str">
        <f t="shared" si="6"/>
        <v>n.a.</v>
      </c>
      <c r="Y14" s="129"/>
      <c r="Z14" s="130" t="e">
        <f>SUM(Z1:Z13)</f>
        <v>#N/A</v>
      </c>
      <c r="AA14" s="130" t="e">
        <f>SUM(AA1:AA13)</f>
        <v>#N/A</v>
      </c>
      <c r="AB14" s="130" t="e">
        <f>SUM(AB1:AB13)</f>
        <v>#N/A</v>
      </c>
      <c r="AC14" s="131"/>
      <c r="AD14" s="133" t="str">
        <f t="shared" si="8"/>
        <v>n.a.</v>
      </c>
      <c r="AE14" s="133" t="str">
        <f t="shared" si="9"/>
        <v>n.a.</v>
      </c>
      <c r="AF14" s="132" t="str">
        <f t="shared" si="10"/>
        <v>n.a.</v>
      </c>
      <c r="AG14" s="129"/>
      <c r="AH14" s="130" t="e">
        <f>SUM(AH1:AH13)</f>
        <v>#N/A</v>
      </c>
      <c r="AI14" s="130" t="e">
        <f>SUM(AI1:AI13)</f>
        <v>#N/A</v>
      </c>
      <c r="AJ14" s="130" t="e">
        <f>SUM(AJ1:AJ13)</f>
        <v>#N/A</v>
      </c>
    </row>
    <row r="15" spans="1:41" collapsed="1" x14ac:dyDescent="0.35">
      <c r="A15" s="10"/>
      <c r="B15" s="10"/>
      <c r="C15" s="15"/>
      <c r="D15" s="15"/>
      <c r="E15" s="100"/>
      <c r="F15" s="10"/>
      <c r="G15" s="10"/>
      <c r="H15" s="10"/>
      <c r="I15" s="10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43"/>
      <c r="AG15" s="15"/>
      <c r="AH15" s="15"/>
      <c r="AI15" s="15"/>
      <c r="AJ15" s="15"/>
    </row>
    <row r="16" spans="1:41" x14ac:dyDescent="0.35">
      <c r="A16" s="10"/>
      <c r="B16" s="10"/>
      <c r="C16" s="15"/>
      <c r="D16" s="15"/>
      <c r="E16" s="100"/>
      <c r="F16" s="10"/>
      <c r="G16" s="10"/>
      <c r="H16" s="10"/>
      <c r="I16" s="10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43"/>
      <c r="AG16" s="15"/>
      <c r="AH16" s="15"/>
      <c r="AI16" s="15"/>
      <c r="AJ16" s="15"/>
    </row>
    <row r="17" spans="1:36" x14ac:dyDescent="0.35">
      <c r="A17" s="10"/>
      <c r="B17" s="10"/>
      <c r="C17" s="15"/>
      <c r="D17" s="15"/>
      <c r="E17" s="100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43"/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00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00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00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00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00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00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00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00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00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00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00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00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00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00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00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00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00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00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00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00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00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00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00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00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00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00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00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00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00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00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00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00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00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00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00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00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00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00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00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00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00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00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00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00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00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00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00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00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00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</sheetData>
  <conditionalFormatting sqref="AO13">
    <cfRule type="cellIs" dxfId="0" priority="18" operator="equal">
      <formula>#REF!</formula>
    </cfRule>
  </conditionalFormatting>
  <conditionalFormatting sqref="AG4:AG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AG4:AG13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Y4:Y13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40F3-DCC0-43DE-A8A6-D1E58F619E9E}">
  <sheetPr>
    <tabColor theme="0" tint="-0.499984740745262"/>
  </sheetPr>
  <dimension ref="A1:AK16"/>
  <sheetViews>
    <sheetView showGridLines="0"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9.1796875" defaultRowHeight="14.5" outlineLevelCol="1" x14ac:dyDescent="0.35"/>
  <cols>
    <col min="1" max="1" width="45.7265625" style="23" bestFit="1" customWidth="1"/>
    <col min="2" max="2" width="11.54296875" style="23" bestFit="1" customWidth="1"/>
    <col min="3" max="3" width="32.1796875" style="23" bestFit="1" customWidth="1"/>
    <col min="4" max="4" width="12.81640625" style="23" hidden="1" customWidth="1" outlineLevel="1"/>
    <col min="5" max="6" width="11.1796875" style="23" hidden="1" customWidth="1" outlineLevel="1"/>
    <col min="7" max="7" width="9.26953125" style="23" hidden="1" customWidth="1" outlineLevel="1"/>
    <col min="8" max="8" width="10.7265625" style="23" hidden="1" customWidth="1" outlineLevel="1"/>
    <col min="9" max="9" width="11.1796875" style="23" hidden="1" customWidth="1" outlineLevel="1"/>
    <col min="10" max="10" width="10.26953125" style="23" hidden="1" customWidth="1" outlineLevel="1"/>
    <col min="11" max="11" width="10.7265625" style="23" hidden="1" customWidth="1" outlineLevel="1"/>
    <col min="12" max="12" width="9.26953125" style="23" hidden="1" customWidth="1" outlineLevel="1"/>
    <col min="13" max="13" width="10.7265625" style="23" hidden="1" customWidth="1" outlineLevel="1"/>
    <col min="14" max="14" width="9.26953125" style="23" hidden="1" customWidth="1" outlineLevel="1"/>
    <col min="15" max="15" width="10.7265625" style="23" hidden="1" customWidth="1" outlineLevel="1"/>
    <col min="16" max="16" width="14" style="41" bestFit="1" customWidth="1" collapsed="1"/>
    <col min="17" max="17" width="14.453125" style="41" bestFit="1" customWidth="1"/>
    <col min="18" max="18" width="13.453125" style="41" bestFit="1" customWidth="1"/>
    <col min="19" max="19" width="16.7265625" style="41" bestFit="1" customWidth="1"/>
    <col min="20" max="20" width="6.26953125" style="41" bestFit="1" customWidth="1"/>
    <col min="21" max="21" width="6" style="41" bestFit="1" customWidth="1"/>
    <col min="22" max="22" width="6.453125" style="41" bestFit="1" customWidth="1"/>
    <col min="23" max="23" width="9.1796875" style="41" bestFit="1" customWidth="1"/>
    <col min="24" max="24" width="11.7265625" style="41" bestFit="1" customWidth="1"/>
    <col min="25" max="25" width="6.81640625" style="41" bestFit="1" customWidth="1"/>
    <col min="26" max="26" width="5" style="41" bestFit="1" customWidth="1"/>
    <col min="27" max="27" width="9.1796875" style="41" bestFit="1" customWidth="1"/>
    <col min="28" max="28" width="58.81640625" style="41" bestFit="1" customWidth="1"/>
    <col min="29" max="29" width="11.7265625" style="41" bestFit="1" customWidth="1"/>
    <col min="30" max="30" width="6.453125" style="41" customWidth="1"/>
    <col min="31" max="31" width="5" style="41" bestFit="1" customWidth="1"/>
    <col min="32" max="32" width="9.1796875" style="41" bestFit="1" customWidth="1"/>
    <col min="33" max="33" width="53" style="41" bestFit="1" customWidth="1"/>
    <col min="34" max="34" width="7.1796875" style="23" hidden="1" customWidth="1" outlineLevel="1"/>
    <col min="35" max="35" width="7.453125" style="23" hidden="1" customWidth="1" outlineLevel="1"/>
    <col min="36" max="36" width="13.453125" style="41" hidden="1" customWidth="1" outlineLevel="1"/>
    <col min="37" max="37" width="9.1796875" style="23" customWidth="1" collapsed="1"/>
    <col min="38" max="38" width="9.1796875" style="23" customWidth="1"/>
    <col min="39" max="16384" width="9.1796875" style="23"/>
  </cols>
  <sheetData>
    <row r="1" spans="1:37" ht="15" customHeight="1" x14ac:dyDescent="0.35">
      <c r="A1" s="20">
        <v>52.19</v>
      </c>
      <c r="B1" s="21"/>
      <c r="C1" s="22"/>
      <c r="D1" s="134" t="s">
        <v>27</v>
      </c>
      <c r="E1" s="135"/>
      <c r="F1" s="135"/>
      <c r="G1" s="136"/>
      <c r="H1" s="134" t="s">
        <v>28</v>
      </c>
      <c r="I1" s="135"/>
      <c r="J1" s="135"/>
      <c r="K1" s="136"/>
      <c r="L1" s="134" t="s">
        <v>29</v>
      </c>
      <c r="M1" s="135"/>
      <c r="N1" s="135"/>
      <c r="O1" s="136"/>
      <c r="P1" s="134" t="s">
        <v>30</v>
      </c>
      <c r="Q1" s="135"/>
      <c r="R1" s="135"/>
      <c r="S1" s="136"/>
      <c r="T1" s="138" t="s">
        <v>31</v>
      </c>
      <c r="U1" s="135"/>
      <c r="V1" s="135"/>
      <c r="W1" s="135"/>
      <c r="X1" s="134" t="s">
        <v>32</v>
      </c>
      <c r="Y1" s="135"/>
      <c r="Z1" s="135"/>
      <c r="AA1" s="135"/>
      <c r="AB1" s="136"/>
      <c r="AC1" s="134" t="s">
        <v>33</v>
      </c>
      <c r="AD1" s="135"/>
      <c r="AE1" s="135"/>
      <c r="AF1" s="135"/>
      <c r="AG1" s="136"/>
      <c r="AH1" s="137" t="s">
        <v>34</v>
      </c>
      <c r="AI1" s="135"/>
      <c r="AJ1" s="105"/>
    </row>
    <row r="2" spans="1:37" ht="30" customHeight="1" x14ac:dyDescent="0.35">
      <c r="A2" s="24" t="s">
        <v>35</v>
      </c>
      <c r="B2" s="25" t="s">
        <v>36</v>
      </c>
      <c r="C2" s="26" t="s">
        <v>37</v>
      </c>
      <c r="D2" s="103" t="s">
        <v>89</v>
      </c>
      <c r="E2" s="104" t="s">
        <v>88</v>
      </c>
      <c r="F2" s="104" t="s">
        <v>21</v>
      </c>
      <c r="G2" s="105" t="s">
        <v>20</v>
      </c>
      <c r="H2" s="103" t="s">
        <v>89</v>
      </c>
      <c r="I2" s="104" t="s">
        <v>88</v>
      </c>
      <c r="J2" s="104" t="s">
        <v>21</v>
      </c>
      <c r="K2" s="105" t="s">
        <v>20</v>
      </c>
      <c r="L2" s="103" t="s">
        <v>89</v>
      </c>
      <c r="M2" s="104" t="s">
        <v>88</v>
      </c>
      <c r="N2" s="104" t="s">
        <v>21</v>
      </c>
      <c r="O2" s="105" t="s">
        <v>20</v>
      </c>
      <c r="P2" s="103" t="s">
        <v>89</v>
      </c>
      <c r="Q2" s="104" t="s">
        <v>88</v>
      </c>
      <c r="R2" s="104" t="s">
        <v>21</v>
      </c>
      <c r="S2" s="105" t="s">
        <v>39</v>
      </c>
      <c r="T2" s="103" t="s">
        <v>89</v>
      </c>
      <c r="U2" s="104" t="s">
        <v>88</v>
      </c>
      <c r="V2" s="104" t="s">
        <v>21</v>
      </c>
      <c r="W2" s="27" t="s">
        <v>20</v>
      </c>
      <c r="X2" s="103" t="s">
        <v>89</v>
      </c>
      <c r="Y2" s="104" t="s">
        <v>88</v>
      </c>
      <c r="Z2" s="104" t="s">
        <v>21</v>
      </c>
      <c r="AA2" s="28" t="s">
        <v>20</v>
      </c>
      <c r="AB2" s="105" t="s">
        <v>40</v>
      </c>
      <c r="AC2" s="103" t="s">
        <v>89</v>
      </c>
      <c r="AD2" s="104" t="s">
        <v>88</v>
      </c>
      <c r="AE2" s="104" t="s">
        <v>21</v>
      </c>
      <c r="AF2" s="28" t="s">
        <v>20</v>
      </c>
      <c r="AG2" s="105" t="s">
        <v>40</v>
      </c>
      <c r="AH2" s="106" t="s">
        <v>38</v>
      </c>
      <c r="AI2" s="107" t="s">
        <v>41</v>
      </c>
      <c r="AJ2" s="105" t="s">
        <v>40</v>
      </c>
    </row>
    <row r="3" spans="1:37" ht="75" customHeight="1" x14ac:dyDescent="0.35">
      <c r="A3" s="116" t="s">
        <v>87</v>
      </c>
      <c r="B3" s="41">
        <v>7</v>
      </c>
      <c r="C3" s="115" t="s">
        <v>86</v>
      </c>
      <c r="D3" s="113">
        <v>98060.350415065273</v>
      </c>
      <c r="E3" s="42">
        <v>111169.444749716</v>
      </c>
      <c r="F3" s="42">
        <v>71661.353048744597</v>
      </c>
      <c r="G3" s="108">
        <v>47526.104268341223</v>
      </c>
      <c r="H3" s="125">
        <v>102139.1505338071</v>
      </c>
      <c r="I3" s="124">
        <v>127557.7722748681</v>
      </c>
      <c r="J3" s="124">
        <v>58993.332684500929</v>
      </c>
      <c r="K3" s="123">
        <v>61990.570784792893</v>
      </c>
      <c r="L3" s="125">
        <v>4078.8001187418572</v>
      </c>
      <c r="M3" s="124">
        <v>16388.327525152101</v>
      </c>
      <c r="N3" s="124">
        <v>6097.4798486848986</v>
      </c>
      <c r="O3" s="123">
        <v>14464.466516451679</v>
      </c>
      <c r="P3" s="113">
        <v>48631.820441332107</v>
      </c>
      <c r="Q3" s="42">
        <v>58060.111034434303</v>
      </c>
      <c r="R3" s="42">
        <v>79279.780878612277</v>
      </c>
      <c r="S3" s="108">
        <v>61990.570784792893</v>
      </c>
      <c r="T3" s="42">
        <v>60.491474219042772</v>
      </c>
      <c r="U3" s="42">
        <v>57.441904313849982</v>
      </c>
      <c r="V3" s="42">
        <v>27.11713589060022</v>
      </c>
      <c r="W3" s="122">
        <v>23</v>
      </c>
      <c r="X3" s="113">
        <v>63.007604654872779</v>
      </c>
      <c r="Y3" s="42">
        <v>65.909849293544823</v>
      </c>
      <c r="Z3" s="42">
        <v>29.424463098537739</v>
      </c>
      <c r="AA3" s="112">
        <v>30</v>
      </c>
      <c r="AB3" s="117" t="s">
        <v>85</v>
      </c>
      <c r="AC3" s="42">
        <v>2.5161304358300089</v>
      </c>
      <c r="AD3" s="42">
        <v>8.4679449796948418</v>
      </c>
      <c r="AE3" s="42">
        <v>2.3073272079375209</v>
      </c>
      <c r="AF3" s="112">
        <v>7</v>
      </c>
      <c r="AG3" s="75" t="s">
        <v>84</v>
      </c>
      <c r="AH3" s="110">
        <v>0</v>
      </c>
      <c r="AI3" s="109">
        <v>0</v>
      </c>
      <c r="AJ3" s="108"/>
    </row>
    <row r="4" spans="1:37" ht="60" customHeight="1" x14ac:dyDescent="0.35">
      <c r="A4" s="116" t="s">
        <v>83</v>
      </c>
      <c r="B4" s="41">
        <v>15</v>
      </c>
      <c r="C4" s="115" t="s">
        <v>82</v>
      </c>
      <c r="D4" s="113">
        <v>47758.612381880906</v>
      </c>
      <c r="E4" s="42">
        <v>21143.390189934969</v>
      </c>
      <c r="F4" s="42">
        <v>14517.230987859421</v>
      </c>
      <c r="G4" s="108">
        <v>24211.397175593582</v>
      </c>
      <c r="H4" s="113">
        <v>50398.744476703068</v>
      </c>
      <c r="I4" s="42">
        <v>33470.28106169399</v>
      </c>
      <c r="J4" s="42">
        <v>4801.9654107785</v>
      </c>
      <c r="K4" s="108">
        <v>48422.794351187164</v>
      </c>
      <c r="L4" s="113">
        <v>2640.132094822151</v>
      </c>
      <c r="M4" s="42">
        <v>12326.89087175902</v>
      </c>
      <c r="N4" s="42">
        <v>3738.8175549823659</v>
      </c>
      <c r="O4" s="108">
        <v>24211.397175593582</v>
      </c>
      <c r="P4" s="113">
        <v>62196.579705892982</v>
      </c>
      <c r="Q4" s="42">
        <v>46234.194792784787</v>
      </c>
      <c r="R4" s="42">
        <v>36837.608554883722</v>
      </c>
      <c r="S4" s="108">
        <v>48422.794351187164</v>
      </c>
      <c r="T4" s="42">
        <v>23.035967222497881</v>
      </c>
      <c r="U4" s="42">
        <v>13.719319835478929</v>
      </c>
      <c r="V4" s="42">
        <v>11.82261679628072</v>
      </c>
      <c r="W4" s="114">
        <v>15</v>
      </c>
      <c r="X4" s="113">
        <v>24.309412855990811</v>
      </c>
      <c r="Y4" s="42">
        <v>21.717874321183562</v>
      </c>
      <c r="Z4" s="42">
        <v>14.86745415271114</v>
      </c>
      <c r="AA4" s="112">
        <v>30</v>
      </c>
      <c r="AB4" s="76" t="s">
        <v>76</v>
      </c>
      <c r="AC4" s="42">
        <v>1.273445633492932</v>
      </c>
      <c r="AD4" s="42">
        <v>7.9985544857046351</v>
      </c>
      <c r="AE4" s="42">
        <v>3.044837356430425</v>
      </c>
      <c r="AF4" s="112">
        <v>15</v>
      </c>
      <c r="AG4" s="76" t="s">
        <v>81</v>
      </c>
      <c r="AH4" s="110">
        <v>0</v>
      </c>
      <c r="AI4" s="109">
        <v>0</v>
      </c>
      <c r="AJ4" s="108"/>
    </row>
    <row r="5" spans="1:37" ht="45" customHeight="1" x14ac:dyDescent="0.35">
      <c r="A5" s="116" t="s">
        <v>80</v>
      </c>
      <c r="B5" s="41">
        <v>30</v>
      </c>
      <c r="C5" s="115" t="s">
        <v>79</v>
      </c>
      <c r="D5" s="113">
        <v>45127.718083866617</v>
      </c>
      <c r="E5" s="42">
        <v>41466.582461815313</v>
      </c>
      <c r="F5" s="42">
        <v>13225.167958373289</v>
      </c>
      <c r="G5" s="108">
        <v>17806.222863259802</v>
      </c>
      <c r="H5" s="113">
        <v>69091.019524352276</v>
      </c>
      <c r="I5" s="42">
        <v>49436.624540384953</v>
      </c>
      <c r="J5" s="42">
        <v>25775.092001380552</v>
      </c>
      <c r="K5" s="108">
        <v>53418.668589779409</v>
      </c>
      <c r="L5" s="113">
        <v>23963.301440485651</v>
      </c>
      <c r="M5" s="42">
        <v>7970.042078569636</v>
      </c>
      <c r="N5" s="42">
        <v>20536.441226094339</v>
      </c>
      <c r="O5" s="108">
        <v>35612.445726519603</v>
      </c>
      <c r="P5" s="113">
        <v>49552.112574972562</v>
      </c>
      <c r="Q5" s="42">
        <v>33844.541591322894</v>
      </c>
      <c r="R5" s="42">
        <v>23440.683013263359</v>
      </c>
      <c r="S5" s="108">
        <v>35612.445726519603</v>
      </c>
      <c r="T5" s="42">
        <v>27.32136880072763</v>
      </c>
      <c r="U5" s="42">
        <v>36.756221693763379</v>
      </c>
      <c r="V5" s="42">
        <v>16.925916302298191</v>
      </c>
      <c r="W5" s="114">
        <v>15</v>
      </c>
      <c r="X5" s="120">
        <v>41.829308136853257</v>
      </c>
      <c r="Y5" s="119">
        <v>43.820913697699112</v>
      </c>
      <c r="Z5" s="42">
        <v>43.20899160493456</v>
      </c>
      <c r="AA5" s="112">
        <v>45</v>
      </c>
      <c r="AB5" s="76" t="s">
        <v>72</v>
      </c>
      <c r="AC5" s="118">
        <v>14.50793933612562</v>
      </c>
      <c r="AD5" s="118">
        <v>7.0646920039357317</v>
      </c>
      <c r="AE5" s="42">
        <v>26.283075302636369</v>
      </c>
      <c r="AF5" s="112">
        <v>30</v>
      </c>
      <c r="AG5" s="111" t="s">
        <v>75</v>
      </c>
      <c r="AH5" s="110">
        <v>0</v>
      </c>
      <c r="AI5" s="109">
        <v>0</v>
      </c>
      <c r="AJ5" s="108"/>
    </row>
    <row r="6" spans="1:37" ht="60" customHeight="1" x14ac:dyDescent="0.35">
      <c r="A6" s="116" t="s">
        <v>78</v>
      </c>
      <c r="B6" s="41">
        <v>30</v>
      </c>
      <c r="C6" s="115" t="s">
        <v>77</v>
      </c>
      <c r="D6" s="113">
        <v>35553.364934621073</v>
      </c>
      <c r="E6" s="42">
        <v>19670.637616106302</v>
      </c>
      <c r="F6" s="42">
        <v>-868.15607314763076</v>
      </c>
      <c r="G6" s="108">
        <v>0</v>
      </c>
      <c r="H6" s="113">
        <v>62856.725566197878</v>
      </c>
      <c r="I6" s="42">
        <v>42804.250122260528</v>
      </c>
      <c r="J6" s="42">
        <v>37986.945041801278</v>
      </c>
      <c r="K6" s="108">
        <v>39082.275081030843</v>
      </c>
      <c r="L6" s="113">
        <v>27303.360631576808</v>
      </c>
      <c r="M6" s="42">
        <v>23133.61250615423</v>
      </c>
      <c r="N6" s="42">
        <v>44740.59866257973</v>
      </c>
      <c r="O6" s="108">
        <v>39082.275081030843</v>
      </c>
      <c r="P6" s="113">
        <v>39475.572978419426</v>
      </c>
      <c r="Q6" s="42">
        <v>46405.452471963923</v>
      </c>
      <c r="R6" s="42">
        <v>31365.799792709149</v>
      </c>
      <c r="S6" s="108">
        <v>39082.275081030843</v>
      </c>
      <c r="T6" s="42">
        <v>27.019264511289631</v>
      </c>
      <c r="U6" s="42">
        <v>12.71659033687286</v>
      </c>
      <c r="V6" s="42">
        <v>-0.83035288009722308</v>
      </c>
      <c r="W6" s="114">
        <v>0</v>
      </c>
      <c r="X6" s="120">
        <v>47.768825749959717</v>
      </c>
      <c r="Y6" s="119">
        <v>27.671909986086821</v>
      </c>
      <c r="Z6" s="42">
        <v>41.962050589537398</v>
      </c>
      <c r="AA6" s="112">
        <v>30</v>
      </c>
      <c r="AB6" s="76" t="s">
        <v>76</v>
      </c>
      <c r="AC6" s="118">
        <v>20.74956123867009</v>
      </c>
      <c r="AD6" s="118">
        <v>14.95531964921396</v>
      </c>
      <c r="AE6" s="42">
        <v>42.792403469634621</v>
      </c>
      <c r="AF6" s="112">
        <v>30</v>
      </c>
      <c r="AG6" s="111" t="s">
        <v>75</v>
      </c>
      <c r="AH6" s="110">
        <v>0</v>
      </c>
      <c r="AI6" s="109">
        <v>0</v>
      </c>
      <c r="AJ6" s="108"/>
    </row>
    <row r="7" spans="1:37" ht="45" customHeight="1" x14ac:dyDescent="0.35">
      <c r="A7" s="116" t="s">
        <v>74</v>
      </c>
      <c r="B7" s="41">
        <v>15</v>
      </c>
      <c r="C7" s="115" t="s">
        <v>73</v>
      </c>
      <c r="D7" s="113">
        <v>42838.715189041082</v>
      </c>
      <c r="E7" s="42">
        <v>32636.341293527868</v>
      </c>
      <c r="F7" s="42">
        <v>29230.364686360241</v>
      </c>
      <c r="G7" s="108">
        <v>31307.763343927101</v>
      </c>
      <c r="H7" s="113">
        <v>51543.90330303034</v>
      </c>
      <c r="I7" s="42">
        <v>33199.072700920791</v>
      </c>
      <c r="J7" s="42">
        <v>23175.3993281359</v>
      </c>
      <c r="K7" s="108">
        <v>46961.645015890637</v>
      </c>
      <c r="L7" s="113">
        <v>8705.1881139892685</v>
      </c>
      <c r="M7" s="42">
        <v>562.73140739291932</v>
      </c>
      <c r="N7" s="42">
        <v>2492.0962327400712</v>
      </c>
      <c r="O7" s="108">
        <v>15653.881671963551</v>
      </c>
      <c r="P7" s="113">
        <v>64808.155348017513</v>
      </c>
      <c r="Q7" s="42">
        <v>4825.9039596822186</v>
      </c>
      <c r="R7" s="42">
        <v>24289.230724081561</v>
      </c>
      <c r="S7" s="108">
        <v>31307.763343927101</v>
      </c>
      <c r="T7" s="42">
        <v>19.83024279536982</v>
      </c>
      <c r="U7" s="42">
        <v>202.88224692940389</v>
      </c>
      <c r="V7" s="42">
        <v>36.102870055962448</v>
      </c>
      <c r="W7" s="114">
        <v>30</v>
      </c>
      <c r="X7" s="120">
        <v>23.859915326817159</v>
      </c>
      <c r="Y7" s="119">
        <v>206.38043967481019</v>
      </c>
      <c r="Z7" s="42">
        <v>39.180896191556712</v>
      </c>
      <c r="AA7" s="112">
        <v>45</v>
      </c>
      <c r="AB7" s="76" t="s">
        <v>72</v>
      </c>
      <c r="AC7" s="42">
        <v>4.0296725314473383</v>
      </c>
      <c r="AD7" s="42">
        <v>3.4981927454062389</v>
      </c>
      <c r="AE7" s="42">
        <v>3.0780261355942602</v>
      </c>
      <c r="AF7" s="112">
        <v>15</v>
      </c>
      <c r="AG7" s="76" t="s">
        <v>71</v>
      </c>
      <c r="AH7" s="110">
        <v>0</v>
      </c>
      <c r="AI7" s="109">
        <v>0</v>
      </c>
      <c r="AJ7" s="108"/>
    </row>
    <row r="8" spans="1:37" ht="62.25" customHeight="1" x14ac:dyDescent="0.35">
      <c r="A8" s="116" t="s">
        <v>70</v>
      </c>
      <c r="B8" s="41">
        <v>15</v>
      </c>
      <c r="C8" s="115" t="s">
        <v>69</v>
      </c>
      <c r="D8" s="113">
        <v>16497.53896954198</v>
      </c>
      <c r="E8" s="42">
        <v>23565.522869570232</v>
      </c>
      <c r="F8" s="42">
        <v>15846.20062440961</v>
      </c>
      <c r="G8" s="108">
        <v>7511.7788253853532</v>
      </c>
      <c r="H8" s="113">
        <v>21595.291550187139</v>
      </c>
      <c r="I8" s="42">
        <v>23859.158353441198</v>
      </c>
      <c r="J8" s="42">
        <v>13694.468531944091</v>
      </c>
      <c r="K8" s="108">
        <v>7511.7788253853532</v>
      </c>
      <c r="L8" s="113">
        <v>5097.7525806451613</v>
      </c>
      <c r="M8" s="42">
        <v>293.63548387096779</v>
      </c>
      <c r="N8" s="42">
        <v>0</v>
      </c>
      <c r="O8" s="108">
        <v>0</v>
      </c>
      <c r="P8" s="113">
        <v>9037.6652790237004</v>
      </c>
      <c r="Q8" s="42">
        <v>5678.7486087906</v>
      </c>
      <c r="R8" s="42">
        <v>7818.9225883417603</v>
      </c>
      <c r="S8" s="108">
        <v>7511.7788253853532</v>
      </c>
      <c r="T8" s="42">
        <v>54.762613330566282</v>
      </c>
      <c r="U8" s="42">
        <v>124.493217571339</v>
      </c>
      <c r="V8" s="42">
        <v>60.799427716691113</v>
      </c>
      <c r="W8" s="114">
        <v>30</v>
      </c>
      <c r="X8" s="120">
        <v>71.684304132095448</v>
      </c>
      <c r="Y8" s="119">
        <v>126.04445097203801</v>
      </c>
      <c r="Z8" s="42">
        <v>60.799427716691113</v>
      </c>
      <c r="AA8" s="112">
        <v>30</v>
      </c>
      <c r="AB8" s="111" t="s">
        <v>68</v>
      </c>
      <c r="AC8" s="121">
        <v>16.921690801529159</v>
      </c>
      <c r="AD8" s="121">
        <v>1.5512334006990129</v>
      </c>
      <c r="AE8" s="121">
        <v>0</v>
      </c>
      <c r="AF8" s="112">
        <v>0</v>
      </c>
      <c r="AG8" s="111" t="s">
        <v>56</v>
      </c>
      <c r="AH8" s="110">
        <v>0</v>
      </c>
      <c r="AI8" s="109">
        <v>0</v>
      </c>
      <c r="AJ8" s="108"/>
    </row>
    <row r="9" spans="1:37" ht="45" customHeight="1" x14ac:dyDescent="0.35">
      <c r="A9" s="116" t="s">
        <v>67</v>
      </c>
      <c r="B9" s="41">
        <v>0</v>
      </c>
      <c r="C9" s="115" t="s">
        <v>66</v>
      </c>
      <c r="D9" s="113">
        <v>49111.262293389023</v>
      </c>
      <c r="E9" s="42">
        <v>41992.826761173768</v>
      </c>
      <c r="F9" s="42">
        <v>18728.35759612716</v>
      </c>
      <c r="G9" s="108">
        <v>0</v>
      </c>
      <c r="H9" s="113">
        <v>49111.262293389023</v>
      </c>
      <c r="I9" s="42">
        <v>41992.826761173768</v>
      </c>
      <c r="J9" s="42">
        <v>13217.09099287738</v>
      </c>
      <c r="K9" s="108">
        <v>0</v>
      </c>
      <c r="L9" s="113">
        <v>0</v>
      </c>
      <c r="M9" s="42">
        <v>0</v>
      </c>
      <c r="N9" s="42">
        <v>0</v>
      </c>
      <c r="O9" s="108">
        <v>0</v>
      </c>
      <c r="P9" s="113">
        <v>7009.5831684749883</v>
      </c>
      <c r="Q9" s="42">
        <v>15947.496743059341</v>
      </c>
      <c r="R9" s="42">
        <v>24356.596409366979</v>
      </c>
      <c r="S9" s="108">
        <v>15771.225440300441</v>
      </c>
      <c r="T9" s="42">
        <v>210.1890844847785</v>
      </c>
      <c r="U9" s="42">
        <v>78.995771131509755</v>
      </c>
      <c r="V9" s="42">
        <v>23.06770282845185</v>
      </c>
      <c r="W9" s="114">
        <v>0</v>
      </c>
      <c r="X9" s="120">
        <v>210.1890844847785</v>
      </c>
      <c r="Y9" s="119">
        <v>78.995771131509755</v>
      </c>
      <c r="Z9" s="42">
        <v>23.06770282845185</v>
      </c>
      <c r="AA9" s="112">
        <v>0</v>
      </c>
      <c r="AB9" s="117" t="s">
        <v>63</v>
      </c>
      <c r="AC9" s="42">
        <v>0</v>
      </c>
      <c r="AD9" s="42">
        <v>0</v>
      </c>
      <c r="AE9" s="42">
        <v>0</v>
      </c>
      <c r="AF9" s="112">
        <v>0</v>
      </c>
      <c r="AG9" s="111" t="s">
        <v>56</v>
      </c>
      <c r="AH9" s="110">
        <v>0</v>
      </c>
      <c r="AI9" s="109">
        <v>0</v>
      </c>
      <c r="AJ9" s="108"/>
    </row>
    <row r="10" spans="1:37" ht="45" customHeight="1" x14ac:dyDescent="0.35">
      <c r="A10" s="116" t="s">
        <v>65</v>
      </c>
      <c r="B10" s="41">
        <v>30</v>
      </c>
      <c r="C10" s="115" t="s">
        <v>64</v>
      </c>
      <c r="D10" s="113">
        <v>20861.669226439401</v>
      </c>
      <c r="E10" s="42">
        <v>20016.159450412601</v>
      </c>
      <c r="F10" s="42">
        <v>7632.6707029775816</v>
      </c>
      <c r="G10" s="108">
        <v>0</v>
      </c>
      <c r="H10" s="113">
        <v>20861.669226439401</v>
      </c>
      <c r="I10" s="42">
        <v>20016.159450412601</v>
      </c>
      <c r="J10" s="42">
        <v>4700.2971413619343</v>
      </c>
      <c r="K10" s="108">
        <v>0</v>
      </c>
      <c r="L10" s="113">
        <v>0</v>
      </c>
      <c r="M10" s="42">
        <v>0</v>
      </c>
      <c r="N10" s="42">
        <v>0</v>
      </c>
      <c r="O10" s="108">
        <v>0</v>
      </c>
      <c r="P10" s="113">
        <v>3308.9809351071231</v>
      </c>
      <c r="Q10" s="42">
        <v>6354.6046394703153</v>
      </c>
      <c r="R10" s="42">
        <v>10291.629475729271</v>
      </c>
      <c r="S10" s="108">
        <v>6651.7383501022368</v>
      </c>
      <c r="T10" s="42">
        <v>189.13680346511919</v>
      </c>
      <c r="U10" s="42">
        <v>94.496009992909791</v>
      </c>
      <c r="V10" s="42">
        <v>22.24916099334229</v>
      </c>
      <c r="W10" s="114">
        <v>0</v>
      </c>
      <c r="X10" s="113">
        <v>189.13680346511919</v>
      </c>
      <c r="Y10" s="42">
        <v>94.496009992909791</v>
      </c>
      <c r="Z10" s="42">
        <v>22.24916099334229</v>
      </c>
      <c r="AA10" s="112">
        <v>0</v>
      </c>
      <c r="AB10" s="117" t="s">
        <v>63</v>
      </c>
      <c r="AC10" s="118">
        <v>0</v>
      </c>
      <c r="AD10" s="118">
        <v>0</v>
      </c>
      <c r="AE10" s="42">
        <v>0</v>
      </c>
      <c r="AF10" s="112">
        <v>0</v>
      </c>
      <c r="AG10" s="111" t="s">
        <v>56</v>
      </c>
      <c r="AH10" s="110">
        <v>0</v>
      </c>
      <c r="AI10" s="109">
        <v>0</v>
      </c>
      <c r="AJ10" s="108"/>
    </row>
    <row r="11" spans="1:37" ht="30" customHeight="1" x14ac:dyDescent="0.35">
      <c r="A11" s="116" t="s">
        <v>62</v>
      </c>
      <c r="B11" s="41">
        <v>15</v>
      </c>
      <c r="C11" s="115" t="s">
        <v>61</v>
      </c>
      <c r="D11" s="113">
        <v>0</v>
      </c>
      <c r="E11" s="42">
        <v>10455.536086920811</v>
      </c>
      <c r="F11" s="42">
        <v>1055.4144985648411</v>
      </c>
      <c r="G11" s="108">
        <v>0</v>
      </c>
      <c r="H11" s="113">
        <v>5161.6465863091526</v>
      </c>
      <c r="I11" s="42">
        <v>10455.536086920811</v>
      </c>
      <c r="J11" s="42">
        <v>0</v>
      </c>
      <c r="K11" s="108">
        <v>0</v>
      </c>
      <c r="L11" s="113">
        <v>0</v>
      </c>
      <c r="M11" s="42">
        <v>0</v>
      </c>
      <c r="N11" s="42">
        <v>0</v>
      </c>
      <c r="O11" s="108">
        <v>0</v>
      </c>
      <c r="P11" s="113">
        <v>0</v>
      </c>
      <c r="Q11" s="42">
        <v>10339.46451616501</v>
      </c>
      <c r="R11" s="42">
        <v>5275.2369980433714</v>
      </c>
      <c r="S11" s="108">
        <v>5204.9005047361252</v>
      </c>
      <c r="T11" s="42">
        <v>0</v>
      </c>
      <c r="U11" s="42">
        <v>30.336782153198559</v>
      </c>
      <c r="V11" s="42">
        <v>6.0020876727792656</v>
      </c>
      <c r="W11" s="114">
        <v>0</v>
      </c>
      <c r="X11" s="113">
        <v>0</v>
      </c>
      <c r="Y11" s="42">
        <v>30.336782153198559</v>
      </c>
      <c r="Z11" s="42">
        <v>6.0020876727792656</v>
      </c>
      <c r="AA11" s="112">
        <v>0</v>
      </c>
      <c r="AB11" s="117" t="s">
        <v>60</v>
      </c>
      <c r="AC11" s="42">
        <v>0</v>
      </c>
      <c r="AD11" s="42">
        <v>0</v>
      </c>
      <c r="AE11" s="42">
        <v>0</v>
      </c>
      <c r="AF11" s="112">
        <v>0</v>
      </c>
      <c r="AG11" s="111" t="s">
        <v>56</v>
      </c>
      <c r="AH11" s="110">
        <v>0</v>
      </c>
      <c r="AI11" s="109">
        <v>0</v>
      </c>
      <c r="AJ11" s="108"/>
    </row>
    <row r="12" spans="1:37" ht="30" customHeight="1" x14ac:dyDescent="0.35">
      <c r="A12" s="116" t="s">
        <v>59</v>
      </c>
      <c r="B12" s="41">
        <v>7</v>
      </c>
      <c r="C12" s="115" t="s">
        <v>58</v>
      </c>
      <c r="D12" s="113">
        <v>5161.6465863091526</v>
      </c>
      <c r="E12" s="42">
        <v>4589.2801214579276</v>
      </c>
      <c r="F12" s="42">
        <v>1304.8388815067331</v>
      </c>
      <c r="G12" s="108">
        <v>0</v>
      </c>
      <c r="H12" s="113">
        <v>5161.6465863091526</v>
      </c>
      <c r="I12" s="42">
        <v>4589.2801214579276</v>
      </c>
      <c r="J12" s="42">
        <v>446.11893422140707</v>
      </c>
      <c r="K12" s="108">
        <v>0</v>
      </c>
      <c r="L12" s="113">
        <v>0</v>
      </c>
      <c r="M12" s="42">
        <v>0</v>
      </c>
      <c r="N12" s="42">
        <v>0</v>
      </c>
      <c r="O12" s="108">
        <v>0</v>
      </c>
      <c r="P12" s="113">
        <v>276.90140744776897</v>
      </c>
      <c r="Q12" s="42">
        <v>3645.868531395628</v>
      </c>
      <c r="R12" s="42">
        <v>2953.6150127762062</v>
      </c>
      <c r="S12" s="108">
        <v>2292.128317206535</v>
      </c>
      <c r="T12" s="42">
        <v>559.22213980975641</v>
      </c>
      <c r="U12" s="42">
        <v>37.762854710242372</v>
      </c>
      <c r="V12" s="42">
        <v>13.253306973276811</v>
      </c>
      <c r="W12" s="114">
        <v>0</v>
      </c>
      <c r="X12" s="113">
        <v>559.22213980975641</v>
      </c>
      <c r="Y12" s="42">
        <v>37.762854710242372</v>
      </c>
      <c r="Z12" s="42">
        <v>13.253306973276811</v>
      </c>
      <c r="AA12" s="112">
        <v>0</v>
      </c>
      <c r="AB12" s="75" t="s">
        <v>57</v>
      </c>
      <c r="AC12" s="42">
        <v>0</v>
      </c>
      <c r="AD12" s="42">
        <v>0</v>
      </c>
      <c r="AE12" s="42">
        <v>0</v>
      </c>
      <c r="AF12" s="112">
        <v>0</v>
      </c>
      <c r="AG12" s="111" t="s">
        <v>56</v>
      </c>
      <c r="AH12" s="110">
        <v>0</v>
      </c>
      <c r="AI12" s="109">
        <v>0</v>
      </c>
      <c r="AJ12" s="108"/>
    </row>
    <row r="13" spans="1:37" ht="15.75" customHeight="1" thickBot="1" x14ac:dyDescent="0.4">
      <c r="A13" s="29" t="s">
        <v>42</v>
      </c>
      <c r="B13" s="30"/>
      <c r="C13" s="31"/>
      <c r="D13" s="32">
        <v>360970.87808015442</v>
      </c>
      <c r="E13" s="33">
        <v>326705.72160063591</v>
      </c>
      <c r="F13" s="33">
        <v>172333.44291177581</v>
      </c>
      <c r="G13" s="34">
        <v>128363.26647650709</v>
      </c>
      <c r="H13" s="32">
        <v>437921.05964672449</v>
      </c>
      <c r="I13" s="33">
        <v>387380.96147353482</v>
      </c>
      <c r="J13" s="33">
        <v>182790.71006700199</v>
      </c>
      <c r="K13" s="34">
        <v>257387.7326480663</v>
      </c>
      <c r="L13" s="32">
        <v>71788.534980260883</v>
      </c>
      <c r="M13" s="33">
        <v>60675.23987289887</v>
      </c>
      <c r="N13" s="33">
        <v>77605.433525081404</v>
      </c>
      <c r="O13" s="34">
        <v>129024.4661715593</v>
      </c>
      <c r="P13" s="35">
        <v>284297.37183868821</v>
      </c>
      <c r="Q13" s="36">
        <v>231336.38688906899</v>
      </c>
      <c r="R13" s="36">
        <v>245909.10344780769</v>
      </c>
      <c r="S13" s="37">
        <v>253847.62072518829</v>
      </c>
      <c r="T13" s="36">
        <v>38.090842248619651</v>
      </c>
      <c r="U13" s="36">
        <v>42.367617908370633</v>
      </c>
      <c r="V13" s="36">
        <v>21.024041871026419</v>
      </c>
      <c r="W13" s="38">
        <v>15.170116557697179</v>
      </c>
      <c r="X13" s="35">
        <v>46.210880193630842</v>
      </c>
      <c r="Y13" s="36">
        <v>50.236061004007887</v>
      </c>
      <c r="Z13" s="36">
        <v>22.2997897398863</v>
      </c>
      <c r="AA13" s="38">
        <v>30.41837444598827</v>
      </c>
      <c r="AB13" s="37"/>
      <c r="AC13" s="35">
        <v>7.5753639067399554</v>
      </c>
      <c r="AD13" s="36">
        <v>7.8684430956372662</v>
      </c>
      <c r="AE13" s="36">
        <v>9.4675755110732496</v>
      </c>
      <c r="AF13" s="38">
        <v>15.248257888291089</v>
      </c>
      <c r="AG13" s="37"/>
      <c r="AH13" s="39">
        <v>0</v>
      </c>
      <c r="AI13" s="40">
        <v>0</v>
      </c>
      <c r="AJ13" s="34"/>
    </row>
    <row r="14" spans="1:37" ht="15.75" customHeight="1" thickTop="1" x14ac:dyDescent="0.35"/>
    <row r="15" spans="1:37" x14ac:dyDescent="0.35">
      <c r="F15" s="42"/>
      <c r="R15" s="42"/>
      <c r="X15" s="42"/>
      <c r="Y15" s="42"/>
      <c r="Z15" s="42"/>
      <c r="AA15" s="42"/>
      <c r="AB15" s="42"/>
      <c r="AC15" s="42"/>
      <c r="AD15" s="42"/>
      <c r="AG15" s="42"/>
      <c r="AJ15" s="42"/>
    </row>
    <row r="16" spans="1:37" s="41" customFormat="1" x14ac:dyDescent="0.3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R16" s="23"/>
      <c r="Z16" s="42"/>
      <c r="AH16" s="23"/>
      <c r="AI16" s="23"/>
      <c r="AK16" s="23"/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43</v>
      </c>
      <c r="F1" s="58" t="s">
        <v>44</v>
      </c>
      <c r="G1" s="2"/>
    </row>
    <row r="2" spans="1:134" ht="30" customHeight="1" x14ac:dyDescent="0.35">
      <c r="A2" s="9" t="s">
        <v>45</v>
      </c>
      <c r="B2" s="4" t="s">
        <v>46</v>
      </c>
      <c r="C2" s="4" t="s">
        <v>47</v>
      </c>
      <c r="D2" s="4" t="s">
        <v>55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E57" s="101"/>
      <c r="F57" s="101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E58" s="101"/>
      <c r="F58" s="101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E59" s="101"/>
      <c r="F59" s="101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E60" s="101"/>
      <c r="F60" s="10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E61" s="101"/>
      <c r="F61" s="10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E62" s="101"/>
      <c r="F62" s="10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E63" s="101"/>
      <c r="F63" s="101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E64" s="101"/>
      <c r="F64" s="101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E65" s="101"/>
      <c r="F65" s="101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E66" s="101"/>
      <c r="F66" s="101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E67" s="101"/>
      <c r="F67" s="101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E68" s="101"/>
      <c r="F68" s="101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E69" s="101"/>
      <c r="F69" s="101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E70" s="101"/>
      <c r="F70" s="101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E71" s="101"/>
      <c r="F71" s="10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E72" s="101"/>
      <c r="F72" s="101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E73" s="101"/>
      <c r="F73" s="101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E74" s="101"/>
      <c r="F74" s="10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E75" s="101"/>
      <c r="F75" s="101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E76" s="101"/>
      <c r="F76" s="101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E77" s="101"/>
      <c r="F77" s="101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E78" s="101"/>
      <c r="F78" s="101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E79" s="101"/>
      <c r="F79" s="101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E80" s="101"/>
      <c r="F80" s="101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E81" s="101"/>
      <c r="F81" s="10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E82" s="101"/>
      <c r="F82" s="101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E83" s="101"/>
      <c r="F83" s="101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E84" s="101"/>
      <c r="F84" s="101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E85" s="101"/>
      <c r="F85" s="10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E86" s="101"/>
      <c r="F86" s="10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E87" s="101"/>
      <c r="F87" s="101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E88" s="101"/>
      <c r="F88" s="10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E89" s="101"/>
      <c r="F89" s="101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E90" s="101"/>
      <c r="F90" s="10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E91" s="101"/>
      <c r="F91" s="10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E92" s="101"/>
      <c r="F92" s="101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E93" s="101"/>
      <c r="F93" s="101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E94" s="101"/>
      <c r="F94" s="10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E95" s="101"/>
      <c r="F95" s="101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E96" s="101"/>
      <c r="F96" s="101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E97" s="101"/>
      <c r="F97" s="101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E98" s="101"/>
      <c r="F98" s="101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E99" s="101"/>
      <c r="F99" s="101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E100" s="101"/>
      <c r="F100" s="101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E101" s="101"/>
      <c r="F101" s="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E102" s="101"/>
      <c r="F102" s="101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E103" s="101"/>
      <c r="F103" s="101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E104" s="101"/>
      <c r="F104" s="101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E105" s="101"/>
      <c r="F105" s="101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E106" s="101"/>
      <c r="F106" s="101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E107" s="101"/>
      <c r="F107" s="101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E108" s="101"/>
      <c r="F108" s="101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E109" s="101"/>
      <c r="F109" s="101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E110" s="101"/>
      <c r="F110" s="101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E111" s="101"/>
      <c r="F111" s="10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E112" s="101"/>
      <c r="F112" s="101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E113" s="101"/>
      <c r="F113" s="101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E114" s="101"/>
      <c r="F114" s="101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E115" s="101"/>
      <c r="F115" s="101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E116" s="101"/>
      <c r="F116" s="101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E117" s="101"/>
      <c r="F117" s="101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E118" s="101"/>
      <c r="F118" s="101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E119" s="101"/>
      <c r="F119" s="101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E120" s="101"/>
      <c r="F120" s="101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E121" s="101"/>
      <c r="F121" s="10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E122" s="101"/>
      <c r="F122" s="101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E123" s="101"/>
      <c r="F123" s="101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E124" s="101"/>
      <c r="F124" s="101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E125" s="101"/>
      <c r="F125" s="101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E126" s="101"/>
      <c r="F126" s="101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E127" s="101"/>
      <c r="F127" s="101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E128" s="101"/>
      <c r="F128" s="101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E129" s="101"/>
      <c r="F129" s="101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E130" s="101"/>
      <c r="F130" s="101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E131" s="101"/>
      <c r="F131" s="10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E132" s="101"/>
      <c r="F132" s="101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E133" s="101"/>
      <c r="F133" s="101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E134" s="101"/>
      <c r="F134" s="101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E135" s="101"/>
      <c r="F135" s="101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E136" s="101"/>
      <c r="F136" s="101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E137" s="101"/>
      <c r="F137" s="101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E138" s="101"/>
      <c r="F138" s="101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E139" s="101"/>
      <c r="F139" s="101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E140" s="101"/>
      <c r="F140" s="101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E141" s="101"/>
      <c r="F141" s="10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E142" s="101"/>
      <c r="F142" s="101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E143" s="101"/>
      <c r="F143" s="101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E144" s="101"/>
      <c r="F144" s="101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E145" s="101"/>
      <c r="F145" s="101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E146" s="101"/>
      <c r="F146" s="101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E147" s="101"/>
      <c r="F147" s="101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E148" s="101"/>
      <c r="F148" s="101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E149" s="101"/>
      <c r="F149" s="101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E150" s="101"/>
      <c r="F150" s="101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E151" s="101"/>
      <c r="F151" s="10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E152" s="101"/>
      <c r="F152" s="101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E153" s="101"/>
      <c r="F153" s="101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E154" s="101"/>
      <c r="F154" s="101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E155" s="101"/>
      <c r="F155" s="101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E156" s="101"/>
      <c r="F156" s="101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E157" s="101"/>
      <c r="F157" s="101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E158" s="101"/>
      <c r="F158" s="101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E159" s="101"/>
      <c r="F159" s="101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E160" s="101"/>
      <c r="F160" s="101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E161" s="101"/>
      <c r="F161" s="10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E162" s="101"/>
      <c r="F162" s="101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E163" s="101"/>
      <c r="F163" s="101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E164" s="101"/>
      <c r="F164" s="101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E165" s="101"/>
      <c r="F165" s="101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E166" s="101"/>
      <c r="F166" s="101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E167" s="101"/>
      <c r="F167" s="101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E168" s="101"/>
      <c r="F168" s="101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E169" s="101"/>
      <c r="F169" s="101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E170" s="101"/>
      <c r="F170" s="101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E171" s="101"/>
      <c r="F171" s="10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E172" s="101"/>
      <c r="F172" s="101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E173" s="101"/>
      <c r="F173" s="101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E174" s="101"/>
      <c r="F174" s="101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E175" s="101"/>
      <c r="F175" s="101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E176" s="101"/>
      <c r="F176" s="101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E177" s="101"/>
      <c r="F177" s="101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E178" s="101"/>
      <c r="F178" s="101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E179" s="101"/>
      <c r="F179" s="101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E180" s="101"/>
      <c r="F180" s="101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E181" s="101"/>
      <c r="F181" s="10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E182" s="101"/>
      <c r="F182" s="101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E183" s="101"/>
      <c r="F183" s="101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E184" s="101"/>
      <c r="F184" s="101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E185" s="101"/>
      <c r="F185" s="101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E186" s="101"/>
      <c r="F186" s="101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E187" s="101"/>
      <c r="F187" s="101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E188" s="101"/>
      <c r="F188" s="101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E189" s="101"/>
      <c r="F189" s="101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E190" s="101"/>
      <c r="F190" s="101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E191" s="101"/>
      <c r="F191" s="10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E192" s="101"/>
      <c r="F192" s="101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E193" s="101"/>
      <c r="F193" s="101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E194" s="101"/>
      <c r="F194" s="101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E195" s="101"/>
      <c r="F195" s="101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E196" s="101"/>
      <c r="F196" s="101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E197" s="101"/>
      <c r="F197" s="101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E198" s="101"/>
      <c r="F198" s="101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E199" s="101"/>
      <c r="F199" s="101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E200" s="101"/>
      <c r="F200" s="101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E201" s="101"/>
      <c r="F201" s="1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E202" s="101"/>
      <c r="F202" s="101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E203" s="101"/>
      <c r="F203" s="101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E204" s="101"/>
      <c r="F204" s="101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E205" s="101"/>
      <c r="F205" s="101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E206" s="101"/>
      <c r="F206" s="101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E207" s="101"/>
      <c r="F207" s="101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E208" s="101"/>
      <c r="F208" s="101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E209" s="101"/>
      <c r="F209" s="101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E210" s="101"/>
      <c r="F210" s="101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E211" s="101"/>
      <c r="F211" s="10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E212" s="101"/>
      <c r="F212" s="101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E213" s="101"/>
      <c r="F213" s="101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E214" s="101"/>
      <c r="F214" s="101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E215" s="101"/>
      <c r="F215" s="101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E216" s="101"/>
      <c r="F216" s="101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E217" s="101"/>
      <c r="F217" s="101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E218" s="101"/>
      <c r="F218" s="101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E219" s="101"/>
      <c r="F219" s="101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E220" s="101"/>
      <c r="F220" s="101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E221" s="101"/>
      <c r="F221" s="10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E222" s="101"/>
      <c r="F222" s="101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E223" s="101"/>
      <c r="F223" s="101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E224" s="101"/>
      <c r="F224" s="101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E225" s="101"/>
      <c r="F225" s="101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E226" s="101"/>
      <c r="F226" s="101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E227" s="101"/>
      <c r="F227" s="101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E228" s="101"/>
      <c r="F228" s="101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E229" s="101"/>
      <c r="F229" s="101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E230" s="101"/>
      <c r="F230" s="101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E231" s="101"/>
      <c r="F231" s="10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01"/>
      <c r="F232" s="101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01"/>
      <c r="F233" s="101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01"/>
      <c r="F234" s="101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01"/>
      <c r="F235" s="101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01"/>
      <c r="F236" s="101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01"/>
      <c r="F237" s="101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01"/>
      <c r="F238" s="101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01"/>
      <c r="F239" s="101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01"/>
      <c r="F240" s="101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01"/>
      <c r="F241" s="10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01"/>
      <c r="F242" s="101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01"/>
      <c r="F243" s="101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01"/>
      <c r="F244" s="101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01"/>
      <c r="F245" s="101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01"/>
      <c r="F246" s="101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01"/>
      <c r="F247" s="101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01"/>
      <c r="F248" s="101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01"/>
      <c r="F249" s="101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01"/>
      <c r="F250" s="101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01"/>
      <c r="F251" s="10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6"/>
    </row>
    <row r="253" spans="1:91" x14ac:dyDescent="0.35">
      <c r="C253" s="16"/>
      <c r="D253" s="16"/>
      <c r="E253" s="16"/>
    </row>
    <row r="254" spans="1:91" x14ac:dyDescent="0.35">
      <c r="C254" s="16"/>
      <c r="D254" s="16"/>
      <c r="E254" s="16"/>
    </row>
    <row r="255" spans="1:91" x14ac:dyDescent="0.35">
      <c r="C255" s="16"/>
      <c r="D255" s="16"/>
      <c r="E255" s="16"/>
    </row>
    <row r="256" spans="1:91" x14ac:dyDescent="0.35">
      <c r="C256" s="16"/>
      <c r="D256" s="16"/>
      <c r="E256" s="16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8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48</v>
      </c>
      <c r="F1" s="58" t="s">
        <v>49</v>
      </c>
    </row>
    <row r="2" spans="1:97" ht="30" customHeight="1" x14ac:dyDescent="0.35">
      <c r="A2" s="9" t="s">
        <v>45</v>
      </c>
      <c r="B2" s="4" t="s">
        <v>46</v>
      </c>
      <c r="C2" s="4" t="s">
        <v>47</v>
      </c>
      <c r="D2" s="4" t="s">
        <v>55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6"/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6"/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6"/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6"/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6"/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6"/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6"/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6"/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6"/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6"/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6"/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6"/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6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6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6"/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6"/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6"/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6"/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6"/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6"/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6"/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6"/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6"/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6"/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6"/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6"/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6"/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6"/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6"/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6"/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/>
      <c r="D33" s="16"/>
      <c r="E33" s="16"/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/>
      <c r="D34" s="16"/>
      <c r="E34" s="16"/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/>
      <c r="D35" s="16"/>
      <c r="E35" s="16"/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/>
      <c r="D36" s="16"/>
      <c r="E36" s="16"/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/>
      <c r="D37" s="16"/>
      <c r="E37" s="16"/>
      <c r="F37" s="60"/>
      <c r="G37" s="16"/>
    </row>
    <row r="38" spans="3:97" x14ac:dyDescent="0.35">
      <c r="C38" s="16"/>
      <c r="D38" s="16"/>
      <c r="E38" s="16"/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/>
      <c r="D39" s="16"/>
      <c r="E39" s="16"/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/>
      <c r="D40" s="16"/>
      <c r="E40" s="16"/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/>
      <c r="D41" s="16"/>
      <c r="E41" s="16"/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/>
      <c r="D42" s="16"/>
      <c r="E42" s="16"/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/>
      <c r="D43" s="16"/>
      <c r="E43" s="16"/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/>
      <c r="D44" s="16"/>
      <c r="E44" s="16"/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/>
      <c r="D45" s="16"/>
      <c r="E45" s="16"/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/>
      <c r="D46" s="16"/>
      <c r="E46" s="16"/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/>
      <c r="D47" s="16"/>
      <c r="E47" s="16"/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/>
      <c r="D48" s="16"/>
      <c r="E48" s="16"/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6"/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6"/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6"/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6"/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6"/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6"/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6"/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6"/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01"/>
      <c r="F57" s="101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01"/>
      <c r="F58" s="10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01"/>
      <c r="F59" s="10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01"/>
      <c r="F60" s="101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01"/>
      <c r="F61" s="101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01"/>
      <c r="F62" s="101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01"/>
      <c r="F63" s="101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01"/>
      <c r="F64" s="101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01"/>
      <c r="F65" s="10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01"/>
      <c r="F66" s="10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01"/>
      <c r="F67" s="101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01"/>
      <c r="F68" s="101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01"/>
      <c r="F69" s="101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01"/>
      <c r="F70" s="101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01"/>
      <c r="F71" s="10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01"/>
      <c r="F72" s="10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01"/>
      <c r="F73" s="10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01"/>
      <c r="F74" s="10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01"/>
      <c r="F75" s="10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01"/>
      <c r="F76" s="101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01"/>
      <c r="F77" s="10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01"/>
      <c r="F78" s="101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01"/>
      <c r="F79" s="10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01"/>
      <c r="F80" s="10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01"/>
      <c r="F81" s="10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01"/>
      <c r="F82" s="10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01"/>
      <c r="F83" s="10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01"/>
      <c r="F84" s="10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01"/>
      <c r="F85" s="10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01"/>
      <c r="F86" s="10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01"/>
      <c r="F87" s="10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01"/>
      <c r="F88" s="10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01"/>
      <c r="F89" s="10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01"/>
      <c r="F90" s="10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01"/>
      <c r="F91" s="10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01"/>
      <c r="F92" s="10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01"/>
      <c r="F93" s="10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01"/>
      <c r="F94" s="10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01"/>
      <c r="F95" s="10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01"/>
      <c r="F96" s="10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01"/>
      <c r="F97" s="10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01"/>
      <c r="F98" s="10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01"/>
      <c r="F99" s="10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01"/>
      <c r="F100" s="10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01"/>
      <c r="F101" s="10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01"/>
      <c r="F102" s="10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01"/>
      <c r="F103" s="10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01"/>
      <c r="F104" s="10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01"/>
      <c r="F105" s="10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01"/>
      <c r="F106" s="10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01"/>
      <c r="F107" s="10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01"/>
      <c r="F108" s="10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01"/>
      <c r="F109" s="10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01"/>
      <c r="F110" s="10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01"/>
      <c r="F111" s="10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01"/>
      <c r="F112" s="10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01"/>
      <c r="F113" s="10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01"/>
      <c r="F114" s="10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01"/>
      <c r="F115" s="10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01"/>
      <c r="F116" s="10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01"/>
      <c r="F117" s="10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01"/>
      <c r="F118" s="10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01"/>
      <c r="F119" s="101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01"/>
      <c r="F120" s="101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01"/>
      <c r="F121" s="10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01"/>
      <c r="F122" s="101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01"/>
      <c r="F123" s="101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01"/>
      <c r="F124" s="101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01"/>
      <c r="F125" s="101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01"/>
      <c r="F126" s="101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01"/>
      <c r="F127" s="101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01"/>
      <c r="F128" s="101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01"/>
      <c r="F129" s="101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01"/>
      <c r="F130" s="10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01"/>
      <c r="F131" s="101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01"/>
      <c r="F132" s="10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01"/>
      <c r="F133" s="101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01"/>
      <c r="F134" s="101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01"/>
      <c r="F135" s="101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01"/>
      <c r="F136" s="101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01"/>
      <c r="F137" s="10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01"/>
      <c r="F138" s="101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01"/>
      <c r="F139" s="10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01"/>
      <c r="F140" s="101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01"/>
      <c r="F141" s="101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01"/>
      <c r="F142" s="101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01"/>
      <c r="F143" s="101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01"/>
      <c r="F144" s="10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01"/>
      <c r="F145" s="10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01"/>
      <c r="F146" s="10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01"/>
      <c r="F147" s="101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01"/>
      <c r="F148" s="10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01"/>
      <c r="F149" s="10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01"/>
      <c r="F150" s="101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01"/>
      <c r="F151" s="101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01"/>
      <c r="F152" s="10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01"/>
      <c r="F153" s="10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01"/>
      <c r="F154" s="101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01"/>
      <c r="F155" s="101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01"/>
      <c r="F156" s="101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01"/>
      <c r="F157" s="101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01"/>
      <c r="F158" s="101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01"/>
      <c r="F159" s="101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01"/>
      <c r="F160" s="101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01"/>
      <c r="F161" s="101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01"/>
      <c r="F162" s="101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01"/>
      <c r="F163" s="101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01"/>
      <c r="F164" s="101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01"/>
      <c r="F165" s="101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01"/>
      <c r="F166" s="101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01"/>
      <c r="F167" s="101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01"/>
      <c r="F168" s="101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01"/>
      <c r="F169" s="101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01"/>
      <c r="F170" s="101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01"/>
      <c r="F171" s="101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01"/>
      <c r="F172" s="101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01"/>
      <c r="F173" s="101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01"/>
      <c r="F174" s="101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01"/>
      <c r="F175" s="101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01"/>
      <c r="F176" s="101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01"/>
      <c r="F177" s="101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01"/>
      <c r="F178" s="101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01"/>
      <c r="F179" s="101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01"/>
      <c r="F180" s="101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01"/>
      <c r="F181" s="101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01"/>
      <c r="F182" s="101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01"/>
      <c r="F183" s="101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01"/>
      <c r="F184" s="101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01"/>
      <c r="F185" s="101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01"/>
      <c r="F186" s="101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01"/>
      <c r="F187" s="101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01"/>
      <c r="F188" s="101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01"/>
      <c r="F189" s="101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01"/>
      <c r="F190" s="101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01"/>
      <c r="F191" s="101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01"/>
      <c r="F192" s="101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01"/>
      <c r="F193" s="101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01"/>
      <c r="F194" s="101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01"/>
      <c r="F195" s="101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01"/>
      <c r="F196" s="101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01"/>
      <c r="F197" s="101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01"/>
      <c r="F198" s="101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01"/>
      <c r="F199" s="101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01"/>
      <c r="F200" s="101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01"/>
      <c r="F201" s="101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01"/>
      <c r="F202" s="101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01"/>
      <c r="F203" s="101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01"/>
      <c r="F204" s="101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01"/>
      <c r="F205" s="101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01"/>
      <c r="F206" s="101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01"/>
      <c r="F207" s="101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01"/>
      <c r="F208" s="101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01"/>
      <c r="F209" s="101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01"/>
      <c r="F210" s="101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01"/>
      <c r="F211" s="101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01"/>
      <c r="F212" s="101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01"/>
      <c r="F213" s="101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01"/>
      <c r="F214" s="101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01"/>
      <c r="F215" s="101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01"/>
      <c r="F216" s="101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01"/>
      <c r="F217" s="101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01"/>
      <c r="F218" s="101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01"/>
      <c r="F219" s="101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01"/>
      <c r="F220" s="101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01"/>
      <c r="F221" s="101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01"/>
      <c r="F222" s="101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01"/>
      <c r="F223" s="101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01"/>
      <c r="F224" s="101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01"/>
      <c r="F225" s="101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01"/>
      <c r="F226" s="101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01"/>
      <c r="F227" s="101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01"/>
      <c r="F228" s="101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01"/>
      <c r="F229" s="101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01"/>
      <c r="F230" s="101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01"/>
      <c r="F231" s="101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01"/>
      <c r="F232" s="101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01"/>
      <c r="F233" s="101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01"/>
      <c r="F234" s="101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01"/>
      <c r="F235" s="101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01"/>
      <c r="F236" s="101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01"/>
      <c r="F237" s="101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01"/>
      <c r="F238" s="101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01"/>
      <c r="F239" s="101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01"/>
      <c r="F240" s="101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01"/>
      <c r="F241" s="101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01"/>
      <c r="F242" s="101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01"/>
      <c r="F243" s="101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01"/>
      <c r="F244" s="101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01"/>
      <c r="F245" s="101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01"/>
      <c r="F246" s="101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01"/>
      <c r="F247" s="101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01"/>
      <c r="F248" s="101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01"/>
      <c r="F249" s="101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01"/>
      <c r="F250" s="101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01"/>
      <c r="F251" s="101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01"/>
    </row>
    <row r="253" spans="3:97" x14ac:dyDescent="0.35">
      <c r="C253" s="16"/>
      <c r="D253" s="16"/>
      <c r="E253" s="101"/>
    </row>
    <row r="254" spans="3:97" x14ac:dyDescent="0.35">
      <c r="C254" s="16"/>
      <c r="D254" s="16"/>
      <c r="E254" s="101"/>
    </row>
    <row r="255" spans="3:97" x14ac:dyDescent="0.35">
      <c r="C255" s="16"/>
      <c r="D255" s="16"/>
      <c r="E255" s="101"/>
    </row>
    <row r="256" spans="3:97" x14ac:dyDescent="0.35">
      <c r="C256" s="16"/>
      <c r="D256" s="16"/>
      <c r="E256" s="101"/>
    </row>
    <row r="257" spans="5:5" x14ac:dyDescent="0.35">
      <c r="E257" s="139"/>
    </row>
    <row r="258" spans="5:5" x14ac:dyDescent="0.35">
      <c r="E258" s="1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61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50</v>
      </c>
      <c r="F1" s="58" t="s">
        <v>51</v>
      </c>
    </row>
    <row r="2" spans="1:97" ht="30" customHeight="1" x14ac:dyDescent="0.35">
      <c r="A2" s="9" t="s">
        <v>45</v>
      </c>
      <c r="B2" s="4" t="s">
        <v>46</v>
      </c>
      <c r="C2" s="4" t="s">
        <v>47</v>
      </c>
      <c r="D2" s="4" t="s">
        <v>55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E3" s="102"/>
      <c r="F3" s="10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E4" s="102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E5" s="102"/>
      <c r="F5" s="101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E6" s="102"/>
      <c r="F6" s="10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E7" s="102"/>
      <c r="F7" s="10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E8" s="102"/>
      <c r="F8" s="10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E9" s="102"/>
      <c r="F9" s="10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E10" s="102"/>
      <c r="F10" s="10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E11" s="102"/>
      <c r="F11" s="10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E12" s="102"/>
      <c r="F12" s="10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E13" s="102"/>
      <c r="F13" s="10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E14" s="102"/>
      <c r="F14" s="10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E15" s="102"/>
      <c r="F15" s="101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E16" s="102"/>
      <c r="F16" s="101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E17" s="102"/>
      <c r="F17" s="101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E18" s="102"/>
      <c r="F18" s="101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E19" s="102"/>
      <c r="F19" s="101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E20" s="102"/>
      <c r="F20" s="101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E21" s="102"/>
      <c r="F21" s="10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E22" s="102"/>
      <c r="F22" s="101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E23" s="102"/>
      <c r="F23" s="101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E24" s="102"/>
      <c r="F24" s="10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E25" s="102"/>
      <c r="F25" s="10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E26" s="102"/>
      <c r="F26" s="10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E27" s="102"/>
      <c r="F27" s="101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E28" s="102"/>
      <c r="F28" s="101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E29" s="102"/>
      <c r="F29" s="101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E30" s="102"/>
      <c r="F30" s="101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E31" s="102"/>
      <c r="F31" s="10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E32" s="102"/>
      <c r="F32" s="101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E33" s="102"/>
      <c r="F33" s="101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E34" s="102"/>
      <c r="F34" s="101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E35" s="102"/>
      <c r="F35" s="101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E36" s="102"/>
      <c r="F36" s="10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E37" s="102"/>
      <c r="F37" s="10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E38" s="102"/>
      <c r="F38" s="10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E39" s="102"/>
      <c r="F39" s="101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E40" s="102"/>
      <c r="F40" s="10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E41" s="102"/>
      <c r="F41" s="10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E42" s="102"/>
      <c r="F42" s="10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E43" s="102"/>
      <c r="F43" s="101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E44" s="102"/>
      <c r="F44" s="101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E45" s="102"/>
      <c r="F45" s="101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E46" s="102"/>
      <c r="F46" s="101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E47" s="102"/>
      <c r="F47" s="10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E48" s="102"/>
      <c r="F48" s="10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E49" s="102"/>
      <c r="F49" s="10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E50" s="102"/>
      <c r="F50" s="10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E51" s="102"/>
      <c r="F51" s="10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E52" s="102"/>
      <c r="F52" s="101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E53" s="102"/>
      <c r="F53" s="101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E54" s="102"/>
      <c r="F54" s="101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E55" s="102"/>
      <c r="F55" s="101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E56" s="102"/>
      <c r="F56" s="101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E57" s="101"/>
      <c r="F57" s="101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E58" s="101"/>
      <c r="F58" s="101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E59" s="101"/>
      <c r="F59" s="101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E60" s="101"/>
      <c r="F60" s="10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E61" s="101"/>
      <c r="F61" s="10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E62" s="101"/>
      <c r="F62" s="10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E63" s="101"/>
      <c r="F63" s="101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E64" s="101"/>
      <c r="F64" s="101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E65" s="101"/>
      <c r="F65" s="101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E66" s="101"/>
      <c r="F66" s="101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E67" s="101"/>
      <c r="F67" s="101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E68" s="101"/>
      <c r="F68" s="101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E69" s="101"/>
      <c r="F69" s="101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E70" s="101"/>
      <c r="F70" s="101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E71" s="101"/>
      <c r="F71" s="10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E72" s="101"/>
      <c r="F72" s="101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E73" s="101"/>
      <c r="F73" s="101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E74" s="101"/>
      <c r="F74" s="10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E75" s="101"/>
      <c r="F75" s="101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E76" s="101"/>
      <c r="F76" s="101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E77" s="101"/>
      <c r="F77" s="101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E78" s="101"/>
      <c r="F78" s="101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E79" s="101"/>
      <c r="F79" s="101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E80" s="101"/>
      <c r="F80" s="101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E81" s="101"/>
      <c r="F81" s="10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E82" s="101"/>
      <c r="F82" s="101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E83" s="101"/>
      <c r="F83" s="101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E84" s="101"/>
      <c r="F84" s="101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E85" s="101"/>
      <c r="F85" s="10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E86" s="101"/>
      <c r="F86" s="10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E87" s="101"/>
      <c r="F87" s="101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E88" s="101"/>
      <c r="F88" s="10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E89" s="101"/>
      <c r="F89" s="101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E90" s="101"/>
      <c r="F90" s="10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E91" s="101"/>
      <c r="F91" s="10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E92" s="101"/>
      <c r="F92" s="101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E93" s="101"/>
      <c r="F93" s="101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E94" s="101"/>
      <c r="F94" s="10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E95" s="101"/>
      <c r="F95" s="101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E96" s="101"/>
      <c r="F96" s="101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E97" s="101"/>
      <c r="F97" s="101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E98" s="101"/>
      <c r="F98" s="101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E99" s="101"/>
      <c r="F99" s="101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E100" s="101"/>
      <c r="F100" s="101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E101" s="101"/>
      <c r="F101" s="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E102" s="101"/>
      <c r="F102" s="101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E103" s="101"/>
      <c r="F103" s="101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E104" s="101"/>
      <c r="F104" s="101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E105" s="101"/>
      <c r="F105" s="101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E106" s="101"/>
      <c r="F106" s="101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E107" s="101"/>
      <c r="F107" s="101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E108" s="101"/>
      <c r="F108" s="101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E109" s="101"/>
      <c r="F109" s="101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E110" s="101"/>
      <c r="F110" s="101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E111" s="101"/>
      <c r="F111" s="10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E112" s="101"/>
      <c r="F112" s="101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E113" s="101"/>
      <c r="F113" s="101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E114" s="101"/>
      <c r="F114" s="101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E115" s="101"/>
      <c r="F115" s="101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E116" s="101"/>
      <c r="F116" s="101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E117" s="101"/>
      <c r="F117" s="101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E118" s="101"/>
      <c r="F118" s="101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E119" s="101"/>
      <c r="F119" s="101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E120" s="101"/>
      <c r="F120" s="101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E121" s="101"/>
      <c r="F121" s="10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E122" s="101"/>
      <c r="F122" s="101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E123" s="101"/>
      <c r="F123" s="101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E124" s="101"/>
      <c r="F124" s="101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E125" s="101"/>
      <c r="F125" s="101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E126" s="101"/>
      <c r="F126" s="101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E127" s="101"/>
      <c r="F127" s="101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E128" s="101"/>
      <c r="F128" s="101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E129" s="101"/>
      <c r="F129" s="101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E130" s="101"/>
      <c r="F130" s="101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E131" s="101"/>
      <c r="F131" s="10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E132" s="101"/>
      <c r="F132" s="101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E133" s="101"/>
      <c r="F133" s="101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E134" s="101"/>
      <c r="F134" s="101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E135" s="101"/>
      <c r="F135" s="101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E136" s="101"/>
      <c r="F136" s="101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E137" s="101"/>
      <c r="F137" s="101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E138" s="101"/>
      <c r="F138" s="101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E139" s="101"/>
      <c r="F139" s="101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E140" s="101"/>
      <c r="F140" s="101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E141" s="101"/>
      <c r="F141" s="10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E142" s="101"/>
      <c r="F142" s="101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E143" s="101"/>
      <c r="F143" s="101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E144" s="101"/>
      <c r="F144" s="101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E145" s="101"/>
      <c r="F145" s="101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E146" s="101"/>
      <c r="F146" s="101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E147" s="101"/>
      <c r="F147" s="101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E148" s="101"/>
      <c r="F148" s="101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E149" s="101"/>
      <c r="F149" s="101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E150" s="101"/>
      <c r="F150" s="101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E151" s="101"/>
      <c r="F151" s="10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E152" s="101"/>
      <c r="F152" s="101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E153" s="101"/>
      <c r="F153" s="101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E154" s="101"/>
      <c r="F154" s="101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E155" s="101"/>
      <c r="F155" s="101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E156" s="101"/>
      <c r="F156" s="101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E157" s="101"/>
      <c r="F157" s="101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E158" s="101"/>
      <c r="F158" s="101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E159" s="101"/>
      <c r="F159" s="101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E160" s="101"/>
      <c r="F160" s="101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E161" s="101"/>
      <c r="F161" s="10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E162" s="101"/>
      <c r="F162" s="101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E163" s="101"/>
      <c r="F163" s="101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E164" s="101"/>
      <c r="F164" s="101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E165" s="101"/>
      <c r="F165" s="101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E166" s="101"/>
      <c r="F166" s="101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E167" s="101"/>
      <c r="F167" s="101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E168" s="101"/>
      <c r="F168" s="101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E169" s="101"/>
      <c r="F169" s="101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E170" s="101"/>
      <c r="F170" s="101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E171" s="101"/>
      <c r="F171" s="10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E172" s="101"/>
      <c r="F172" s="101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E173" s="101"/>
      <c r="F173" s="101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E174" s="101"/>
      <c r="F174" s="101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E175" s="101"/>
      <c r="F175" s="101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E176" s="101"/>
      <c r="F176" s="101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E177" s="101"/>
      <c r="F177" s="101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E178" s="101"/>
      <c r="F178" s="101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E179" s="101"/>
      <c r="F179" s="101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E180" s="101"/>
      <c r="F180" s="101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E181" s="101"/>
      <c r="F181" s="10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E182" s="101"/>
      <c r="F182" s="101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E183" s="101"/>
      <c r="F183" s="101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E184" s="101"/>
      <c r="F184" s="101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E185" s="101"/>
      <c r="F185" s="101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E186" s="101"/>
      <c r="F186" s="101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E187" s="101"/>
      <c r="F187" s="101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E188" s="101"/>
      <c r="F188" s="101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E189" s="101"/>
      <c r="F189" s="101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E190" s="101"/>
      <c r="F190" s="101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E191" s="101"/>
      <c r="F191" s="10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E192" s="101"/>
      <c r="F192" s="101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E193" s="101"/>
      <c r="F193" s="101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E194" s="101"/>
      <c r="F194" s="101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E195" s="101"/>
      <c r="F195" s="101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E196" s="101"/>
      <c r="F196" s="101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E197" s="101"/>
      <c r="F197" s="101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E198" s="101"/>
      <c r="F198" s="101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E199" s="101"/>
      <c r="F199" s="101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E200" s="101"/>
      <c r="F200" s="101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E201" s="101"/>
      <c r="F201" s="1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E202" s="101"/>
      <c r="F202" s="101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E203" s="101"/>
      <c r="F203" s="101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E204" s="101"/>
      <c r="F204" s="101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E205" s="101"/>
      <c r="F205" s="101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E206" s="101"/>
      <c r="F206" s="101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E207" s="101"/>
      <c r="F207" s="101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E208" s="101"/>
      <c r="F208" s="101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E209" s="101"/>
      <c r="F209" s="101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E210" s="101"/>
      <c r="F210" s="101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E211" s="101"/>
      <c r="F211" s="10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E212" s="101"/>
      <c r="F212" s="101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E213" s="101"/>
      <c r="F213" s="101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E214" s="101"/>
      <c r="F214" s="101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E215" s="101"/>
      <c r="F215" s="101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E216" s="101"/>
      <c r="F216" s="101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E217" s="101"/>
      <c r="F217" s="101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E218" s="101"/>
      <c r="F218" s="101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E219" s="101"/>
      <c r="F219" s="101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E220" s="101"/>
      <c r="F220" s="101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E221" s="101"/>
      <c r="F221" s="10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E222" s="101"/>
      <c r="F222" s="101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E223" s="101"/>
      <c r="F223" s="101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E224" s="101"/>
      <c r="F224" s="101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E225" s="101"/>
      <c r="F225" s="101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E226" s="101"/>
      <c r="F226" s="101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E227" s="101"/>
      <c r="F227" s="101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E228" s="101"/>
      <c r="F228" s="101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E229" s="101"/>
      <c r="F229" s="101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E230" s="101"/>
      <c r="F230" s="101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E231" s="101"/>
      <c r="F231" s="10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01"/>
      <c r="F232" s="101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01"/>
      <c r="F233" s="101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01"/>
      <c r="F234" s="101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01"/>
      <c r="F235" s="101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01"/>
      <c r="F236" s="101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01"/>
      <c r="F237" s="101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01"/>
      <c r="F238" s="101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01"/>
      <c r="F239" s="101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01"/>
      <c r="F240" s="101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01"/>
      <c r="F241" s="10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01"/>
      <c r="F242" s="101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01"/>
      <c r="F243" s="101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01"/>
      <c r="F244" s="101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01"/>
      <c r="F245" s="101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01"/>
      <c r="F246" s="101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01"/>
      <c r="F247" s="101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01"/>
      <c r="F248" s="101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01"/>
      <c r="F249" s="101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01"/>
      <c r="F250" s="101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01"/>
      <c r="F251" s="10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01"/>
    </row>
    <row r="253" spans="1:91" x14ac:dyDescent="0.35">
      <c r="C253" s="16"/>
      <c r="D253" s="16"/>
      <c r="E253" s="101"/>
    </row>
    <row r="254" spans="1:91" x14ac:dyDescent="0.35">
      <c r="C254" s="16"/>
      <c r="D254" s="16"/>
      <c r="E254" s="101"/>
    </row>
    <row r="255" spans="1:91" x14ac:dyDescent="0.35">
      <c r="C255" s="16"/>
      <c r="D255" s="16"/>
      <c r="E255" s="101"/>
    </row>
    <row r="256" spans="1:91" x14ac:dyDescent="0.35">
      <c r="C256" s="16"/>
      <c r="D256" s="16"/>
      <c r="E256" s="101"/>
    </row>
    <row r="257" spans="5:5" x14ac:dyDescent="0.35">
      <c r="E257" s="139"/>
    </row>
    <row r="258" spans="5:5" x14ac:dyDescent="0.35">
      <c r="E258" s="139"/>
    </row>
    <row r="259" spans="5:5" x14ac:dyDescent="0.35">
      <c r="E259" s="139"/>
    </row>
    <row r="260" spans="5:5" x14ac:dyDescent="0.35">
      <c r="E260" s="139"/>
    </row>
    <row r="261" spans="5:5" x14ac:dyDescent="0.35">
      <c r="E261" s="139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7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52</v>
      </c>
      <c r="F1" s="58" t="s">
        <v>53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45</v>
      </c>
      <c r="B2" s="4" t="s">
        <v>46</v>
      </c>
      <c r="C2" s="4" t="s">
        <v>47</v>
      </c>
      <c r="D2" s="4" t="s">
        <v>55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02"/>
      <c r="F3" s="101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02"/>
      <c r="F4" s="101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02"/>
      <c r="F5" s="10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02"/>
      <c r="F6" s="101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02"/>
      <c r="F7" s="101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02"/>
      <c r="F8" s="101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02"/>
      <c r="F9" s="10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02"/>
      <c r="F10" s="101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02"/>
      <c r="F11" s="101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02"/>
      <c r="F12" s="10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02"/>
      <c r="F13" s="101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02"/>
      <c r="F14" s="101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02"/>
      <c r="F15" s="10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02"/>
      <c r="F16" s="101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02"/>
      <c r="F17" s="10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02"/>
      <c r="F18" s="10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02"/>
      <c r="F19" s="101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02"/>
      <c r="F20" s="10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02"/>
      <c r="F21" s="10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02"/>
      <c r="F22" s="101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02"/>
      <c r="F23" s="10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02"/>
      <c r="F24" s="10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02"/>
      <c r="F25" s="10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02"/>
      <c r="F26" s="10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02"/>
      <c r="F27" s="10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02"/>
      <c r="F28" s="101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02"/>
      <c r="F29" s="101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02"/>
      <c r="F30" s="10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02"/>
      <c r="F31" s="10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02"/>
      <c r="F32" s="10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/>
      <c r="D33" s="16"/>
      <c r="E33" s="102"/>
      <c r="F33" s="101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/>
      <c r="D34" s="16"/>
      <c r="E34" s="102"/>
      <c r="F34" s="101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/>
      <c r="D35" s="16"/>
      <c r="E35" s="102"/>
      <c r="F35" s="101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/>
      <c r="D36" s="16"/>
      <c r="E36" s="102"/>
      <c r="F36" s="101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/>
      <c r="D37" s="16"/>
      <c r="E37" s="102"/>
      <c r="F37" s="101"/>
      <c r="G37" s="16"/>
      <c r="DD37">
        <v>0</v>
      </c>
    </row>
    <row r="38" spans="3:108" x14ac:dyDescent="0.35">
      <c r="C38" s="16"/>
      <c r="D38" s="16"/>
      <c r="E38" s="102"/>
      <c r="F38" s="10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/>
      <c r="D39" s="16"/>
      <c r="E39" s="102"/>
      <c r="F39" s="10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/>
      <c r="D40" s="16"/>
      <c r="E40" s="102"/>
      <c r="F40" s="101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/>
      <c r="D41" s="16"/>
      <c r="E41" s="102"/>
      <c r="F41" s="101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/>
      <c r="D42" s="16"/>
      <c r="E42" s="102"/>
      <c r="F42" s="101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/>
      <c r="D43" s="16"/>
      <c r="E43" s="102"/>
      <c r="F43" s="101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/>
      <c r="D44" s="16"/>
      <c r="E44" s="102"/>
      <c r="F44" s="101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/>
      <c r="D45" s="16"/>
      <c r="E45" s="102"/>
      <c r="F45" s="101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/>
      <c r="D46" s="16"/>
      <c r="E46" s="102"/>
      <c r="F46" s="101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/>
      <c r="D47" s="16"/>
      <c r="E47" s="102"/>
      <c r="F47" s="101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/>
      <c r="D48" s="16"/>
      <c r="E48" s="102"/>
      <c r="F48" s="101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02"/>
      <c r="F49" s="101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02"/>
      <c r="F50" s="10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02"/>
      <c r="F51" s="10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02"/>
      <c r="F52" s="10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02"/>
      <c r="F53" s="101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02"/>
      <c r="F54" s="101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02"/>
      <c r="F55" s="101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02"/>
      <c r="F56" s="101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01"/>
      <c r="F57" s="101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01"/>
      <c r="F58" s="10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01"/>
      <c r="F59" s="10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01"/>
      <c r="F60" s="101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01"/>
      <c r="F61" s="101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01"/>
      <c r="F62" s="101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01"/>
      <c r="F63" s="101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01"/>
      <c r="F64" s="101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01"/>
      <c r="F65" s="10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01"/>
      <c r="F66" s="10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01"/>
      <c r="F67" s="101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01"/>
      <c r="F68" s="101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01"/>
      <c r="F69" s="101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01"/>
      <c r="F70" s="101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01"/>
      <c r="F71" s="10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01"/>
      <c r="F72" s="10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01"/>
      <c r="F73" s="10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01"/>
      <c r="F74" s="10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01"/>
      <c r="F75" s="10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01"/>
      <c r="F76" s="101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01"/>
      <c r="F77" s="10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01"/>
      <c r="F78" s="101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01"/>
      <c r="F79" s="10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01"/>
      <c r="F80" s="10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01"/>
      <c r="F81" s="10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01"/>
      <c r="F82" s="10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01"/>
      <c r="F83" s="10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01"/>
      <c r="F84" s="10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01"/>
      <c r="F85" s="10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01"/>
      <c r="F86" s="10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01"/>
      <c r="F87" s="10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01"/>
      <c r="F88" s="10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01"/>
      <c r="F89" s="10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01"/>
      <c r="F90" s="10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01"/>
      <c r="F91" s="10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01"/>
      <c r="F92" s="10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01"/>
      <c r="F93" s="10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01"/>
      <c r="F94" s="10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01"/>
      <c r="F95" s="10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01"/>
      <c r="F96" s="10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01"/>
      <c r="F97" s="10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01"/>
      <c r="F98" s="10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01"/>
      <c r="F99" s="10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01"/>
      <c r="F100" s="10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01"/>
      <c r="F101" s="10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01"/>
      <c r="F102" s="10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01"/>
      <c r="F103" s="10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01"/>
      <c r="F104" s="10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01"/>
      <c r="F105" s="10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01"/>
      <c r="F106" s="10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01"/>
      <c r="F107" s="10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01"/>
      <c r="F108" s="10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01"/>
      <c r="F109" s="10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01"/>
      <c r="F110" s="10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01"/>
      <c r="F111" s="10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01"/>
      <c r="F112" s="10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01"/>
      <c r="F113" s="10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01"/>
      <c r="F114" s="10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01"/>
      <c r="F115" s="10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01"/>
      <c r="F116" s="10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01"/>
      <c r="F117" s="10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01"/>
      <c r="F118" s="10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01"/>
      <c r="F119" s="101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01"/>
      <c r="F120" s="101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01"/>
      <c r="F121" s="10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01"/>
      <c r="F122" s="101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01"/>
      <c r="F123" s="101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01"/>
      <c r="F124" s="101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01"/>
      <c r="F125" s="101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01"/>
      <c r="F126" s="101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01"/>
      <c r="F127" s="101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01"/>
      <c r="F128" s="101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01"/>
      <c r="F129" s="101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01"/>
      <c r="F130" s="10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01"/>
      <c r="F131" s="101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01"/>
      <c r="F132" s="10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01"/>
      <c r="F133" s="101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01"/>
      <c r="F134" s="101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01"/>
      <c r="F135" s="101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01"/>
      <c r="F136" s="101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01"/>
      <c r="F137" s="10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01"/>
      <c r="F138" s="101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01"/>
      <c r="F139" s="10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01"/>
      <c r="F140" s="101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01"/>
      <c r="F141" s="101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01"/>
      <c r="F142" s="101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01"/>
      <c r="F143" s="101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01"/>
      <c r="F144" s="10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01"/>
      <c r="F145" s="10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01"/>
      <c r="F146" s="10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01"/>
      <c r="F147" s="101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01"/>
      <c r="F148" s="10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01"/>
      <c r="F149" s="10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01"/>
      <c r="F150" s="101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01"/>
      <c r="F151" s="101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01"/>
      <c r="F152" s="10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01"/>
      <c r="F153" s="10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01"/>
      <c r="F154" s="101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01"/>
      <c r="F155" s="101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01"/>
      <c r="F156" s="101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01"/>
      <c r="F157" s="101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01"/>
      <c r="F158" s="101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01"/>
      <c r="F159" s="101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01"/>
      <c r="F160" s="101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01"/>
      <c r="F161" s="101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01"/>
      <c r="F162" s="101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01"/>
      <c r="F163" s="101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01"/>
      <c r="F164" s="101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01"/>
      <c r="F165" s="101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01"/>
      <c r="F166" s="101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01"/>
      <c r="F167" s="101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01"/>
      <c r="F168" s="101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01"/>
      <c r="F169" s="101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01"/>
      <c r="F170" s="101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01"/>
      <c r="F171" s="101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01"/>
      <c r="F172" s="101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01"/>
      <c r="F173" s="101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01"/>
      <c r="F174" s="101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01"/>
      <c r="F175" s="101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01"/>
      <c r="F176" s="101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01"/>
      <c r="F177" s="101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01"/>
      <c r="F178" s="101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01"/>
      <c r="F179" s="101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01"/>
      <c r="F180" s="101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01"/>
      <c r="F181" s="101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01"/>
      <c r="F182" s="101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01"/>
      <c r="F183" s="101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01"/>
      <c r="F184" s="101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01"/>
      <c r="F185" s="101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01"/>
      <c r="F186" s="101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01"/>
      <c r="F187" s="101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01"/>
      <c r="F188" s="101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01"/>
      <c r="F189" s="101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01"/>
      <c r="F190" s="101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01"/>
      <c r="F191" s="101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01"/>
      <c r="F192" s="101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01"/>
      <c r="F193" s="101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01"/>
      <c r="F194" s="101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01"/>
      <c r="F195" s="101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01"/>
      <c r="F196" s="101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01"/>
      <c r="F197" s="101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01"/>
      <c r="F198" s="101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01"/>
      <c r="F199" s="101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01"/>
      <c r="F200" s="101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01"/>
      <c r="F201" s="101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01"/>
      <c r="F202" s="101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01"/>
      <c r="F203" s="101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01"/>
      <c r="F204" s="101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01"/>
      <c r="F205" s="101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01"/>
      <c r="F206" s="101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01"/>
      <c r="F207" s="101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01"/>
      <c r="F208" s="101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01"/>
      <c r="F209" s="101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01"/>
      <c r="F210" s="101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01"/>
      <c r="F211" s="101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01"/>
      <c r="F212" s="101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01"/>
      <c r="F213" s="101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01"/>
      <c r="F214" s="101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01"/>
      <c r="F215" s="101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01"/>
      <c r="F216" s="101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01"/>
      <c r="F217" s="101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01"/>
      <c r="F218" s="101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01"/>
      <c r="F219" s="101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01"/>
      <c r="F220" s="101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01"/>
      <c r="F221" s="101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01"/>
      <c r="F222" s="101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01"/>
      <c r="F223" s="101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01"/>
      <c r="F224" s="101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01"/>
      <c r="F225" s="101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01"/>
      <c r="F226" s="101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01"/>
      <c r="F227" s="101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01"/>
      <c r="F228" s="101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01"/>
      <c r="F229" s="101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01"/>
      <c r="F230" s="101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01"/>
      <c r="F231" s="101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01"/>
      <c r="F232" s="101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01"/>
      <c r="F233" s="101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01"/>
      <c r="F234" s="101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01"/>
      <c r="F235" s="101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01"/>
      <c r="F236" s="101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01"/>
      <c r="F237" s="101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01"/>
      <c r="F238" s="101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01"/>
      <c r="F239" s="101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01"/>
      <c r="F240" s="101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01"/>
      <c r="F241" s="101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01"/>
      <c r="F242" s="101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01"/>
      <c r="F243" s="101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01"/>
      <c r="F244" s="101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01"/>
      <c r="F245" s="101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01"/>
      <c r="F246" s="101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01"/>
      <c r="F247" s="101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01"/>
      <c r="F248" s="101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01"/>
      <c r="F249" s="101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01"/>
      <c r="F250" s="101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01"/>
      <c r="F251" s="101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01"/>
    </row>
    <row r="253" spans="3:97" x14ac:dyDescent="0.35">
      <c r="C253" s="16"/>
      <c r="D253" s="16"/>
      <c r="E253" s="101"/>
    </row>
    <row r="254" spans="3:97" x14ac:dyDescent="0.35">
      <c r="C254" s="16"/>
      <c r="D254" s="16"/>
      <c r="E254" s="101"/>
    </row>
    <row r="255" spans="3:97" x14ac:dyDescent="0.35">
      <c r="C255" s="16"/>
      <c r="D255" s="16"/>
      <c r="E255" s="101"/>
    </row>
    <row r="256" spans="3:97" x14ac:dyDescent="0.35">
      <c r="C256" s="16"/>
      <c r="D256" s="16"/>
      <c r="E256" s="101"/>
    </row>
    <row r="257" spans="5:5" x14ac:dyDescent="0.35">
      <c r="E257" s="1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PH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2019-10-17T09:28:21Z</dcterms:modified>
</cp:coreProperties>
</file>