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"/>
    </mc:Choice>
  </mc:AlternateContent>
  <xr:revisionPtr revIDLastSave="0" documentId="13_ncr:1_{31FADB4C-96DB-4140-B938-FED474F30C08}" xr6:coauthVersionLast="41" xr6:coauthVersionMax="41" xr10:uidLastSave="{00000000-0000-0000-0000-000000000000}"/>
  <bookViews>
    <workbookView xWindow="620" yWindow="0" windowWidth="17360" windowHeight="10200" xr2:uid="{00000000-000D-0000-FFFF-FFFF00000000}"/>
  </bookViews>
  <sheets>
    <sheet name="Tracking" sheetId="1" r:id="rId1"/>
    <sheet name="TH" sheetId="7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1" hidden="1">TH!$A$3:$AG$19</definedName>
    <definedName name="_xlnm._FilterDatabase" localSheetId="0" hidden="1">Tracking!$A$3:$AG$19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7" i="1"/>
  <c r="AF14" i="1"/>
  <c r="S14" i="1" s="1"/>
  <c r="T14" i="1" s="1"/>
  <c r="AF16" i="1"/>
  <c r="AF17" i="1"/>
  <c r="AE14" i="1"/>
  <c r="AE16" i="1"/>
  <c r="AE17" i="1"/>
  <c r="AD14" i="1"/>
  <c r="AD16" i="1"/>
  <c r="AD1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Y14" i="1"/>
  <c r="Y16" i="1"/>
  <c r="Y17" i="1"/>
  <c r="X14" i="1"/>
  <c r="X16" i="1"/>
  <c r="X17" i="1"/>
  <c r="W14" i="1"/>
  <c r="W16" i="1"/>
  <c r="W17" i="1"/>
  <c r="R17" i="1" s="1"/>
  <c r="V14" i="1"/>
  <c r="V16" i="1"/>
  <c r="V17" i="1"/>
  <c r="Q1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S16" i="1"/>
  <c r="T16" i="1" s="1"/>
  <c r="S17" i="1"/>
  <c r="T17" i="1" s="1"/>
  <c r="R14" i="1"/>
  <c r="R16" i="1"/>
  <c r="Q14" i="1"/>
  <c r="Q16" i="1"/>
  <c r="AI20" i="7" l="1"/>
  <c r="AH20" i="7"/>
  <c r="S20" i="7"/>
  <c r="R20" i="7"/>
  <c r="Q20" i="7"/>
  <c r="P20" i="7"/>
  <c r="O20" i="7"/>
  <c r="AF20" i="7" s="1"/>
  <c r="N20" i="7"/>
  <c r="AE20" i="7" s="1"/>
  <c r="M20" i="7"/>
  <c r="AD20" i="7" s="1"/>
  <c r="L20" i="7"/>
  <c r="AC20" i="7" s="1"/>
  <c r="K20" i="7"/>
  <c r="AA20" i="7" s="1"/>
  <c r="J20" i="7"/>
  <c r="Z20" i="7" s="1"/>
  <c r="I20" i="7"/>
  <c r="Y20" i="7" s="1"/>
  <c r="H20" i="7"/>
  <c r="X20" i="7" s="1"/>
  <c r="G20" i="7"/>
  <c r="W20" i="7" s="1"/>
  <c r="F20" i="7"/>
  <c r="V20" i="7" s="1"/>
  <c r="E20" i="7"/>
  <c r="U20" i="7" s="1"/>
  <c r="D20" i="7"/>
  <c r="T20" i="7" s="1"/>
  <c r="AI19" i="7"/>
  <c r="AH19" i="7"/>
  <c r="AI18" i="7"/>
  <c r="AH18" i="7"/>
  <c r="AI17" i="7"/>
  <c r="AH17" i="7"/>
  <c r="AI7" i="7"/>
  <c r="AH7" i="7"/>
  <c r="AI6" i="7"/>
  <c r="AH6" i="7"/>
  <c r="AI5" i="7"/>
  <c r="AH5" i="7"/>
  <c r="AI4" i="7"/>
  <c r="AH4" i="7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E20" i="1"/>
  <c r="D20" i="1"/>
  <c r="C20" i="1"/>
  <c r="AC4" i="1"/>
  <c r="U4" i="1"/>
  <c r="P4" i="1"/>
  <c r="U19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9" i="1" s="1"/>
  <c r="D169" i="5"/>
  <c r="D153" i="5"/>
  <c r="D137" i="5"/>
  <c r="D121" i="5"/>
  <c r="D105" i="5"/>
  <c r="D89" i="5"/>
  <c r="D73" i="5"/>
  <c r="D57" i="5"/>
  <c r="D41" i="5"/>
  <c r="D25" i="5"/>
  <c r="N18" i="1" s="1"/>
  <c r="D9" i="5"/>
  <c r="D205" i="5"/>
  <c r="D189" i="5"/>
  <c r="D173" i="5"/>
  <c r="D157" i="5"/>
  <c r="D141" i="5"/>
  <c r="D125" i="5"/>
  <c r="D109" i="5"/>
  <c r="D93" i="5"/>
  <c r="D77" i="5"/>
  <c r="N15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9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8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9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8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5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5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O20" i="1" s="1"/>
  <c r="E74" i="5"/>
  <c r="E42" i="5"/>
  <c r="E10" i="5"/>
  <c r="C198" i="5"/>
  <c r="C166" i="5"/>
  <c r="M11" i="1" s="1"/>
  <c r="C134" i="5"/>
  <c r="C102" i="5"/>
  <c r="C70" i="5"/>
  <c r="C38" i="5"/>
  <c r="M4" i="1" s="1"/>
  <c r="M20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20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8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5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9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8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9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5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5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8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9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8" i="1" s="1"/>
  <c r="E74" i="3"/>
  <c r="E155" i="3"/>
  <c r="E189" i="3"/>
  <c r="C76" i="3"/>
  <c r="C249" i="3"/>
  <c r="E110" i="3"/>
  <c r="C183" i="3"/>
  <c r="C90" i="3"/>
  <c r="E113" i="3"/>
  <c r="E62" i="3"/>
  <c r="L5" i="1" s="1"/>
  <c r="X5" i="1" s="1"/>
  <c r="C221" i="3"/>
  <c r="E94" i="3"/>
  <c r="E53" i="3"/>
  <c r="C141" i="3"/>
  <c r="E185" i="3"/>
  <c r="L19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5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5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8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D58" i="3"/>
  <c r="D176" i="3"/>
  <c r="D227" i="3"/>
  <c r="D62" i="3"/>
  <c r="K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9" i="1" s="1"/>
  <c r="AE19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W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8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D242" i="6"/>
  <c r="C75" i="6"/>
  <c r="E17" i="6"/>
  <c r="C182" i="6"/>
  <c r="E85" i="6"/>
  <c r="E25" i="6"/>
  <c r="AJ18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5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C61" i="6"/>
  <c r="AH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C213" i="6"/>
  <c r="E84" i="6"/>
  <c r="E8" i="6"/>
  <c r="C138" i="6"/>
  <c r="D231" i="6"/>
  <c r="E243" i="6"/>
  <c r="D256" i="6"/>
  <c r="C107" i="6"/>
  <c r="AH6" i="1" s="1"/>
  <c r="C44" i="6"/>
  <c r="E16" i="6"/>
  <c r="C103" i="6"/>
  <c r="E252" i="6"/>
  <c r="C78" i="6"/>
  <c r="C143" i="6"/>
  <c r="C97" i="6"/>
  <c r="C223" i="6"/>
  <c r="AH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9" i="1" s="1"/>
  <c r="AD19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5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9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5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5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9" i="1" s="1"/>
  <c r="X19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9" i="1" s="1"/>
  <c r="V19" i="1" s="1"/>
  <c r="Q19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AA20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E188" i="4"/>
  <c r="E54" i="4"/>
  <c r="C61" i="4"/>
  <c r="Z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8" i="1" s="1"/>
  <c r="X18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8" i="1" s="1"/>
  <c r="D243" i="4"/>
  <c r="D157" i="4"/>
  <c r="C114" i="4"/>
  <c r="C251" i="4"/>
  <c r="E107" i="4"/>
  <c r="AB6" i="1" s="1"/>
  <c r="E232" i="4"/>
  <c r="C46" i="4"/>
  <c r="E218" i="4"/>
  <c r="E95" i="4"/>
  <c r="AF18" i="1" l="1"/>
  <c r="AG18" i="1" s="1"/>
  <c r="X13" i="1"/>
  <c r="X6" i="1"/>
  <c r="Y6" i="1" s="1"/>
  <c r="X10" i="1"/>
  <c r="X9" i="1"/>
  <c r="X11" i="1"/>
  <c r="W7" i="1"/>
  <c r="X8" i="1"/>
  <c r="Y8" i="1" s="1"/>
  <c r="X7" i="1"/>
  <c r="X12" i="1"/>
  <c r="AF12" i="1"/>
  <c r="AG12" i="1" s="1"/>
  <c r="AE5" i="1"/>
  <c r="W5" i="1"/>
  <c r="AE15" i="1"/>
  <c r="W15" i="1"/>
  <c r="R15" i="1" s="1"/>
  <c r="Y18" i="1"/>
  <c r="S18" i="1"/>
  <c r="T18" i="1" s="1"/>
  <c r="AF6" i="1"/>
  <c r="AG6" i="1" s="1"/>
  <c r="Y5" i="1"/>
  <c r="AD15" i="1"/>
  <c r="V15" i="1"/>
  <c r="X15" i="1"/>
  <c r="AF15" i="1"/>
  <c r="AG15" i="1" s="1"/>
  <c r="AE13" i="1"/>
  <c r="W13" i="1"/>
  <c r="Y10" i="1"/>
  <c r="S10" i="1"/>
  <c r="T10" i="1" s="1"/>
  <c r="V10" i="1"/>
  <c r="AD10" i="1"/>
  <c r="V12" i="1"/>
  <c r="AD12" i="1"/>
  <c r="V9" i="1"/>
  <c r="AD9" i="1"/>
  <c r="Y9" i="1"/>
  <c r="S9" i="1"/>
  <c r="T9" i="1" s="1"/>
  <c r="V18" i="1"/>
  <c r="AD18" i="1"/>
  <c r="S11" i="1"/>
  <c r="T11" i="1" s="1"/>
  <c r="Y11" i="1"/>
  <c r="AE6" i="1"/>
  <c r="W6" i="1"/>
  <c r="AD13" i="1"/>
  <c r="V13" i="1"/>
  <c r="Q13" i="1" s="1"/>
  <c r="AD6" i="1"/>
  <c r="V6" i="1"/>
  <c r="S7" i="1"/>
  <c r="T7" i="1" s="1"/>
  <c r="Y7" i="1"/>
  <c r="V11" i="1"/>
  <c r="AD11" i="1"/>
  <c r="Y12" i="1"/>
  <c r="S12" i="1"/>
  <c r="T12" i="1" s="1"/>
  <c r="AD5" i="1"/>
  <c r="V5" i="1"/>
  <c r="V8" i="1"/>
  <c r="AD8" i="1"/>
  <c r="Y13" i="1"/>
  <c r="W18" i="1"/>
  <c r="AE18" i="1"/>
  <c r="AD7" i="1"/>
  <c r="V7" i="1"/>
  <c r="AF19" i="1"/>
  <c r="AG19" i="1" s="1"/>
  <c r="AE12" i="1"/>
  <c r="R12" i="1" s="1"/>
  <c r="W19" i="1"/>
  <c r="R19" i="1" s="1"/>
  <c r="AE9" i="1"/>
  <c r="R9" i="1" s="1"/>
  <c r="AE10" i="1"/>
  <c r="R10" i="1" s="1"/>
  <c r="AE8" i="1"/>
  <c r="R8" i="1" s="1"/>
  <c r="AF5" i="1"/>
  <c r="AG5" i="1" s="1"/>
  <c r="W4" i="1"/>
  <c r="K20" i="1"/>
  <c r="W20" i="1" s="1"/>
  <c r="AH20" i="1"/>
  <c r="AD4" i="1"/>
  <c r="AE7" i="1"/>
  <c r="R7" i="1" s="1"/>
  <c r="V4" i="1"/>
  <c r="Z20" i="1"/>
  <c r="AJ20" i="1"/>
  <c r="AF4" i="1"/>
  <c r="AG4" i="1" s="1"/>
  <c r="Q18" i="1"/>
  <c r="L20" i="1"/>
  <c r="J20" i="1"/>
  <c r="AB20" i="1"/>
  <c r="X4" i="1"/>
  <c r="AF8" i="1"/>
  <c r="AG8" i="1" s="1"/>
  <c r="Y19" i="1"/>
  <c r="AF13" i="1"/>
  <c r="AG13" i="1" s="1"/>
  <c r="AI20" i="1"/>
  <c r="AE4" i="1"/>
  <c r="AE11" i="1"/>
  <c r="R11" i="1" s="1"/>
  <c r="Q9" i="1" l="1"/>
  <c r="Q12" i="1"/>
  <c r="R6" i="1"/>
  <c r="R13" i="1"/>
  <c r="S8" i="1"/>
  <c r="T8" i="1" s="1"/>
  <c r="S13" i="1"/>
  <c r="T13" i="1" s="1"/>
  <c r="S5" i="1"/>
  <c r="T5" i="1" s="1"/>
  <c r="S19" i="1"/>
  <c r="T19" i="1" s="1"/>
  <c r="Q7" i="1"/>
  <c r="Q5" i="1"/>
  <c r="Q11" i="1"/>
  <c r="Q10" i="1"/>
  <c r="Q15" i="1"/>
  <c r="Q8" i="1"/>
  <c r="Y15" i="1"/>
  <c r="S15" i="1"/>
  <c r="T15" i="1" s="1"/>
  <c r="R18" i="1"/>
  <c r="Q6" i="1"/>
  <c r="S6" i="1"/>
  <c r="T6" i="1" s="1"/>
  <c r="R5" i="1"/>
  <c r="X20" i="1"/>
  <c r="AD20" i="1"/>
  <c r="AE20" i="1"/>
  <c r="R20" i="1" s="1"/>
  <c r="Y4" i="1"/>
  <c r="S4" i="1"/>
  <c r="T4" i="1" s="1"/>
  <c r="AF20" i="1"/>
  <c r="V20" i="1"/>
  <c r="Q4" i="1"/>
  <c r="R4" i="1"/>
  <c r="S20" i="1" l="1"/>
  <c r="Q20" i="1"/>
</calcChain>
</file>

<file path=xl/sharedStrings.xml><?xml version="1.0" encoding="utf-8"?>
<sst xmlns="http://schemas.openxmlformats.org/spreadsheetml/2006/main" count="166" uniqueCount="103">
  <si>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</si>
  <si>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</si>
  <si>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</si>
  <si>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</si>
  <si>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</si>
  <si>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</si>
  <si>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</si>
  <si>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</si>
  <si>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</si>
  <si>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</si>
  <si>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</si>
  <si>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</si>
  <si>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</si>
  <si>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</si>
  <si>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</si>
  <si>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</si>
  <si>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</si>
  <si>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</si>
  <si>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</si>
  <si>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</si>
  <si>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</si>
  <si>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</si>
  <si>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</si>
  <si>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</si>
  <si>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</si>
  <si>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Samsung</t>
  </si>
  <si>
    <t>On track</t>
  </si>
  <si>
    <t>Not on track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</si>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</sst>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11" borderId="0"/>
  </cellStyleXfs>
  <cellXfs count="144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applyNumberForma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7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6" fontId="3" fillId="0" borderId="15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left" vertical="top"/>
    </xf>
    <xf numFmtId="3" fontId="4" fillId="0" borderId="13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3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73"/>
  <sheetViews>
    <sheetView showGridLines="0" tabSelected="1" zoomScale="85" zoomScaleNormal="85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1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52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56" t="s">
        <v>0</v>
      </c>
      <c r="B1" s="57">
        <v>43733</v>
      </c>
      <c r="C1" s="55" t="s">
        <v>1</v>
      </c>
      <c r="D1" s="17"/>
      <c r="E1" s="115"/>
      <c r="F1" s="1"/>
      <c r="G1" s="1"/>
      <c r="H1" s="1"/>
      <c r="I1" s="1"/>
      <c r="J1" s="71"/>
      <c r="K1" s="71"/>
      <c r="L1" s="71"/>
      <c r="M1" s="71"/>
      <c r="N1" s="71"/>
      <c r="O1" s="71"/>
      <c r="P1" s="63" t="s">
        <v>2</v>
      </c>
      <c r="Q1" s="53"/>
      <c r="R1" s="53"/>
      <c r="S1" s="53"/>
      <c r="T1" s="53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41" s="3" customFormat="1" x14ac:dyDescent="0.35">
      <c r="A2" s="11"/>
      <c r="B2" s="11" t="s">
        <v>3</v>
      </c>
      <c r="C2" s="19"/>
      <c r="D2" s="18"/>
      <c r="E2" s="116"/>
      <c r="F2" s="12"/>
      <c r="G2" s="13"/>
      <c r="H2" s="14"/>
      <c r="I2" s="12"/>
      <c r="J2" s="73" t="s">
        <v>4</v>
      </c>
      <c r="K2" s="74"/>
      <c r="L2" s="75"/>
      <c r="M2" s="73" t="s">
        <v>5</v>
      </c>
      <c r="N2" s="74"/>
      <c r="O2" s="75"/>
      <c r="P2" s="58" t="s">
        <v>6</v>
      </c>
      <c r="Q2" s="54"/>
      <c r="R2" s="54"/>
      <c r="S2" s="54"/>
      <c r="T2" s="59"/>
      <c r="U2" s="58" t="s">
        <v>7</v>
      </c>
      <c r="V2" s="54"/>
      <c r="W2" s="54"/>
      <c r="X2" s="54"/>
      <c r="Y2" s="59"/>
      <c r="Z2" s="54" t="s">
        <v>8</v>
      </c>
      <c r="AA2" s="54"/>
      <c r="AB2" s="54"/>
      <c r="AC2" s="58" t="s">
        <v>9</v>
      </c>
      <c r="AD2" s="54"/>
      <c r="AE2" s="54"/>
      <c r="AF2" s="54"/>
      <c r="AG2" s="59"/>
      <c r="AH2" s="54" t="s">
        <v>10</v>
      </c>
      <c r="AI2" s="54"/>
      <c r="AJ2" s="54"/>
    </row>
    <row r="3" spans="1:41" ht="75" customHeight="1" x14ac:dyDescent="0.35">
      <c r="A3" s="77" t="s">
        <v>60</v>
      </c>
      <c r="B3" s="78" t="s">
        <v>11</v>
      </c>
      <c r="C3" s="79" t="s">
        <v>12</v>
      </c>
      <c r="D3" s="80" t="s">
        <v>13</v>
      </c>
      <c r="E3" s="117" t="s">
        <v>14</v>
      </c>
      <c r="F3" s="70" t="s">
        <v>15</v>
      </c>
      <c r="G3" s="81" t="s">
        <v>16</v>
      </c>
      <c r="H3" s="82" t="s">
        <v>17</v>
      </c>
      <c r="I3" s="70" t="s">
        <v>18</v>
      </c>
      <c r="J3" s="72">
        <v>43678</v>
      </c>
      <c r="K3" s="72">
        <v>43709</v>
      </c>
      <c r="L3" s="76" t="s">
        <v>19</v>
      </c>
      <c r="M3" s="72">
        <v>43678</v>
      </c>
      <c r="N3" s="72">
        <v>43709</v>
      </c>
      <c r="O3" s="76" t="s">
        <v>19</v>
      </c>
      <c r="P3" s="62" t="s">
        <v>20</v>
      </c>
      <c r="Q3" s="69">
        <v>43678</v>
      </c>
      <c r="R3" s="69">
        <v>43709</v>
      </c>
      <c r="S3" s="69" t="s">
        <v>21</v>
      </c>
      <c r="T3" s="62" t="s">
        <v>22</v>
      </c>
      <c r="U3" s="60" t="s">
        <v>20</v>
      </c>
      <c r="V3" s="69">
        <v>43678</v>
      </c>
      <c r="W3" s="69">
        <v>43709</v>
      </c>
      <c r="X3" s="62" t="s">
        <v>23</v>
      </c>
      <c r="Y3" s="62" t="s">
        <v>22</v>
      </c>
      <c r="Z3" s="69">
        <v>43678</v>
      </c>
      <c r="AA3" s="69">
        <v>43709</v>
      </c>
      <c r="AB3" s="62" t="s">
        <v>21</v>
      </c>
      <c r="AC3" s="62" t="s">
        <v>20</v>
      </c>
      <c r="AD3" s="69">
        <v>43678</v>
      </c>
      <c r="AE3" s="69">
        <v>43709</v>
      </c>
      <c r="AF3" s="62" t="s">
        <v>24</v>
      </c>
      <c r="AG3" s="61" t="s">
        <v>22</v>
      </c>
      <c r="AH3" s="69">
        <v>43678</v>
      </c>
      <c r="AI3" s="69">
        <v>43709</v>
      </c>
      <c r="AJ3" s="62" t="s">
        <v>24</v>
      </c>
      <c r="AK3" s="2"/>
      <c r="AL3" s="2"/>
    </row>
    <row r="4" spans="1:41" s="23" customFormat="1" x14ac:dyDescent="0.35">
      <c r="A4" s="94"/>
      <c r="B4" s="95"/>
      <c r="C4" s="84"/>
      <c r="D4" s="84"/>
      <c r="E4" s="84"/>
      <c r="F4" s="94"/>
      <c r="G4" s="94"/>
      <c r="H4" s="94"/>
      <c r="I4" s="94"/>
      <c r="J4" s="118" t="e">
        <f>VLOOKUP($B4,'Daily COGS'!$B:$E,2,FALSE)</f>
        <v>#N/A</v>
      </c>
      <c r="K4" s="118" t="e">
        <f>VLOOKUP($B4,'Daily COGS'!$B:$E,3,FALSE)</f>
        <v>#N/A</v>
      </c>
      <c r="L4" s="118" t="e">
        <f>VLOOKUP($B4,'Daily COGS'!$B:$E,4,FALSE)</f>
        <v>#N/A</v>
      </c>
      <c r="M4" s="118" t="e">
        <f>VLOOKUP($B4,'Daily Inbounds'!$B:$E,2,FALSE)</f>
        <v>#N/A</v>
      </c>
      <c r="N4" s="118" t="e">
        <f>VLOOKUP($B4,'Daily Inbounds'!$B:$E,3,FALSE)</f>
        <v>#N/A</v>
      </c>
      <c r="O4" s="118" t="e">
        <f>VLOOKUP($B4,'Daily Inbounds'!$B:$E,4,FALSE)</f>
        <v>#N/A</v>
      </c>
      <c r="P4" s="96" t="str">
        <f>IFERROR(VLOOKUP($B4,#REF!, 23,FALSE), "")</f>
        <v/>
      </c>
      <c r="Q4" s="97" t="str">
        <f t="shared" ref="Q4:Q20" si="0">IFERROR(IF(V4="n.a.", -AD4, IF(AD4="n.a.", V4, V4-AD4)),"n.a.")</f>
        <v>n.a.</v>
      </c>
      <c r="R4" s="97" t="str">
        <f t="shared" ref="R4:R20" si="1">IFERROR(IF(W4="n.a.", -AE4, IF(AE4="n.a.", W4, W4-AE4)),"n.a.")</f>
        <v>n.a.</v>
      </c>
      <c r="S4" s="98" t="str">
        <f t="shared" ref="S4:S20" si="2">IFERROR(IF(X4="n.a.", -AF4, IF(AF4="n.a.", X4, X4-AF4)),"n.a.")</f>
        <v>n.a.</v>
      </c>
      <c r="T4" s="99" t="str">
        <f t="shared" ref="T4:T19" si="3">IFERROR(P4-S4, "n.a.")</f>
        <v>n.a.</v>
      </c>
      <c r="U4" s="108" t="str">
        <f>IFERROR(VLOOKUP($B4,#REF!, 27,FALSE), "")</f>
        <v/>
      </c>
      <c r="V4" s="97" t="str">
        <f t="shared" ref="V4:V20" si="4">IFERROR(Z4/J4*30,"n.a.")</f>
        <v>n.a.</v>
      </c>
      <c r="W4" s="100" t="str">
        <f t="shared" ref="W4:W20" si="5">IFERROR(AA4/K4*30,"n.a.")</f>
        <v>n.a.</v>
      </c>
      <c r="X4" s="97" t="str">
        <f t="shared" ref="X4:X20" si="6">IFERROR(AB4/L4*30,"n.a.")</f>
        <v>n.a.</v>
      </c>
      <c r="Y4" s="99" t="str">
        <f t="shared" ref="Y4:Y19" si="7">IFERROR(-X4+U4,"n.a.")</f>
        <v>n.a.</v>
      </c>
      <c r="Z4" s="118" t="e">
        <f>VLOOKUP(B4,'Daily Inventory Value'!B:E,2,FALSE)</f>
        <v>#N/A</v>
      </c>
      <c r="AA4" s="118" t="e">
        <f>VLOOKUP(B4,'Daily Inventory Value'!B:E,3,FALSE)</f>
        <v>#N/A</v>
      </c>
      <c r="AB4" s="118" t="e">
        <f>VLOOKUP(B4,'Daily Inventory Value'!B:E,4,FALSE)</f>
        <v>#N/A</v>
      </c>
      <c r="AC4" s="96" t="str">
        <f>IFERROR(VLOOKUP($B4,#REF!, 32,FALSE), "")</f>
        <v/>
      </c>
      <c r="AD4" s="97" t="str">
        <f t="shared" ref="AD4:AD20" si="8">IFERROR(AH4/J4*30,"n.a.")</f>
        <v>n.a.</v>
      </c>
      <c r="AE4" s="97" t="str">
        <f t="shared" ref="AE4:AE20" si="9">IFERROR(AI4/K4*30,"n.a.")</f>
        <v>n.a.</v>
      </c>
      <c r="AF4" s="93" t="str">
        <f t="shared" ref="AF4:AF20" si="10">IFERROR(AJ4/L4*30,"n.a.")</f>
        <v>n.a.</v>
      </c>
      <c r="AG4" s="99" t="str">
        <f t="shared" ref="AG4:AG19" si="11">IFERROR(-AC4+AF4, "n.a.")</f>
        <v>n.a.</v>
      </c>
      <c r="AH4" s="118" t="e">
        <f>VLOOKUP(B4,'Daily Accounts Payable'!B:E,2,FALSE)</f>
        <v>#N/A</v>
      </c>
      <c r="AI4" s="118" t="e">
        <f>VLOOKUP(B4,'Daily Accounts Payable'!B:E,3,FALSE)</f>
        <v>#N/A</v>
      </c>
      <c r="AJ4" s="118" t="e">
        <f>VLOOKUP(B4,'Daily Accounts Payable'!B:E,4,FALSE)</f>
        <v>#N/A</v>
      </c>
    </row>
    <row r="5" spans="1:41" s="23" customFormat="1" x14ac:dyDescent="0.35">
      <c r="A5" s="101"/>
      <c r="B5" s="102"/>
      <c r="C5" s="84"/>
      <c r="D5" s="84"/>
      <c r="E5" s="84"/>
      <c r="F5" s="94"/>
      <c r="G5" s="94"/>
      <c r="H5" s="94"/>
      <c r="I5" s="101"/>
      <c r="J5" s="118" t="e">
        <f>VLOOKUP($B5,'Daily COGS'!$B:$E,2,FALSE)</f>
        <v>#N/A</v>
      </c>
      <c r="K5" s="118" t="e">
        <f>VLOOKUP($B5,'Daily COGS'!$B:$E,3,FALSE)</f>
        <v>#N/A</v>
      </c>
      <c r="L5" s="118" t="e">
        <f>VLOOKUP($B5,'Daily COGS'!$B:$E,4,FALSE)</f>
        <v>#N/A</v>
      </c>
      <c r="M5" s="118" t="e">
        <f>VLOOKUP($B5,'Daily Inbounds'!$B:$E,2,FALSE)</f>
        <v>#N/A</v>
      </c>
      <c r="N5" s="118" t="e">
        <f>VLOOKUP($B5,'Daily Inbounds'!$B:$E,3,FALSE)</f>
        <v>#N/A</v>
      </c>
      <c r="O5" s="118" t="e">
        <f>VLOOKUP($B5,'Daily Inbounds'!$B:$E,4,FALSE)</f>
        <v>#N/A</v>
      </c>
      <c r="P5" s="96" t="str">
        <f>IFERROR(VLOOKUP($B5,#REF!, 23,FALSE), "")</f>
        <v/>
      </c>
      <c r="Q5" s="97" t="str">
        <f t="shared" si="0"/>
        <v>n.a.</v>
      </c>
      <c r="R5" s="97" t="str">
        <f t="shared" si="1"/>
        <v>n.a.</v>
      </c>
      <c r="S5" s="98" t="str">
        <f t="shared" si="2"/>
        <v>n.a.</v>
      </c>
      <c r="T5" s="99" t="str">
        <f t="shared" si="3"/>
        <v>n.a.</v>
      </c>
      <c r="U5" s="108" t="str">
        <f>IFERROR(VLOOKUP($B5,#REF!, 27,FALSE), "")</f>
        <v/>
      </c>
      <c r="V5" s="97" t="str">
        <f t="shared" si="4"/>
        <v>n.a.</v>
      </c>
      <c r="W5" s="100" t="str">
        <f t="shared" si="5"/>
        <v>n.a.</v>
      </c>
      <c r="X5" s="97" t="str">
        <f t="shared" si="6"/>
        <v>n.a.</v>
      </c>
      <c r="Y5" s="99" t="str">
        <f t="shared" si="7"/>
        <v>n.a.</v>
      </c>
      <c r="Z5" s="119" t="e">
        <f>VLOOKUP(B5,'Daily Inventory Value'!B:E,2,FALSE)</f>
        <v>#N/A</v>
      </c>
      <c r="AA5" s="119" t="e">
        <f>VLOOKUP(B5,'Daily Inventory Value'!B:E,3,FALSE)</f>
        <v>#N/A</v>
      </c>
      <c r="AB5" s="119" t="e">
        <f>VLOOKUP(B5,'Daily Inventory Value'!B:E,4,FALSE)</f>
        <v>#N/A</v>
      </c>
      <c r="AC5" s="96" t="str">
        <f>IFERROR(VLOOKUP($B5,#REF!, 32,FALSE), "")</f>
        <v/>
      </c>
      <c r="AD5" s="97" t="str">
        <f t="shared" si="8"/>
        <v>n.a.</v>
      </c>
      <c r="AE5" s="103" t="str">
        <f t="shared" si="9"/>
        <v>n.a.</v>
      </c>
      <c r="AF5" s="84" t="str">
        <f t="shared" si="10"/>
        <v>n.a.</v>
      </c>
      <c r="AG5" s="99" t="str">
        <f t="shared" si="11"/>
        <v>n.a.</v>
      </c>
      <c r="AH5" s="119" t="e">
        <f>VLOOKUP(B5,'Daily Accounts Payable'!B:E,2,FALSE)</f>
        <v>#N/A</v>
      </c>
      <c r="AI5" s="119" t="e">
        <f>VLOOKUP(B5,'Daily Accounts Payable'!B:E,3,FALSE)</f>
        <v>#N/A</v>
      </c>
      <c r="AJ5" s="119" t="e">
        <f>VLOOKUP(B5,'Daily Accounts Payable'!B:E,4,FALSE)</f>
        <v>#N/A</v>
      </c>
    </row>
    <row r="6" spans="1:41" s="23" customFormat="1" x14ac:dyDescent="0.35">
      <c r="A6" s="101"/>
      <c r="B6" s="102"/>
      <c r="C6" s="84"/>
      <c r="D6" s="84"/>
      <c r="E6" s="84"/>
      <c r="F6" s="94"/>
      <c r="G6" s="94"/>
      <c r="H6" s="94"/>
      <c r="I6" s="101"/>
      <c r="J6" s="118" t="e">
        <f>VLOOKUP($B6,'Daily COGS'!$B:$E,2,FALSE)</f>
        <v>#N/A</v>
      </c>
      <c r="K6" s="118" t="e">
        <f>VLOOKUP($B6,'Daily COGS'!$B:$E,3,FALSE)</f>
        <v>#N/A</v>
      </c>
      <c r="L6" s="118" t="e">
        <f>VLOOKUP($B6,'Daily COGS'!$B:$E,4,FALSE)</f>
        <v>#N/A</v>
      </c>
      <c r="M6" s="118" t="e">
        <f>VLOOKUP($B6,'Daily Inbounds'!$B:$E,2,FALSE)</f>
        <v>#N/A</v>
      </c>
      <c r="N6" s="118" t="e">
        <f>VLOOKUP($B6,'Daily Inbounds'!$B:$E,3,FALSE)</f>
        <v>#N/A</v>
      </c>
      <c r="O6" s="118" t="e">
        <f>VLOOKUP($B6,'Daily Inbounds'!$B:$E,4,FALSE)</f>
        <v>#N/A</v>
      </c>
      <c r="P6" s="96" t="str">
        <f>IFERROR(VLOOKUP($B6,#REF!, 23,FALSE), "")</f>
        <v/>
      </c>
      <c r="Q6" s="97" t="str">
        <f t="shared" si="0"/>
        <v>n.a.</v>
      </c>
      <c r="R6" s="97" t="str">
        <f t="shared" si="1"/>
        <v>n.a.</v>
      </c>
      <c r="S6" s="98" t="str">
        <f t="shared" si="2"/>
        <v>n.a.</v>
      </c>
      <c r="T6" s="99" t="str">
        <f t="shared" si="3"/>
        <v>n.a.</v>
      </c>
      <c r="U6" s="108" t="str">
        <f>IFERROR(VLOOKUP($B6,#REF!, 27,FALSE), "")</f>
        <v/>
      </c>
      <c r="V6" s="97" t="str">
        <f t="shared" si="4"/>
        <v>n.a.</v>
      </c>
      <c r="W6" s="100" t="str">
        <f t="shared" si="5"/>
        <v>n.a.</v>
      </c>
      <c r="X6" s="97" t="str">
        <f t="shared" si="6"/>
        <v>n.a.</v>
      </c>
      <c r="Y6" s="99" t="str">
        <f t="shared" si="7"/>
        <v>n.a.</v>
      </c>
      <c r="Z6" s="119" t="e">
        <f>VLOOKUP(B6,'Daily Inventory Value'!B:E,2,FALSE)</f>
        <v>#N/A</v>
      </c>
      <c r="AA6" s="119" t="e">
        <f>VLOOKUP(B6,'Daily Inventory Value'!B:E,3,FALSE)</f>
        <v>#N/A</v>
      </c>
      <c r="AB6" s="119" t="e">
        <f>VLOOKUP(B6,'Daily Inventory Value'!B:E,4,FALSE)</f>
        <v>#N/A</v>
      </c>
      <c r="AC6" s="96" t="str">
        <f>IFERROR(VLOOKUP($B6,#REF!, 32,FALSE), "")</f>
        <v/>
      </c>
      <c r="AD6" s="97" t="str">
        <f t="shared" si="8"/>
        <v>n.a.</v>
      </c>
      <c r="AE6" s="103" t="str">
        <f t="shared" si="9"/>
        <v>n.a.</v>
      </c>
      <c r="AF6" s="84" t="str">
        <f t="shared" si="10"/>
        <v>n.a.</v>
      </c>
      <c r="AG6" s="99" t="str">
        <f t="shared" si="11"/>
        <v>n.a.</v>
      </c>
      <c r="AH6" s="119" t="e">
        <f>VLOOKUP(B6,'Daily Accounts Payable'!B:E,2,FALSE)</f>
        <v>#N/A</v>
      </c>
      <c r="AI6" s="119" t="e">
        <f>VLOOKUP(B6,'Daily Accounts Payable'!B:E,3,FALSE)</f>
        <v>#N/A</v>
      </c>
      <c r="AJ6" s="119" t="e">
        <f>VLOOKUP(B6,'Daily Accounts Payable'!B:E,4,FALSE)</f>
        <v>#N/A</v>
      </c>
    </row>
    <row r="7" spans="1:41" s="23" customFormat="1" x14ac:dyDescent="0.35">
      <c r="A7" s="101"/>
      <c r="B7" s="102"/>
      <c r="C7" s="84"/>
      <c r="D7" s="84"/>
      <c r="E7" s="84"/>
      <c r="F7" s="94"/>
      <c r="G7" s="94"/>
      <c r="H7" s="94"/>
      <c r="I7" s="101"/>
      <c r="J7" s="118" t="e">
        <f>VLOOKUP($B7,'Daily COGS'!$B:$E,2,FALSE)</f>
        <v>#N/A</v>
      </c>
      <c r="K7" s="118" t="e">
        <f>VLOOKUP($B7,'Daily COGS'!$B:$E,3,FALSE)</f>
        <v>#N/A</v>
      </c>
      <c r="L7" s="118" t="e">
        <f>VLOOKUP($B7,'Daily COGS'!$B:$E,4,FALSE)</f>
        <v>#N/A</v>
      </c>
      <c r="M7" s="118" t="e">
        <f>VLOOKUP($B7,'Daily Inbounds'!$B:$E,2,FALSE)</f>
        <v>#N/A</v>
      </c>
      <c r="N7" s="118" t="e">
        <f>VLOOKUP($B7,'Daily Inbounds'!$B:$E,3,FALSE)</f>
        <v>#N/A</v>
      </c>
      <c r="O7" s="118" t="e">
        <f>VLOOKUP($B7,'Daily Inbounds'!$B:$E,4,FALSE)</f>
        <v>#N/A</v>
      </c>
      <c r="P7" s="96" t="str">
        <f>IFERROR(VLOOKUP($B7,#REF!, 23,FALSE), "")</f>
        <v/>
      </c>
      <c r="Q7" s="97" t="str">
        <f t="shared" si="0"/>
        <v>n.a.</v>
      </c>
      <c r="R7" s="97" t="str">
        <f t="shared" si="1"/>
        <v>n.a.</v>
      </c>
      <c r="S7" s="98" t="str">
        <f t="shared" si="2"/>
        <v>n.a.</v>
      </c>
      <c r="T7" s="99" t="str">
        <f t="shared" si="3"/>
        <v>n.a.</v>
      </c>
      <c r="U7" s="108" t="str">
        <f>IFERROR(VLOOKUP($B7,#REF!, 27,FALSE), "")</f>
        <v/>
      </c>
      <c r="V7" s="97" t="str">
        <f t="shared" si="4"/>
        <v>n.a.</v>
      </c>
      <c r="W7" s="100" t="str">
        <f t="shared" si="5"/>
        <v>n.a.</v>
      </c>
      <c r="X7" s="97" t="str">
        <f t="shared" si="6"/>
        <v>n.a.</v>
      </c>
      <c r="Y7" s="99" t="str">
        <f t="shared" si="7"/>
        <v>n.a.</v>
      </c>
      <c r="Z7" s="119" t="e">
        <f>VLOOKUP(B7,'Daily Inventory Value'!B:E,2,FALSE)</f>
        <v>#N/A</v>
      </c>
      <c r="AA7" s="119" t="e">
        <f>VLOOKUP(B7,'Daily Inventory Value'!B:E,3,FALSE)</f>
        <v>#N/A</v>
      </c>
      <c r="AB7" s="119" t="e">
        <f>VLOOKUP(B7,'Daily Inventory Value'!B:E,4,FALSE)</f>
        <v>#N/A</v>
      </c>
      <c r="AC7" s="96" t="str">
        <f>IFERROR(VLOOKUP($B7,#REF!, 32,FALSE), "")</f>
        <v/>
      </c>
      <c r="AD7" s="97" t="str">
        <f t="shared" si="8"/>
        <v>n.a.</v>
      </c>
      <c r="AE7" s="103" t="str">
        <f t="shared" si="9"/>
        <v>n.a.</v>
      </c>
      <c r="AF7" s="84" t="str">
        <f t="shared" si="10"/>
        <v>n.a.</v>
      </c>
      <c r="AG7" s="99" t="str">
        <f t="shared" si="11"/>
        <v>n.a.</v>
      </c>
      <c r="AH7" s="119" t="e">
        <f>VLOOKUP(B7,'Daily Accounts Payable'!B:E,2,FALSE)</f>
        <v>#N/A</v>
      </c>
      <c r="AI7" s="119" t="e">
        <f>VLOOKUP(B7,'Daily Accounts Payable'!B:E,3,FALSE)</f>
        <v>#N/A</v>
      </c>
      <c r="AJ7" s="119" t="e">
        <f>VLOOKUP(B7,'Daily Accounts Payable'!B:E,4,FALSE)</f>
        <v>#N/A</v>
      </c>
    </row>
    <row r="8" spans="1:41" s="23" customFormat="1" x14ac:dyDescent="0.35">
      <c r="A8" s="101"/>
      <c r="B8" s="102"/>
      <c r="C8" s="84"/>
      <c r="D8" s="84"/>
      <c r="E8" s="84"/>
      <c r="F8" s="94"/>
      <c r="G8" s="94"/>
      <c r="H8" s="94"/>
      <c r="I8" s="101"/>
      <c r="J8" s="118" t="e">
        <f>VLOOKUP($B8,'Daily COGS'!$B:$E,2,FALSE)</f>
        <v>#N/A</v>
      </c>
      <c r="K8" s="118" t="e">
        <f>VLOOKUP($B8,'Daily COGS'!$B:$E,3,FALSE)</f>
        <v>#N/A</v>
      </c>
      <c r="L8" s="118" t="e">
        <f>VLOOKUP($B8,'Daily COGS'!$B:$E,4,FALSE)</f>
        <v>#N/A</v>
      </c>
      <c r="M8" s="118" t="e">
        <f>VLOOKUP($B8,'Daily Inbounds'!$B:$E,2,FALSE)</f>
        <v>#N/A</v>
      </c>
      <c r="N8" s="118" t="e">
        <f>VLOOKUP($B8,'Daily Inbounds'!$B:$E,3,FALSE)</f>
        <v>#N/A</v>
      </c>
      <c r="O8" s="118" t="e">
        <f>VLOOKUP($B8,'Daily Inbounds'!$B:$E,4,FALSE)</f>
        <v>#N/A</v>
      </c>
      <c r="P8" s="96" t="str">
        <f>IFERROR(VLOOKUP($B8,#REF!, 23,FALSE), "")</f>
        <v/>
      </c>
      <c r="Q8" s="97" t="str">
        <f t="shared" si="0"/>
        <v>n.a.</v>
      </c>
      <c r="R8" s="97" t="str">
        <f t="shared" si="1"/>
        <v>n.a.</v>
      </c>
      <c r="S8" s="98" t="str">
        <f t="shared" si="2"/>
        <v>n.a.</v>
      </c>
      <c r="T8" s="99" t="str">
        <f t="shared" si="3"/>
        <v>n.a.</v>
      </c>
      <c r="U8" s="108" t="str">
        <f>IFERROR(VLOOKUP($B8,#REF!, 27,FALSE), "")</f>
        <v/>
      </c>
      <c r="V8" s="97" t="str">
        <f t="shared" si="4"/>
        <v>n.a.</v>
      </c>
      <c r="W8" s="100" t="str">
        <f t="shared" si="5"/>
        <v>n.a.</v>
      </c>
      <c r="X8" s="97" t="str">
        <f t="shared" si="6"/>
        <v>n.a.</v>
      </c>
      <c r="Y8" s="99" t="str">
        <f t="shared" si="7"/>
        <v>n.a.</v>
      </c>
      <c r="Z8" s="119" t="e">
        <f>VLOOKUP(B8,'Daily Inventory Value'!B:E,2,FALSE)</f>
        <v>#N/A</v>
      </c>
      <c r="AA8" s="119" t="e">
        <f>VLOOKUP(B8,'Daily Inventory Value'!B:E,3,FALSE)</f>
        <v>#N/A</v>
      </c>
      <c r="AB8" s="119" t="e">
        <f>VLOOKUP(B8,'Daily Inventory Value'!B:E,4,FALSE)</f>
        <v>#N/A</v>
      </c>
      <c r="AC8" s="96" t="str">
        <f>IFERROR(VLOOKUP($B8,#REF!, 32,FALSE), "")</f>
        <v/>
      </c>
      <c r="AD8" s="97" t="str">
        <f t="shared" si="8"/>
        <v>n.a.</v>
      </c>
      <c r="AE8" s="103" t="str">
        <f t="shared" si="9"/>
        <v>n.a.</v>
      </c>
      <c r="AF8" s="84" t="str">
        <f t="shared" si="10"/>
        <v>n.a.</v>
      </c>
      <c r="AG8" s="99" t="str">
        <f t="shared" si="11"/>
        <v>n.a.</v>
      </c>
      <c r="AH8" s="119" t="e">
        <f>VLOOKUP(B8,'Daily Accounts Payable'!B:E,2,FALSE)</f>
        <v>#N/A</v>
      </c>
      <c r="AI8" s="119" t="e">
        <f>VLOOKUP(B8,'Daily Accounts Payable'!B:E,3,FALSE)</f>
        <v>#N/A</v>
      </c>
      <c r="AJ8" s="119" t="e">
        <f>VLOOKUP(B8,'Daily Accounts Payable'!B:E,4,FALSE)</f>
        <v>#N/A</v>
      </c>
    </row>
    <row r="9" spans="1:41" s="23" customFormat="1" x14ac:dyDescent="0.35">
      <c r="A9" s="101"/>
      <c r="B9" s="102"/>
      <c r="C9" s="84"/>
      <c r="D9" s="84"/>
      <c r="E9" s="84"/>
      <c r="F9" s="94"/>
      <c r="G9" s="94"/>
      <c r="H9" s="94"/>
      <c r="I9" s="101"/>
      <c r="J9" s="118" t="e">
        <f>VLOOKUP($B9,'Daily COGS'!$B:$E,2,FALSE)</f>
        <v>#N/A</v>
      </c>
      <c r="K9" s="118" t="e">
        <f>VLOOKUP($B9,'Daily COGS'!$B:$E,3,FALSE)</f>
        <v>#N/A</v>
      </c>
      <c r="L9" s="118" t="e">
        <f>VLOOKUP($B9,'Daily COGS'!$B:$E,4,FALSE)</f>
        <v>#N/A</v>
      </c>
      <c r="M9" s="118" t="e">
        <f>VLOOKUP($B9,'Daily Inbounds'!$B:$E,2,FALSE)</f>
        <v>#N/A</v>
      </c>
      <c r="N9" s="118" t="e">
        <f>VLOOKUP($B9,'Daily Inbounds'!$B:$E,3,FALSE)</f>
        <v>#N/A</v>
      </c>
      <c r="O9" s="118" t="e">
        <f>VLOOKUP($B9,'Daily Inbounds'!$B:$E,4,FALSE)</f>
        <v>#N/A</v>
      </c>
      <c r="P9" s="96" t="str">
        <f>IFERROR(VLOOKUP($B9,#REF!, 23,FALSE), "")</f>
        <v/>
      </c>
      <c r="Q9" s="97" t="str">
        <f t="shared" si="0"/>
        <v>n.a.</v>
      </c>
      <c r="R9" s="97" t="str">
        <f t="shared" si="1"/>
        <v>n.a.</v>
      </c>
      <c r="S9" s="98" t="str">
        <f t="shared" si="2"/>
        <v>n.a.</v>
      </c>
      <c r="T9" s="99" t="str">
        <f t="shared" si="3"/>
        <v>n.a.</v>
      </c>
      <c r="U9" s="108" t="str">
        <f>IFERROR(VLOOKUP($B9,#REF!, 27,FALSE), "")</f>
        <v/>
      </c>
      <c r="V9" s="97" t="str">
        <f t="shared" si="4"/>
        <v>n.a.</v>
      </c>
      <c r="W9" s="100" t="str">
        <f t="shared" si="5"/>
        <v>n.a.</v>
      </c>
      <c r="X9" s="97" t="str">
        <f t="shared" si="6"/>
        <v>n.a.</v>
      </c>
      <c r="Y9" s="99" t="str">
        <f t="shared" si="7"/>
        <v>n.a.</v>
      </c>
      <c r="Z9" s="119" t="e">
        <f>VLOOKUP(B9,'Daily Inventory Value'!B:E,2,FALSE)</f>
        <v>#N/A</v>
      </c>
      <c r="AA9" s="119" t="e">
        <f>VLOOKUP(B9,'Daily Inventory Value'!B:E,3,FALSE)</f>
        <v>#N/A</v>
      </c>
      <c r="AB9" s="119" t="e">
        <f>VLOOKUP(B9,'Daily Inventory Value'!B:E,4,FALSE)</f>
        <v>#N/A</v>
      </c>
      <c r="AC9" s="96" t="str">
        <f>IFERROR(VLOOKUP($B9,#REF!, 32,FALSE), "")</f>
        <v/>
      </c>
      <c r="AD9" s="97" t="str">
        <f t="shared" si="8"/>
        <v>n.a.</v>
      </c>
      <c r="AE9" s="103" t="str">
        <f t="shared" si="9"/>
        <v>n.a.</v>
      </c>
      <c r="AF9" s="84" t="str">
        <f t="shared" si="10"/>
        <v>n.a.</v>
      </c>
      <c r="AG9" s="99" t="str">
        <f t="shared" si="11"/>
        <v>n.a.</v>
      </c>
      <c r="AH9" s="119" t="e">
        <f>VLOOKUP(B9,'Daily Accounts Payable'!B:E,2,FALSE)</f>
        <v>#N/A</v>
      </c>
      <c r="AI9" s="119" t="e">
        <f>VLOOKUP(B9,'Daily Accounts Payable'!B:E,3,FALSE)</f>
        <v>#N/A</v>
      </c>
      <c r="AJ9" s="119" t="e">
        <f>VLOOKUP(B9,'Daily Accounts Payable'!B:E,4,FALSE)</f>
        <v>#N/A</v>
      </c>
    </row>
    <row r="10" spans="1:41" s="23" customFormat="1" x14ac:dyDescent="0.35">
      <c r="A10" s="101"/>
      <c r="B10" s="102"/>
      <c r="C10" s="84"/>
      <c r="D10" s="84"/>
      <c r="E10" s="84"/>
      <c r="F10" s="94"/>
      <c r="G10" s="94"/>
      <c r="H10" s="94"/>
      <c r="I10" s="101"/>
      <c r="J10" s="118" t="e">
        <f>VLOOKUP($B10,'Daily COGS'!$B:$E,2,FALSE)</f>
        <v>#N/A</v>
      </c>
      <c r="K10" s="118" t="e">
        <f>VLOOKUP($B10,'Daily COGS'!$B:$E,3,FALSE)</f>
        <v>#N/A</v>
      </c>
      <c r="L10" s="118" t="e">
        <f>VLOOKUP($B10,'Daily COGS'!$B:$E,4,FALSE)</f>
        <v>#N/A</v>
      </c>
      <c r="M10" s="118" t="e">
        <f>VLOOKUP($B10,'Daily Inbounds'!$B:$E,2,FALSE)</f>
        <v>#N/A</v>
      </c>
      <c r="N10" s="118" t="e">
        <f>VLOOKUP($B10,'Daily Inbounds'!$B:$E,3,FALSE)</f>
        <v>#N/A</v>
      </c>
      <c r="O10" s="118" t="e">
        <f>VLOOKUP($B10,'Daily Inbounds'!$B:$E,4,FALSE)</f>
        <v>#N/A</v>
      </c>
      <c r="P10" s="96" t="str">
        <f>IFERROR(VLOOKUP($B10,#REF!, 23,FALSE), "")</f>
        <v/>
      </c>
      <c r="Q10" s="97" t="str">
        <f t="shared" si="0"/>
        <v>n.a.</v>
      </c>
      <c r="R10" s="97" t="str">
        <f t="shared" si="1"/>
        <v>n.a.</v>
      </c>
      <c r="S10" s="98" t="str">
        <f t="shared" si="2"/>
        <v>n.a.</v>
      </c>
      <c r="T10" s="99" t="str">
        <f t="shared" si="3"/>
        <v>n.a.</v>
      </c>
      <c r="U10" s="108" t="str">
        <f>IFERROR(VLOOKUP($B10,#REF!, 27,FALSE), "")</f>
        <v/>
      </c>
      <c r="V10" s="97" t="str">
        <f t="shared" si="4"/>
        <v>n.a.</v>
      </c>
      <c r="W10" s="100" t="str">
        <f t="shared" si="5"/>
        <v>n.a.</v>
      </c>
      <c r="X10" s="97" t="str">
        <f t="shared" si="6"/>
        <v>n.a.</v>
      </c>
      <c r="Y10" s="99" t="str">
        <f t="shared" si="7"/>
        <v>n.a.</v>
      </c>
      <c r="Z10" s="119" t="e">
        <f>VLOOKUP(B10,'Daily Inventory Value'!B:E,2,FALSE)</f>
        <v>#N/A</v>
      </c>
      <c r="AA10" s="119" t="e">
        <f>VLOOKUP(B10,'Daily Inventory Value'!B:E,3,FALSE)</f>
        <v>#N/A</v>
      </c>
      <c r="AB10" s="119" t="e">
        <f>VLOOKUP(B10,'Daily Inventory Value'!B:E,4,FALSE)</f>
        <v>#N/A</v>
      </c>
      <c r="AC10" s="96" t="str">
        <f>IFERROR(VLOOKUP($B10,#REF!, 32,FALSE), "")</f>
        <v/>
      </c>
      <c r="AD10" s="97" t="str">
        <f t="shared" si="8"/>
        <v>n.a.</v>
      </c>
      <c r="AE10" s="103" t="str">
        <f t="shared" si="9"/>
        <v>n.a.</v>
      </c>
      <c r="AF10" s="84" t="str">
        <f t="shared" si="10"/>
        <v>n.a.</v>
      </c>
      <c r="AG10" s="99" t="str">
        <f t="shared" si="11"/>
        <v>n.a.</v>
      </c>
      <c r="AH10" s="119" t="e">
        <f>VLOOKUP(B10,'Daily Accounts Payable'!B:E,2,FALSE)</f>
        <v>#N/A</v>
      </c>
      <c r="AI10" s="119" t="e">
        <f>VLOOKUP(B10,'Daily Accounts Payable'!B:E,3,FALSE)</f>
        <v>#N/A</v>
      </c>
      <c r="AJ10" s="119" t="e">
        <f>VLOOKUP(B10,'Daily Accounts Payable'!B:E,4,FALSE)</f>
        <v>#N/A</v>
      </c>
    </row>
    <row r="11" spans="1:41" s="23" customFormat="1" x14ac:dyDescent="0.35">
      <c r="A11" s="101"/>
      <c r="B11" s="102"/>
      <c r="C11" s="84"/>
      <c r="D11" s="84"/>
      <c r="E11" s="84"/>
      <c r="F11" s="94"/>
      <c r="G11" s="94"/>
      <c r="H11" s="94"/>
      <c r="I11" s="101"/>
      <c r="J11" s="118" t="e">
        <f>VLOOKUP($B11,'Daily COGS'!$B:$E,2,FALSE)</f>
        <v>#N/A</v>
      </c>
      <c r="K11" s="118" t="e">
        <f>VLOOKUP($B11,'Daily COGS'!$B:$E,3,FALSE)</f>
        <v>#N/A</v>
      </c>
      <c r="L11" s="118" t="e">
        <f>VLOOKUP($B11,'Daily COGS'!$B:$E,4,FALSE)</f>
        <v>#N/A</v>
      </c>
      <c r="M11" s="118" t="e">
        <f>VLOOKUP($B11,'Daily Inbounds'!$B:$E,2,FALSE)</f>
        <v>#N/A</v>
      </c>
      <c r="N11" s="118" t="e">
        <f>VLOOKUP($B11,'Daily Inbounds'!$B:$E,3,FALSE)</f>
        <v>#N/A</v>
      </c>
      <c r="O11" s="118" t="e">
        <f>VLOOKUP($B11,'Daily Inbounds'!$B:$E,4,FALSE)</f>
        <v>#N/A</v>
      </c>
      <c r="P11" s="96" t="str">
        <f>IFERROR(VLOOKUP($B11,#REF!, 23,FALSE), "")</f>
        <v/>
      </c>
      <c r="Q11" s="97" t="str">
        <f t="shared" si="0"/>
        <v>n.a.</v>
      </c>
      <c r="R11" s="97" t="str">
        <f t="shared" si="1"/>
        <v>n.a.</v>
      </c>
      <c r="S11" s="98" t="str">
        <f t="shared" si="2"/>
        <v>n.a.</v>
      </c>
      <c r="T11" s="99" t="str">
        <f t="shared" si="3"/>
        <v>n.a.</v>
      </c>
      <c r="U11" s="108" t="str">
        <f>IFERROR(VLOOKUP($B11,#REF!, 27,FALSE), "")</f>
        <v/>
      </c>
      <c r="V11" s="97" t="str">
        <f t="shared" si="4"/>
        <v>n.a.</v>
      </c>
      <c r="W11" s="100" t="str">
        <f t="shared" si="5"/>
        <v>n.a.</v>
      </c>
      <c r="X11" s="97" t="str">
        <f t="shared" si="6"/>
        <v>n.a.</v>
      </c>
      <c r="Y11" s="99" t="str">
        <f t="shared" si="7"/>
        <v>n.a.</v>
      </c>
      <c r="Z11" s="119" t="e">
        <f>VLOOKUP(B11,'Daily Inventory Value'!B:E,2,FALSE)</f>
        <v>#N/A</v>
      </c>
      <c r="AA11" s="119" t="e">
        <f>VLOOKUP(B11,'Daily Inventory Value'!B:E,3,FALSE)</f>
        <v>#N/A</v>
      </c>
      <c r="AB11" s="119" t="e">
        <f>VLOOKUP(B11,'Daily Inventory Value'!B:E,4,FALSE)</f>
        <v>#N/A</v>
      </c>
      <c r="AC11" s="96" t="str">
        <f>IFERROR(VLOOKUP($B11,#REF!, 32,FALSE), "")</f>
        <v/>
      </c>
      <c r="AD11" s="97" t="str">
        <f t="shared" si="8"/>
        <v>n.a.</v>
      </c>
      <c r="AE11" s="103" t="str">
        <f t="shared" si="9"/>
        <v>n.a.</v>
      </c>
      <c r="AF11" s="84" t="str">
        <f t="shared" si="10"/>
        <v>n.a.</v>
      </c>
      <c r="AG11" s="99" t="str">
        <f t="shared" si="11"/>
        <v>n.a.</v>
      </c>
      <c r="AH11" s="119" t="e">
        <f>VLOOKUP(B11,'Daily Accounts Payable'!B:E,2,FALSE)</f>
        <v>#N/A</v>
      </c>
      <c r="AI11" s="119" t="e">
        <f>VLOOKUP(B11,'Daily Accounts Payable'!B:E,3,FALSE)</f>
        <v>#N/A</v>
      </c>
      <c r="AJ11" s="119" t="e">
        <f>VLOOKUP(B11,'Daily Accounts Payable'!B:E,4,FALSE)</f>
        <v>#N/A</v>
      </c>
    </row>
    <row r="12" spans="1:41" s="23" customFormat="1" x14ac:dyDescent="0.35">
      <c r="A12" s="101"/>
      <c r="B12" s="102"/>
      <c r="C12" s="84"/>
      <c r="D12" s="84"/>
      <c r="E12" s="84"/>
      <c r="F12" s="94"/>
      <c r="G12" s="94"/>
      <c r="H12" s="94"/>
      <c r="I12" s="101"/>
      <c r="J12" s="118" t="e">
        <f>VLOOKUP($B12,'Daily COGS'!$B:$E,2,FALSE)</f>
        <v>#N/A</v>
      </c>
      <c r="K12" s="118" t="e">
        <f>VLOOKUP($B12,'Daily COGS'!$B:$E,3,FALSE)</f>
        <v>#N/A</v>
      </c>
      <c r="L12" s="118" t="e">
        <f>VLOOKUP($B12,'Daily COGS'!$B:$E,4,FALSE)</f>
        <v>#N/A</v>
      </c>
      <c r="M12" s="118" t="e">
        <f>VLOOKUP($B12,'Daily Inbounds'!$B:$E,2,FALSE)</f>
        <v>#N/A</v>
      </c>
      <c r="N12" s="118" t="e">
        <f>VLOOKUP($B12,'Daily Inbounds'!$B:$E,3,FALSE)</f>
        <v>#N/A</v>
      </c>
      <c r="O12" s="118" t="e">
        <f>VLOOKUP($B12,'Daily Inbounds'!$B:$E,4,FALSE)</f>
        <v>#N/A</v>
      </c>
      <c r="P12" s="96" t="str">
        <f>IFERROR(VLOOKUP($B12,#REF!, 23,FALSE), "")</f>
        <v/>
      </c>
      <c r="Q12" s="97" t="str">
        <f t="shared" si="0"/>
        <v>n.a.</v>
      </c>
      <c r="R12" s="97" t="str">
        <f t="shared" si="1"/>
        <v>n.a.</v>
      </c>
      <c r="S12" s="98" t="str">
        <f t="shared" si="2"/>
        <v>n.a.</v>
      </c>
      <c r="T12" s="99" t="str">
        <f t="shared" si="3"/>
        <v>n.a.</v>
      </c>
      <c r="U12" s="108" t="str">
        <f>IFERROR(VLOOKUP($B12,#REF!, 27,FALSE), "")</f>
        <v/>
      </c>
      <c r="V12" s="97" t="str">
        <f t="shared" si="4"/>
        <v>n.a.</v>
      </c>
      <c r="W12" s="100" t="str">
        <f t="shared" si="5"/>
        <v>n.a.</v>
      </c>
      <c r="X12" s="97" t="str">
        <f t="shared" si="6"/>
        <v>n.a.</v>
      </c>
      <c r="Y12" s="99" t="str">
        <f t="shared" si="7"/>
        <v>n.a.</v>
      </c>
      <c r="Z12" s="119" t="e">
        <f>VLOOKUP(B12,'Daily Inventory Value'!B:E,2,FALSE)</f>
        <v>#N/A</v>
      </c>
      <c r="AA12" s="119" t="e">
        <f>VLOOKUP(B12,'Daily Inventory Value'!B:E,3,FALSE)</f>
        <v>#N/A</v>
      </c>
      <c r="AB12" s="119" t="e">
        <f>VLOOKUP(B12,'Daily Inventory Value'!B:E,4,FALSE)</f>
        <v>#N/A</v>
      </c>
      <c r="AC12" s="96" t="str">
        <f>IFERROR(VLOOKUP($B12,#REF!, 32,FALSE), "")</f>
        <v/>
      </c>
      <c r="AD12" s="97" t="str">
        <f t="shared" si="8"/>
        <v>n.a.</v>
      </c>
      <c r="AE12" s="103" t="str">
        <f t="shared" si="9"/>
        <v>n.a.</v>
      </c>
      <c r="AF12" s="84" t="str">
        <f t="shared" si="10"/>
        <v>n.a.</v>
      </c>
      <c r="AG12" s="99" t="str">
        <f t="shared" si="11"/>
        <v>n.a.</v>
      </c>
      <c r="AH12" s="119" t="e">
        <f>VLOOKUP(B12,'Daily Accounts Payable'!B:E,2,FALSE)</f>
        <v>#N/A</v>
      </c>
      <c r="AI12" s="119" t="e">
        <f>VLOOKUP(B12,'Daily Accounts Payable'!B:E,3,FALSE)</f>
        <v>#N/A</v>
      </c>
      <c r="AJ12" s="119" t="e">
        <f>VLOOKUP(B12,'Daily Accounts Payable'!B:E,4,FALSE)</f>
        <v>#N/A</v>
      </c>
      <c r="AO12" s="50" t="s">
        <v>26</v>
      </c>
    </row>
    <row r="13" spans="1:41" s="23" customFormat="1" x14ac:dyDescent="0.35">
      <c r="A13" s="101"/>
      <c r="B13" s="102"/>
      <c r="C13" s="84"/>
      <c r="D13" s="84"/>
      <c r="E13" s="84"/>
      <c r="F13" s="94"/>
      <c r="G13" s="94"/>
      <c r="H13" s="94"/>
      <c r="I13" s="101"/>
      <c r="J13" s="118" t="e">
        <f>VLOOKUP($B13,'Daily COGS'!$B:$E,2,FALSE)</f>
        <v>#N/A</v>
      </c>
      <c r="K13" s="118" t="e">
        <f>VLOOKUP($B13,'Daily COGS'!$B:$E,3,FALSE)</f>
        <v>#N/A</v>
      </c>
      <c r="L13" s="118" t="e">
        <f>VLOOKUP($B13,'Daily COGS'!$B:$E,4,FALSE)</f>
        <v>#N/A</v>
      </c>
      <c r="M13" s="118" t="e">
        <f>VLOOKUP($B13,'Daily Inbounds'!$B:$E,2,FALSE)</f>
        <v>#N/A</v>
      </c>
      <c r="N13" s="118" t="e">
        <f>VLOOKUP($B13,'Daily Inbounds'!$B:$E,3,FALSE)</f>
        <v>#N/A</v>
      </c>
      <c r="O13" s="118" t="e">
        <f>VLOOKUP($B13,'Daily Inbounds'!$B:$E,4,FALSE)</f>
        <v>#N/A</v>
      </c>
      <c r="P13" s="96" t="str">
        <f>IFERROR(VLOOKUP($B13,#REF!, 23,FALSE), "")</f>
        <v/>
      </c>
      <c r="Q13" s="97" t="str">
        <f t="shared" si="0"/>
        <v>n.a.</v>
      </c>
      <c r="R13" s="97" t="str">
        <f t="shared" si="1"/>
        <v>n.a.</v>
      </c>
      <c r="S13" s="98" t="str">
        <f t="shared" si="2"/>
        <v>n.a.</v>
      </c>
      <c r="T13" s="99" t="str">
        <f t="shared" si="3"/>
        <v>n.a.</v>
      </c>
      <c r="U13" s="108" t="str">
        <f>IFERROR(VLOOKUP($B13,#REF!, 27,FALSE), "")</f>
        <v/>
      </c>
      <c r="V13" s="97" t="str">
        <f t="shared" si="4"/>
        <v>n.a.</v>
      </c>
      <c r="W13" s="100" t="str">
        <f t="shared" si="5"/>
        <v>n.a.</v>
      </c>
      <c r="X13" s="97" t="str">
        <f t="shared" si="6"/>
        <v>n.a.</v>
      </c>
      <c r="Y13" s="99" t="str">
        <f t="shared" si="7"/>
        <v>n.a.</v>
      </c>
      <c r="Z13" s="119" t="e">
        <f>VLOOKUP(B13,'Daily Inventory Value'!B:E,2,FALSE)</f>
        <v>#N/A</v>
      </c>
      <c r="AA13" s="119" t="e">
        <f>VLOOKUP(B13,'Daily Inventory Value'!B:E,3,FALSE)</f>
        <v>#N/A</v>
      </c>
      <c r="AB13" s="119" t="e">
        <f>VLOOKUP(B13,'Daily Inventory Value'!B:E,4,FALSE)</f>
        <v>#N/A</v>
      </c>
      <c r="AC13" s="96" t="str">
        <f>IFERROR(VLOOKUP($B13,#REF!, 32,FALSE), "")</f>
        <v/>
      </c>
      <c r="AD13" s="97" t="str">
        <f t="shared" si="8"/>
        <v>n.a.</v>
      </c>
      <c r="AE13" s="103" t="str">
        <f t="shared" si="9"/>
        <v>n.a.</v>
      </c>
      <c r="AF13" s="84" t="str">
        <f t="shared" si="10"/>
        <v>n.a.</v>
      </c>
      <c r="AG13" s="99" t="str">
        <f t="shared" si="11"/>
        <v>n.a.</v>
      </c>
      <c r="AH13" s="119" t="e">
        <f>VLOOKUP(B13,'Daily Accounts Payable'!B:E,2,FALSE)</f>
        <v>#N/A</v>
      </c>
      <c r="AI13" s="119" t="e">
        <f>VLOOKUP(B13,'Daily Accounts Payable'!B:E,3,FALSE)</f>
        <v>#N/A</v>
      </c>
      <c r="AJ13" s="119" t="e">
        <f>VLOOKUP(B13,'Daily Accounts Payable'!B:E,4,FALSE)</f>
        <v>#N/A</v>
      </c>
      <c r="AO13" s="85" t="s">
        <v>27</v>
      </c>
    </row>
    <row r="14" spans="1:41" s="23" customFormat="1" x14ac:dyDescent="0.35">
      <c r="A14" s="101"/>
      <c r="B14" s="102"/>
      <c r="C14" s="84"/>
      <c r="D14" s="84"/>
      <c r="E14" s="84"/>
      <c r="F14" s="94"/>
      <c r="G14" s="94"/>
      <c r="H14" s="94"/>
      <c r="I14" s="101"/>
      <c r="J14" s="118"/>
      <c r="K14" s="118"/>
      <c r="L14" s="118"/>
      <c r="M14" s="118"/>
      <c r="N14" s="118"/>
      <c r="O14" s="118"/>
      <c r="P14" s="96" t="str">
        <f>IFERROR(VLOOKUP($B14,#REF!, 23,FALSE), "")</f>
        <v/>
      </c>
      <c r="Q14" s="97" t="str">
        <f t="shared" si="0"/>
        <v>n.a.</v>
      </c>
      <c r="R14" s="97" t="str">
        <f t="shared" si="1"/>
        <v>n.a.</v>
      </c>
      <c r="S14" s="98" t="str">
        <f t="shared" si="2"/>
        <v>n.a.</v>
      </c>
      <c r="T14" s="99" t="str">
        <f t="shared" si="3"/>
        <v>n.a.</v>
      </c>
      <c r="U14" s="108" t="str">
        <f>IFERROR(VLOOKUP($B14,#REF!, 27,FALSE), "")</f>
        <v/>
      </c>
      <c r="V14" s="97" t="str">
        <f t="shared" si="4"/>
        <v>n.a.</v>
      </c>
      <c r="W14" s="100" t="str">
        <f t="shared" si="5"/>
        <v>n.a.</v>
      </c>
      <c r="X14" s="97" t="str">
        <f t="shared" si="6"/>
        <v>n.a.</v>
      </c>
      <c r="Y14" s="99" t="str">
        <f t="shared" si="7"/>
        <v>n.a.</v>
      </c>
      <c r="Z14" s="119"/>
      <c r="AA14" s="119"/>
      <c r="AB14" s="119"/>
      <c r="AC14" s="96" t="str">
        <f>IFERROR(VLOOKUP($B14,#REF!, 32,FALSE), "")</f>
        <v/>
      </c>
      <c r="AD14" s="97" t="str">
        <f t="shared" si="8"/>
        <v>n.a.</v>
      </c>
      <c r="AE14" s="103" t="str">
        <f t="shared" si="9"/>
        <v>n.a.</v>
      </c>
      <c r="AF14" s="84" t="str">
        <f t="shared" si="10"/>
        <v>n.a.</v>
      </c>
      <c r="AG14" s="99" t="str">
        <f t="shared" si="11"/>
        <v>n.a.</v>
      </c>
      <c r="AH14" s="119"/>
      <c r="AI14" s="119"/>
      <c r="AJ14" s="119"/>
      <c r="AO14" s="85"/>
    </row>
    <row r="15" spans="1:41" s="23" customFormat="1" x14ac:dyDescent="0.35">
      <c r="A15" s="101"/>
      <c r="B15" s="102"/>
      <c r="C15" s="84"/>
      <c r="D15" s="84"/>
      <c r="E15" s="84"/>
      <c r="F15" s="94"/>
      <c r="G15" s="94"/>
      <c r="H15" s="94"/>
      <c r="I15" s="101"/>
      <c r="J15" s="118" t="e">
        <f>VLOOKUP($B15,'Daily COGS'!$B:$E,2,FALSE)</f>
        <v>#N/A</v>
      </c>
      <c r="K15" s="118" t="e">
        <f>VLOOKUP($B15,'Daily COGS'!$B:$E,3,FALSE)</f>
        <v>#N/A</v>
      </c>
      <c r="L15" s="118" t="e">
        <f>VLOOKUP($B15,'Daily COGS'!$B:$E,4,FALSE)</f>
        <v>#N/A</v>
      </c>
      <c r="M15" s="118" t="e">
        <f>VLOOKUP($B15,'Daily Inbounds'!$B:$E,2,FALSE)</f>
        <v>#N/A</v>
      </c>
      <c r="N15" s="118" t="e">
        <f>VLOOKUP($B15,'Daily Inbounds'!$B:$E,3,FALSE)</f>
        <v>#N/A</v>
      </c>
      <c r="O15" s="118" t="e">
        <f>VLOOKUP($B15,'Daily Inbounds'!$B:$E,4,FALSE)</f>
        <v>#N/A</v>
      </c>
      <c r="P15" s="96" t="str">
        <f>IFERROR(VLOOKUP($B15,#REF!, 23,FALSE), "")</f>
        <v/>
      </c>
      <c r="Q15" s="97" t="str">
        <f t="shared" si="0"/>
        <v>n.a.</v>
      </c>
      <c r="R15" s="97" t="str">
        <f t="shared" si="1"/>
        <v>n.a.</v>
      </c>
      <c r="S15" s="98" t="str">
        <f t="shared" si="2"/>
        <v>n.a.</v>
      </c>
      <c r="T15" s="99" t="str">
        <f t="shared" si="3"/>
        <v>n.a.</v>
      </c>
      <c r="U15" s="108" t="str">
        <f>IFERROR(VLOOKUP($B15,#REF!, 27,FALSE), "")</f>
        <v/>
      </c>
      <c r="V15" s="97" t="str">
        <f t="shared" si="4"/>
        <v>n.a.</v>
      </c>
      <c r="W15" s="100" t="str">
        <f t="shared" si="5"/>
        <v>n.a.</v>
      </c>
      <c r="X15" s="97" t="str">
        <f t="shared" si="6"/>
        <v>n.a.</v>
      </c>
      <c r="Y15" s="99" t="str">
        <f t="shared" si="7"/>
        <v>n.a.</v>
      </c>
      <c r="Z15" s="119" t="e">
        <f>VLOOKUP(B15,'Daily Inventory Value'!B:E,2,FALSE)</f>
        <v>#N/A</v>
      </c>
      <c r="AA15" s="119" t="e">
        <f>VLOOKUP(B15,'Daily Inventory Value'!B:E,3,FALSE)</f>
        <v>#N/A</v>
      </c>
      <c r="AB15" s="119" t="e">
        <f>VLOOKUP(B15,'Daily Inventory Value'!B:E,4,FALSE)</f>
        <v>#N/A</v>
      </c>
      <c r="AC15" s="96" t="str">
        <f>IFERROR(VLOOKUP($B15,#REF!, 32,FALSE), "")</f>
        <v/>
      </c>
      <c r="AD15" s="97" t="str">
        <f t="shared" si="8"/>
        <v>n.a.</v>
      </c>
      <c r="AE15" s="103" t="str">
        <f t="shared" si="9"/>
        <v>n.a.</v>
      </c>
      <c r="AF15" s="84" t="str">
        <f t="shared" si="10"/>
        <v>n.a.</v>
      </c>
      <c r="AG15" s="99" t="str">
        <f t="shared" si="11"/>
        <v>n.a.</v>
      </c>
      <c r="AH15" s="119" t="e">
        <f>VLOOKUP(B15,'Daily Accounts Payable'!B:E,2,FALSE)</f>
        <v>#N/A</v>
      </c>
      <c r="AI15" s="119" t="e">
        <f>VLOOKUP(B15,'Daily Accounts Payable'!B:E,3,FALSE)</f>
        <v>#N/A</v>
      </c>
      <c r="AJ15" s="119" t="e">
        <f>VLOOKUP(B15,'Daily Accounts Payable'!B:E,4,FALSE)</f>
        <v>#N/A</v>
      </c>
      <c r="AO15" s="83" t="s">
        <v>26</v>
      </c>
    </row>
    <row r="16" spans="1:41" s="23" customFormat="1" x14ac:dyDescent="0.35">
      <c r="A16" s="101"/>
      <c r="B16" s="102"/>
      <c r="C16" s="84"/>
      <c r="D16" s="84"/>
      <c r="E16" s="84"/>
      <c r="F16" s="94"/>
      <c r="G16" s="94"/>
      <c r="H16" s="94"/>
      <c r="I16" s="101"/>
      <c r="J16" s="118"/>
      <c r="K16" s="118"/>
      <c r="L16" s="118"/>
      <c r="M16" s="118"/>
      <c r="N16" s="118"/>
      <c r="O16" s="118"/>
      <c r="P16" s="96" t="str">
        <f>IFERROR(VLOOKUP($B16,#REF!, 23,FALSE), "")</f>
        <v/>
      </c>
      <c r="Q16" s="97" t="str">
        <f t="shared" si="0"/>
        <v>n.a.</v>
      </c>
      <c r="R16" s="97" t="str">
        <f t="shared" si="1"/>
        <v>n.a.</v>
      </c>
      <c r="S16" s="98" t="str">
        <f t="shared" si="2"/>
        <v>n.a.</v>
      </c>
      <c r="T16" s="99" t="str">
        <f t="shared" si="3"/>
        <v>n.a.</v>
      </c>
      <c r="U16" s="108" t="str">
        <f>IFERROR(VLOOKUP($B16,#REF!, 27,FALSE), "")</f>
        <v/>
      </c>
      <c r="V16" s="97" t="str">
        <f t="shared" si="4"/>
        <v>n.a.</v>
      </c>
      <c r="W16" s="100" t="str">
        <f t="shared" si="5"/>
        <v>n.a.</v>
      </c>
      <c r="X16" s="97" t="str">
        <f t="shared" si="6"/>
        <v>n.a.</v>
      </c>
      <c r="Y16" s="99" t="str">
        <f t="shared" si="7"/>
        <v>n.a.</v>
      </c>
      <c r="Z16" s="119"/>
      <c r="AA16" s="119"/>
      <c r="AB16" s="119"/>
      <c r="AC16" s="96" t="str">
        <f>IFERROR(VLOOKUP($B16,#REF!, 32,FALSE), "")</f>
        <v/>
      </c>
      <c r="AD16" s="97" t="str">
        <f t="shared" si="8"/>
        <v>n.a.</v>
      </c>
      <c r="AE16" s="103" t="str">
        <f t="shared" si="9"/>
        <v>n.a.</v>
      </c>
      <c r="AF16" s="84" t="str">
        <f t="shared" si="10"/>
        <v>n.a.</v>
      </c>
      <c r="AG16" s="99" t="str">
        <f t="shared" si="11"/>
        <v>n.a.</v>
      </c>
      <c r="AH16" s="119"/>
      <c r="AI16" s="119"/>
      <c r="AJ16" s="119"/>
      <c r="AO16" s="83"/>
    </row>
    <row r="17" spans="1:41" s="23" customFormat="1" x14ac:dyDescent="0.35">
      <c r="A17" s="101"/>
      <c r="B17" s="102"/>
      <c r="C17" s="84"/>
      <c r="D17" s="84"/>
      <c r="E17" s="84"/>
      <c r="F17" s="94"/>
      <c r="G17" s="94"/>
      <c r="H17" s="94"/>
      <c r="I17" s="101"/>
      <c r="J17" s="118"/>
      <c r="K17" s="118"/>
      <c r="L17" s="118"/>
      <c r="M17" s="118"/>
      <c r="N17" s="118"/>
      <c r="O17" s="118"/>
      <c r="P17" s="96" t="str">
        <f>IFERROR(VLOOKUP($B17,#REF!, 23,FALSE), "")</f>
        <v/>
      </c>
      <c r="Q17" s="97" t="str">
        <f t="shared" si="0"/>
        <v>n.a.</v>
      </c>
      <c r="R17" s="97" t="str">
        <f t="shared" si="1"/>
        <v>n.a.</v>
      </c>
      <c r="S17" s="98" t="str">
        <f t="shared" si="2"/>
        <v>n.a.</v>
      </c>
      <c r="T17" s="99" t="str">
        <f t="shared" si="3"/>
        <v>n.a.</v>
      </c>
      <c r="U17" s="108" t="str">
        <f>IFERROR(VLOOKUP($B17,#REF!, 27,FALSE), "")</f>
        <v/>
      </c>
      <c r="V17" s="97" t="str">
        <f t="shared" si="4"/>
        <v>n.a.</v>
      </c>
      <c r="W17" s="100" t="str">
        <f t="shared" si="5"/>
        <v>n.a.</v>
      </c>
      <c r="X17" s="97" t="str">
        <f t="shared" si="6"/>
        <v>n.a.</v>
      </c>
      <c r="Y17" s="99" t="str">
        <f t="shared" si="7"/>
        <v>n.a.</v>
      </c>
      <c r="Z17" s="119"/>
      <c r="AA17" s="119"/>
      <c r="AB17" s="119"/>
      <c r="AC17" s="96" t="str">
        <f>IFERROR(VLOOKUP($B17,#REF!, 32,FALSE), "")</f>
        <v/>
      </c>
      <c r="AD17" s="97" t="str">
        <f t="shared" si="8"/>
        <v>n.a.</v>
      </c>
      <c r="AE17" s="103" t="str">
        <f t="shared" si="9"/>
        <v>n.a.</v>
      </c>
      <c r="AF17" s="84" t="str">
        <f t="shared" si="10"/>
        <v>n.a.</v>
      </c>
      <c r="AG17" s="99" t="str">
        <f t="shared" si="11"/>
        <v>n.a.</v>
      </c>
      <c r="AH17" s="119"/>
      <c r="AI17" s="119"/>
      <c r="AJ17" s="119"/>
      <c r="AO17" s="83"/>
    </row>
    <row r="18" spans="1:41" s="23" customFormat="1" x14ac:dyDescent="0.35">
      <c r="A18" s="101"/>
      <c r="B18" s="102"/>
      <c r="C18" s="84"/>
      <c r="D18" s="84"/>
      <c r="E18" s="84"/>
      <c r="F18" s="94"/>
      <c r="G18" s="94"/>
      <c r="H18" s="94"/>
      <c r="I18" s="101"/>
      <c r="J18" s="118" t="e">
        <f>VLOOKUP($B18,'Daily COGS'!$B:$E,2,FALSE)</f>
        <v>#N/A</v>
      </c>
      <c r="K18" s="118" t="e">
        <f>VLOOKUP($B18,'Daily COGS'!$B:$E,3,FALSE)</f>
        <v>#N/A</v>
      </c>
      <c r="L18" s="118" t="e">
        <f>VLOOKUP($B18,'Daily COGS'!$B:$E,4,FALSE)</f>
        <v>#N/A</v>
      </c>
      <c r="M18" s="118" t="e">
        <f>VLOOKUP($B18,'Daily Inbounds'!$B:$E,2,FALSE)</f>
        <v>#N/A</v>
      </c>
      <c r="N18" s="118" t="e">
        <f>VLOOKUP($B18,'Daily Inbounds'!$B:$E,3,FALSE)</f>
        <v>#N/A</v>
      </c>
      <c r="O18" s="118" t="e">
        <f>VLOOKUP($B18,'Daily Inbounds'!$B:$E,4,FALSE)</f>
        <v>#N/A</v>
      </c>
      <c r="P18" s="96" t="str">
        <f>IFERROR(VLOOKUP($B18,#REF!, 23,FALSE), "")</f>
        <v/>
      </c>
      <c r="Q18" s="103" t="str">
        <f t="shared" si="0"/>
        <v>n.a.</v>
      </c>
      <c r="R18" s="103" t="str">
        <f t="shared" si="1"/>
        <v>n.a.</v>
      </c>
      <c r="S18" s="98" t="str">
        <f t="shared" si="2"/>
        <v>n.a.</v>
      </c>
      <c r="T18" s="99" t="str">
        <f t="shared" si="3"/>
        <v>n.a.</v>
      </c>
      <c r="U18" s="108" t="str">
        <f>IFERROR(VLOOKUP($B18,#REF!, 27,FALSE), "")</f>
        <v/>
      </c>
      <c r="V18" s="97" t="str">
        <f t="shared" si="4"/>
        <v>n.a.</v>
      </c>
      <c r="W18" s="100" t="str">
        <f t="shared" si="5"/>
        <v>n.a.</v>
      </c>
      <c r="X18" s="103" t="str">
        <f t="shared" si="6"/>
        <v>n.a.</v>
      </c>
      <c r="Y18" s="99" t="str">
        <f t="shared" si="7"/>
        <v>n.a.</v>
      </c>
      <c r="Z18" s="119" t="e">
        <f>VLOOKUP(B18,'Daily Inventory Value'!B:E,2,FALSE)</f>
        <v>#N/A</v>
      </c>
      <c r="AA18" s="119" t="e">
        <f>VLOOKUP(B18,'Daily Inventory Value'!B:E,3,FALSE)</f>
        <v>#N/A</v>
      </c>
      <c r="AB18" s="119" t="e">
        <f>VLOOKUP(B18,'Daily Inventory Value'!B:E,4,FALSE)</f>
        <v>#N/A</v>
      </c>
      <c r="AC18" s="96" t="str">
        <f>IFERROR(VLOOKUP($B18,#REF!, 32,FALSE), "")</f>
        <v/>
      </c>
      <c r="AD18" s="97" t="str">
        <f t="shared" si="8"/>
        <v>n.a.</v>
      </c>
      <c r="AE18" s="103" t="str">
        <f t="shared" si="9"/>
        <v>n.a.</v>
      </c>
      <c r="AF18" s="84" t="str">
        <f t="shared" si="10"/>
        <v>n.a.</v>
      </c>
      <c r="AG18" s="99" t="str">
        <f t="shared" si="11"/>
        <v>n.a.</v>
      </c>
      <c r="AH18" s="119" t="e">
        <f>VLOOKUP(B18,'Daily Accounts Payable'!B:E,2,FALSE)</f>
        <v>#N/A</v>
      </c>
      <c r="AI18" s="119" t="e">
        <f>VLOOKUP(B18,'Daily Accounts Payable'!B:E,3,FALSE)</f>
        <v>#N/A</v>
      </c>
      <c r="AJ18" s="119" t="e">
        <f>VLOOKUP(B18,'Daily Accounts Payable'!B:E,4,FALSE)</f>
        <v>#N/A</v>
      </c>
      <c r="AO18" s="83"/>
    </row>
    <row r="19" spans="1:41" s="23" customFormat="1" x14ac:dyDescent="0.35">
      <c r="A19" s="106"/>
      <c r="B19" s="107"/>
      <c r="C19" s="84"/>
      <c r="D19" s="84"/>
      <c r="E19" s="84"/>
      <c r="F19" s="101"/>
      <c r="G19" s="101"/>
      <c r="H19" s="101"/>
      <c r="I19" s="101"/>
      <c r="J19" s="119" t="e">
        <f>VLOOKUP($B19,'Daily COGS'!$B:$E,2,FALSE)</f>
        <v>#N/A</v>
      </c>
      <c r="K19" s="119" t="e">
        <f>VLOOKUP($B19,'Daily COGS'!$B:$E,3,FALSE)</f>
        <v>#N/A</v>
      </c>
      <c r="L19" s="119" t="e">
        <f>VLOOKUP($B19,'Daily COGS'!$B:$E,4,FALSE)</f>
        <v>#N/A</v>
      </c>
      <c r="M19" s="119" t="e">
        <f>VLOOKUP($B19,'Daily Inbounds'!$B:$E,2,FALSE)</f>
        <v>#N/A</v>
      </c>
      <c r="N19" s="119" t="e">
        <f>VLOOKUP($B19,'Daily Inbounds'!$B:$E,3,FALSE)</f>
        <v>#N/A</v>
      </c>
      <c r="O19" s="119" t="e">
        <f>VLOOKUP($B19,'Daily Inbounds'!$B:$E,4,FALSE)</f>
        <v>#N/A</v>
      </c>
      <c r="P19" s="96" t="str">
        <f>IFERROR(VLOOKUP($B19,#REF!, 23,FALSE), "")</f>
        <v/>
      </c>
      <c r="Q19" s="103" t="str">
        <f t="shared" si="0"/>
        <v>n.a.</v>
      </c>
      <c r="R19" s="103" t="str">
        <f t="shared" si="1"/>
        <v>n.a.</v>
      </c>
      <c r="S19" s="104" t="str">
        <f t="shared" si="2"/>
        <v>n.a.</v>
      </c>
      <c r="T19" s="99" t="str">
        <f t="shared" si="3"/>
        <v>n.a.</v>
      </c>
      <c r="U19" s="109" t="str">
        <f>IFERROR(VLOOKUP($B19,#REF!, 27,FALSE), "")</f>
        <v/>
      </c>
      <c r="V19" s="103" t="str">
        <f t="shared" si="4"/>
        <v>n.a.</v>
      </c>
      <c r="W19" s="105" t="str">
        <f t="shared" si="5"/>
        <v>n.a.</v>
      </c>
      <c r="X19" s="103" t="str">
        <f t="shared" si="6"/>
        <v>n.a.</v>
      </c>
      <c r="Y19" s="99" t="str">
        <f t="shared" si="7"/>
        <v>n.a.</v>
      </c>
      <c r="Z19" s="119" t="e">
        <f>VLOOKUP(B19,'Daily Inventory Value'!B:E,2,FALSE)</f>
        <v>#N/A</v>
      </c>
      <c r="AA19" s="119" t="e">
        <f>VLOOKUP(B19,'Daily Inventory Value'!B:E,3,FALSE)</f>
        <v>#N/A</v>
      </c>
      <c r="AB19" s="119" t="e">
        <f>VLOOKUP(B19,'Daily Inventory Value'!B:E,4,FALSE)</f>
        <v>#N/A</v>
      </c>
      <c r="AC19" s="96" t="str">
        <f>IFERROR(VLOOKUP($B19,#REF!, 32,FALSE), "")</f>
        <v/>
      </c>
      <c r="AD19" s="103" t="str">
        <f t="shared" si="8"/>
        <v>n.a.</v>
      </c>
      <c r="AE19" s="103" t="str">
        <f t="shared" si="9"/>
        <v>n.a.</v>
      </c>
      <c r="AF19" s="84" t="str">
        <f t="shared" si="10"/>
        <v>n.a.</v>
      </c>
      <c r="AG19" s="99" t="str">
        <f t="shared" si="11"/>
        <v>n.a.</v>
      </c>
      <c r="AH19" s="120" t="e">
        <f>VLOOKUP(B19,'Daily Accounts Payable'!B:E,2,FALSE)</f>
        <v>#N/A</v>
      </c>
      <c r="AI19" s="120" t="e">
        <f>VLOOKUP(B19,'Daily Accounts Payable'!B:E,3,FALSE)</f>
        <v>#N/A</v>
      </c>
      <c r="AJ19" s="120" t="e">
        <f>VLOOKUP(B19,'Daily Accounts Payable'!B:E,4,FALSE)</f>
        <v>#N/A</v>
      </c>
      <c r="AO19" s="110"/>
    </row>
    <row r="20" spans="1:41" s="4" customFormat="1" ht="15.75" customHeight="1" outlineLevel="1" thickBot="1" x14ac:dyDescent="0.4">
      <c r="A20" s="86" t="s">
        <v>28</v>
      </c>
      <c r="B20" s="86"/>
      <c r="C20" s="89">
        <f>SUM(C4:C19)</f>
        <v>0</v>
      </c>
      <c r="D20" s="89">
        <f>SUM(D4:D19)</f>
        <v>0</v>
      </c>
      <c r="E20" s="121">
        <f>SUM(E4:E19)</f>
        <v>0</v>
      </c>
      <c r="F20" s="89"/>
      <c r="G20" s="89"/>
      <c r="H20" s="89"/>
      <c r="I20" s="86"/>
      <c r="J20" s="121" t="e">
        <f t="shared" ref="J20:O20" si="12">SUM(J4:J19)</f>
        <v>#N/A</v>
      </c>
      <c r="K20" s="121" t="e">
        <f t="shared" si="12"/>
        <v>#N/A</v>
      </c>
      <c r="L20" s="121" t="e">
        <f t="shared" si="12"/>
        <v>#N/A</v>
      </c>
      <c r="M20" s="121" t="e">
        <f t="shared" si="12"/>
        <v>#N/A</v>
      </c>
      <c r="N20" s="121" t="e">
        <f t="shared" si="12"/>
        <v>#N/A</v>
      </c>
      <c r="O20" s="121" t="e">
        <f t="shared" si="12"/>
        <v>#N/A</v>
      </c>
      <c r="P20" s="89"/>
      <c r="Q20" s="89" t="str">
        <f t="shared" si="0"/>
        <v>n.a.</v>
      </c>
      <c r="R20" s="89" t="str">
        <f t="shared" si="1"/>
        <v>n.a.</v>
      </c>
      <c r="S20" s="89" t="str">
        <f t="shared" si="2"/>
        <v>n.a.</v>
      </c>
      <c r="T20" s="89"/>
      <c r="U20" s="90"/>
      <c r="V20" s="91" t="str">
        <f t="shared" si="4"/>
        <v>n.a.</v>
      </c>
      <c r="W20" s="91" t="str">
        <f t="shared" si="5"/>
        <v>n.a.</v>
      </c>
      <c r="X20" s="91" t="str">
        <f t="shared" si="6"/>
        <v>n.a.</v>
      </c>
      <c r="Y20" s="89"/>
      <c r="Z20" s="121" t="e">
        <f>SUM(Z4:Z19)</f>
        <v>#N/A</v>
      </c>
      <c r="AA20" s="121" t="e">
        <f>SUM(AA4:AA19)</f>
        <v>#N/A</v>
      </c>
      <c r="AB20" s="121" t="e">
        <f>SUM(AB4:AB19)</f>
        <v>#N/A</v>
      </c>
      <c r="AC20" s="90"/>
      <c r="AD20" s="92" t="str">
        <f t="shared" si="8"/>
        <v>n.a.</v>
      </c>
      <c r="AE20" s="92" t="str">
        <f t="shared" si="9"/>
        <v>n.a.</v>
      </c>
      <c r="AF20" s="91" t="str">
        <f t="shared" si="10"/>
        <v>n.a.</v>
      </c>
      <c r="AG20" s="89"/>
      <c r="AH20" s="121" t="e">
        <f>SUM(AH4:AH19)</f>
        <v>#N/A</v>
      </c>
      <c r="AI20" s="121" t="e">
        <f>SUM(AI4:AI19)</f>
        <v>#N/A</v>
      </c>
      <c r="AJ20" s="121" t="e">
        <f>SUM(AJ4:AJ19)</f>
        <v>#N/A</v>
      </c>
    </row>
    <row r="21" spans="1:41" ht="15" thickTop="1" x14ac:dyDescent="0.35">
      <c r="A21" s="10"/>
      <c r="B21" s="10"/>
      <c r="C21" s="15"/>
      <c r="D21" s="15"/>
      <c r="E21" s="122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87" t="s">
        <v>29</v>
      </c>
      <c r="Y21" s="15"/>
      <c r="Z21" s="15"/>
      <c r="AA21" s="15"/>
      <c r="AB21" s="15"/>
      <c r="AC21" s="15"/>
      <c r="AD21" s="15"/>
      <c r="AE21" s="15"/>
      <c r="AF21" s="88" t="s">
        <v>30</v>
      </c>
      <c r="AG21" s="15"/>
      <c r="AH21" s="15"/>
      <c r="AI21" s="15"/>
      <c r="AJ21" s="15"/>
    </row>
    <row r="22" spans="1:41" x14ac:dyDescent="0.35">
      <c r="A22" s="10"/>
      <c r="B22" s="10"/>
      <c r="C22" s="15"/>
      <c r="D22" s="15"/>
      <c r="E22" s="122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51"/>
      <c r="AG22" s="15"/>
      <c r="AH22" s="15"/>
      <c r="AI22" s="15"/>
      <c r="AJ22" s="15"/>
    </row>
    <row r="23" spans="1:41" x14ac:dyDescent="0.35">
      <c r="A23" s="10"/>
      <c r="B23" s="10"/>
      <c r="C23" s="15"/>
      <c r="D23" s="15"/>
      <c r="E23" s="122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51"/>
      <c r="AG23" s="15"/>
      <c r="AH23" s="15"/>
      <c r="AI23" s="15"/>
      <c r="AJ23" s="15"/>
    </row>
    <row r="24" spans="1:41" x14ac:dyDescent="0.35">
      <c r="A24" s="10"/>
      <c r="B24" s="10"/>
      <c r="C24" s="15"/>
      <c r="D24" s="15"/>
      <c r="E24" s="122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51"/>
      <c r="AG24" s="15"/>
      <c r="AH24" s="15"/>
      <c r="AI24" s="15"/>
      <c r="AJ24" s="15"/>
    </row>
    <row r="25" spans="1:41" x14ac:dyDescent="0.35">
      <c r="A25" s="10"/>
      <c r="B25" s="10"/>
      <c r="C25" s="15"/>
      <c r="D25" s="15"/>
      <c r="E25" s="122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51"/>
      <c r="AG25" s="15"/>
      <c r="AH25" s="15"/>
      <c r="AI25" s="15"/>
      <c r="AJ25" s="15"/>
    </row>
    <row r="26" spans="1:41" x14ac:dyDescent="0.35">
      <c r="A26" s="10"/>
      <c r="B26" s="10"/>
      <c r="C26" s="15"/>
      <c r="D26" s="15"/>
      <c r="E26" s="122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51"/>
      <c r="AG26" s="15"/>
      <c r="AH26" s="15"/>
      <c r="AI26" s="15"/>
      <c r="AJ26" s="15"/>
    </row>
    <row r="27" spans="1:41" x14ac:dyDescent="0.35">
      <c r="A27" s="10"/>
      <c r="B27" s="10"/>
      <c r="C27" s="15"/>
      <c r="D27" s="15"/>
      <c r="E27" s="122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51"/>
      <c r="AG27" s="15"/>
      <c r="AH27" s="15"/>
      <c r="AI27" s="15"/>
      <c r="AJ27" s="15"/>
    </row>
    <row r="28" spans="1:41" x14ac:dyDescent="0.35">
      <c r="A28" s="10"/>
      <c r="B28" s="10"/>
      <c r="C28" s="15"/>
      <c r="D28" s="15"/>
      <c r="E28" s="122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51"/>
      <c r="AG28" s="15"/>
      <c r="AH28" s="15"/>
      <c r="AI28" s="15"/>
      <c r="AJ28" s="15"/>
    </row>
    <row r="29" spans="1:41" x14ac:dyDescent="0.35">
      <c r="A29" s="10"/>
      <c r="B29" s="10"/>
      <c r="C29" s="15"/>
      <c r="D29" s="15"/>
      <c r="E29" s="122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51"/>
      <c r="AG29" s="15"/>
      <c r="AH29" s="15"/>
      <c r="AI29" s="15"/>
      <c r="AJ29" s="15"/>
    </row>
    <row r="30" spans="1:41" x14ac:dyDescent="0.35">
      <c r="A30" s="10"/>
      <c r="B30" s="10"/>
      <c r="C30" s="15"/>
      <c r="D30" s="15"/>
      <c r="E30" s="122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51"/>
      <c r="AG30" s="15"/>
      <c r="AH30" s="15"/>
      <c r="AI30" s="15"/>
      <c r="AJ30" s="15"/>
    </row>
    <row r="31" spans="1:41" x14ac:dyDescent="0.35">
      <c r="A31" s="10"/>
      <c r="B31" s="10"/>
      <c r="C31" s="15"/>
      <c r="D31" s="15"/>
      <c r="E31" s="122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51"/>
      <c r="AG31" s="15"/>
      <c r="AH31" s="15"/>
      <c r="AI31" s="15"/>
      <c r="AJ31" s="15"/>
    </row>
    <row r="32" spans="1:41" x14ac:dyDescent="0.35">
      <c r="A32" s="10"/>
      <c r="B32" s="10"/>
      <c r="C32" s="15"/>
      <c r="D32" s="15"/>
      <c r="E32" s="122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51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22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51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22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51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22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51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22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51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22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51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22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51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22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51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22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51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22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51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22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51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22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51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22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51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22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51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22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51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22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51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22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51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22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51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22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51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22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51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22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51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22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51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22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51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22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51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22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51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22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51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22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51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22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51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22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51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22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51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22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51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22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51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22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51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22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51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22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51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22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51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22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51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22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51"/>
      <c r="AG69" s="15"/>
      <c r="AH69" s="15"/>
      <c r="AI69" s="15"/>
      <c r="AJ69" s="15"/>
    </row>
    <row r="70" spans="1:36" x14ac:dyDescent="0.35">
      <c r="A70" s="10"/>
      <c r="B70" s="10"/>
      <c r="C70" s="15"/>
      <c r="D70" s="15"/>
      <c r="E70" s="122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51"/>
      <c r="AG70" s="15"/>
      <c r="AH70" s="15"/>
      <c r="AI70" s="15"/>
      <c r="AJ70" s="15"/>
    </row>
    <row r="71" spans="1:36" x14ac:dyDescent="0.35">
      <c r="A71" s="10"/>
      <c r="B71" s="10"/>
      <c r="C71" s="15"/>
      <c r="D71" s="15"/>
      <c r="E71" s="122"/>
      <c r="F71" s="10"/>
      <c r="G71" s="10"/>
      <c r="H71" s="10"/>
      <c r="I71" s="10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51"/>
      <c r="AG71" s="15"/>
      <c r="AH71" s="15"/>
      <c r="AI71" s="15"/>
      <c r="AJ71" s="15"/>
    </row>
    <row r="72" spans="1:36" x14ac:dyDescent="0.35">
      <c r="A72" s="10"/>
      <c r="B72" s="10"/>
      <c r="C72" s="15"/>
      <c r="D72" s="15"/>
      <c r="E72" s="122"/>
      <c r="F72" s="10"/>
      <c r="G72" s="10"/>
      <c r="H72" s="10"/>
      <c r="I72" s="10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51"/>
      <c r="AG72" s="15"/>
      <c r="AH72" s="15"/>
      <c r="AI72" s="15"/>
      <c r="AJ72" s="15"/>
    </row>
    <row r="73" spans="1:36" x14ac:dyDescent="0.35">
      <c r="A73" s="10"/>
      <c r="B73" s="10"/>
      <c r="C73" s="15"/>
      <c r="D73" s="15"/>
      <c r="E73" s="122"/>
      <c r="F73" s="10"/>
      <c r="G73" s="10"/>
      <c r="H73" s="10"/>
      <c r="I73" s="10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51"/>
      <c r="AG73" s="15"/>
      <c r="AH73" s="15"/>
      <c r="AI73" s="15"/>
      <c r="AJ73" s="15"/>
    </row>
  </sheetData>
  <conditionalFormatting sqref="AO18">
    <cfRule type="cellIs" dxfId="2" priority="17" operator="equal">
      <formula>$AO$19</formula>
    </cfRule>
  </conditionalFormatting>
  <conditionalFormatting sqref="AO13:AO14">
    <cfRule type="cellIs" dxfId="1" priority="15" operator="equal">
      <formula>$AO$19</formula>
    </cfRule>
  </conditionalFormatting>
  <conditionalFormatting sqref="AO15:AO18">
    <cfRule type="cellIs" dxfId="0" priority="7" operator="equal">
      <formula>$AO$19</formula>
    </cfRule>
  </conditionalFormatting>
  <conditionalFormatting sqref="AG4:A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AG4:AG19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Y4:Y19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A225-D6B5-4CCC-A28C-BD54FEFA434A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P4" sqref="P4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9" customWidth="1" collapsed="1"/>
    <col min="17" max="17" width="10.1796875" style="49" customWidth="1"/>
    <col min="18" max="19" width="9.1796875" style="49"/>
    <col min="20" max="27" width="6.453125" style="49" customWidth="1"/>
    <col min="28" max="28" width="41.54296875" style="49" customWidth="1"/>
    <col min="29" max="32" width="6.453125" style="49" customWidth="1"/>
    <col min="33" max="33" width="41.54296875" style="49" customWidth="1"/>
    <col min="34" max="35" width="9.1796875" style="23" hidden="1" customWidth="1" outlineLevel="1"/>
    <col min="36" max="36" width="41.54296875" style="49" hidden="1" customWidth="1" outlineLevel="1"/>
    <col min="37" max="37" width="9.1796875" style="23" collapsed="1"/>
    <col min="38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39" t="s">
        <v>31</v>
      </c>
      <c r="E2" s="140"/>
      <c r="F2" s="140"/>
      <c r="G2" s="141"/>
      <c r="H2" s="139" t="s">
        <v>32</v>
      </c>
      <c r="I2" s="140"/>
      <c r="J2" s="140"/>
      <c r="K2" s="141"/>
      <c r="L2" s="139" t="s">
        <v>33</v>
      </c>
      <c r="M2" s="140"/>
      <c r="N2" s="140"/>
      <c r="O2" s="141"/>
      <c r="P2" s="139" t="s">
        <v>34</v>
      </c>
      <c r="Q2" s="140"/>
      <c r="R2" s="140"/>
      <c r="S2" s="141"/>
      <c r="T2" s="140" t="s">
        <v>35</v>
      </c>
      <c r="U2" s="140"/>
      <c r="V2" s="140"/>
      <c r="W2" s="140"/>
      <c r="X2" s="139" t="s">
        <v>36</v>
      </c>
      <c r="Y2" s="140"/>
      <c r="Z2" s="140"/>
      <c r="AA2" s="140"/>
      <c r="AB2" s="141"/>
      <c r="AC2" s="139" t="s">
        <v>37</v>
      </c>
      <c r="AD2" s="140"/>
      <c r="AE2" s="140"/>
      <c r="AF2" s="140"/>
      <c r="AG2" s="141"/>
      <c r="AH2" s="142" t="s">
        <v>38</v>
      </c>
      <c r="AI2" s="143"/>
      <c r="AJ2" s="112"/>
    </row>
    <row r="3" spans="1:36" ht="29" x14ac:dyDescent="0.35">
      <c r="A3" s="24" t="s">
        <v>39</v>
      </c>
      <c r="B3" s="25" t="s">
        <v>40</v>
      </c>
      <c r="C3" s="26" t="s">
        <v>41</v>
      </c>
      <c r="D3" s="111" t="s">
        <v>42</v>
      </c>
      <c r="E3" s="126" t="s">
        <v>43</v>
      </c>
      <c r="F3" s="126" t="s">
        <v>44</v>
      </c>
      <c r="G3" s="112" t="s">
        <v>20</v>
      </c>
      <c r="H3" s="111" t="s">
        <v>42</v>
      </c>
      <c r="I3" s="126" t="s">
        <v>43</v>
      </c>
      <c r="J3" s="126" t="s">
        <v>44</v>
      </c>
      <c r="K3" s="112" t="s">
        <v>20</v>
      </c>
      <c r="L3" s="111" t="s">
        <v>42</v>
      </c>
      <c r="M3" s="126" t="s">
        <v>43</v>
      </c>
      <c r="N3" s="126" t="s">
        <v>44</v>
      </c>
      <c r="O3" s="112" t="s">
        <v>20</v>
      </c>
      <c r="P3" s="111" t="s">
        <v>42</v>
      </c>
      <c r="Q3" s="126" t="s">
        <v>43</v>
      </c>
      <c r="R3" s="126" t="s">
        <v>44</v>
      </c>
      <c r="S3" s="112" t="s">
        <v>45</v>
      </c>
      <c r="T3" s="126" t="s">
        <v>42</v>
      </c>
      <c r="U3" s="126" t="s">
        <v>43</v>
      </c>
      <c r="V3" s="126" t="s">
        <v>44</v>
      </c>
      <c r="W3" s="27" t="s">
        <v>20</v>
      </c>
      <c r="X3" s="126" t="s">
        <v>42</v>
      </c>
      <c r="Y3" s="126" t="s">
        <v>43</v>
      </c>
      <c r="Z3" s="126" t="s">
        <v>44</v>
      </c>
      <c r="AA3" s="28" t="s">
        <v>20</v>
      </c>
      <c r="AB3" s="112" t="s">
        <v>46</v>
      </c>
      <c r="AC3" s="111" t="s">
        <v>42</v>
      </c>
      <c r="AD3" s="126" t="s">
        <v>43</v>
      </c>
      <c r="AE3" s="126" t="s">
        <v>44</v>
      </c>
      <c r="AF3" s="28" t="s">
        <v>20</v>
      </c>
      <c r="AG3" s="112" t="s">
        <v>46</v>
      </c>
      <c r="AH3" s="125" t="s">
        <v>44</v>
      </c>
      <c r="AI3" s="113" t="s">
        <v>47</v>
      </c>
      <c r="AJ3" s="112" t="s">
        <v>46</v>
      </c>
    </row>
    <row r="4" spans="1:36" ht="29" x14ac:dyDescent="0.35">
      <c r="A4" s="29" t="s">
        <v>61</v>
      </c>
      <c r="B4" s="127">
        <v>30</v>
      </c>
      <c r="C4" s="128" t="s">
        <v>25</v>
      </c>
      <c r="D4" s="33">
        <v>61978.922638722266</v>
      </c>
      <c r="E4" s="129">
        <v>22149.561414920172</v>
      </c>
      <c r="F4" s="129">
        <v>8917.3319593623455</v>
      </c>
      <c r="G4" s="129">
        <v>0</v>
      </c>
      <c r="H4" s="33">
        <v>107545.95153956578</v>
      </c>
      <c r="I4" s="129">
        <v>254627.76400497192</v>
      </c>
      <c r="J4" s="129">
        <v>185430.35525381906</v>
      </c>
      <c r="K4" s="129">
        <v>0</v>
      </c>
      <c r="L4" s="33">
        <v>45567.028900843514</v>
      </c>
      <c r="M4" s="129">
        <v>232478.20259005175</v>
      </c>
      <c r="N4" s="129">
        <v>176513.02329445671</v>
      </c>
      <c r="O4" s="31">
        <v>0</v>
      </c>
      <c r="P4" s="129">
        <v>68284.548820127864</v>
      </c>
      <c r="Q4" s="129">
        <v>233161.4633261686</v>
      </c>
      <c r="R4" s="129">
        <v>197601.2356032361</v>
      </c>
      <c r="S4" s="129">
        <v>0</v>
      </c>
      <c r="T4" s="33">
        <v>27.22969853779853</v>
      </c>
      <c r="U4" s="129">
        <v>2.8498999490239831</v>
      </c>
      <c r="V4" s="129">
        <v>1.3538374796300574</v>
      </c>
      <c r="W4" s="130">
        <v>-16</v>
      </c>
      <c r="X4" s="129">
        <v>47.249027809874775</v>
      </c>
      <c r="Y4" s="129">
        <v>32.761987384953173</v>
      </c>
      <c r="Z4" s="129">
        <v>28.152205833289173</v>
      </c>
      <c r="AA4" s="131">
        <v>14</v>
      </c>
      <c r="AB4" s="32" t="s">
        <v>62</v>
      </c>
      <c r="AC4" s="129">
        <v>20.019329272076249</v>
      </c>
      <c r="AD4" s="129">
        <v>29.912087435929191</v>
      </c>
      <c r="AE4" s="129">
        <v>26.798368353659118</v>
      </c>
      <c r="AF4" s="131">
        <v>30</v>
      </c>
      <c r="AG4" s="132"/>
      <c r="AH4" s="30" t="e">
        <f>#REF!</f>
        <v>#REF!</v>
      </c>
      <c r="AI4" s="133" t="e">
        <f>#REF!</f>
        <v>#REF!</v>
      </c>
      <c r="AJ4" s="31"/>
    </row>
    <row r="5" spans="1:36" ht="29" x14ac:dyDescent="0.35">
      <c r="A5" s="29" t="s">
        <v>63</v>
      </c>
      <c r="B5" s="127">
        <v>15</v>
      </c>
      <c r="C5" s="128" t="s">
        <v>64</v>
      </c>
      <c r="D5" s="33">
        <v>112207.28059882406</v>
      </c>
      <c r="E5" s="129">
        <v>98629.421554023356</v>
      </c>
      <c r="F5" s="129">
        <v>69405.221205657988</v>
      </c>
      <c r="G5" s="129">
        <v>0</v>
      </c>
      <c r="H5" s="33">
        <v>124953.26692669444</v>
      </c>
      <c r="I5" s="129">
        <v>113972.26007873223</v>
      </c>
      <c r="J5" s="129">
        <v>134665.08453984218</v>
      </c>
      <c r="K5" s="129">
        <v>0</v>
      </c>
      <c r="L5" s="33">
        <v>12745.986327870378</v>
      </c>
      <c r="M5" s="129">
        <v>15342.838524708875</v>
      </c>
      <c r="N5" s="129">
        <v>65259.8633341842</v>
      </c>
      <c r="O5" s="31">
        <v>0</v>
      </c>
      <c r="P5" s="129">
        <v>110149.2562379148</v>
      </c>
      <c r="Q5" s="129">
        <v>69518.693464440425</v>
      </c>
      <c r="R5" s="129">
        <v>242549.06248377281</v>
      </c>
      <c r="S5" s="129">
        <v>0</v>
      </c>
      <c r="T5" s="33">
        <v>30.5605188172485</v>
      </c>
      <c r="U5" s="129">
        <v>42.562402990703525</v>
      </c>
      <c r="V5" s="129">
        <v>8.5844761255634285</v>
      </c>
      <c r="W5" s="130">
        <v>-16</v>
      </c>
      <c r="X5" s="129">
        <v>34.031986559256652</v>
      </c>
      <c r="Y5" s="129">
        <v>49.183430124602516</v>
      </c>
      <c r="Z5" s="129">
        <v>16.656228207295374</v>
      </c>
      <c r="AA5" s="131">
        <v>14</v>
      </c>
      <c r="AB5" s="32" t="s">
        <v>62</v>
      </c>
      <c r="AC5" s="129">
        <v>3.471467742008151</v>
      </c>
      <c r="AD5" s="129">
        <v>6.6210271338989877</v>
      </c>
      <c r="AE5" s="129">
        <v>8.071752081731951</v>
      </c>
      <c r="AF5" s="131">
        <v>30</v>
      </c>
      <c r="AG5" s="32" t="s">
        <v>65</v>
      </c>
      <c r="AH5" s="30" t="e">
        <f>#REF!</f>
        <v>#REF!</v>
      </c>
      <c r="AI5" s="133" t="e">
        <f>#REF!</f>
        <v>#REF!</v>
      </c>
      <c r="AJ5" s="134"/>
    </row>
    <row r="6" spans="1:36" ht="29" x14ac:dyDescent="0.35">
      <c r="A6" s="29" t="s">
        <v>66</v>
      </c>
      <c r="B6" s="127">
        <v>30</v>
      </c>
      <c r="C6" s="128" t="s">
        <v>67</v>
      </c>
      <c r="D6" s="33">
        <v>2293.2316964982456</v>
      </c>
      <c r="E6" s="129">
        <v>-18106.535516732736</v>
      </c>
      <c r="F6" s="129">
        <v>-103332.90364237886</v>
      </c>
      <c r="G6" s="129">
        <v>-54223.456055619259</v>
      </c>
      <c r="H6" s="33">
        <v>71927.721505575857</v>
      </c>
      <c r="I6" s="129">
        <v>102370.09712479186</v>
      </c>
      <c r="J6" s="129">
        <v>88595.915663864493</v>
      </c>
      <c r="K6" s="129">
        <v>70907.596380425181</v>
      </c>
      <c r="L6" s="33">
        <v>69634.489809077611</v>
      </c>
      <c r="M6" s="129">
        <v>120476.6326415246</v>
      </c>
      <c r="N6" s="129">
        <v>191928.81930624336</v>
      </c>
      <c r="O6" s="31">
        <v>125131.05243604444</v>
      </c>
      <c r="P6" s="129">
        <v>70315.653834218858</v>
      </c>
      <c r="Q6" s="129">
        <v>221055.4111269174</v>
      </c>
      <c r="R6" s="129">
        <v>84022.092346997058</v>
      </c>
      <c r="S6" s="129">
        <v>125131.05243604444</v>
      </c>
      <c r="T6" s="33">
        <v>0.978401638092535</v>
      </c>
      <c r="U6" s="129">
        <v>-2.4572846361589851</v>
      </c>
      <c r="V6" s="129">
        <v>-36.894904931300005</v>
      </c>
      <c r="W6" s="130">
        <v>-13</v>
      </c>
      <c r="X6" s="129">
        <v>30.687784689519233</v>
      </c>
      <c r="Y6" s="129">
        <v>13.892909918321358</v>
      </c>
      <c r="Z6" s="129">
        <v>31.633078820976625</v>
      </c>
      <c r="AA6" s="131">
        <v>17</v>
      </c>
      <c r="AB6" s="32" t="s">
        <v>62</v>
      </c>
      <c r="AC6" s="129">
        <v>29.709383051426698</v>
      </c>
      <c r="AD6" s="129">
        <v>16.350194554480339</v>
      </c>
      <c r="AE6" s="129">
        <v>68.527983752276626</v>
      </c>
      <c r="AF6" s="131">
        <v>30</v>
      </c>
      <c r="AG6" s="135"/>
      <c r="AH6" s="30" t="e">
        <f>#REF!</f>
        <v>#REF!</v>
      </c>
      <c r="AI6" s="133" t="e">
        <f>#REF!</f>
        <v>#REF!</v>
      </c>
      <c r="AJ6" s="134"/>
    </row>
    <row r="7" spans="1:36" ht="29" x14ac:dyDescent="0.35">
      <c r="A7" s="29" t="s">
        <v>68</v>
      </c>
      <c r="B7" s="127">
        <v>30</v>
      </c>
      <c r="C7" s="128" t="s">
        <v>69</v>
      </c>
      <c r="D7" s="33">
        <v>58458.134928712738</v>
      </c>
      <c r="E7" s="129">
        <v>-52939.077036114337</v>
      </c>
      <c r="F7" s="129">
        <v>-92741.172512915553</v>
      </c>
      <c r="G7" s="129">
        <v>-63688.639469737274</v>
      </c>
      <c r="H7" s="33">
        <v>58458.134928712738</v>
      </c>
      <c r="I7" s="129">
        <v>33786.961058084067</v>
      </c>
      <c r="J7" s="129">
        <v>61639.620148462112</v>
      </c>
      <c r="K7" s="129">
        <v>55727.559536020119</v>
      </c>
      <c r="L7" s="33">
        <v>0</v>
      </c>
      <c r="M7" s="129">
        <v>86726.038094198404</v>
      </c>
      <c r="N7" s="129">
        <v>154380.79266137767</v>
      </c>
      <c r="O7" s="31">
        <v>119416.19900575739</v>
      </c>
      <c r="P7" s="129">
        <v>79555.626624085955</v>
      </c>
      <c r="Q7" s="129">
        <v>138066.80565084799</v>
      </c>
      <c r="R7" s="129">
        <v>140626.16474233821</v>
      </c>
      <c r="S7" s="129">
        <v>119416.19900575739</v>
      </c>
      <c r="T7" s="33">
        <v>22.044249065476222</v>
      </c>
      <c r="U7" s="129">
        <v>-11.502926453587259</v>
      </c>
      <c r="V7" s="129">
        <v>-19.784619601090643</v>
      </c>
      <c r="W7" s="130">
        <v>-16</v>
      </c>
      <c r="X7" s="129">
        <v>22.044249065476222</v>
      </c>
      <c r="Y7" s="129">
        <v>7.3414375523817039</v>
      </c>
      <c r="Z7" s="129">
        <v>13.149676717999332</v>
      </c>
      <c r="AA7" s="131">
        <v>14</v>
      </c>
      <c r="AB7" s="135" t="s">
        <v>70</v>
      </c>
      <c r="AC7" s="129">
        <v>0</v>
      </c>
      <c r="AD7" s="129">
        <v>18.844364005968963</v>
      </c>
      <c r="AE7" s="129">
        <v>32.934296319089974</v>
      </c>
      <c r="AF7" s="131">
        <v>30</v>
      </c>
      <c r="AG7" s="135"/>
      <c r="AH7" s="30" t="e">
        <f>#REF!</f>
        <v>#REF!</v>
      </c>
      <c r="AI7" s="133" t="e">
        <f>#REF!</f>
        <v>#REF!</v>
      </c>
      <c r="AJ7" s="134"/>
    </row>
    <row r="8" spans="1:36" ht="29" x14ac:dyDescent="0.35">
      <c r="A8" s="29" t="s">
        <v>71</v>
      </c>
      <c r="B8" s="127">
        <v>0</v>
      </c>
      <c r="C8" s="128" t="s">
        <v>72</v>
      </c>
      <c r="D8" s="33">
        <v>44923.930867007482</v>
      </c>
      <c r="E8" s="129">
        <v>26027.715469800161</v>
      </c>
      <c r="F8" s="129">
        <v>24872.690030594295</v>
      </c>
      <c r="G8" s="129">
        <v>82603.356458604176</v>
      </c>
      <c r="H8" s="33">
        <v>44923.930867007482</v>
      </c>
      <c r="I8" s="129">
        <v>26027.715469800161</v>
      </c>
      <c r="J8" s="129">
        <v>24872.690030594295</v>
      </c>
      <c r="K8" s="129">
        <v>82603.356458604176</v>
      </c>
      <c r="L8" s="33">
        <v>0</v>
      </c>
      <c r="M8" s="129">
        <v>0</v>
      </c>
      <c r="N8" s="129">
        <v>0</v>
      </c>
      <c r="O8" s="31">
        <v>0</v>
      </c>
      <c r="P8" s="129">
        <v>155126.30261686159</v>
      </c>
      <c r="Q8" s="129">
        <v>92683.766758950936</v>
      </c>
      <c r="R8" s="129">
        <v>2077.5000876268309</v>
      </c>
      <c r="S8" s="129">
        <v>123905.03468790627</v>
      </c>
      <c r="T8" s="33">
        <v>8.6878749978260181</v>
      </c>
      <c r="U8" s="129">
        <v>8.4246841857945522</v>
      </c>
      <c r="V8" s="129">
        <v>359.17240406483239</v>
      </c>
      <c r="W8" s="130">
        <v>20</v>
      </c>
      <c r="X8" s="129">
        <v>8.6878749978260181</v>
      </c>
      <c r="Y8" s="129">
        <v>8.4246841857945522</v>
      </c>
      <c r="Z8" s="129">
        <v>359.17240406483239</v>
      </c>
      <c r="AA8" s="131">
        <v>20</v>
      </c>
      <c r="AB8" s="135" t="s">
        <v>73</v>
      </c>
      <c r="AC8" s="129">
        <v>0</v>
      </c>
      <c r="AD8" s="129">
        <v>0</v>
      </c>
      <c r="AE8" s="129">
        <v>0</v>
      </c>
      <c r="AF8" s="131">
        <v>0</v>
      </c>
      <c r="AG8" s="135" t="s">
        <v>74</v>
      </c>
      <c r="AH8" s="30"/>
      <c r="AI8" s="133"/>
      <c r="AJ8" s="134"/>
    </row>
    <row r="9" spans="1:36" ht="29" x14ac:dyDescent="0.35">
      <c r="A9" s="29" t="s">
        <v>75</v>
      </c>
      <c r="B9" s="127">
        <v>15</v>
      </c>
      <c r="C9" s="128" t="s">
        <v>76</v>
      </c>
      <c r="D9" s="33">
        <v>0</v>
      </c>
      <c r="E9" s="129">
        <v>-15940.579100401868</v>
      </c>
      <c r="F9" s="129">
        <v>-47934.173981344982</v>
      </c>
      <c r="G9" s="129">
        <v>-28262.707941528108</v>
      </c>
      <c r="H9" s="33">
        <v>0</v>
      </c>
      <c r="I9" s="129">
        <v>45886.587435620859</v>
      </c>
      <c r="J9" s="129">
        <v>74016.447732264278</v>
      </c>
      <c r="K9" s="129">
        <v>24729.869448837093</v>
      </c>
      <c r="L9" s="33">
        <v>0</v>
      </c>
      <c r="M9" s="129">
        <v>61827.166536022727</v>
      </c>
      <c r="N9" s="129">
        <v>121950.62171360926</v>
      </c>
      <c r="O9" s="31">
        <v>52992.577390365201</v>
      </c>
      <c r="P9" s="129">
        <v>24613.481446427159</v>
      </c>
      <c r="Q9" s="129">
        <v>81371.673334303239</v>
      </c>
      <c r="R9" s="129">
        <v>97541.768408579883</v>
      </c>
      <c r="S9" s="129">
        <v>52992.577390365201</v>
      </c>
      <c r="T9" s="33">
        <v>0</v>
      </c>
      <c r="U9" s="129">
        <v>-5.8769514428856855</v>
      </c>
      <c r="V9" s="129">
        <v>-14.742660943123306</v>
      </c>
      <c r="W9" s="130">
        <v>-16</v>
      </c>
      <c r="X9" s="129">
        <v>0</v>
      </c>
      <c r="Y9" s="129">
        <v>16.91740585711052</v>
      </c>
      <c r="Z9" s="129">
        <v>22.76453941932645</v>
      </c>
      <c r="AA9" s="131">
        <v>14</v>
      </c>
      <c r="AB9" s="32" t="s">
        <v>62</v>
      </c>
      <c r="AC9" s="129">
        <v>0</v>
      </c>
      <c r="AD9" s="129">
        <v>22.794357299996207</v>
      </c>
      <c r="AE9" s="129">
        <v>37.507200362449758</v>
      </c>
      <c r="AF9" s="131">
        <v>30</v>
      </c>
      <c r="AG9" s="135" t="s">
        <v>77</v>
      </c>
      <c r="AH9" s="30"/>
      <c r="AI9" s="133"/>
      <c r="AJ9" s="134"/>
    </row>
    <row r="10" spans="1:36" ht="29" x14ac:dyDescent="0.35">
      <c r="A10" s="29" t="s">
        <v>78</v>
      </c>
      <c r="B10" s="127">
        <v>0</v>
      </c>
      <c r="C10" s="128" t="s">
        <v>79</v>
      </c>
      <c r="D10" s="33">
        <v>615.62887327594319</v>
      </c>
      <c r="E10" s="129">
        <v>43992.660760198582</v>
      </c>
      <c r="F10" s="129">
        <v>30735.650109882732</v>
      </c>
      <c r="G10" s="129">
        <v>-29332.622093090304</v>
      </c>
      <c r="H10" s="33">
        <v>615.62887327594319</v>
      </c>
      <c r="I10" s="129">
        <v>43992.660760198582</v>
      </c>
      <c r="J10" s="129">
        <v>30735.650109882732</v>
      </c>
      <c r="K10" s="129">
        <v>25666.044331454017</v>
      </c>
      <c r="L10" s="33">
        <v>0</v>
      </c>
      <c r="M10" s="129">
        <v>0</v>
      </c>
      <c r="N10" s="129">
        <v>0</v>
      </c>
      <c r="O10" s="31">
        <v>54998.666424544317</v>
      </c>
      <c r="P10" s="129">
        <v>26553.387776664291</v>
      </c>
      <c r="Q10" s="129">
        <v>72032.720374929791</v>
      </c>
      <c r="R10" s="129">
        <v>66409.891122038855</v>
      </c>
      <c r="S10" s="129">
        <v>54998.666424544317</v>
      </c>
      <c r="T10" s="33">
        <v>0.69553709506359662</v>
      </c>
      <c r="U10" s="129">
        <v>18.321948913445347</v>
      </c>
      <c r="V10" s="129">
        <v>13.884520629645831</v>
      </c>
      <c r="W10" s="130">
        <v>-16</v>
      </c>
      <c r="X10" s="129">
        <v>0.69553709506359662</v>
      </c>
      <c r="Y10" s="129">
        <v>18.321948913445347</v>
      </c>
      <c r="Z10" s="129">
        <v>13.884520629645831</v>
      </c>
      <c r="AA10" s="131">
        <v>14</v>
      </c>
      <c r="AB10" s="32" t="s">
        <v>62</v>
      </c>
      <c r="AC10" s="129">
        <v>0</v>
      </c>
      <c r="AD10" s="129">
        <v>0</v>
      </c>
      <c r="AE10" s="129">
        <v>0</v>
      </c>
      <c r="AF10" s="131">
        <v>30</v>
      </c>
      <c r="AG10" s="135" t="s">
        <v>77</v>
      </c>
      <c r="AH10" s="30"/>
      <c r="AI10" s="133"/>
      <c r="AJ10" s="134"/>
    </row>
    <row r="11" spans="1:36" ht="29" x14ac:dyDescent="0.35">
      <c r="A11" s="29" t="s">
        <v>80</v>
      </c>
      <c r="B11" s="127">
        <v>7</v>
      </c>
      <c r="C11" s="128" t="s">
        <v>81</v>
      </c>
      <c r="D11" s="33">
        <v>66413.60080356682</v>
      </c>
      <c r="E11" s="129">
        <v>42351.06536322958</v>
      </c>
      <c r="F11" s="129">
        <v>24673.642311736887</v>
      </c>
      <c r="G11" s="129">
        <v>-24059.948444428264</v>
      </c>
      <c r="H11" s="33">
        <v>66517.717218846621</v>
      </c>
      <c r="I11" s="129">
        <v>44280.897317474555</v>
      </c>
      <c r="J11" s="129">
        <v>44227.063854749736</v>
      </c>
      <c r="K11" s="129">
        <v>21052.45488887473</v>
      </c>
      <c r="L11" s="33">
        <v>104.11641527980315</v>
      </c>
      <c r="M11" s="129">
        <v>1929.8319542449744</v>
      </c>
      <c r="N11" s="129">
        <v>19553.42154301285</v>
      </c>
      <c r="O11" s="31">
        <v>45112.403333302987</v>
      </c>
      <c r="P11" s="129">
        <v>24110.903622874201</v>
      </c>
      <c r="Q11" s="129">
        <v>36090.118218859941</v>
      </c>
      <c r="R11" s="129">
        <v>75136.18815817486</v>
      </c>
      <c r="S11" s="129">
        <v>45112.403333302995</v>
      </c>
      <c r="T11" s="33">
        <v>82.635145296536777</v>
      </c>
      <c r="U11" s="129">
        <v>35.204427793559674</v>
      </c>
      <c r="V11" s="129">
        <v>9.8515680326214614</v>
      </c>
      <c r="W11" s="130">
        <v>-16</v>
      </c>
      <c r="X11" s="129">
        <v>82.764692181516693</v>
      </c>
      <c r="Y11" s="129">
        <v>36.808605376915295</v>
      </c>
      <c r="Z11" s="129">
        <v>17.658760021859511</v>
      </c>
      <c r="AA11" s="131">
        <v>14</v>
      </c>
      <c r="AB11" s="32" t="s">
        <v>62</v>
      </c>
      <c r="AC11" s="129">
        <v>0.12954688497990646</v>
      </c>
      <c r="AD11" s="129">
        <v>1.604177583355616</v>
      </c>
      <c r="AE11" s="129">
        <v>7.8071919892380484</v>
      </c>
      <c r="AF11" s="131">
        <v>30</v>
      </c>
      <c r="AG11" s="32" t="s">
        <v>65</v>
      </c>
      <c r="AH11" s="30"/>
      <c r="AI11" s="133"/>
      <c r="AJ11" s="134"/>
    </row>
    <row r="12" spans="1:36" ht="29" x14ac:dyDescent="0.35">
      <c r="A12" s="29" t="s">
        <v>82</v>
      </c>
      <c r="B12" s="127">
        <v>30</v>
      </c>
      <c r="C12" s="128" t="s">
        <v>83</v>
      </c>
      <c r="D12" s="33">
        <v>0</v>
      </c>
      <c r="E12" s="129">
        <v>-7708.1433286984575</v>
      </c>
      <c r="F12" s="129">
        <v>-21726.385450513444</v>
      </c>
      <c r="G12" s="129">
        <v>-16027.337656243179</v>
      </c>
      <c r="H12" s="33">
        <v>0</v>
      </c>
      <c r="I12" s="129">
        <v>12195.159311342461</v>
      </c>
      <c r="J12" s="129">
        <v>16656.098407201156</v>
      </c>
      <c r="K12" s="129">
        <v>14023.920449212781</v>
      </c>
      <c r="L12" s="33">
        <v>0</v>
      </c>
      <c r="M12" s="129">
        <v>19903.302640040918</v>
      </c>
      <c r="N12" s="129">
        <v>38382.4838577146</v>
      </c>
      <c r="O12" s="31">
        <v>30051.25810545596</v>
      </c>
      <c r="P12" s="129">
        <v>20860.156705165929</v>
      </c>
      <c r="Q12" s="129">
        <v>33064.062528326453</v>
      </c>
      <c r="R12" s="129">
        <v>36229.5550828755</v>
      </c>
      <c r="S12" s="129">
        <v>30051.25810545596</v>
      </c>
      <c r="T12" s="33">
        <v>0</v>
      </c>
      <c r="U12" s="129">
        <v>-6.9938259904645239</v>
      </c>
      <c r="V12" s="129">
        <v>-17.990603583853655</v>
      </c>
      <c r="W12" s="130">
        <v>-16</v>
      </c>
      <c r="X12" s="129">
        <v>0</v>
      </c>
      <c r="Y12" s="129">
        <v>11.065028050525878</v>
      </c>
      <c r="Z12" s="129">
        <v>13.792136035703571</v>
      </c>
      <c r="AA12" s="131">
        <v>14</v>
      </c>
      <c r="AB12" s="32" t="s">
        <v>62</v>
      </c>
      <c r="AC12" s="129">
        <v>0</v>
      </c>
      <c r="AD12" s="129">
        <v>18.058854040990404</v>
      </c>
      <c r="AE12" s="129">
        <v>31.782739619557223</v>
      </c>
      <c r="AF12" s="131">
        <v>30</v>
      </c>
      <c r="AG12" s="135"/>
      <c r="AH12" s="30"/>
      <c r="AI12" s="133"/>
      <c r="AJ12" s="134"/>
    </row>
    <row r="13" spans="1:36" ht="29" x14ac:dyDescent="0.35">
      <c r="A13" s="29" t="s">
        <v>84</v>
      </c>
      <c r="B13" s="127">
        <v>30</v>
      </c>
      <c r="C13" s="128" t="s">
        <v>85</v>
      </c>
      <c r="D13" s="33">
        <v>5474.6085549380896</v>
      </c>
      <c r="E13" s="129">
        <v>9777.7168029355962</v>
      </c>
      <c r="F13" s="129">
        <v>-949.87745140199331</v>
      </c>
      <c r="G13" s="129">
        <v>-15295.860795520253</v>
      </c>
      <c r="H13" s="33">
        <v>5474.6085549380896</v>
      </c>
      <c r="I13" s="129">
        <v>16550.100293522133</v>
      </c>
      <c r="J13" s="129">
        <v>21807.327597737574</v>
      </c>
      <c r="K13" s="129">
        <v>13383.878196080223</v>
      </c>
      <c r="L13" s="33">
        <v>0</v>
      </c>
      <c r="M13" s="129">
        <v>6772.3834905865369</v>
      </c>
      <c r="N13" s="129">
        <v>22757.205049139568</v>
      </c>
      <c r="O13" s="31">
        <v>28679.738991600476</v>
      </c>
      <c r="P13" s="129">
        <v>10890.487106419139</v>
      </c>
      <c r="Q13" s="129">
        <v>59023.266731367687</v>
      </c>
      <c r="R13" s="129">
        <v>16125.463137014611</v>
      </c>
      <c r="S13" s="129">
        <v>28679.738991600476</v>
      </c>
      <c r="T13" s="33">
        <v>15.080891703304653</v>
      </c>
      <c r="U13" s="129">
        <v>4.9697605763351964</v>
      </c>
      <c r="V13" s="129">
        <v>-1.7671631071884655</v>
      </c>
      <c r="W13" s="130">
        <v>-16</v>
      </c>
      <c r="X13" s="129">
        <v>15.080891703304653</v>
      </c>
      <c r="Y13" s="129">
        <v>8.4119879549431893</v>
      </c>
      <c r="Z13" s="129">
        <v>40.570607019058073</v>
      </c>
      <c r="AA13" s="131">
        <v>14</v>
      </c>
      <c r="AB13" s="32" t="s">
        <v>62</v>
      </c>
      <c r="AC13" s="129">
        <v>0</v>
      </c>
      <c r="AD13" s="129">
        <v>3.4422273786079924</v>
      </c>
      <c r="AE13" s="129">
        <v>42.337770126246539</v>
      </c>
      <c r="AF13" s="131">
        <v>30</v>
      </c>
      <c r="AG13" s="135"/>
      <c r="AH13" s="30"/>
      <c r="AI13" s="133"/>
      <c r="AJ13" s="134"/>
    </row>
    <row r="14" spans="1:36" ht="29" x14ac:dyDescent="0.35">
      <c r="A14" s="29" t="s">
        <v>86</v>
      </c>
      <c r="B14" s="127">
        <v>30</v>
      </c>
      <c r="C14" s="128" t="s">
        <v>87</v>
      </c>
      <c r="D14" s="33">
        <v>250398.37268952877</v>
      </c>
      <c r="E14" s="129">
        <v>119307.69980674541</v>
      </c>
      <c r="F14" s="129">
        <v>74731.727880064369</v>
      </c>
      <c r="G14" s="129">
        <v>-100.21544523721204</v>
      </c>
      <c r="H14" s="33">
        <v>247979.93984789948</v>
      </c>
      <c r="I14" s="129">
        <v>128919.4699150747</v>
      </c>
      <c r="J14" s="129">
        <v>73951.664482694308</v>
      </c>
      <c r="K14" s="129">
        <v>87.688514582560543</v>
      </c>
      <c r="L14" s="33">
        <v>185.73382503735846</v>
      </c>
      <c r="M14" s="129">
        <v>12215.936774995962</v>
      </c>
      <c r="N14" s="129">
        <v>1824.1032692966062</v>
      </c>
      <c r="O14" s="31">
        <v>187.90395981977261</v>
      </c>
      <c r="P14" s="129">
        <v>180.53950869656759</v>
      </c>
      <c r="Q14" s="129">
        <v>8.5264482015022853</v>
      </c>
      <c r="R14" s="129">
        <v>374.64592256124791</v>
      </c>
      <c r="S14" s="129">
        <v>187.90395981977258</v>
      </c>
      <c r="T14" s="33">
        <v>41608.350631501853</v>
      </c>
      <c r="U14" s="129">
        <v>419779.8320726013</v>
      </c>
      <c r="V14" s="129">
        <v>5984.1885401419577</v>
      </c>
      <c r="W14" s="130">
        <v>-16</v>
      </c>
      <c r="X14" s="129">
        <v>41206.482997250016</v>
      </c>
      <c r="Y14" s="129">
        <v>453598.49799718562</v>
      </c>
      <c r="Z14" s="129">
        <v>5921.7244893894067</v>
      </c>
      <c r="AA14" s="131">
        <v>14</v>
      </c>
      <c r="AB14" s="32" t="s">
        <v>62</v>
      </c>
      <c r="AC14" s="129">
        <v>30.863132348973146</v>
      </c>
      <c r="AD14" s="129">
        <v>42981.33227213045</v>
      </c>
      <c r="AE14" s="129">
        <v>146.06617817908307</v>
      </c>
      <c r="AF14" s="131">
        <v>30</v>
      </c>
      <c r="AG14" s="135"/>
      <c r="AH14" s="30"/>
      <c r="AI14" s="133"/>
      <c r="AJ14" s="134"/>
    </row>
    <row r="15" spans="1:36" ht="29" x14ac:dyDescent="0.35">
      <c r="A15" s="29" t="s">
        <v>88</v>
      </c>
      <c r="B15" s="127">
        <v>0</v>
      </c>
      <c r="C15" s="128" t="s">
        <v>89</v>
      </c>
      <c r="D15" s="33">
        <v>29192.080742152924</v>
      </c>
      <c r="E15" s="129">
        <v>29541.162957230583</v>
      </c>
      <c r="F15" s="129">
        <v>29813.635575271197</v>
      </c>
      <c r="G15" s="129">
        <v>2902.0239680354553</v>
      </c>
      <c r="H15" s="33">
        <v>29192.080742152924</v>
      </c>
      <c r="I15" s="129">
        <v>29541.162957230583</v>
      </c>
      <c r="J15" s="129">
        <v>29813.635575271197</v>
      </c>
      <c r="K15" s="129">
        <v>2902.0239680354553</v>
      </c>
      <c r="L15" s="33">
        <v>0</v>
      </c>
      <c r="M15" s="129">
        <v>0</v>
      </c>
      <c r="N15" s="129">
        <v>0</v>
      </c>
      <c r="O15" s="31">
        <v>0</v>
      </c>
      <c r="P15" s="129">
        <v>457.90314523748128</v>
      </c>
      <c r="Q15" s="129">
        <v>767.08891710534033</v>
      </c>
      <c r="R15" s="129">
        <v>1262.4570531161401</v>
      </c>
      <c r="S15" s="129">
        <v>829.14970515298717</v>
      </c>
      <c r="T15" s="33">
        <v>1912.5494798914146</v>
      </c>
      <c r="U15" s="129">
        <v>1155.3222435557825</v>
      </c>
      <c r="V15" s="129">
        <v>708.46692570686162</v>
      </c>
      <c r="W15" s="130">
        <v>105</v>
      </c>
      <c r="X15" s="129">
        <v>1912.5494798914146</v>
      </c>
      <c r="Y15" s="129">
        <v>1155.3222435557825</v>
      </c>
      <c r="Z15" s="129">
        <v>708.46692570686162</v>
      </c>
      <c r="AA15" s="131">
        <v>105</v>
      </c>
      <c r="AB15" s="135" t="s">
        <v>90</v>
      </c>
      <c r="AC15" s="129">
        <v>0</v>
      </c>
      <c r="AD15" s="129">
        <v>0</v>
      </c>
      <c r="AE15" s="129">
        <v>0</v>
      </c>
      <c r="AF15" s="131">
        <v>0</v>
      </c>
      <c r="AG15" s="135" t="s">
        <v>74</v>
      </c>
      <c r="AH15" s="30"/>
      <c r="AI15" s="133"/>
      <c r="AJ15" s="134"/>
    </row>
    <row r="16" spans="1:36" ht="29" x14ac:dyDescent="0.35">
      <c r="A16" s="29" t="s">
        <v>91</v>
      </c>
      <c r="B16" s="127">
        <v>30</v>
      </c>
      <c r="C16" s="128" t="s">
        <v>92</v>
      </c>
      <c r="D16" s="33">
        <v>49137.1432407881</v>
      </c>
      <c r="E16" s="129">
        <v>43258.269360990671</v>
      </c>
      <c r="F16" s="129">
        <v>27586.23432687953</v>
      </c>
      <c r="G16" s="129">
        <v>-6094.0100893488179</v>
      </c>
      <c r="H16" s="33">
        <v>49415.743552872285</v>
      </c>
      <c r="I16" s="129">
        <v>45462.489721117287</v>
      </c>
      <c r="J16" s="129">
        <v>29570.278509644351</v>
      </c>
      <c r="K16" s="129">
        <v>5332.2588281802164</v>
      </c>
      <c r="L16" s="33">
        <v>278.60031208418502</v>
      </c>
      <c r="M16" s="129">
        <v>2204.2203601266169</v>
      </c>
      <c r="N16" s="129">
        <v>1984.0441827648212</v>
      </c>
      <c r="O16" s="31">
        <v>11426.268917529034</v>
      </c>
      <c r="P16" s="129">
        <v>8239.6381453654903</v>
      </c>
      <c r="Q16" s="129">
        <v>7947.4108454315801</v>
      </c>
      <c r="R16" s="129">
        <v>18091.757761790032</v>
      </c>
      <c r="S16" s="129">
        <v>11426.268917529034</v>
      </c>
      <c r="T16" s="33">
        <v>178.90522268296223</v>
      </c>
      <c r="U16" s="129">
        <v>163.291933193023</v>
      </c>
      <c r="V16" s="129">
        <v>45.743870811395553</v>
      </c>
      <c r="W16" s="130">
        <v>-16</v>
      </c>
      <c r="X16" s="129">
        <v>179.91958875281529</v>
      </c>
      <c r="Y16" s="129">
        <v>171.61245569901754</v>
      </c>
      <c r="Z16" s="129">
        <v>49.033839993309662</v>
      </c>
      <c r="AA16" s="131">
        <v>14</v>
      </c>
      <c r="AB16" s="32" t="s">
        <v>62</v>
      </c>
      <c r="AC16" s="129">
        <v>1.0143660698530359</v>
      </c>
      <c r="AD16" s="129">
        <v>8.3205225059945338</v>
      </c>
      <c r="AE16" s="129">
        <v>3.2899691819141119</v>
      </c>
      <c r="AF16" s="131">
        <v>30</v>
      </c>
      <c r="AG16" s="135"/>
      <c r="AH16" s="30"/>
      <c r="AI16" s="133"/>
      <c r="AJ16" s="134"/>
    </row>
    <row r="17" spans="1:36" ht="29" x14ac:dyDescent="0.35">
      <c r="A17" s="29" t="s">
        <v>93</v>
      </c>
      <c r="B17" s="127">
        <v>30</v>
      </c>
      <c r="C17" s="128" t="s">
        <v>94</v>
      </c>
      <c r="D17" s="33">
        <v>28943.471048225805</v>
      </c>
      <c r="E17" s="129">
        <v>27245.453831181891</v>
      </c>
      <c r="F17" s="129">
        <v>22238.564496962903</v>
      </c>
      <c r="G17" s="129">
        <v>0</v>
      </c>
      <c r="H17" s="33">
        <v>31701.206820519568</v>
      </c>
      <c r="I17" s="129">
        <v>27541.984559385521</v>
      </c>
      <c r="J17" s="129">
        <v>22238.564496962903</v>
      </c>
      <c r="K17" s="129">
        <v>5621.9815374524032</v>
      </c>
      <c r="L17" s="33">
        <v>2757.7357722937618</v>
      </c>
      <c r="M17" s="129">
        <v>296.5307282036303</v>
      </c>
      <c r="N17" s="129">
        <v>0</v>
      </c>
      <c r="O17" s="31">
        <v>5621.9815374524032</v>
      </c>
      <c r="P17" s="129">
        <v>5694.2901936520284</v>
      </c>
      <c r="Q17" s="129">
        <v>5357.4859901982882</v>
      </c>
      <c r="R17" s="129">
        <v>5814.1684285068905</v>
      </c>
      <c r="S17" s="129">
        <v>5621.9815374524032</v>
      </c>
      <c r="T17" s="33">
        <v>152.4868072959745</v>
      </c>
      <c r="U17" s="129">
        <v>152.56476945172653</v>
      </c>
      <c r="V17" s="129">
        <v>114.74675065101555</v>
      </c>
      <c r="W17" s="130">
        <v>0</v>
      </c>
      <c r="X17" s="129">
        <v>167.01576004605425</v>
      </c>
      <c r="Y17" s="129">
        <v>154.22523517434053</v>
      </c>
      <c r="Z17" s="129">
        <v>114.74675065101555</v>
      </c>
      <c r="AA17" s="131">
        <v>30</v>
      </c>
      <c r="AB17" s="135" t="s">
        <v>95</v>
      </c>
      <c r="AC17" s="129">
        <v>14.52895275007976</v>
      </c>
      <c r="AD17" s="129">
        <v>1.6604657226139863</v>
      </c>
      <c r="AE17" s="129">
        <v>0</v>
      </c>
      <c r="AF17" s="131">
        <v>30</v>
      </c>
      <c r="AG17" s="135"/>
      <c r="AH17" s="30" t="e">
        <f>#REF!</f>
        <v>#REF!</v>
      </c>
      <c r="AI17" s="133" t="e">
        <f>#REF!</f>
        <v>#REF!</v>
      </c>
      <c r="AJ17" s="134"/>
    </row>
    <row r="18" spans="1:36" ht="58" x14ac:dyDescent="0.35">
      <c r="A18" s="29" t="s">
        <v>96</v>
      </c>
      <c r="B18" s="127">
        <v>30</v>
      </c>
      <c r="C18" s="128" t="s">
        <v>97</v>
      </c>
      <c r="D18" s="33">
        <v>94986.402572492603</v>
      </c>
      <c r="E18" s="129">
        <v>86657.303876296544</v>
      </c>
      <c r="F18" s="129">
        <v>11061.929846030429</v>
      </c>
      <c r="G18" s="129">
        <v>9282.0063705824214</v>
      </c>
      <c r="H18" s="33">
        <v>94986.402572492603</v>
      </c>
      <c r="I18" s="129">
        <v>86657.303876296544</v>
      </c>
      <c r="J18" s="129">
        <v>11061.929846030429</v>
      </c>
      <c r="K18" s="129">
        <v>15206.691287975456</v>
      </c>
      <c r="L18" s="33">
        <v>0</v>
      </c>
      <c r="M18" s="129">
        <v>0</v>
      </c>
      <c r="N18" s="129">
        <v>0</v>
      </c>
      <c r="O18" s="31">
        <v>5924.684917393035</v>
      </c>
      <c r="P18" s="129">
        <v>4381.137108158453</v>
      </c>
      <c r="Q18" s="129">
        <v>12694.573336778911</v>
      </c>
      <c r="R18" s="129">
        <v>698.34430724174092</v>
      </c>
      <c r="S18" s="129">
        <v>5924.684917393035</v>
      </c>
      <c r="T18" s="33">
        <v>650.42293971314734</v>
      </c>
      <c r="U18" s="129">
        <v>204.78979854777401</v>
      </c>
      <c r="V18" s="129">
        <v>475.20670239535002</v>
      </c>
      <c r="W18" s="130">
        <v>47</v>
      </c>
      <c r="X18" s="129">
        <v>650.42293971314734</v>
      </c>
      <c r="Y18" s="129">
        <v>204.78979854777401</v>
      </c>
      <c r="Z18" s="129">
        <v>475.20670239535002</v>
      </c>
      <c r="AA18" s="131">
        <v>77</v>
      </c>
      <c r="AB18" s="135" t="s">
        <v>98</v>
      </c>
      <c r="AC18" s="129">
        <v>0</v>
      </c>
      <c r="AD18" s="129">
        <v>0</v>
      </c>
      <c r="AE18" s="129">
        <v>0</v>
      </c>
      <c r="AF18" s="131">
        <v>30</v>
      </c>
      <c r="AG18" s="136"/>
      <c r="AH18" s="30" t="e">
        <f>#REF!</f>
        <v>#REF!</v>
      </c>
      <c r="AI18" s="133" t="e">
        <f>#REF!</f>
        <v>#REF!</v>
      </c>
      <c r="AJ18" s="134"/>
    </row>
    <row r="19" spans="1:36" ht="58" x14ac:dyDescent="0.35">
      <c r="A19" s="29" t="s">
        <v>99</v>
      </c>
      <c r="B19" s="127">
        <v>30</v>
      </c>
      <c r="C19" s="128" t="s">
        <v>100</v>
      </c>
      <c r="D19" s="34">
        <v>30343.805524618663</v>
      </c>
      <c r="E19" s="35">
        <v>17791.6265434405</v>
      </c>
      <c r="F19" s="35">
        <v>9424.2286578357453</v>
      </c>
      <c r="G19" s="35">
        <v>-10620.755909402613</v>
      </c>
      <c r="H19" s="34">
        <v>31318.644468337021</v>
      </c>
      <c r="I19" s="35">
        <v>31646.579990088521</v>
      </c>
      <c r="J19" s="35">
        <v>36806.951425358006</v>
      </c>
      <c r="K19" s="35">
        <v>10620.755909402613</v>
      </c>
      <c r="L19" s="34">
        <v>974.83894371835595</v>
      </c>
      <c r="M19" s="35">
        <v>13854.95344664802</v>
      </c>
      <c r="N19" s="35">
        <v>27382.72276752226</v>
      </c>
      <c r="O19" s="36">
        <v>21241.511818805226</v>
      </c>
      <c r="P19" s="129">
        <v>13918.675759272861</v>
      </c>
      <c r="Q19" s="129">
        <v>17617.431307087871</v>
      </c>
      <c r="R19" s="129">
        <v>32188.428390054949</v>
      </c>
      <c r="S19" s="129">
        <v>21241.511818805226</v>
      </c>
      <c r="T19" s="34">
        <v>65.402354468390641</v>
      </c>
      <c r="U19" s="35">
        <v>30.296629911562444</v>
      </c>
      <c r="V19" s="35">
        <v>8.7834937546197391</v>
      </c>
      <c r="W19" s="137">
        <v>-15</v>
      </c>
      <c r="X19" s="129">
        <v>67.503500354490257</v>
      </c>
      <c r="Y19" s="129">
        <v>53.889660936023787</v>
      </c>
      <c r="Z19" s="129">
        <v>34.304518672986852</v>
      </c>
      <c r="AA19" s="131">
        <v>15</v>
      </c>
      <c r="AB19" s="32" t="s">
        <v>101</v>
      </c>
      <c r="AC19" s="129">
        <v>2.1011458860996202</v>
      </c>
      <c r="AD19" s="129">
        <v>23.593031024461339</v>
      </c>
      <c r="AE19" s="129">
        <v>25.521024918367115</v>
      </c>
      <c r="AF19" s="131">
        <v>30</v>
      </c>
      <c r="AG19" s="135"/>
      <c r="AH19" s="30" t="e">
        <f>#REF!</f>
        <v>#REF!</v>
      </c>
      <c r="AI19" s="133" t="e">
        <f>#REF!</f>
        <v>#REF!</v>
      </c>
      <c r="AJ19" s="134"/>
    </row>
    <row r="20" spans="1:36" ht="15" thickBot="1" x14ac:dyDescent="0.4">
      <c r="A20" s="37" t="s">
        <v>48</v>
      </c>
      <c r="B20" s="38"/>
      <c r="C20" s="39"/>
      <c r="D20" s="40">
        <f t="shared" ref="D20:S20" si="0">SUM(D4:D19)</f>
        <v>835366.61477935244</v>
      </c>
      <c r="E20" s="41">
        <f t="shared" si="0"/>
        <v>472035.32275904558</v>
      </c>
      <c r="F20" s="41">
        <f t="shared" si="0"/>
        <v>66776.343361723571</v>
      </c>
      <c r="G20" s="42">
        <f t="shared" si="0"/>
        <v>-152918.16710293325</v>
      </c>
      <c r="H20" s="40">
        <f t="shared" si="0"/>
        <v>965010.97841889085</v>
      </c>
      <c r="I20" s="41">
        <f t="shared" si="0"/>
        <v>1043459.193873732</v>
      </c>
      <c r="J20" s="41">
        <f t="shared" si="0"/>
        <v>886089.27767437871</v>
      </c>
      <c r="K20" s="42">
        <f t="shared" si="0"/>
        <v>347866.079735137</v>
      </c>
      <c r="L20" s="40">
        <f t="shared" si="0"/>
        <v>132248.53030620495</v>
      </c>
      <c r="M20" s="41">
        <f t="shared" si="0"/>
        <v>574028.03778135288</v>
      </c>
      <c r="N20" s="41">
        <f t="shared" si="0"/>
        <v>821917.10097932175</v>
      </c>
      <c r="O20" s="42">
        <f t="shared" si="0"/>
        <v>500784.24683807016</v>
      </c>
      <c r="P20" s="43">
        <f t="shared" si="0"/>
        <v>623331.9886511428</v>
      </c>
      <c r="Q20" s="44">
        <f t="shared" si="0"/>
        <v>1080460.4983599158</v>
      </c>
      <c r="R20" s="44">
        <f t="shared" si="0"/>
        <v>1016748.7230359259</v>
      </c>
      <c r="S20" s="45">
        <f t="shared" si="0"/>
        <v>625518.43123112957</v>
      </c>
      <c r="T20" s="44">
        <f>D20/P20*30</f>
        <v>40.204897068753425</v>
      </c>
      <c r="U20" s="44">
        <f>E20/Q20*30</f>
        <v>13.106503851151558</v>
      </c>
      <c r="V20" s="44">
        <f>F20/R20*30</f>
        <v>1.9702904517746049</v>
      </c>
      <c r="W20" s="46">
        <f>G20/S20*30</f>
        <v>-7.3339885509990612</v>
      </c>
      <c r="X20" s="43">
        <f>H20/P20*30</f>
        <v>46.444478832561913</v>
      </c>
      <c r="Y20" s="44">
        <f>I20/Q20*30</f>
        <v>28.972624046625953</v>
      </c>
      <c r="Z20" s="44">
        <f>J20/R20*30</f>
        <v>26.144786541612493</v>
      </c>
      <c r="AA20" s="138">
        <f>K20/S20*30</f>
        <v>16.68373283823831</v>
      </c>
      <c r="AB20" s="45"/>
      <c r="AC20" s="43">
        <f>L20/P20*30</f>
        <v>6.3649162587845236</v>
      </c>
      <c r="AD20" s="44">
        <f>M20/Q20*30</f>
        <v>15.938427327589441</v>
      </c>
      <c r="AE20" s="44">
        <f>N20/R20*30</f>
        <v>24.251334150442208</v>
      </c>
      <c r="AF20" s="138">
        <f>O20/S20*30</f>
        <v>24.017721389237369</v>
      </c>
      <c r="AG20" s="45"/>
      <c r="AH20" s="47" t="e">
        <f>#REF!</f>
        <v>#REF!</v>
      </c>
      <c r="AI20" s="48" t="e">
        <f>#REF!</f>
        <v>#REF!</v>
      </c>
      <c r="AJ20" s="42"/>
    </row>
    <row r="21" spans="1:36" ht="15" thickTop="1" x14ac:dyDescent="0.35"/>
    <row r="22" spans="1:36" x14ac:dyDescent="0.35">
      <c r="F22" s="129"/>
      <c r="R22" s="129"/>
      <c r="X22" s="50"/>
      <c r="Y22" s="50"/>
      <c r="Z22" s="50"/>
      <c r="AA22" s="50"/>
      <c r="AB22" s="50"/>
      <c r="AC22" s="50"/>
      <c r="AD22" s="50"/>
      <c r="AG22" s="50"/>
      <c r="AJ22" s="50"/>
    </row>
    <row r="23" spans="1:36" x14ac:dyDescent="0.35">
      <c r="R23" s="23"/>
      <c r="Z23" s="5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49</v>
      </c>
      <c r="F1" s="66" t="s">
        <v>50</v>
      </c>
      <c r="G1" s="2"/>
    </row>
    <row r="2" spans="1:134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8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8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8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8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8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8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8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8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8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8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8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8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8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8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8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8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8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8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8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8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8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8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8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8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8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8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8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8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8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8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8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8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8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8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8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8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8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8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8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8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8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8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8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8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8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8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8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8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8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8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8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8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8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8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8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8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8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8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8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8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8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8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8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8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8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8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8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8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8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8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8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8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8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8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8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8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8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8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8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8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8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8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8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8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8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8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8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8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8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8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8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8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8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8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8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8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8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8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8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8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8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8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8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8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8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8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8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8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8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8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8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8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8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8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8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8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8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8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8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8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8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8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8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8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8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8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8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8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8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8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8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8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8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8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8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8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8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8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8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8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8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8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8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8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8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8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8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8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8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8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8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8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8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8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8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8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8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8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8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8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54</v>
      </c>
      <c r="F1" s="66" t="s">
        <v>55</v>
      </c>
    </row>
    <row r="2" spans="1:97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8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8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8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8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8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8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8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8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8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8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8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8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8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8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8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8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8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8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8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8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8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8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8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8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8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8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8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8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8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8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8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8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8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8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8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8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8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8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8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8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8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8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8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8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8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8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8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8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8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8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8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8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8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8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8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8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8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8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8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8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8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8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8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8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8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8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8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8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8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8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8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8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8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8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8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8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8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8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8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8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8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8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8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8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8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8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8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8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8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8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8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8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8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8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8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8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8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8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8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8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8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8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8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8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8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8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8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8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8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8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8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8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8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8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8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8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8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8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8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8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8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8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8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8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8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8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8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8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8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8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8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8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8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8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8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8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8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8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8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8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8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8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8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8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8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8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8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8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8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8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8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8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8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8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8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8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8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8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8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8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8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8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8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8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8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8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8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8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8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8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8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8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8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8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8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8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8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56</v>
      </c>
      <c r="F1" s="66" t="s">
        <v>57</v>
      </c>
    </row>
    <row r="2" spans="1:97" ht="30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65">
        <f t="shared" si="0"/>
        <v>43676</v>
      </c>
      <c r="AJ2" s="65">
        <f t="shared" si="0"/>
        <v>43677</v>
      </c>
      <c r="AK2" s="65">
        <f t="shared" si="0"/>
        <v>43678</v>
      </c>
      <c r="AL2" s="65">
        <f t="shared" si="0"/>
        <v>43679</v>
      </c>
      <c r="AM2" s="65">
        <f t="shared" ref="AM2:BR2" si="1">AL2+1</f>
        <v>43680</v>
      </c>
      <c r="AN2" s="65">
        <f t="shared" si="1"/>
        <v>43681</v>
      </c>
      <c r="AO2" s="65">
        <f t="shared" si="1"/>
        <v>43682</v>
      </c>
      <c r="AP2" s="65">
        <f t="shared" si="1"/>
        <v>43683</v>
      </c>
      <c r="AQ2" s="65">
        <f t="shared" si="1"/>
        <v>43684</v>
      </c>
      <c r="AR2" s="65">
        <f t="shared" si="1"/>
        <v>43685</v>
      </c>
      <c r="AS2" s="65">
        <f t="shared" si="1"/>
        <v>43686</v>
      </c>
      <c r="AT2" s="65">
        <f t="shared" si="1"/>
        <v>43687</v>
      </c>
      <c r="AU2" s="65">
        <f t="shared" si="1"/>
        <v>43688</v>
      </c>
      <c r="AV2" s="65">
        <f t="shared" si="1"/>
        <v>43689</v>
      </c>
      <c r="AW2" s="65">
        <f t="shared" si="1"/>
        <v>43690</v>
      </c>
      <c r="AX2" s="65">
        <f t="shared" si="1"/>
        <v>43691</v>
      </c>
      <c r="AY2" s="65">
        <f t="shared" si="1"/>
        <v>43692</v>
      </c>
      <c r="AZ2" s="65">
        <f t="shared" si="1"/>
        <v>43693</v>
      </c>
      <c r="BA2" s="65">
        <f t="shared" si="1"/>
        <v>43694</v>
      </c>
      <c r="BB2" s="65">
        <f t="shared" si="1"/>
        <v>43695</v>
      </c>
      <c r="BC2" s="65">
        <f t="shared" si="1"/>
        <v>43696</v>
      </c>
      <c r="BD2" s="65">
        <f t="shared" si="1"/>
        <v>43697</v>
      </c>
      <c r="BE2" s="65">
        <f t="shared" si="1"/>
        <v>43698</v>
      </c>
      <c r="BF2" s="65">
        <f t="shared" si="1"/>
        <v>43699</v>
      </c>
      <c r="BG2" s="65">
        <f t="shared" si="1"/>
        <v>43700</v>
      </c>
      <c r="BH2" s="65">
        <f t="shared" si="1"/>
        <v>43701</v>
      </c>
      <c r="BI2" s="65">
        <f t="shared" si="1"/>
        <v>43702</v>
      </c>
      <c r="BJ2" s="65">
        <f t="shared" si="1"/>
        <v>43703</v>
      </c>
      <c r="BK2" s="65">
        <f t="shared" si="1"/>
        <v>43704</v>
      </c>
      <c r="BL2" s="65">
        <f t="shared" si="1"/>
        <v>43705</v>
      </c>
      <c r="BM2" s="65">
        <f t="shared" si="1"/>
        <v>43706</v>
      </c>
      <c r="BN2" s="65">
        <f t="shared" si="1"/>
        <v>43707</v>
      </c>
      <c r="BO2" s="65">
        <f t="shared" si="1"/>
        <v>43708</v>
      </c>
      <c r="BP2" s="65">
        <f t="shared" si="1"/>
        <v>43709</v>
      </c>
      <c r="BQ2" s="65">
        <f t="shared" si="1"/>
        <v>43710</v>
      </c>
      <c r="BR2" s="65">
        <f t="shared" si="1"/>
        <v>43711</v>
      </c>
      <c r="BS2" s="65">
        <f t="shared" ref="BS2:CS2" si="2">BR2+1</f>
        <v>43712</v>
      </c>
      <c r="BT2" s="65">
        <f t="shared" si="2"/>
        <v>43713</v>
      </c>
      <c r="BU2" s="65">
        <f t="shared" si="2"/>
        <v>43714</v>
      </c>
      <c r="BV2" s="65">
        <f t="shared" si="2"/>
        <v>43715</v>
      </c>
      <c r="BW2" s="65">
        <f t="shared" si="2"/>
        <v>43716</v>
      </c>
      <c r="BX2" s="65">
        <f t="shared" si="2"/>
        <v>43717</v>
      </c>
      <c r="BY2" s="65">
        <f t="shared" si="2"/>
        <v>43718</v>
      </c>
      <c r="BZ2" s="65">
        <f t="shared" si="2"/>
        <v>43719</v>
      </c>
      <c r="CA2" s="65">
        <f t="shared" si="2"/>
        <v>43720</v>
      </c>
      <c r="CB2" s="65">
        <f t="shared" si="2"/>
        <v>43721</v>
      </c>
      <c r="CC2" s="65">
        <f t="shared" si="2"/>
        <v>43722</v>
      </c>
      <c r="CD2" s="65">
        <f t="shared" si="2"/>
        <v>43723</v>
      </c>
      <c r="CE2" s="65">
        <f t="shared" si="2"/>
        <v>43724</v>
      </c>
      <c r="CF2" s="65">
        <f t="shared" si="2"/>
        <v>43725</v>
      </c>
      <c r="CG2" s="65">
        <f t="shared" si="2"/>
        <v>43726</v>
      </c>
      <c r="CH2" s="65">
        <f t="shared" si="2"/>
        <v>43727</v>
      </c>
      <c r="CI2" s="65">
        <f t="shared" si="2"/>
        <v>43728</v>
      </c>
      <c r="CJ2" s="65">
        <f t="shared" si="2"/>
        <v>43729</v>
      </c>
      <c r="CK2" s="65">
        <f t="shared" si="2"/>
        <v>43730</v>
      </c>
      <c r="CL2" s="65">
        <f t="shared" si="2"/>
        <v>43731</v>
      </c>
      <c r="CM2" s="65">
        <f t="shared" si="2"/>
        <v>43732</v>
      </c>
      <c r="CN2" s="65">
        <f t="shared" si="2"/>
        <v>43733</v>
      </c>
      <c r="CO2" s="65">
        <f t="shared" si="2"/>
        <v>43734</v>
      </c>
      <c r="CP2" s="65">
        <f t="shared" si="2"/>
        <v>43735</v>
      </c>
      <c r="CQ2" s="65">
        <f t="shared" si="2"/>
        <v>43736</v>
      </c>
      <c r="CR2" s="65">
        <f t="shared" si="2"/>
        <v>43737</v>
      </c>
      <c r="CS2" s="65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24">
        <f ca="1">SUMIFS(F3:CS3,$F$2:$CS$2,"&gt;="&amp;TODAY()-30)</f>
        <v>0</v>
      </c>
      <c r="F3" s="12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24">
        <f t="shared" ref="E4:E67" ca="1" si="5">SUMIFS(F4:CS4,$F$2:$CS$2,"&gt;="&amp;TODAY()-30)</f>
        <v>0</v>
      </c>
      <c r="F4" s="12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24">
        <f t="shared" ca="1" si="5"/>
        <v>0</v>
      </c>
      <c r="F5" s="12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24">
        <f t="shared" ca="1" si="5"/>
        <v>0</v>
      </c>
      <c r="F6" s="12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24">
        <f t="shared" ca="1" si="5"/>
        <v>0</v>
      </c>
      <c r="F7" s="12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24">
        <f t="shared" ca="1" si="5"/>
        <v>0</v>
      </c>
      <c r="F8" s="12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24">
        <f t="shared" ca="1" si="5"/>
        <v>0</v>
      </c>
      <c r="F9" s="12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24">
        <f t="shared" ca="1" si="5"/>
        <v>0</v>
      </c>
      <c r="F10" s="12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24">
        <f t="shared" ca="1" si="5"/>
        <v>0</v>
      </c>
      <c r="F11" s="12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24">
        <f t="shared" ca="1" si="5"/>
        <v>0</v>
      </c>
      <c r="F12" s="12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24">
        <f t="shared" ca="1" si="5"/>
        <v>0</v>
      </c>
      <c r="F13" s="12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24">
        <f t="shared" ca="1" si="5"/>
        <v>0</v>
      </c>
      <c r="F14" s="12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24">
        <f t="shared" ca="1" si="5"/>
        <v>0</v>
      </c>
      <c r="F15" s="12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24">
        <f t="shared" ca="1" si="5"/>
        <v>0</v>
      </c>
      <c r="F16" s="123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24">
        <f t="shared" ca="1" si="5"/>
        <v>0</v>
      </c>
      <c r="F17" s="123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24">
        <f t="shared" ca="1" si="5"/>
        <v>0</v>
      </c>
      <c r="F18" s="12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24">
        <f t="shared" ca="1" si="5"/>
        <v>0</v>
      </c>
      <c r="F19" s="123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24">
        <f t="shared" ca="1" si="5"/>
        <v>0</v>
      </c>
      <c r="F20" s="12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24">
        <f t="shared" ca="1" si="5"/>
        <v>0</v>
      </c>
      <c r="F21" s="123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24">
        <f t="shared" ca="1" si="5"/>
        <v>0</v>
      </c>
      <c r="F22" s="123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24">
        <f t="shared" ca="1" si="5"/>
        <v>0</v>
      </c>
      <c r="F23" s="1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24">
        <f t="shared" ca="1" si="5"/>
        <v>0</v>
      </c>
      <c r="F24" s="123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24">
        <f t="shared" ca="1" si="5"/>
        <v>0</v>
      </c>
      <c r="F25" s="123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24">
        <f t="shared" ca="1" si="5"/>
        <v>0</v>
      </c>
      <c r="F26" s="123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24">
        <f t="shared" ca="1" si="5"/>
        <v>0</v>
      </c>
      <c r="F27" s="12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24">
        <f t="shared" ca="1" si="5"/>
        <v>0</v>
      </c>
      <c r="F28" s="123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24">
        <f t="shared" ca="1" si="5"/>
        <v>0</v>
      </c>
      <c r="F29" s="123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24">
        <f t="shared" ca="1" si="5"/>
        <v>0</v>
      </c>
      <c r="F30" s="123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24">
        <f t="shared" ca="1" si="5"/>
        <v>0</v>
      </c>
      <c r="F31" s="123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24">
        <f t="shared" ca="1" si="5"/>
        <v>0</v>
      </c>
      <c r="F32" s="123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24">
        <f t="shared" ca="1" si="5"/>
        <v>0</v>
      </c>
      <c r="F33" s="12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24">
        <f t="shared" ca="1" si="5"/>
        <v>0</v>
      </c>
      <c r="F34" s="123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24">
        <f t="shared" ca="1" si="5"/>
        <v>0</v>
      </c>
      <c r="F35" s="123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24">
        <f t="shared" ca="1" si="5"/>
        <v>0</v>
      </c>
      <c r="F36" s="123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24">
        <f t="shared" ca="1" si="5"/>
        <v>0</v>
      </c>
      <c r="F37" s="123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24">
        <f t="shared" ca="1" si="5"/>
        <v>0</v>
      </c>
      <c r="F38" s="123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24">
        <f t="shared" ca="1" si="5"/>
        <v>0</v>
      </c>
      <c r="F39" s="123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24">
        <f t="shared" ca="1" si="5"/>
        <v>0</v>
      </c>
      <c r="F40" s="123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24">
        <f t="shared" ca="1" si="5"/>
        <v>0</v>
      </c>
      <c r="F41" s="123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24">
        <f t="shared" ca="1" si="5"/>
        <v>0</v>
      </c>
      <c r="F42" s="123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24">
        <f t="shared" ca="1" si="5"/>
        <v>0</v>
      </c>
      <c r="F43" s="12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24">
        <f t="shared" ca="1" si="5"/>
        <v>0</v>
      </c>
      <c r="F44" s="123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24">
        <f t="shared" ca="1" si="5"/>
        <v>0</v>
      </c>
      <c r="F45" s="123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24">
        <f t="shared" ca="1" si="5"/>
        <v>0</v>
      </c>
      <c r="F46" s="123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24">
        <f t="shared" ca="1" si="5"/>
        <v>0</v>
      </c>
      <c r="F47" s="123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24">
        <f t="shared" ca="1" si="5"/>
        <v>0</v>
      </c>
      <c r="F48" s="123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24">
        <f t="shared" ca="1" si="5"/>
        <v>0</v>
      </c>
      <c r="F49" s="123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24">
        <f t="shared" ca="1" si="5"/>
        <v>0</v>
      </c>
      <c r="F50" s="123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24">
        <f t="shared" ca="1" si="5"/>
        <v>0</v>
      </c>
      <c r="F51" s="123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24">
        <f t="shared" ca="1" si="5"/>
        <v>0</v>
      </c>
      <c r="F52" s="12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24">
        <f t="shared" ca="1" si="5"/>
        <v>0</v>
      </c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24">
        <f t="shared" ca="1" si="5"/>
        <v>0</v>
      </c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24">
        <f t="shared" ca="1" si="5"/>
        <v>0</v>
      </c>
      <c r="F55" s="123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24">
        <f t="shared" ca="1" si="5"/>
        <v>0</v>
      </c>
      <c r="F56" s="123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24">
        <f t="shared" ca="1" si="5"/>
        <v>0</v>
      </c>
      <c r="F57" s="123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24">
        <f t="shared" ca="1" si="5"/>
        <v>0</v>
      </c>
      <c r="F58" s="123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24">
        <f t="shared" ca="1" si="5"/>
        <v>0</v>
      </c>
      <c r="F59" s="123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24">
        <f t="shared" ca="1" si="5"/>
        <v>0</v>
      </c>
      <c r="F60" s="123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24">
        <f t="shared" ca="1" si="5"/>
        <v>0</v>
      </c>
      <c r="F61" s="12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24">
        <f t="shared" ca="1" si="5"/>
        <v>0</v>
      </c>
      <c r="F62" s="123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24">
        <f t="shared" ca="1" si="5"/>
        <v>0</v>
      </c>
      <c r="F63" s="12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24">
        <f t="shared" ca="1" si="5"/>
        <v>0</v>
      </c>
      <c r="F64" s="123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24">
        <f t="shared" ca="1" si="5"/>
        <v>0</v>
      </c>
      <c r="F65" s="123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24">
        <f t="shared" ca="1" si="5"/>
        <v>0</v>
      </c>
      <c r="F66" s="123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24">
        <f t="shared" ca="1" si="5"/>
        <v>0</v>
      </c>
      <c r="F67" s="123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24">
        <f t="shared" ref="E68:E131" ca="1" si="8">SUMIFS(F68:CS68,$F$2:$CS$2,"&gt;="&amp;TODAY()-30)</f>
        <v>0</v>
      </c>
      <c r="F68" s="123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24">
        <f t="shared" ca="1" si="8"/>
        <v>0</v>
      </c>
      <c r="F69" s="123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24">
        <f t="shared" ca="1" si="8"/>
        <v>0</v>
      </c>
      <c r="F70" s="12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24">
        <f t="shared" ca="1" si="8"/>
        <v>0</v>
      </c>
      <c r="F71" s="123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24">
        <f t="shared" ca="1" si="8"/>
        <v>0</v>
      </c>
      <c r="F72" s="123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24">
        <f t="shared" ca="1" si="8"/>
        <v>0</v>
      </c>
      <c r="F73" s="12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24">
        <f t="shared" ca="1" si="8"/>
        <v>0</v>
      </c>
      <c r="F74" s="123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24">
        <f t="shared" ca="1" si="8"/>
        <v>0</v>
      </c>
      <c r="F75" s="123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24">
        <f t="shared" ca="1" si="8"/>
        <v>0</v>
      </c>
      <c r="F76" s="123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24">
        <f t="shared" ca="1" si="8"/>
        <v>0</v>
      </c>
      <c r="F77" s="123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24">
        <f t="shared" ca="1" si="8"/>
        <v>0</v>
      </c>
      <c r="F78" s="123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24">
        <f t="shared" ca="1" si="8"/>
        <v>0</v>
      </c>
      <c r="F79" s="123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24">
        <f t="shared" ca="1" si="8"/>
        <v>0</v>
      </c>
      <c r="F80" s="123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24">
        <f t="shared" ca="1" si="8"/>
        <v>0</v>
      </c>
      <c r="F81" s="123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24">
        <f t="shared" ca="1" si="8"/>
        <v>0</v>
      </c>
      <c r="F82" s="123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24">
        <f t="shared" ca="1" si="8"/>
        <v>0</v>
      </c>
      <c r="F83" s="12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24">
        <f t="shared" ca="1" si="8"/>
        <v>0</v>
      </c>
      <c r="F84" s="123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24">
        <f t="shared" ca="1" si="8"/>
        <v>0</v>
      </c>
      <c r="F85" s="123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24">
        <f t="shared" ca="1" si="8"/>
        <v>0</v>
      </c>
      <c r="F86" s="123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24">
        <f t="shared" ca="1" si="8"/>
        <v>0</v>
      </c>
      <c r="F87" s="123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24">
        <f t="shared" ca="1" si="8"/>
        <v>0</v>
      </c>
      <c r="F88" s="123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24">
        <f t="shared" ca="1" si="8"/>
        <v>0</v>
      </c>
      <c r="F89" s="123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24">
        <f t="shared" ca="1" si="8"/>
        <v>0</v>
      </c>
      <c r="F90" s="123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24">
        <f t="shared" ca="1" si="8"/>
        <v>0</v>
      </c>
      <c r="F91" s="123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24">
        <f t="shared" ca="1" si="8"/>
        <v>0</v>
      </c>
      <c r="F92" s="123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24">
        <f t="shared" ca="1" si="8"/>
        <v>0</v>
      </c>
      <c r="F93" s="12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24">
        <f t="shared" ca="1" si="8"/>
        <v>0</v>
      </c>
      <c r="F94" s="123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24">
        <f t="shared" ca="1" si="8"/>
        <v>0</v>
      </c>
      <c r="F95" s="123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24">
        <f t="shared" ca="1" si="8"/>
        <v>0</v>
      </c>
      <c r="F96" s="123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24">
        <f t="shared" ca="1" si="8"/>
        <v>0</v>
      </c>
      <c r="F97" s="123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24">
        <f t="shared" ca="1" si="8"/>
        <v>0</v>
      </c>
      <c r="F98" s="123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24">
        <f t="shared" ca="1" si="8"/>
        <v>0</v>
      </c>
      <c r="F99" s="123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24">
        <f t="shared" ca="1" si="8"/>
        <v>0</v>
      </c>
      <c r="F100" s="123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24">
        <f t="shared" ca="1" si="8"/>
        <v>0</v>
      </c>
      <c r="F101" s="123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24">
        <f t="shared" ca="1" si="8"/>
        <v>0</v>
      </c>
      <c r="F102" s="123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24">
        <f t="shared" ca="1" si="8"/>
        <v>0</v>
      </c>
      <c r="F103" s="12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24">
        <f t="shared" ca="1" si="8"/>
        <v>0</v>
      </c>
      <c r="F104" s="123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24">
        <f t="shared" ca="1" si="8"/>
        <v>0</v>
      </c>
      <c r="F105" s="123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24">
        <f t="shared" ca="1" si="8"/>
        <v>0</v>
      </c>
      <c r="F106" s="123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24">
        <f t="shared" ca="1" si="8"/>
        <v>0</v>
      </c>
      <c r="F107" s="123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24">
        <f t="shared" ca="1" si="8"/>
        <v>0</v>
      </c>
      <c r="F108" s="123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24">
        <f t="shared" ca="1" si="8"/>
        <v>0</v>
      </c>
      <c r="F109" s="123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24">
        <f t="shared" ca="1" si="8"/>
        <v>0</v>
      </c>
      <c r="F110" s="123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24">
        <f t="shared" ca="1" si="8"/>
        <v>0</v>
      </c>
      <c r="F111" s="123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24">
        <f t="shared" ca="1" si="8"/>
        <v>0</v>
      </c>
      <c r="F112" s="123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24">
        <f t="shared" ca="1" si="8"/>
        <v>0</v>
      </c>
      <c r="F113" s="12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24">
        <f t="shared" ca="1" si="8"/>
        <v>0</v>
      </c>
      <c r="F114" s="123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24">
        <f t="shared" ca="1" si="8"/>
        <v>0</v>
      </c>
      <c r="F115" s="123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24">
        <f t="shared" ca="1" si="8"/>
        <v>0</v>
      </c>
      <c r="F116" s="123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24">
        <f t="shared" ca="1" si="8"/>
        <v>0</v>
      </c>
      <c r="F117" s="123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24">
        <f t="shared" ca="1" si="8"/>
        <v>0</v>
      </c>
      <c r="F118" s="123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24">
        <f t="shared" ca="1" si="8"/>
        <v>0</v>
      </c>
      <c r="F119" s="123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24">
        <f t="shared" ca="1" si="8"/>
        <v>0</v>
      </c>
      <c r="F120" s="123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24">
        <f t="shared" ca="1" si="8"/>
        <v>0</v>
      </c>
      <c r="F121" s="123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24">
        <f t="shared" ca="1" si="8"/>
        <v>0</v>
      </c>
      <c r="F122" s="123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24">
        <f t="shared" ca="1" si="8"/>
        <v>0</v>
      </c>
      <c r="F123" s="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24">
        <f t="shared" ca="1" si="8"/>
        <v>0</v>
      </c>
      <c r="F124" s="123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24">
        <f t="shared" ca="1" si="8"/>
        <v>0</v>
      </c>
      <c r="F125" s="123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24">
        <f t="shared" ca="1" si="8"/>
        <v>0</v>
      </c>
      <c r="F126" s="123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24">
        <f t="shared" ca="1" si="8"/>
        <v>0</v>
      </c>
      <c r="F127" s="123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24">
        <f t="shared" ca="1" si="8"/>
        <v>0</v>
      </c>
      <c r="F128" s="123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24">
        <f t="shared" ca="1" si="8"/>
        <v>0</v>
      </c>
      <c r="F129" s="123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24">
        <f t="shared" ca="1" si="8"/>
        <v>0</v>
      </c>
      <c r="F130" s="123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24">
        <f t="shared" ca="1" si="8"/>
        <v>0</v>
      </c>
      <c r="F131" s="123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24">
        <f t="shared" ref="E132:E195" ca="1" si="11">SUMIFS(F132:CS132,$F$2:$CS$2,"&gt;="&amp;TODAY()-30)</f>
        <v>0</v>
      </c>
      <c r="F132" s="123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24">
        <f t="shared" ca="1" si="11"/>
        <v>0</v>
      </c>
      <c r="F133" s="12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24">
        <f t="shared" ca="1" si="11"/>
        <v>0</v>
      </c>
      <c r="F134" s="123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24">
        <f t="shared" ca="1" si="11"/>
        <v>0</v>
      </c>
      <c r="F135" s="123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24">
        <f t="shared" ca="1" si="11"/>
        <v>0</v>
      </c>
      <c r="F136" s="123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24">
        <f t="shared" ca="1" si="11"/>
        <v>0</v>
      </c>
      <c r="F137" s="123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24">
        <f t="shared" ca="1" si="11"/>
        <v>0</v>
      </c>
      <c r="F138" s="123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24">
        <f t="shared" ca="1" si="11"/>
        <v>0</v>
      </c>
      <c r="F139" s="123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24">
        <f t="shared" ca="1" si="11"/>
        <v>0</v>
      </c>
      <c r="F140" s="123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24">
        <f t="shared" ca="1" si="11"/>
        <v>0</v>
      </c>
      <c r="F141" s="123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24">
        <f t="shared" ca="1" si="11"/>
        <v>0</v>
      </c>
      <c r="F142" s="123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24">
        <f t="shared" ca="1" si="11"/>
        <v>0</v>
      </c>
      <c r="F143" s="12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24">
        <f t="shared" ca="1" si="11"/>
        <v>0</v>
      </c>
      <c r="F144" s="123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24">
        <f t="shared" ca="1" si="11"/>
        <v>0</v>
      </c>
      <c r="F145" s="123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24">
        <f t="shared" ca="1" si="11"/>
        <v>0</v>
      </c>
      <c r="F146" s="123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24">
        <f t="shared" ca="1" si="11"/>
        <v>0</v>
      </c>
      <c r="F147" s="123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24">
        <f t="shared" ca="1" si="11"/>
        <v>0</v>
      </c>
      <c r="F148" s="123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24">
        <f t="shared" ca="1" si="11"/>
        <v>0</v>
      </c>
      <c r="F149" s="123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24">
        <f t="shared" ca="1" si="11"/>
        <v>0</v>
      </c>
      <c r="F150" s="123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24">
        <f t="shared" ca="1" si="11"/>
        <v>0</v>
      </c>
      <c r="F151" s="123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24">
        <f t="shared" ca="1" si="11"/>
        <v>0</v>
      </c>
      <c r="F152" s="123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24">
        <f t="shared" ca="1" si="11"/>
        <v>0</v>
      </c>
      <c r="F153" s="12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24">
        <f t="shared" ca="1" si="11"/>
        <v>0</v>
      </c>
      <c r="F154" s="123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24">
        <f t="shared" ca="1" si="11"/>
        <v>0</v>
      </c>
      <c r="F155" s="123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24">
        <f t="shared" ca="1" si="11"/>
        <v>0</v>
      </c>
      <c r="F156" s="123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24">
        <f t="shared" ca="1" si="11"/>
        <v>0</v>
      </c>
      <c r="F157" s="123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24">
        <f t="shared" ca="1" si="11"/>
        <v>0</v>
      </c>
      <c r="F158" s="123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24">
        <f t="shared" ca="1" si="11"/>
        <v>0</v>
      </c>
      <c r="F159" s="123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24">
        <f t="shared" ca="1" si="11"/>
        <v>0</v>
      </c>
      <c r="F160" s="123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24">
        <f t="shared" ca="1" si="11"/>
        <v>0</v>
      </c>
      <c r="F161" s="123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24">
        <f t="shared" ca="1" si="11"/>
        <v>0</v>
      </c>
      <c r="F162" s="123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24">
        <f t="shared" ca="1" si="11"/>
        <v>0</v>
      </c>
      <c r="F163" s="12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24">
        <f t="shared" ca="1" si="11"/>
        <v>0</v>
      </c>
      <c r="F164" s="12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24">
        <f t="shared" ca="1" si="11"/>
        <v>0</v>
      </c>
      <c r="F165" s="12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24">
        <f t="shared" ca="1" si="11"/>
        <v>0</v>
      </c>
      <c r="F166" s="12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24">
        <f t="shared" ca="1" si="11"/>
        <v>0</v>
      </c>
      <c r="F167" s="12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24">
        <f t="shared" ca="1" si="11"/>
        <v>0</v>
      </c>
      <c r="F168" s="12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24">
        <f t="shared" ca="1" si="11"/>
        <v>0</v>
      </c>
      <c r="F169" s="12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24">
        <f t="shared" ca="1" si="11"/>
        <v>0</v>
      </c>
      <c r="F170" s="12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24">
        <f t="shared" ca="1" si="11"/>
        <v>0</v>
      </c>
      <c r="F171" s="12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24">
        <f t="shared" ca="1" si="11"/>
        <v>0</v>
      </c>
      <c r="F172" s="12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24">
        <f t="shared" ca="1" si="11"/>
        <v>0</v>
      </c>
      <c r="F173" s="12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24">
        <f t="shared" ca="1" si="11"/>
        <v>0</v>
      </c>
      <c r="F174" s="12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24">
        <f t="shared" ca="1" si="11"/>
        <v>0</v>
      </c>
      <c r="F175" s="12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24">
        <f t="shared" ca="1" si="11"/>
        <v>0</v>
      </c>
      <c r="F176" s="12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24">
        <f t="shared" ca="1" si="11"/>
        <v>0</v>
      </c>
      <c r="F177" s="12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24">
        <f t="shared" ca="1" si="11"/>
        <v>0</v>
      </c>
      <c r="F178" s="123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24">
        <f t="shared" ca="1" si="11"/>
        <v>0</v>
      </c>
      <c r="F179" s="123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24">
        <f t="shared" ca="1" si="11"/>
        <v>0</v>
      </c>
      <c r="F180" s="123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24">
        <f t="shared" ca="1" si="11"/>
        <v>0</v>
      </c>
      <c r="F181" s="123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24">
        <f t="shared" ca="1" si="11"/>
        <v>0</v>
      </c>
      <c r="F182" s="123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24">
        <f t="shared" ca="1" si="11"/>
        <v>0</v>
      </c>
      <c r="F183" s="12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24">
        <f t="shared" ca="1" si="11"/>
        <v>0</v>
      </c>
      <c r="F184" s="123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24">
        <f t="shared" ca="1" si="11"/>
        <v>0</v>
      </c>
      <c r="F185" s="123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24">
        <f t="shared" ca="1" si="11"/>
        <v>0</v>
      </c>
      <c r="F186" s="123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24">
        <f t="shared" ca="1" si="11"/>
        <v>0</v>
      </c>
      <c r="F187" s="123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24">
        <f t="shared" ca="1" si="11"/>
        <v>0</v>
      </c>
      <c r="F188" s="123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24">
        <f t="shared" ca="1" si="11"/>
        <v>0</v>
      </c>
      <c r="F189" s="123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24">
        <f t="shared" ca="1" si="11"/>
        <v>0</v>
      </c>
      <c r="F190" s="123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24">
        <f t="shared" ca="1" si="11"/>
        <v>0</v>
      </c>
      <c r="F191" s="123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24">
        <f t="shared" ca="1" si="11"/>
        <v>0</v>
      </c>
      <c r="F192" s="123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24">
        <f t="shared" ca="1" si="11"/>
        <v>0</v>
      </c>
      <c r="F193" s="12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24">
        <f t="shared" ca="1" si="11"/>
        <v>0</v>
      </c>
      <c r="F194" s="123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24">
        <f t="shared" ca="1" si="11"/>
        <v>0</v>
      </c>
      <c r="F195" s="123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24">
        <f t="shared" ref="E196:E256" ca="1" si="14">SUMIFS(F196:CS196,$F$2:$CS$2,"&gt;="&amp;TODAY()-30)</f>
        <v>0</v>
      </c>
      <c r="F196" s="123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24">
        <f t="shared" ca="1" si="14"/>
        <v>0</v>
      </c>
      <c r="F197" s="123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24">
        <f t="shared" ca="1" si="14"/>
        <v>0</v>
      </c>
      <c r="F198" s="123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24">
        <f t="shared" ca="1" si="14"/>
        <v>0</v>
      </c>
      <c r="F199" s="123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24">
        <f t="shared" ca="1" si="14"/>
        <v>0</v>
      </c>
      <c r="F200" s="123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24">
        <f t="shared" ca="1" si="14"/>
        <v>0</v>
      </c>
      <c r="F201" s="123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24">
        <f t="shared" ca="1" si="14"/>
        <v>0</v>
      </c>
      <c r="F202" s="123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24">
        <f t="shared" ca="1" si="14"/>
        <v>0</v>
      </c>
      <c r="F203" s="12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24">
        <f t="shared" ca="1" si="14"/>
        <v>0</v>
      </c>
      <c r="F204" s="123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24">
        <f t="shared" ca="1" si="14"/>
        <v>0</v>
      </c>
      <c r="F205" s="123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24">
        <f t="shared" ca="1" si="14"/>
        <v>0</v>
      </c>
      <c r="F206" s="123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24">
        <f t="shared" ca="1" si="14"/>
        <v>0</v>
      </c>
      <c r="F207" s="123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24">
        <f t="shared" ca="1" si="14"/>
        <v>0</v>
      </c>
      <c r="F208" s="123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24">
        <f t="shared" ca="1" si="14"/>
        <v>0</v>
      </c>
      <c r="F209" s="123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24">
        <f t="shared" ca="1" si="14"/>
        <v>0</v>
      </c>
      <c r="F210" s="123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24">
        <f t="shared" ca="1" si="14"/>
        <v>0</v>
      </c>
      <c r="F211" s="123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24">
        <f t="shared" ca="1" si="14"/>
        <v>0</v>
      </c>
      <c r="F212" s="123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24">
        <f t="shared" ca="1" si="14"/>
        <v>0</v>
      </c>
      <c r="F213" s="12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24">
        <f t="shared" ca="1" si="14"/>
        <v>0</v>
      </c>
      <c r="F214" s="123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24">
        <f t="shared" ca="1" si="14"/>
        <v>0</v>
      </c>
      <c r="F215" s="123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24">
        <f t="shared" ca="1" si="14"/>
        <v>0</v>
      </c>
      <c r="F216" s="123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24">
        <f t="shared" ca="1" si="14"/>
        <v>0</v>
      </c>
      <c r="F217" s="123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24">
        <f t="shared" ca="1" si="14"/>
        <v>0</v>
      </c>
      <c r="F218" s="123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24">
        <f t="shared" ca="1" si="14"/>
        <v>0</v>
      </c>
      <c r="F219" s="123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24">
        <f t="shared" ca="1" si="14"/>
        <v>0</v>
      </c>
      <c r="F220" s="123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24">
        <f t="shared" ca="1" si="14"/>
        <v>0</v>
      </c>
      <c r="F221" s="123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24">
        <f t="shared" ca="1" si="14"/>
        <v>0</v>
      </c>
      <c r="F222" s="123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24">
        <f t="shared" ca="1" si="14"/>
        <v>0</v>
      </c>
      <c r="F223" s="1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24">
        <f t="shared" ca="1" si="14"/>
        <v>0</v>
      </c>
      <c r="F224" s="123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24">
        <f t="shared" ca="1" si="14"/>
        <v>0</v>
      </c>
      <c r="F225" s="123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24">
        <f t="shared" ca="1" si="14"/>
        <v>0</v>
      </c>
      <c r="F226" s="123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24">
        <f t="shared" ca="1" si="14"/>
        <v>0</v>
      </c>
      <c r="F227" s="123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24">
        <f t="shared" ca="1" si="14"/>
        <v>0</v>
      </c>
      <c r="F228" s="123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24">
        <f t="shared" ca="1" si="14"/>
        <v>0</v>
      </c>
      <c r="F229" s="123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24">
        <f t="shared" ca="1" si="14"/>
        <v>0</v>
      </c>
      <c r="F230" s="123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24">
        <f t="shared" ca="1" si="14"/>
        <v>0</v>
      </c>
      <c r="F231" s="123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24">
        <f t="shared" ca="1" si="14"/>
        <v>0</v>
      </c>
      <c r="F232" s="123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24">
        <f t="shared" ca="1" si="14"/>
        <v>0</v>
      </c>
      <c r="F233" s="12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24">
        <f t="shared" ca="1" si="14"/>
        <v>0</v>
      </c>
      <c r="F234" s="123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24">
        <f t="shared" ca="1" si="14"/>
        <v>0</v>
      </c>
      <c r="F235" s="123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24">
        <f t="shared" ca="1" si="14"/>
        <v>0</v>
      </c>
      <c r="F236" s="123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24">
        <f t="shared" ca="1" si="14"/>
        <v>0</v>
      </c>
      <c r="F237" s="123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24">
        <f t="shared" ca="1" si="14"/>
        <v>0</v>
      </c>
      <c r="F238" s="123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24">
        <f t="shared" ca="1" si="14"/>
        <v>0</v>
      </c>
      <c r="F239" s="123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24">
        <f t="shared" ca="1" si="14"/>
        <v>0</v>
      </c>
      <c r="F240" s="123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24">
        <f t="shared" ca="1" si="14"/>
        <v>0</v>
      </c>
      <c r="F241" s="123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24">
        <f t="shared" ca="1" si="14"/>
        <v>0</v>
      </c>
      <c r="F242" s="123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24">
        <f t="shared" ca="1" si="14"/>
        <v>0</v>
      </c>
      <c r="F243" s="12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24">
        <f t="shared" ca="1" si="14"/>
        <v>0</v>
      </c>
      <c r="F244" s="123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24">
        <f t="shared" ca="1" si="14"/>
        <v>0</v>
      </c>
      <c r="F245" s="123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24">
        <f t="shared" ca="1" si="14"/>
        <v>0</v>
      </c>
      <c r="F246" s="123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24">
        <f t="shared" ca="1" si="14"/>
        <v>0</v>
      </c>
      <c r="F247" s="123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24">
        <f t="shared" ca="1" si="14"/>
        <v>0</v>
      </c>
      <c r="F248" s="123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24">
        <f t="shared" ca="1" si="14"/>
        <v>0</v>
      </c>
      <c r="F249" s="123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24">
        <f t="shared" ca="1" si="14"/>
        <v>0</v>
      </c>
      <c r="F250" s="123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24">
        <f t="shared" ca="1" si="14"/>
        <v>0</v>
      </c>
      <c r="F251" s="123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24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24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24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24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24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58</v>
      </c>
      <c r="F1" s="66" t="s">
        <v>59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51</v>
      </c>
      <c r="B2" s="4" t="s">
        <v>52</v>
      </c>
      <c r="C2" s="4" t="s">
        <v>53</v>
      </c>
      <c r="D2" s="4" t="s">
        <v>102</v>
      </c>
      <c r="E2" s="4" t="s">
        <v>21</v>
      </c>
      <c r="F2" s="6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24" t="e">
        <f ca="1">AVERAGEIFS(F3:CS3,$F$2:$CS$2,"&gt;="&amp;TODAY()-30)</f>
        <v>#DIV/0!</v>
      </c>
      <c r="F3" s="12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24" t="e">
        <f t="shared" ref="E4:E67" ca="1" si="5">AVERAGEIFS(F4:CS4,$F$2:$CS$2,"&gt;="&amp;TODAY()-30)</f>
        <v>#DIV/0!</v>
      </c>
      <c r="F4" s="12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24" t="e">
        <f t="shared" ca="1" si="5"/>
        <v>#DIV/0!</v>
      </c>
      <c r="F5" s="12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24" t="e">
        <f t="shared" ca="1" si="5"/>
        <v>#DIV/0!</v>
      </c>
      <c r="F6" s="12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24" t="e">
        <f t="shared" ca="1" si="5"/>
        <v>#DIV/0!</v>
      </c>
      <c r="F7" s="12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24" t="e">
        <f t="shared" ca="1" si="5"/>
        <v>#DIV/0!</v>
      </c>
      <c r="F8" s="12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24" t="e">
        <f t="shared" ca="1" si="5"/>
        <v>#DIV/0!</v>
      </c>
      <c r="F9" s="12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24" t="e">
        <f t="shared" ca="1" si="5"/>
        <v>#DIV/0!</v>
      </c>
      <c r="F10" s="12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24" t="e">
        <f t="shared" ca="1" si="5"/>
        <v>#DIV/0!</v>
      </c>
      <c r="F11" s="123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24" t="e">
        <f t="shared" ca="1" si="5"/>
        <v>#DIV/0!</v>
      </c>
      <c r="F12" s="123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24" t="e">
        <f t="shared" ca="1" si="5"/>
        <v>#DIV/0!</v>
      </c>
      <c r="F13" s="12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24" t="e">
        <f t="shared" ca="1" si="5"/>
        <v>#DIV/0!</v>
      </c>
      <c r="F14" s="12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24" t="e">
        <f t="shared" ca="1" si="5"/>
        <v>#DIV/0!</v>
      </c>
      <c r="F15" s="12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24" t="e">
        <f t="shared" ca="1" si="5"/>
        <v>#DIV/0!</v>
      </c>
      <c r="F16" s="12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24" t="e">
        <f t="shared" ca="1" si="5"/>
        <v>#DIV/0!</v>
      </c>
      <c r="F17" s="1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24" t="e">
        <f t="shared" ca="1" si="5"/>
        <v>#DIV/0!</v>
      </c>
      <c r="F18" s="12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24" t="e">
        <f t="shared" ca="1" si="5"/>
        <v>#DIV/0!</v>
      </c>
      <c r="F19" s="12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24" t="e">
        <f t="shared" ca="1" si="5"/>
        <v>#DIV/0!</v>
      </c>
      <c r="F20" s="12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24" t="e">
        <f t="shared" ca="1" si="5"/>
        <v>#DIV/0!</v>
      </c>
      <c r="F21" s="12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24" t="e">
        <f t="shared" ca="1" si="5"/>
        <v>#DIV/0!</v>
      </c>
      <c r="F22" s="12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24" t="e">
        <f t="shared" ca="1" si="5"/>
        <v>#DIV/0!</v>
      </c>
      <c r="F23" s="123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24" t="e">
        <f t="shared" ca="1" si="5"/>
        <v>#DIV/0!</v>
      </c>
      <c r="F24" s="123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24" t="e">
        <f t="shared" ca="1" si="5"/>
        <v>#DIV/0!</v>
      </c>
      <c r="F25" s="12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24" t="e">
        <f t="shared" ca="1" si="5"/>
        <v>#DIV/0!</v>
      </c>
      <c r="F26" s="12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24" t="e">
        <f t="shared" ca="1" si="5"/>
        <v>#DIV/0!</v>
      </c>
      <c r="F27" s="12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24" t="e">
        <f t="shared" ca="1" si="5"/>
        <v>#DIV/0!</v>
      </c>
      <c r="F28" s="12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24" t="e">
        <f t="shared" ca="1" si="5"/>
        <v>#DIV/0!</v>
      </c>
      <c r="F29" s="12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24" t="e">
        <f t="shared" ca="1" si="5"/>
        <v>#DIV/0!</v>
      </c>
      <c r="F30" s="12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24" t="e">
        <f t="shared" ca="1" si="5"/>
        <v>#DIV/0!</v>
      </c>
      <c r="F31" s="12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24" t="e">
        <f t="shared" ca="1" si="5"/>
        <v>#DIV/0!</v>
      </c>
      <c r="F32" s="123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24" t="e">
        <f t="shared" ca="1" si="5"/>
        <v>#DIV/0!</v>
      </c>
      <c r="F33" s="12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24" t="e">
        <f t="shared" ca="1" si="5"/>
        <v>#DIV/0!</v>
      </c>
      <c r="F34" s="12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24" t="e">
        <f t="shared" ca="1" si="5"/>
        <v>#DIV/0!</v>
      </c>
      <c r="F35" s="123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24" t="e">
        <f t="shared" ca="1" si="5"/>
        <v>#DIV/0!</v>
      </c>
      <c r="F36" s="123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24" t="e">
        <f t="shared" ca="1" si="5"/>
        <v>#DIV/0!</v>
      </c>
      <c r="F37" s="123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24" t="e">
        <f t="shared" ca="1" si="5"/>
        <v>#DIV/0!</v>
      </c>
      <c r="F38" s="123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24" t="e">
        <f t="shared" ca="1" si="5"/>
        <v>#DIV/0!</v>
      </c>
      <c r="F39" s="12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24" t="e">
        <f t="shared" ca="1" si="5"/>
        <v>#DIV/0!</v>
      </c>
      <c r="F40" s="12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24" t="e">
        <f t="shared" ca="1" si="5"/>
        <v>#DIV/0!</v>
      </c>
      <c r="F41" s="123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24" t="e">
        <f t="shared" ca="1" si="5"/>
        <v>#DIV/0!</v>
      </c>
      <c r="F42" s="123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24" t="e">
        <f t="shared" ca="1" si="5"/>
        <v>#DIV/0!</v>
      </c>
      <c r="F43" s="123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24" t="e">
        <f t="shared" ca="1" si="5"/>
        <v>#DIV/0!</v>
      </c>
      <c r="F44" s="123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24" t="e">
        <f t="shared" ca="1" si="5"/>
        <v>#DIV/0!</v>
      </c>
      <c r="F45" s="123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24" t="e">
        <f t="shared" ca="1" si="5"/>
        <v>#DIV/0!</v>
      </c>
      <c r="F46" s="123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24" t="e">
        <f t="shared" ca="1" si="5"/>
        <v>#DIV/0!</v>
      </c>
      <c r="F47" s="123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24" t="e">
        <f t="shared" ca="1" si="5"/>
        <v>#DIV/0!</v>
      </c>
      <c r="F48" s="123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24" t="e">
        <f t="shared" ca="1" si="5"/>
        <v>#DIV/0!</v>
      </c>
      <c r="F49" s="123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24" t="e">
        <f t="shared" ca="1" si="5"/>
        <v>#DIV/0!</v>
      </c>
      <c r="F50" s="123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24" t="e">
        <f t="shared" ca="1" si="5"/>
        <v>#DIV/0!</v>
      </c>
      <c r="F51" s="123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24" t="e">
        <f t="shared" ca="1" si="5"/>
        <v>#DIV/0!</v>
      </c>
      <c r="F52" s="123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24" t="e">
        <f t="shared" ca="1" si="5"/>
        <v>#DIV/0!</v>
      </c>
      <c r="F53" s="123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24" t="e">
        <f t="shared" ca="1" si="5"/>
        <v>#DIV/0!</v>
      </c>
      <c r="F54" s="123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24" t="e">
        <f t="shared" ca="1" si="5"/>
        <v>#DIV/0!</v>
      </c>
      <c r="F55" s="123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24" t="e">
        <f t="shared" ca="1" si="5"/>
        <v>#DIV/0!</v>
      </c>
      <c r="F56" s="123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24" t="e">
        <f t="shared" ca="1" si="5"/>
        <v>#DIV/0!</v>
      </c>
      <c r="F57" s="123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24" t="e">
        <f t="shared" ca="1" si="5"/>
        <v>#DIV/0!</v>
      </c>
      <c r="F58" s="123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24" t="e">
        <f t="shared" ca="1" si="5"/>
        <v>#DIV/0!</v>
      </c>
      <c r="F59" s="123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24" t="e">
        <f t="shared" ca="1" si="5"/>
        <v>#DIV/0!</v>
      </c>
      <c r="F60" s="123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24" t="e">
        <f t="shared" ca="1" si="5"/>
        <v>#DIV/0!</v>
      </c>
      <c r="F61" s="123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24" t="e">
        <f t="shared" ca="1" si="5"/>
        <v>#DIV/0!</v>
      </c>
      <c r="F62" s="123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24" t="e">
        <f t="shared" ca="1" si="5"/>
        <v>#DIV/0!</v>
      </c>
      <c r="F63" s="123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24" t="e">
        <f t="shared" ca="1" si="5"/>
        <v>#DIV/0!</v>
      </c>
      <c r="F64" s="123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24" t="e">
        <f t="shared" ca="1" si="5"/>
        <v>#DIV/0!</v>
      </c>
      <c r="F65" s="123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24" t="e">
        <f t="shared" ca="1" si="5"/>
        <v>#DIV/0!</v>
      </c>
      <c r="F66" s="123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24" t="e">
        <f t="shared" ca="1" si="5"/>
        <v>#DIV/0!</v>
      </c>
      <c r="F67" s="123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24" t="e">
        <f t="shared" ref="E68:E131" ca="1" si="8">AVERAGEIFS(F68:CS68,$F$2:$CS$2,"&gt;="&amp;TODAY()-30)</f>
        <v>#DIV/0!</v>
      </c>
      <c r="F68" s="123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24" t="e">
        <f t="shared" ca="1" si="8"/>
        <v>#DIV/0!</v>
      </c>
      <c r="F69" s="12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24" t="e">
        <f t="shared" ca="1" si="8"/>
        <v>#DIV/0!</v>
      </c>
      <c r="F70" s="123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24" t="e">
        <f t="shared" ca="1" si="8"/>
        <v>#DIV/0!</v>
      </c>
      <c r="F71" s="123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24" t="e">
        <f t="shared" ca="1" si="8"/>
        <v>#DIV/0!</v>
      </c>
      <c r="F72" s="123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24" t="e">
        <f t="shared" ca="1" si="8"/>
        <v>#DIV/0!</v>
      </c>
      <c r="F73" s="123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24" t="e">
        <f t="shared" ca="1" si="8"/>
        <v>#DIV/0!</v>
      </c>
      <c r="F74" s="123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24" t="e">
        <f t="shared" ca="1" si="8"/>
        <v>#DIV/0!</v>
      </c>
      <c r="F75" s="123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24" t="e">
        <f t="shared" ca="1" si="8"/>
        <v>#DIV/0!</v>
      </c>
      <c r="F76" s="123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24" t="e">
        <f t="shared" ca="1" si="8"/>
        <v>#DIV/0!</v>
      </c>
      <c r="F77" s="123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24" t="e">
        <f t="shared" ca="1" si="8"/>
        <v>#DIV/0!</v>
      </c>
      <c r="F78" s="123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24" t="e">
        <f t="shared" ca="1" si="8"/>
        <v>#DIV/0!</v>
      </c>
      <c r="F79" s="123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24" t="e">
        <f t="shared" ca="1" si="8"/>
        <v>#DIV/0!</v>
      </c>
      <c r="F80" s="123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24" t="e">
        <f t="shared" ca="1" si="8"/>
        <v>#DIV/0!</v>
      </c>
      <c r="F81" s="123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24" t="e">
        <f t="shared" ca="1" si="8"/>
        <v>#DIV/0!</v>
      </c>
      <c r="F82" s="123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24" t="e">
        <f t="shared" ca="1" si="8"/>
        <v>#DIV/0!</v>
      </c>
      <c r="F83" s="123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24" t="e">
        <f t="shared" ca="1" si="8"/>
        <v>#DIV/0!</v>
      </c>
      <c r="F84" s="123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24" t="e">
        <f t="shared" ca="1" si="8"/>
        <v>#DIV/0!</v>
      </c>
      <c r="F85" s="123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24" t="e">
        <f t="shared" ca="1" si="8"/>
        <v>#DIV/0!</v>
      </c>
      <c r="F86" s="123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24" t="e">
        <f t="shared" ca="1" si="8"/>
        <v>#DIV/0!</v>
      </c>
      <c r="F87" s="123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24" t="e">
        <f t="shared" ca="1" si="8"/>
        <v>#DIV/0!</v>
      </c>
      <c r="F88" s="123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24" t="e">
        <f t="shared" ca="1" si="8"/>
        <v>#DIV/0!</v>
      </c>
      <c r="F89" s="123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24" t="e">
        <f t="shared" ca="1" si="8"/>
        <v>#DIV/0!</v>
      </c>
      <c r="F90" s="123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24" t="e">
        <f t="shared" ca="1" si="8"/>
        <v>#DIV/0!</v>
      </c>
      <c r="F91" s="123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24" t="e">
        <f t="shared" ca="1" si="8"/>
        <v>#DIV/0!</v>
      </c>
      <c r="F92" s="123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24" t="e">
        <f t="shared" ca="1" si="8"/>
        <v>#DIV/0!</v>
      </c>
      <c r="F93" s="123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24" t="e">
        <f t="shared" ca="1" si="8"/>
        <v>#DIV/0!</v>
      </c>
      <c r="F94" s="123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24" t="e">
        <f t="shared" ca="1" si="8"/>
        <v>#DIV/0!</v>
      </c>
      <c r="F95" s="123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24" t="e">
        <f t="shared" ca="1" si="8"/>
        <v>#DIV/0!</v>
      </c>
      <c r="F96" s="123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24" t="e">
        <f t="shared" ca="1" si="8"/>
        <v>#DIV/0!</v>
      </c>
      <c r="F97" s="123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24" t="e">
        <f t="shared" ca="1" si="8"/>
        <v>#DIV/0!</v>
      </c>
      <c r="F98" s="123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24" t="e">
        <f t="shared" ca="1" si="8"/>
        <v>#DIV/0!</v>
      </c>
      <c r="F99" s="123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24" t="e">
        <f t="shared" ca="1" si="8"/>
        <v>#DIV/0!</v>
      </c>
      <c r="F100" s="123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24" t="e">
        <f t="shared" ca="1" si="8"/>
        <v>#DIV/0!</v>
      </c>
      <c r="F101" s="123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24" t="e">
        <f t="shared" ca="1" si="8"/>
        <v>#DIV/0!</v>
      </c>
      <c r="F102" s="123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24" t="e">
        <f t="shared" ca="1" si="8"/>
        <v>#DIV/0!</v>
      </c>
      <c r="F103" s="123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24" t="e">
        <f t="shared" ca="1" si="8"/>
        <v>#DIV/0!</v>
      </c>
      <c r="F104" s="123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24" t="e">
        <f t="shared" ca="1" si="8"/>
        <v>#DIV/0!</v>
      </c>
      <c r="F105" s="123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24" t="e">
        <f t="shared" ca="1" si="8"/>
        <v>#DIV/0!</v>
      </c>
      <c r="F106" s="123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24" t="e">
        <f t="shared" ca="1" si="8"/>
        <v>#DIV/0!</v>
      </c>
      <c r="F107" s="123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24" t="e">
        <f t="shared" ca="1" si="8"/>
        <v>#DIV/0!</v>
      </c>
      <c r="F108" s="123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24" t="e">
        <f t="shared" ca="1" si="8"/>
        <v>#DIV/0!</v>
      </c>
      <c r="F109" s="123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24" t="e">
        <f t="shared" ca="1" si="8"/>
        <v>#DIV/0!</v>
      </c>
      <c r="F110" s="123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24" t="e">
        <f t="shared" ca="1" si="8"/>
        <v>#DIV/0!</v>
      </c>
      <c r="F111" s="123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24" t="e">
        <f t="shared" ca="1" si="8"/>
        <v>#DIV/0!</v>
      </c>
      <c r="F112" s="123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24" t="e">
        <f t="shared" ca="1" si="8"/>
        <v>#DIV/0!</v>
      </c>
      <c r="F113" s="123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24" t="e">
        <f t="shared" ca="1" si="8"/>
        <v>#DIV/0!</v>
      </c>
      <c r="F114" s="123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24" t="e">
        <f t="shared" ca="1" si="8"/>
        <v>#DIV/0!</v>
      </c>
      <c r="F115" s="123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24" t="e">
        <f t="shared" ca="1" si="8"/>
        <v>#DIV/0!</v>
      </c>
      <c r="F116" s="123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24" t="e">
        <f t="shared" ca="1" si="8"/>
        <v>#DIV/0!</v>
      </c>
      <c r="F117" s="123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24" t="e">
        <f t="shared" ca="1" si="8"/>
        <v>#DIV/0!</v>
      </c>
      <c r="F118" s="123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24" t="e">
        <f t="shared" ca="1" si="8"/>
        <v>#DIV/0!</v>
      </c>
      <c r="F119" s="123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24" t="e">
        <f t="shared" ca="1" si="8"/>
        <v>#DIV/0!</v>
      </c>
      <c r="F120" s="123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24" t="e">
        <f t="shared" ca="1" si="8"/>
        <v>#DIV/0!</v>
      </c>
      <c r="F121" s="123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24" t="e">
        <f t="shared" ca="1" si="8"/>
        <v>#DIV/0!</v>
      </c>
      <c r="F122" s="123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24" t="e">
        <f t="shared" ca="1" si="8"/>
        <v>#DIV/0!</v>
      </c>
      <c r="F123" s="123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24" t="e">
        <f t="shared" ca="1" si="8"/>
        <v>#DIV/0!</v>
      </c>
      <c r="F124" s="123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24" t="e">
        <f t="shared" ca="1" si="8"/>
        <v>#DIV/0!</v>
      </c>
      <c r="F125" s="123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24" t="e">
        <f t="shared" ca="1" si="8"/>
        <v>#DIV/0!</v>
      </c>
      <c r="F126" s="123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24" t="e">
        <f t="shared" ca="1" si="8"/>
        <v>#DIV/0!</v>
      </c>
      <c r="F127" s="123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24" t="e">
        <f t="shared" ca="1" si="8"/>
        <v>#DIV/0!</v>
      </c>
      <c r="F128" s="123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24" t="e">
        <f t="shared" ca="1" si="8"/>
        <v>#DIV/0!</v>
      </c>
      <c r="F129" s="123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24" t="e">
        <f t="shared" ca="1" si="8"/>
        <v>#DIV/0!</v>
      </c>
      <c r="F130" s="123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24" t="e">
        <f t="shared" ca="1" si="8"/>
        <v>#DIV/0!</v>
      </c>
      <c r="F131" s="123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24" t="e">
        <f t="shared" ref="E132:E195" ca="1" si="11">AVERAGEIFS(F132:CS132,$F$2:$CS$2,"&gt;="&amp;TODAY()-30)</f>
        <v>#DIV/0!</v>
      </c>
      <c r="F132" s="123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24" t="e">
        <f t="shared" ca="1" si="11"/>
        <v>#DIV/0!</v>
      </c>
      <c r="F133" s="123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24" t="e">
        <f t="shared" ca="1" si="11"/>
        <v>#DIV/0!</v>
      </c>
      <c r="F134" s="123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24" t="e">
        <f t="shared" ca="1" si="11"/>
        <v>#DIV/0!</v>
      </c>
      <c r="F135" s="123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24" t="e">
        <f t="shared" ca="1" si="11"/>
        <v>#DIV/0!</v>
      </c>
      <c r="F136" s="123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24" t="e">
        <f t="shared" ca="1" si="11"/>
        <v>#DIV/0!</v>
      </c>
      <c r="F137" s="123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24" t="e">
        <f t="shared" ca="1" si="11"/>
        <v>#DIV/0!</v>
      </c>
      <c r="F138" s="123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24" t="e">
        <f t="shared" ca="1" si="11"/>
        <v>#DIV/0!</v>
      </c>
      <c r="F139" s="123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24" t="e">
        <f t="shared" ca="1" si="11"/>
        <v>#DIV/0!</v>
      </c>
      <c r="F140" s="123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24" t="e">
        <f t="shared" ca="1" si="11"/>
        <v>#DIV/0!</v>
      </c>
      <c r="F141" s="123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24" t="e">
        <f t="shared" ca="1" si="11"/>
        <v>#DIV/0!</v>
      </c>
      <c r="F142" s="123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24" t="e">
        <f t="shared" ca="1" si="11"/>
        <v>#DIV/0!</v>
      </c>
      <c r="F143" s="123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24" t="e">
        <f t="shared" ca="1" si="11"/>
        <v>#DIV/0!</v>
      </c>
      <c r="F144" s="123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24" t="e">
        <f t="shared" ca="1" si="11"/>
        <v>#DIV/0!</v>
      </c>
      <c r="F145" s="123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24" t="e">
        <f t="shared" ca="1" si="11"/>
        <v>#DIV/0!</v>
      </c>
      <c r="F146" s="123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24" t="e">
        <f t="shared" ca="1" si="11"/>
        <v>#DIV/0!</v>
      </c>
      <c r="F147" s="123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24" t="e">
        <f t="shared" ca="1" si="11"/>
        <v>#DIV/0!</v>
      </c>
      <c r="F148" s="123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24" t="e">
        <f t="shared" ca="1" si="11"/>
        <v>#DIV/0!</v>
      </c>
      <c r="F149" s="123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24" t="e">
        <f t="shared" ca="1" si="11"/>
        <v>#DIV/0!</v>
      </c>
      <c r="F150" s="123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24" t="e">
        <f t="shared" ca="1" si="11"/>
        <v>#DIV/0!</v>
      </c>
      <c r="F151" s="123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24" t="e">
        <f t="shared" ca="1" si="11"/>
        <v>#DIV/0!</v>
      </c>
      <c r="F152" s="123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24" t="e">
        <f t="shared" ca="1" si="11"/>
        <v>#DIV/0!</v>
      </c>
      <c r="F153" s="123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24" t="e">
        <f t="shared" ca="1" si="11"/>
        <v>#DIV/0!</v>
      </c>
      <c r="F154" s="123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24" t="e">
        <f t="shared" ca="1" si="11"/>
        <v>#DIV/0!</v>
      </c>
      <c r="F155" s="123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24" t="e">
        <f t="shared" ca="1" si="11"/>
        <v>#DIV/0!</v>
      </c>
      <c r="F156" s="123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24" t="e">
        <f t="shared" ca="1" si="11"/>
        <v>#DIV/0!</v>
      </c>
      <c r="F157" s="123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24" t="e">
        <f t="shared" ca="1" si="11"/>
        <v>#DIV/0!</v>
      </c>
      <c r="F158" s="123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24" t="e">
        <f t="shared" ca="1" si="11"/>
        <v>#DIV/0!</v>
      </c>
      <c r="F159" s="123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24" t="e">
        <f t="shared" ca="1" si="11"/>
        <v>#DIV/0!</v>
      </c>
      <c r="F160" s="123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24" t="e">
        <f t="shared" ca="1" si="11"/>
        <v>#DIV/0!</v>
      </c>
      <c r="F161" s="123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24" t="e">
        <f t="shared" ca="1" si="11"/>
        <v>#DIV/0!</v>
      </c>
      <c r="F162" s="123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24" t="e">
        <f t="shared" ca="1" si="11"/>
        <v>#DIV/0!</v>
      </c>
      <c r="F163" s="123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24" t="e">
        <f t="shared" ca="1" si="11"/>
        <v>#DIV/0!</v>
      </c>
      <c r="F164" s="123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24" t="e">
        <f t="shared" ca="1" si="11"/>
        <v>#DIV/0!</v>
      </c>
      <c r="F165" s="123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24" t="e">
        <f t="shared" ca="1" si="11"/>
        <v>#DIV/0!</v>
      </c>
      <c r="F166" s="123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24" t="e">
        <f t="shared" ca="1" si="11"/>
        <v>#DIV/0!</v>
      </c>
      <c r="F167" s="123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24" t="e">
        <f t="shared" ca="1" si="11"/>
        <v>#DIV/0!</v>
      </c>
      <c r="F168" s="123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24" t="e">
        <f t="shared" ca="1" si="11"/>
        <v>#DIV/0!</v>
      </c>
      <c r="F169" s="123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24" t="e">
        <f t="shared" ca="1" si="11"/>
        <v>#DIV/0!</v>
      </c>
      <c r="F170" s="123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24" t="e">
        <f t="shared" ca="1" si="11"/>
        <v>#DIV/0!</v>
      </c>
      <c r="F171" s="123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24" t="e">
        <f t="shared" ca="1" si="11"/>
        <v>#DIV/0!</v>
      </c>
      <c r="F172" s="123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24" t="e">
        <f t="shared" ca="1" si="11"/>
        <v>#DIV/0!</v>
      </c>
      <c r="F173" s="123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24" t="e">
        <f t="shared" ca="1" si="11"/>
        <v>#DIV/0!</v>
      </c>
      <c r="F174" s="123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24" t="e">
        <f t="shared" ca="1" si="11"/>
        <v>#DIV/0!</v>
      </c>
      <c r="F175" s="123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24" t="e">
        <f t="shared" ca="1" si="11"/>
        <v>#DIV/0!</v>
      </c>
      <c r="F176" s="123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24" t="e">
        <f t="shared" ca="1" si="11"/>
        <v>#DIV/0!</v>
      </c>
      <c r="F177" s="123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24" t="e">
        <f t="shared" ca="1" si="11"/>
        <v>#DIV/0!</v>
      </c>
      <c r="F178" s="123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24" t="e">
        <f t="shared" ca="1" si="11"/>
        <v>#DIV/0!</v>
      </c>
      <c r="F179" s="123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24" t="e">
        <f t="shared" ca="1" si="11"/>
        <v>#DIV/0!</v>
      </c>
      <c r="F180" s="123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24" t="e">
        <f t="shared" ca="1" si="11"/>
        <v>#DIV/0!</v>
      </c>
      <c r="F181" s="123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24" t="e">
        <f t="shared" ca="1" si="11"/>
        <v>#DIV/0!</v>
      </c>
      <c r="F182" s="123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24" t="e">
        <f t="shared" ca="1" si="11"/>
        <v>#DIV/0!</v>
      </c>
      <c r="F183" s="123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24" t="e">
        <f t="shared" ca="1" si="11"/>
        <v>#DIV/0!</v>
      </c>
      <c r="F184" s="123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24" t="e">
        <f t="shared" ca="1" si="11"/>
        <v>#DIV/0!</v>
      </c>
      <c r="F185" s="123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24" t="e">
        <f t="shared" ca="1" si="11"/>
        <v>#DIV/0!</v>
      </c>
      <c r="F186" s="123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24" t="e">
        <f t="shared" ca="1" si="11"/>
        <v>#DIV/0!</v>
      </c>
      <c r="F187" s="123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24" t="e">
        <f t="shared" ca="1" si="11"/>
        <v>#DIV/0!</v>
      </c>
      <c r="F188" s="123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24" t="e">
        <f t="shared" ca="1" si="11"/>
        <v>#DIV/0!</v>
      </c>
      <c r="F189" s="123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24" t="e">
        <f t="shared" ca="1" si="11"/>
        <v>#DIV/0!</v>
      </c>
      <c r="F190" s="123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24" t="e">
        <f t="shared" ca="1" si="11"/>
        <v>#DIV/0!</v>
      </c>
      <c r="F191" s="123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24" t="e">
        <f t="shared" ca="1" si="11"/>
        <v>#DIV/0!</v>
      </c>
      <c r="F192" s="123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24" t="e">
        <f t="shared" ca="1" si="11"/>
        <v>#DIV/0!</v>
      </c>
      <c r="F193" s="123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24" t="e">
        <f t="shared" ca="1" si="11"/>
        <v>#DIV/0!</v>
      </c>
      <c r="F194" s="123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24" t="e">
        <f t="shared" ca="1" si="11"/>
        <v>#DIV/0!</v>
      </c>
      <c r="F195" s="123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24" t="e">
        <f t="shared" ref="E196:E256" ca="1" si="14">AVERAGEIFS(F196:CS196,$F$2:$CS$2,"&gt;="&amp;TODAY()-30)</f>
        <v>#DIV/0!</v>
      </c>
      <c r="F196" s="123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24" t="e">
        <f t="shared" ca="1" si="14"/>
        <v>#DIV/0!</v>
      </c>
      <c r="F197" s="123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24" t="e">
        <f t="shared" ca="1" si="14"/>
        <v>#DIV/0!</v>
      </c>
      <c r="F198" s="123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24" t="e">
        <f t="shared" ca="1" si="14"/>
        <v>#DIV/0!</v>
      </c>
      <c r="F199" s="123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24" t="e">
        <f t="shared" ca="1" si="14"/>
        <v>#DIV/0!</v>
      </c>
      <c r="F200" s="123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24" t="e">
        <f t="shared" ca="1" si="14"/>
        <v>#DIV/0!</v>
      </c>
      <c r="F201" s="123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24" t="e">
        <f t="shared" ca="1" si="14"/>
        <v>#DIV/0!</v>
      </c>
      <c r="F202" s="123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24" t="e">
        <f t="shared" ca="1" si="14"/>
        <v>#DIV/0!</v>
      </c>
      <c r="F203" s="123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24" t="e">
        <f t="shared" ca="1" si="14"/>
        <v>#DIV/0!</v>
      </c>
      <c r="F204" s="123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24" t="e">
        <f t="shared" ca="1" si="14"/>
        <v>#DIV/0!</v>
      </c>
      <c r="F205" s="123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24" t="e">
        <f t="shared" ca="1" si="14"/>
        <v>#DIV/0!</v>
      </c>
      <c r="F206" s="123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24" t="e">
        <f t="shared" ca="1" si="14"/>
        <v>#DIV/0!</v>
      </c>
      <c r="F207" s="123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24" t="e">
        <f t="shared" ca="1" si="14"/>
        <v>#DIV/0!</v>
      </c>
      <c r="F208" s="123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24" t="e">
        <f t="shared" ca="1" si="14"/>
        <v>#DIV/0!</v>
      </c>
      <c r="F209" s="123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24" t="e">
        <f t="shared" ca="1" si="14"/>
        <v>#DIV/0!</v>
      </c>
      <c r="F210" s="123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24" t="e">
        <f t="shared" ca="1" si="14"/>
        <v>#DIV/0!</v>
      </c>
      <c r="F211" s="123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24" t="e">
        <f t="shared" ca="1" si="14"/>
        <v>#DIV/0!</v>
      </c>
      <c r="F212" s="123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24" t="e">
        <f t="shared" ca="1" si="14"/>
        <v>#DIV/0!</v>
      </c>
      <c r="F213" s="123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24" t="e">
        <f t="shared" ca="1" si="14"/>
        <v>#DIV/0!</v>
      </c>
      <c r="F214" s="123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24" t="e">
        <f t="shared" ca="1" si="14"/>
        <v>#DIV/0!</v>
      </c>
      <c r="F215" s="123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24" t="e">
        <f t="shared" ca="1" si="14"/>
        <v>#DIV/0!</v>
      </c>
      <c r="F216" s="123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24" t="e">
        <f t="shared" ca="1" si="14"/>
        <v>#DIV/0!</v>
      </c>
      <c r="F217" s="123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24" t="e">
        <f t="shared" ca="1" si="14"/>
        <v>#DIV/0!</v>
      </c>
      <c r="F218" s="123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24" t="e">
        <f t="shared" ca="1" si="14"/>
        <v>#DIV/0!</v>
      </c>
      <c r="F219" s="123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24" t="e">
        <f t="shared" ca="1" si="14"/>
        <v>#DIV/0!</v>
      </c>
      <c r="F220" s="123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24" t="e">
        <f t="shared" ca="1" si="14"/>
        <v>#DIV/0!</v>
      </c>
      <c r="F221" s="123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24" t="e">
        <f t="shared" ca="1" si="14"/>
        <v>#DIV/0!</v>
      </c>
      <c r="F222" s="123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24" t="e">
        <f t="shared" ca="1" si="14"/>
        <v>#DIV/0!</v>
      </c>
      <c r="F223" s="123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24" t="e">
        <f t="shared" ca="1" si="14"/>
        <v>#DIV/0!</v>
      </c>
      <c r="F224" s="123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24" t="e">
        <f t="shared" ca="1" si="14"/>
        <v>#DIV/0!</v>
      </c>
      <c r="F225" s="123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24" t="e">
        <f t="shared" ca="1" si="14"/>
        <v>#DIV/0!</v>
      </c>
      <c r="F226" s="123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24" t="e">
        <f t="shared" ca="1" si="14"/>
        <v>#DIV/0!</v>
      </c>
      <c r="F227" s="123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24" t="e">
        <f t="shared" ca="1" si="14"/>
        <v>#DIV/0!</v>
      </c>
      <c r="F228" s="123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24" t="e">
        <f t="shared" ca="1" si="14"/>
        <v>#DIV/0!</v>
      </c>
      <c r="F229" s="123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24" t="e">
        <f t="shared" ca="1" si="14"/>
        <v>#DIV/0!</v>
      </c>
      <c r="F230" s="123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24" t="e">
        <f t="shared" ca="1" si="14"/>
        <v>#DIV/0!</v>
      </c>
      <c r="F231" s="123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24" t="e">
        <f t="shared" ca="1" si="14"/>
        <v>#DIV/0!</v>
      </c>
      <c r="F232" s="123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24" t="e">
        <f t="shared" ca="1" si="14"/>
        <v>#DIV/0!</v>
      </c>
      <c r="F233" s="123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24" t="e">
        <f t="shared" ca="1" si="14"/>
        <v>#DIV/0!</v>
      </c>
      <c r="F234" s="123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24" t="e">
        <f t="shared" ca="1" si="14"/>
        <v>#DIV/0!</v>
      </c>
      <c r="F235" s="123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24" t="e">
        <f t="shared" ca="1" si="14"/>
        <v>#DIV/0!</v>
      </c>
      <c r="F236" s="123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24" t="e">
        <f t="shared" ca="1" si="14"/>
        <v>#DIV/0!</v>
      </c>
      <c r="F237" s="123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24" t="e">
        <f t="shared" ca="1" si="14"/>
        <v>#DIV/0!</v>
      </c>
      <c r="F238" s="123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24" t="e">
        <f t="shared" ca="1" si="14"/>
        <v>#DIV/0!</v>
      </c>
      <c r="F239" s="123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24" t="e">
        <f t="shared" ca="1" si="14"/>
        <v>#DIV/0!</v>
      </c>
      <c r="F240" s="123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24" t="e">
        <f t="shared" ca="1" si="14"/>
        <v>#DIV/0!</v>
      </c>
      <c r="F241" s="123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24" t="e">
        <f t="shared" ca="1" si="14"/>
        <v>#DIV/0!</v>
      </c>
      <c r="F242" s="123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24" t="e">
        <f t="shared" ca="1" si="14"/>
        <v>#DIV/0!</v>
      </c>
      <c r="F243" s="123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24" t="e">
        <f t="shared" ca="1" si="14"/>
        <v>#DIV/0!</v>
      </c>
      <c r="F244" s="123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24" t="e">
        <f t="shared" ca="1" si="14"/>
        <v>#DIV/0!</v>
      </c>
      <c r="F245" s="123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24" t="e">
        <f t="shared" ca="1" si="14"/>
        <v>#DIV/0!</v>
      </c>
      <c r="F246" s="123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24" t="e">
        <f t="shared" ca="1" si="14"/>
        <v>#DIV/0!</v>
      </c>
      <c r="F247" s="123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24" t="e">
        <f t="shared" ca="1" si="14"/>
        <v>#DIV/0!</v>
      </c>
      <c r="F248" s="123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24" t="e">
        <f t="shared" ca="1" si="14"/>
        <v>#DIV/0!</v>
      </c>
      <c r="F249" s="123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24" t="e">
        <f t="shared" ca="1" si="14"/>
        <v>#DIV/0!</v>
      </c>
      <c r="F250" s="123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24" t="e">
        <f t="shared" ca="1" si="14"/>
        <v>#DIV/0!</v>
      </c>
      <c r="F251" s="123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24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24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24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24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24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2019-10-10T03:30:50Z</dcterms:modified>
</cp:coreProperties>
</file>