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주건축물제2동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제2종근생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주건축물제2동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제2종근생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주건축물제2동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제2종근생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주건축물제2동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제2종근생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주3동</t>
        </is>
      </c>
      <c r="Y466" s="7" t="inlineStr">
        <is>
          <t>3층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12.95m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부속건축물제3동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부속건축물제3동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부속건축물제3동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152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168000</v>
      </c>
      <c r="G968" s="4" t="n">
        <v>5293</v>
      </c>
      <c r="H968" s="4" t="n">
        <v>1601</v>
      </c>
      <c r="I968" s="5" t="n">
        <v>104.9</v>
      </c>
      <c r="J968" s="5" t="n">
        <v>65.40000000000001</v>
      </c>
      <c r="K968" s="3" t="inlineStr">
        <is>
          <t>3차 우회도로 인근 공장 및 창고부지로 추천함</t>
        </is>
      </c>
      <c r="L968" s="6">
        <f>HYPERLINK("https://fin.land.naver.com/articles/2651557248", "매물Link")</f>
        <v/>
      </c>
      <c r="M968" s="6">
        <f>HYPERLINK("https://map.naver.com/p/search/남이면 양촌리 152", "지도Link")</f>
        <v/>
      </c>
      <c r="N968" s="6">
        <f>HYPERLINK("http://www.eum.go.kr/web/ar/lu/luLandDet.jsp?pnu=4311231037101520000&amp;isNoScr=script&amp;mode=search", "토지이음")</f>
        <v/>
      </c>
      <c r="O968" s="3" t="inlineStr">
        <is>
          <t>청주원</t>
        </is>
      </c>
      <c r="P968" s="4" t="n">
        <v>1</v>
      </c>
      <c r="Q968" s="4" t="n">
        <v>2302</v>
      </c>
      <c r="R968" s="3" t="inlineStr">
        <is>
          <t>지정되지않음</t>
        </is>
      </c>
      <c r="S968" s="3" t="inlineStr">
        <is>
          <t>주거기타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양촌리 165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12000</v>
      </c>
      <c r="G969" s="4" t="n">
        <v>394</v>
      </c>
      <c r="H969" s="4" t="n">
        <v>119</v>
      </c>
      <c r="I969" s="5" t="n">
        <v>100.8</v>
      </c>
      <c r="J969" s="5" t="n">
        <v>36.1</v>
      </c>
      <c r="K969" s="3" t="inlineStr">
        <is>
          <t>청주 도심 접근성이 뛰어나고 장기적 투자 가치 잠재력이 우수함</t>
        </is>
      </c>
      <c r="L969" s="6">
        <f>HYPERLINK("https://fin.land.naver.com/articles/2655757933", "매물Link")</f>
        <v/>
      </c>
      <c r="M969" s="6">
        <f>HYPERLINK("https://map.naver.com/p/search/남이면 양촌리 165", "지도Link")</f>
        <v/>
      </c>
      <c r="N969" s="6">
        <f>HYPERLINK("http://www.eum.go.kr/web/ar/lu/luLandDet.jsp?pnu=4311231037101650000&amp;isNoScr=script&amp;mode=search", "토지이음")</f>
        <v/>
      </c>
      <c r="O969" s="3" t="inlineStr">
        <is>
          <t>신영</t>
        </is>
      </c>
      <c r="P969" s="4" t="n">
        <v>2</v>
      </c>
      <c r="Q969" s="4" t="n">
        <v>394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268-6</t>
        </is>
      </c>
      <c r="B970" s="3" t="inlineStr">
        <is>
          <t>자연녹지지역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70000</v>
      </c>
      <c r="G970" s="4" t="n">
        <v>626</v>
      </c>
      <c r="H970" s="4" t="n">
        <v>189</v>
      </c>
      <c r="I970" s="5" t="n">
        <v>370.4</v>
      </c>
      <c r="J970" s="5" t="n">
        <v>133.1</v>
      </c>
      <c r="K970" s="3" t="inlineStr">
        <is>
          <t>양촌카플주차장 인근, 인접토지건물 연계 매매23억원, 가격 절충</t>
        </is>
      </c>
      <c r="L970" s="6">
        <f>HYPERLINK("https://fin.land.naver.com/articles/2653650190", "매물Link")</f>
        <v/>
      </c>
      <c r="M970" s="6">
        <f>HYPERLINK("https://map.naver.com/p/search/남이면 양촌리 268-6", "지도Link")</f>
        <v/>
      </c>
      <c r="N970" s="6">
        <f>HYPERLINK("http://www.eum.go.kr/web/ar/lu/luLandDet.jsp?pnu=4311231037102680006&amp;isNoScr=script&amp;mode=search", "토지이음")</f>
        <v/>
      </c>
      <c r="O970" s="3" t="inlineStr">
        <is>
          <t>라인</t>
        </is>
      </c>
      <c r="P970" s="4" t="n">
        <v>1</v>
      </c>
      <c r="Q970" s="4" t="n">
        <v>626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314-2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44000</v>
      </c>
      <c r="G971" s="4" t="n">
        <v>969</v>
      </c>
      <c r="H971" s="4" t="n">
        <v>293</v>
      </c>
      <c r="I971" s="5" t="n">
        <v>150.2</v>
      </c>
      <c r="J971" s="5" t="n">
        <v>68.8</v>
      </c>
      <c r="K971" s="3" t="inlineStr">
        <is>
          <t>도로접한 전원주택지 매매</t>
        </is>
      </c>
      <c r="L971" s="6">
        <f>HYPERLINK("https://fin.land.naver.com/articles/2654796113", "매물Link")</f>
        <v/>
      </c>
      <c r="M971" s="6">
        <f>HYPERLINK("https://map.naver.com/p/search/남이면 양촌리 314-2", "지도Link")</f>
        <v/>
      </c>
      <c r="N971" s="6">
        <f>HYPERLINK("http://www.eum.go.kr/web/ar/lu/luLandDet.jsp?pnu=4311231037103140002&amp;isNoScr=script&amp;mode=search", "토지이음")</f>
        <v/>
      </c>
      <c r="O971" s="3" t="inlineStr">
        <is>
          <t>원탑</t>
        </is>
      </c>
      <c r="P971" s="4" t="n">
        <v>1</v>
      </c>
      <c r="Q971" s="4" t="n">
        <v>969</v>
      </c>
      <c r="R971" s="3" t="inlineStr">
        <is>
          <t>보전녹지지역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317-2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53000</v>
      </c>
      <c r="G972" s="4" t="n">
        <v>1309</v>
      </c>
      <c r="H972" s="4" t="n">
        <v>396</v>
      </c>
      <c r="I972" s="5" t="n">
        <v>133.8</v>
      </c>
      <c r="J972" s="5" t="n">
        <v>48.1</v>
      </c>
      <c r="K972" s="3" t="inlineStr">
        <is>
          <t>남이면 양촌리 도로 접한 자연녹지 밭 매매 창고.근생등 추천</t>
        </is>
      </c>
      <c r="L972" s="6">
        <f>HYPERLINK("https://fin.land.naver.com/articles/2651924628", "매물Link")</f>
        <v/>
      </c>
      <c r="M972" s="6">
        <f>HYPERLINK("https://map.naver.com/p/search/남이면 양촌리 317-2", "지도Link")</f>
        <v/>
      </c>
      <c r="N972" s="6">
        <f>HYPERLINK("http://www.eum.go.kr/web/ar/lu/luLandDet.jsp?pnu=4311231037103170002&amp;isNoScr=script&amp;mode=search", "토지이음")</f>
        <v/>
      </c>
      <c r="O972" s="3" t="inlineStr">
        <is>
          <t>그린</t>
        </is>
      </c>
      <c r="P972" s="4" t="n">
        <v>1</v>
      </c>
      <c r="Q972" s="4" t="n">
        <v>1309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373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71000</v>
      </c>
      <c r="G973" s="4" t="n">
        <v>1993</v>
      </c>
      <c r="H973" s="4" t="n">
        <v>603</v>
      </c>
      <c r="I973" s="5" t="n">
        <v>117.7</v>
      </c>
      <c r="J973" s="5" t="n">
        <v>52.3</v>
      </c>
      <c r="K973" s="3" t="inlineStr">
        <is>
          <t>3순환로 인접  정남향 토지로 활용도 좋은 저렴한토지</t>
        </is>
      </c>
      <c r="L973" s="6">
        <f>HYPERLINK("https://fin.land.naver.com/articles/2655210050", "매물Link")</f>
        <v/>
      </c>
      <c r="M973" s="6">
        <f>HYPERLINK("https://map.naver.com/p/search/남이면 양촌리 373", "지도Link")</f>
        <v/>
      </c>
      <c r="N973" s="6">
        <f>HYPERLINK("http://www.eum.go.kr/web/ar/lu/luLandDet.jsp?pnu=4311231037103730000&amp;isNoScr=script&amp;mode=search", "토지이음")</f>
        <v/>
      </c>
      <c r="O973" s="3" t="inlineStr">
        <is>
          <t>청주원</t>
        </is>
      </c>
      <c r="P973" s="4" t="n">
        <v>1</v>
      </c>
      <c r="Q973" s="4" t="n">
        <v>1993</v>
      </c>
      <c r="R973" s="3" t="inlineStr">
        <is>
          <t>보전녹지지역</t>
        </is>
      </c>
      <c r="S973" s="3" t="inlineStr">
        <is>
          <t>전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393</t>
        </is>
      </c>
      <c r="B974" s="3" t="inlineStr">
        <is>
          <t>자연녹지지역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61600</v>
      </c>
      <c r="G974" s="4" t="n">
        <v>2038</v>
      </c>
      <c r="H974" s="4" t="n">
        <v>616</v>
      </c>
      <c r="I974" s="5" t="n">
        <v>100</v>
      </c>
      <c r="J974" s="5" t="n">
        <v>38.5</v>
      </c>
      <c r="K974" s="3" t="inlineStr">
        <is>
          <t>넓은대지 평면지형 접근성 좋음</t>
        </is>
      </c>
      <c r="L974" s="6">
        <f>HYPERLINK("https://fin.land.naver.com/articles/2656544639", "매물Link")</f>
        <v/>
      </c>
      <c r="M974" s="6">
        <f>HYPERLINK("https://map.naver.com/p/search/남이면 양촌리 393", "지도Link")</f>
        <v/>
      </c>
      <c r="N974" s="6">
        <f>HYPERLINK("http://www.eum.go.kr/web/ar/lu/luLandDet.jsp?pnu=4311231037103930000&amp;isNoScr=script&amp;mode=search", "토지이음")</f>
        <v/>
      </c>
      <c r="O974" s="3" t="inlineStr">
        <is>
          <t>학사</t>
        </is>
      </c>
      <c r="P974" s="4" t="n">
        <v>1</v>
      </c>
      <c r="Q974" s="4" t="n">
        <v>2038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세로각지(가)</t>
        </is>
      </c>
    </row>
    <row r="975">
      <c r="A975" s="3" t="inlineStr">
        <is>
          <t>남이면 양촌리 395-1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29000</v>
      </c>
      <c r="G975" s="4" t="n">
        <v>684</v>
      </c>
      <c r="H975" s="4" t="n">
        <v>207</v>
      </c>
      <c r="I975" s="5" t="n">
        <v>140.1</v>
      </c>
      <c r="J975" s="5" t="n">
        <v>42.1</v>
      </c>
      <c r="K975" s="3" t="inlineStr">
        <is>
          <t>남향토지로 접근성 우수</t>
        </is>
      </c>
      <c r="L975" s="6">
        <f>HYPERLINK("https://fin.land.naver.com/articles/2651705474", "매물Link")</f>
        <v/>
      </c>
      <c r="M975" s="6">
        <f>HYPERLINK("https://map.naver.com/p/search/남이면 양촌리 395-1", "지도Link")</f>
        <v/>
      </c>
      <c r="N975" s="6">
        <f>HYPERLINK("http://www.eum.go.kr/web/ar/lu/luLandDet.jsp?pnu=4311231037103950001&amp;isNoScr=script&amp;mode=search", "토지이음")</f>
        <v/>
      </c>
      <c r="O975" s="3" t="inlineStr">
        <is>
          <t>터사랑</t>
        </is>
      </c>
      <c r="P975" s="4" t="n">
        <v>1</v>
      </c>
      <c r="Q975" s="4" t="n">
        <v>684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417-3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220000</v>
      </c>
      <c r="G976" s="4" t="n">
        <v>4540</v>
      </c>
      <c r="H976" s="4" t="n">
        <v>1373</v>
      </c>
      <c r="I976" s="5" t="n">
        <v>160.2</v>
      </c>
      <c r="J976" s="5" t="n">
        <v>30.3</v>
      </c>
      <c r="K976" s="3" t="inlineStr">
        <is>
          <t>8m 아스팔트 포장도로에 접한 토지. 용도 다양함</t>
        </is>
      </c>
      <c r="L976" s="6">
        <f>HYPERLINK("https://fin.land.naver.com/articles/2655210508", "매물Link")</f>
        <v/>
      </c>
      <c r="M976" s="6">
        <f>HYPERLINK("https://map.naver.com/p/search/남이면 양촌리 417-3", "지도Link")</f>
        <v/>
      </c>
      <c r="N976" s="6">
        <f>HYPERLINK("http://www.eum.go.kr/web/ar/lu/luLandDet.jsp?pnu=4311231037104170003&amp;isNoScr=script&amp;mode=search", "토지이음")</f>
        <v/>
      </c>
      <c r="O976" s="3" t="inlineStr">
        <is>
          <t>청주원</t>
        </is>
      </c>
      <c r="P976" s="4" t="n">
        <v>1</v>
      </c>
      <c r="Q976" s="4" t="n">
        <v>1088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남이면 양촌리 419-4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234000</v>
      </c>
      <c r="G977" s="4" t="n">
        <v>4829</v>
      </c>
      <c r="H977" s="4" t="n">
        <v>1461</v>
      </c>
      <c r="I977" s="5" t="n">
        <v>160.2</v>
      </c>
      <c r="J977" s="5" t="n">
        <v>37.5</v>
      </c>
      <c r="K977" s="3" t="inlineStr">
        <is>
          <t>8m도로접, 제2종근생 제조압 허가득, 토목공사 완료</t>
        </is>
      </c>
      <c r="L977" s="6">
        <f>HYPERLINK("https://fin.land.naver.com/articles/2654897282", "매물Link")</f>
        <v/>
      </c>
      <c r="M977" s="6">
        <f>HYPERLINK("https://map.naver.com/p/search/남이면 양촌리 419-4", "지도Link")</f>
        <v/>
      </c>
      <c r="N977" s="6">
        <f>HYPERLINK("http://www.eum.go.kr/web/ar/lu/luLandDet.jsp?pnu=4311231037104190004&amp;isNoScr=script&amp;mode=search", "토지이음")</f>
        <v/>
      </c>
      <c r="O977" s="3" t="inlineStr">
        <is>
          <t>플러스자이합동</t>
        </is>
      </c>
      <c r="P977" s="4" t="n">
        <v>1</v>
      </c>
      <c r="Q977" s="4" t="n">
        <v>911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220000</v>
      </c>
      <c r="G978" s="4" t="n">
        <v>4540</v>
      </c>
      <c r="H978" s="4" t="n">
        <v>1373</v>
      </c>
      <c r="I978" s="5" t="n">
        <v>160.2</v>
      </c>
      <c r="J978" s="5" t="n">
        <v>37.5</v>
      </c>
      <c r="K978" s="3" t="inlineStr">
        <is>
          <t>제2종근생 허가득,토목공사 완료,오폐수직관,3순환로인접,공장 음식점</t>
        </is>
      </c>
      <c r="L978" s="6">
        <f>HYPERLINK("https://fin.land.naver.com/articles/2651557955",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라인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435</t>
        </is>
      </c>
      <c r="B979" s="3" t="inlineStr">
        <is>
          <t>자연녹지지역</t>
        </is>
      </c>
      <c r="C979" s="3" t="inlineStr">
        <is>
          <t>도로</t>
        </is>
      </c>
      <c r="D979" s="3" t="inlineStr">
        <is>
          <t>답</t>
        </is>
      </c>
      <c r="E979" s="3" t="inlineStr">
        <is>
          <t>매매</t>
        </is>
      </c>
      <c r="F979" s="4" t="n">
        <v>140000</v>
      </c>
      <c r="G979" s="4" t="n">
        <v>2099</v>
      </c>
      <c r="H979" s="4" t="n">
        <v>635</v>
      </c>
      <c r="I979" s="5" t="n">
        <v>220.5</v>
      </c>
      <c r="J979" s="5" t="n">
        <v>16.2</v>
      </c>
      <c r="K979" s="3" t="inlineStr">
        <is>
          <t>청주시내 접근성 좋은 남이면 양촌리 근생으로 개발하면 좋을 토지매매</t>
        </is>
      </c>
      <c r="L979" s="6">
        <f>HYPERLINK("https://fin.land.naver.com/articles/2655718663", "매물Link")</f>
        <v/>
      </c>
      <c r="M979" s="6">
        <f>HYPERLINK("https://map.naver.com/p/search/남이면 양촌리 435", "지도Link")</f>
        <v/>
      </c>
      <c r="N979" s="6">
        <f>HYPERLINK("http://www.eum.go.kr/web/ar/lu/luLandDet.jsp?pnu=4311231037104350000&amp;isNoScr=script&amp;mode=search",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2844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2026-10-20T22:10:57Z</dcterms:created>
  <dcterms:modified xsi:type="dcterms:W3CDTF">2026-10-20T22:11:12Z</dcterms:modified>
</cp:coreProperties>
</file>