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2동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주2동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724</v>
      </c>
      <c r="I253" s="4" t="n">
        <v>219</v>
      </c>
      <c r="J253" s="5" t="n">
        <v>0.8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신축 창고, 2차선 도로 접, 대형차량 진출입 용이, 접근성 좋음</t>
        </is>
      </c>
      <c r="Q253" s="6">
        <f>HYPERLINK("https://fin.land.naver.com/articles/2655799071",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HYPERLINK("https://fin.land.naver.com/articles/2655910923",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724</v>
      </c>
      <c r="I256" s="4" t="n">
        <v>219</v>
      </c>
      <c r="J256" s="5" t="n">
        <v>0.9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단독 소형공장. 창고임대 2차선도로 대형차 진출입 가능</t>
        </is>
      </c>
      <c r="Q256" s="6">
        <f>HYPERLINK("https://fin.land.naver.com/articles/2655672570",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석곡회전교차로 가까운 위치, 대형 차량 진출입 용이, 120형 임대</t>
        </is>
      </c>
      <c r="Q260" s="6">
        <f>HYPERLINK("https://fin.land.naver.com/articles/2651805707",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석곡사거리 인근, 대형차량진출입 용이, 단층 60형 2개동, 넓은 마당</t>
        </is>
      </c>
      <c r="Q261" s="6">
        <f>HYPERLINK("https://fin.land.naver.com/articles/2653743649",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라인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80형 공장 창고 건물</t>
        </is>
      </c>
      <c r="Q262" s="6">
        <f>HYPERLINK("https://fin.land.naver.com/articles/2650897401",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사진有 저온창고 임대</t>
        </is>
      </c>
      <c r="Q269" s="6">
        <f>HYPERLINK("https://fin.land.naver.com/articles/2653029028",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HYPERLINK("https://fin.land.naver.com/articles/2654986030",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5분거리이며 대로변 접근성 좋은 사옥형 공장으로  최적</t>
        </is>
      </c>
      <c r="Q278" s="6">
        <f>HYPERLINK("https://fin.land.naver.com/articles/2652625202",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남청주IC와 가까워 진출입이 용이한 곳,계획관리지역,호이스트2.8톤</t>
        </is>
      </c>
      <c r="Q280" s="6">
        <f>HYPERLINK("https://fin.land.naver.com/articles/2654300748",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주건축물제4동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주건축물제4동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주건축물제2동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7.0m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9.47m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228</v>
      </c>
      <c r="M319" s="4" t="n">
        <v>69</v>
      </c>
      <c r="N319" s="5" t="n">
        <v>1376.8</v>
      </c>
      <c r="O319" s="3" t="inlineStr">
        <is>
          <t>파격급매 력셔리한 신축 전원주택 매매</t>
        </is>
      </c>
      <c r="P319" s="6">
        <f>HYPERLINK("https://fin.land.naver.com/articles/2654776576",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청주 합동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226</v>
      </c>
      <c r="M321" s="4" t="n">
        <v>68</v>
      </c>
      <c r="N321" s="5" t="n">
        <v>1397.1</v>
      </c>
      <c r="O321" s="3" t="inlineStr">
        <is>
          <t>사진有 급매 남이면 석판리 고급전원주택매매.시스템에어컨.도심접근성좋은곳</t>
        </is>
      </c>
      <c r="P321" s="6">
        <f>HYPERLINK("https://fin.land.naver.com/articles/2651216398",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행복도시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남이면 석판리  전원주택 매매</t>
        </is>
      </c>
      <c r="P323" s="6">
        <f>HYPERLINK("https://fin.land.naver.com/articles/2651347383",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금호사랑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상태굿   입주협의   그림같은 전원주택</t>
        </is>
      </c>
      <c r="P324" s="6">
        <f>HYPERLINK("https://fin.land.naver.com/articles/2652389858",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지웰시티합동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57000</v>
      </c>
      <c r="H327" s="4" t="n">
        <v>0</v>
      </c>
      <c r="I327" s="4" t="n">
        <v>887</v>
      </c>
      <c r="J327" s="4" t="n">
        <v>268</v>
      </c>
      <c r="K327" s="5" t="n">
        <v>212.7</v>
      </c>
      <c r="L327" s="4" t="n">
        <v>99</v>
      </c>
      <c r="M327" s="4" t="n">
        <v>30</v>
      </c>
      <c r="N327" s="5" t="n">
        <v>1900</v>
      </c>
      <c r="O327" s="3" t="inlineStr">
        <is>
          <t>5년차준신축,수대리위치좋은2층주택,방3,화장실2,이사협의</t>
        </is>
      </c>
      <c r="P327" s="6">
        <f>HYPERLINK("https://fin.land.naver.com/articles/2651927684",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금호스마트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65000</v>
      </c>
      <c r="H329" s="4" t="n">
        <v>0</v>
      </c>
      <c r="I329" s="4" t="n">
        <v>887</v>
      </c>
      <c r="J329" s="4" t="n">
        <v>268</v>
      </c>
      <c r="K329" s="5" t="n">
        <v>242.5</v>
      </c>
      <c r="L329" s="4" t="n">
        <v>99</v>
      </c>
      <c r="M329" s="4" t="n">
        <v>30</v>
      </c>
      <c r="N329" s="5" t="n">
        <v>2166.7</v>
      </c>
      <c r="O329" s="3" t="inlineStr">
        <is>
          <t>남이초등학교앞   전원주택단지</t>
        </is>
      </c>
      <c r="P329" s="6">
        <f>HYPERLINK("https://fin.land.naver.com/articles/2655224441",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금슬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532</v>
      </c>
      <c r="J331" s="4" t="n">
        <v>161</v>
      </c>
      <c r="K331" s="5" t="n">
        <v>242.2</v>
      </c>
      <c r="L331" s="4" t="n">
        <v>220</v>
      </c>
      <c r="M331" s="4" t="n">
        <v>67</v>
      </c>
      <c r="N331" s="5" t="n">
        <v>582.1</v>
      </c>
      <c r="O331" s="3" t="inlineStr">
        <is>
          <t>탁트인전망 햇빛잘들고 텃밭과 넓은 지하주차장을 겸비한 살기좋은집</t>
        </is>
      </c>
      <c r="P331" s="6">
        <f>HYPERLINK("https://fin.land.naver.com/articles/2655518915",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신두꺼비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가격절충가능, 남이면 햇살 잘드는 전원주택,가경동에서 20분 이내</t>
        </is>
      </c>
      <c r="P332" s="6">
        <f>HYPERLINK("https://fin.land.naver.com/articles/2654522037",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소원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남이초 인근 두껍게 잘지은2층단독매매,태양광 설치,지하수공사됨.</t>
        </is>
      </c>
      <c r="P333" s="6">
        <f>HYPERLINK("https://fin.land.naver.com/articles/2654414183",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주공그린빌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방4, 화장실4구조, 즉시입주가능, 텃밭 가꾸기 용이함</t>
        </is>
      </c>
      <c r="P335" s="6">
        <f>HYPERLINK("https://fin.land.naver.com/articles/2655099488",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한방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247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28.3</v>
      </c>
      <c r="V1664" s="4" t="n">
        <v>496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사다리형</t>
        </is>
      </c>
      <c r="AA1664" s="3" t="inlineStr">
        <is>
          <t>세로각지(가)</t>
        </is>
      </c>
    </row>
    <row r="1665">
      <c r="A1665" s="3" t="inlineStr">
        <is>
          <t>현도면 시동리 259-5</t>
        </is>
      </c>
      <c r="B1665" s="3" t="inlineStr">
        <is>
          <t>생산관리지역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32.5</v>
      </c>
      <c r="V1665" s="4" t="n">
        <v>454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100.9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100.9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98.09999999999999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98.09999999999999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26.8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26.8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21.5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21.5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2.6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2.6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17.8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17.8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17.8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35.5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35.5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29.7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29.7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16.7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16.7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69.2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69.2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4차로변 광고효과 탁월, 상가건물 추천</t>
        </is>
      </c>
      <c r="L903" s="6">
        <f>HYPERLINK("https://fin.land.naver.com/articles/2655630670",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정민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남이면 수대리 대로변 자연녹지 매매 창고 근생 자동차관련등 추천</t>
        </is>
      </c>
      <c r="L904" s="6">
        <f>HYPERLINK("https://fin.land.naver.com/articles/2654131214",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그린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152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168000</v>
      </c>
      <c r="G916" s="4" t="n">
        <v>5293</v>
      </c>
      <c r="H916" s="4" t="n">
        <v>1601</v>
      </c>
      <c r="I916" s="5" t="n">
        <v>104.9</v>
      </c>
      <c r="J916" s="5" t="n">
        <v>65.40000000000001</v>
      </c>
      <c r="K916" s="3" t="inlineStr">
        <is>
          <t>3차 우회도로 인근 공장 및 창고부지로 추천함</t>
        </is>
      </c>
      <c r="L916" s="6">
        <f>HYPERLINK("https://fin.land.naver.com/articles/2651557248", "매물Link")</f>
        <v/>
      </c>
      <c r="M916" s="6">
        <f>HYPERLINK("https://map.naver.com/p/search/남이면 양촌리 152", "지도Link")</f>
        <v/>
      </c>
      <c r="N916" s="6">
        <f>HYPERLINK("http://www.eum.go.kr/web/ar/lu/luLandDet.jsp?pnu=4311231037101520000&amp;isNoScr=script&amp;mode=search", "토지이음")</f>
        <v/>
      </c>
      <c r="O916" s="3" t="inlineStr">
        <is>
          <t>청주원</t>
        </is>
      </c>
      <c r="P916" s="4" t="n">
        <v>1</v>
      </c>
      <c r="Q916" s="4" t="n">
        <v>2302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남이면 양촌리 165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12000</v>
      </c>
      <c r="G917" s="4" t="n">
        <v>394</v>
      </c>
      <c r="H917" s="4" t="n">
        <v>119</v>
      </c>
      <c r="I917" s="5" t="n">
        <v>100.8</v>
      </c>
      <c r="J917" s="5" t="n">
        <v>36.1</v>
      </c>
      <c r="K917" s="3" t="inlineStr">
        <is>
          <t>청주 도심 접근성이 뛰어나고 장기적 투자 가치 잠재력이 우수함</t>
        </is>
      </c>
      <c r="L917" s="6">
        <f>HYPERLINK("https://fin.land.naver.com/articles/2655757933", "매물Link")</f>
        <v/>
      </c>
      <c r="M917" s="6">
        <f>HYPERLINK("https://map.naver.com/p/search/남이면 양촌리 165", "지도Link")</f>
        <v/>
      </c>
      <c r="N917" s="6">
        <f>HYPERLINK("http://www.eum.go.kr/web/ar/lu/luLandDet.jsp?pnu=4311231037101650000&amp;isNoScr=script&amp;mode=search", "토지이음")</f>
        <v/>
      </c>
      <c r="O917" s="3" t="inlineStr">
        <is>
          <t>신영</t>
        </is>
      </c>
      <c r="P917" s="4" t="n">
        <v>2</v>
      </c>
      <c r="Q917" s="4" t="n">
        <v>394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남이면 양촌리 268-6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70000</v>
      </c>
      <c r="G918" s="4" t="n">
        <v>626</v>
      </c>
      <c r="H918" s="4" t="n">
        <v>189</v>
      </c>
      <c r="I918" s="5" t="n">
        <v>370.4</v>
      </c>
      <c r="J918" s="5" t="n">
        <v>133.1</v>
      </c>
      <c r="K918" s="3" t="inlineStr">
        <is>
          <t>양촌카플주차장 인근, 인접토지건물 연계 매매23억원, 가격 절충</t>
        </is>
      </c>
      <c r="L918" s="6">
        <f>HYPERLINK("https://fin.land.naver.com/articles/2653650190", "매물Link")</f>
        <v/>
      </c>
      <c r="M918" s="6">
        <f>HYPERLINK("https://map.naver.com/p/search/남이면 양촌리 268-6", "지도Link")</f>
        <v/>
      </c>
      <c r="N918" s="6">
        <f>HYPERLINK("http://www.eum.go.kr/web/ar/lu/luLandDet.jsp?pnu=4311231037102680006&amp;isNoScr=script&amp;mode=search", "토지이음")</f>
        <v/>
      </c>
      <c r="O918" s="3" t="inlineStr">
        <is>
          <t>라인</t>
        </is>
      </c>
      <c r="P918" s="4" t="n">
        <v>1</v>
      </c>
      <c r="Q918" s="4" t="n">
        <v>626</v>
      </c>
      <c r="R918" s="3" t="inlineStr">
        <is>
          <t>지정되지않음</t>
        </is>
      </c>
      <c r="S918" s="3" t="inlineStr">
        <is>
          <t>상업용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314-2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44000</v>
      </c>
      <c r="G919" s="4" t="n">
        <v>969</v>
      </c>
      <c r="H919" s="4" t="n">
        <v>293</v>
      </c>
      <c r="I919" s="5" t="n">
        <v>150.2</v>
      </c>
      <c r="J919" s="5" t="n">
        <v>68.8</v>
      </c>
      <c r="K919" s="3" t="inlineStr">
        <is>
          <t>도로접한 전원주택지 매매</t>
        </is>
      </c>
      <c r="L919" s="6">
        <f>HYPERLINK("https://fin.land.naver.com/articles/2654796113", "매물Link")</f>
        <v/>
      </c>
      <c r="M919" s="6">
        <f>HYPERLINK("https://map.naver.com/p/search/남이면 양촌리 314-2", "지도Link")</f>
        <v/>
      </c>
      <c r="N919" s="6">
        <f>HYPERLINK("http://www.eum.go.kr/web/ar/lu/luLandDet.jsp?pnu=4311231037103140002&amp;isNoScr=script&amp;mode=search", "토지이음")</f>
        <v/>
      </c>
      <c r="O919" s="3" t="inlineStr">
        <is>
          <t>원탑</t>
        </is>
      </c>
      <c r="P919" s="4" t="n">
        <v>1</v>
      </c>
      <c r="Q919" s="4" t="n">
        <v>969</v>
      </c>
      <c r="R919" s="3" t="inlineStr">
        <is>
          <t>보전녹지지역</t>
        </is>
      </c>
      <c r="S919" s="3" t="inlineStr">
        <is>
          <t>단독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317-2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53000</v>
      </c>
      <c r="G920" s="4" t="n">
        <v>1309</v>
      </c>
      <c r="H920" s="4" t="n">
        <v>396</v>
      </c>
      <c r="I920" s="5" t="n">
        <v>133.8</v>
      </c>
      <c r="J920" s="5" t="n">
        <v>48.1</v>
      </c>
      <c r="K920" s="3" t="inlineStr">
        <is>
          <t>남이면 양촌리 도로 접한 자연녹지 밭 매매 창고.근생등 추천</t>
        </is>
      </c>
      <c r="L920" s="6">
        <f>HYPERLINK("https://fin.land.naver.com/articles/2651924628", "매물Link")</f>
        <v/>
      </c>
      <c r="M920" s="6">
        <f>HYPERLINK("https://map.naver.com/p/search/남이면 양촌리 317-2", "지도Link")</f>
        <v/>
      </c>
      <c r="N920" s="6">
        <f>HYPERLINK("http://www.eum.go.kr/web/ar/lu/luLandDet.jsp?pnu=4311231037103170002&amp;isNoScr=script&amp;mode=search", "토지이음")</f>
        <v/>
      </c>
      <c r="O920" s="3" t="inlineStr">
        <is>
          <t>그린</t>
        </is>
      </c>
      <c r="P920" s="4" t="n">
        <v>1</v>
      </c>
      <c r="Q920" s="4" t="n">
        <v>1309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373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71000</v>
      </c>
      <c r="G921" s="4" t="n">
        <v>1993</v>
      </c>
      <c r="H921" s="4" t="n">
        <v>603</v>
      </c>
      <c r="I921" s="5" t="n">
        <v>117.7</v>
      </c>
      <c r="J921" s="5" t="n">
        <v>52.3</v>
      </c>
      <c r="K921" s="3" t="inlineStr">
        <is>
          <t>3순환로 인접  정남향 토지로 활용도 좋은 저렴한토지</t>
        </is>
      </c>
      <c r="L921" s="6">
        <f>HYPERLINK("https://fin.land.naver.com/articles/2655210050", "매물Link")</f>
        <v/>
      </c>
      <c r="M921" s="6">
        <f>HYPERLINK("https://map.naver.com/p/search/남이면 양촌리 373", "지도Link")</f>
        <v/>
      </c>
      <c r="N921" s="6">
        <f>HYPERLINK("http://www.eum.go.kr/web/ar/lu/luLandDet.jsp?pnu=4311231037103730000&amp;isNoScr=script&amp;mode=search",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1993</v>
      </c>
      <c r="R921" s="3" t="inlineStr">
        <is>
          <t>보전녹지지역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395-1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684</v>
      </c>
      <c r="H922" s="4" t="n">
        <v>207</v>
      </c>
      <c r="I922" s="5" t="n">
        <v>140.1</v>
      </c>
      <c r="J922" s="5" t="n">
        <v>42.1</v>
      </c>
      <c r="K922" s="3" t="inlineStr">
        <is>
          <t>남향토지로 접근성 우수</t>
        </is>
      </c>
      <c r="L922" s="6">
        <f>HYPERLINK("https://fin.land.naver.com/articles/2651705474", "매물Link")</f>
        <v/>
      </c>
      <c r="M922" s="6">
        <f>HYPERLINK("https://map.naver.com/p/search/남이면 양촌리 395-1", "지도Link")</f>
        <v/>
      </c>
      <c r="N922" s="6">
        <f>HYPERLINK("http://www.eum.go.kr/web/ar/lu/luLandDet.jsp?pnu=4311231037103950001&amp;isNoScr=script&amp;mode=search", "토지이음")</f>
        <v/>
      </c>
      <c r="O922" s="3" t="inlineStr">
        <is>
          <t>터사랑</t>
        </is>
      </c>
      <c r="P922" s="4" t="n">
        <v>1</v>
      </c>
      <c r="Q922" s="4" t="n">
        <v>684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417-3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220000</v>
      </c>
      <c r="G923" s="4" t="n">
        <v>4540</v>
      </c>
      <c r="H923" s="4" t="n">
        <v>1373</v>
      </c>
      <c r="I923" s="5" t="n">
        <v>160.2</v>
      </c>
      <c r="J923" s="5" t="n">
        <v>30.3</v>
      </c>
      <c r="K923" s="3" t="inlineStr">
        <is>
          <t>8m 아스팔트 포장도로에 접한 토지. 용도 다양함</t>
        </is>
      </c>
      <c r="L923" s="6">
        <f>HYPERLINK("https://fin.land.naver.com/articles/2655210508", "매물Link")</f>
        <v/>
      </c>
      <c r="M923" s="6">
        <f>HYPERLINK("https://map.naver.com/p/search/남이면 양촌리 417-3", "지도Link")</f>
        <v/>
      </c>
      <c r="N923" s="6">
        <f>HYPERLINK("http://www.eum.go.kr/web/ar/lu/luLandDet.jsp?pnu=4311231037104170003&amp;isNoScr=script&amp;mode=search", "토지이음")</f>
        <v/>
      </c>
      <c r="O923" s="3" t="inlineStr">
        <is>
          <t>청주원</t>
        </is>
      </c>
      <c r="P923" s="4" t="n">
        <v>1</v>
      </c>
      <c r="Q923" s="4" t="n">
        <v>1088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맹지</t>
        </is>
      </c>
    </row>
    <row r="924">
      <c r="A924" s="3" t="inlineStr">
        <is>
          <t>남이면 양촌리 419-4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234000</v>
      </c>
      <c r="G924" s="4" t="n">
        <v>4829</v>
      </c>
      <c r="H924" s="4" t="n">
        <v>1461</v>
      </c>
      <c r="I924" s="5" t="n">
        <v>160.2</v>
      </c>
      <c r="J924" s="5" t="n">
        <v>37.5</v>
      </c>
      <c r="K924" s="3" t="inlineStr">
        <is>
          <t>8m도로접, 제2종근생 제조압 허가득, 토목공사 완료</t>
        </is>
      </c>
      <c r="L924" s="6">
        <f>HYPERLINK("https://fin.land.naver.com/articles/2654897282", "매물Link")</f>
        <v/>
      </c>
      <c r="M924" s="6">
        <f>HYPERLINK("https://map.naver.com/p/search/남이면 양촌리 419-4", "지도Link")</f>
        <v/>
      </c>
      <c r="N924" s="6">
        <f>HYPERLINK("http://www.eum.go.kr/web/ar/lu/luLandDet.jsp?pnu=4311231037104190004&amp;isNoScr=script&amp;mode=search", "토지이음")</f>
        <v/>
      </c>
      <c r="O924" s="3" t="inlineStr">
        <is>
          <t>플러스자이합동</t>
        </is>
      </c>
      <c r="P924" s="4" t="n">
        <v>1</v>
      </c>
      <c r="Q924" s="4" t="n">
        <v>911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37.5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435</t>
        </is>
      </c>
      <c r="B926" s="3" t="inlineStr">
        <is>
          <t>자연녹지지역</t>
        </is>
      </c>
      <c r="C926" s="3" t="inlineStr">
        <is>
          <t>도로</t>
        </is>
      </c>
      <c r="D926" s="3" t="inlineStr">
        <is>
          <t>답</t>
        </is>
      </c>
      <c r="E926" s="3" t="inlineStr">
        <is>
          <t>매매</t>
        </is>
      </c>
      <c r="F926" s="4" t="n">
        <v>140000</v>
      </c>
      <c r="G926" s="4" t="n">
        <v>2099</v>
      </c>
      <c r="H926" s="4" t="n">
        <v>635</v>
      </c>
      <c r="I926" s="5" t="n">
        <v>220.5</v>
      </c>
      <c r="J926" s="5" t="n">
        <v>16.2</v>
      </c>
      <c r="K926" s="3" t="inlineStr">
        <is>
          <t>청주시내 접근성 좋은 남이면 양촌리 근생으로 개발하면 좋을 토지매매</t>
        </is>
      </c>
      <c r="L926" s="6">
        <f>HYPERLINK("https://fin.land.naver.com/articles/2655718663", "매물Link")</f>
        <v/>
      </c>
      <c r="M926" s="6">
        <f>HYPERLINK("https://map.naver.com/p/search/남이면 양촌리 435", "지도Link")</f>
        <v/>
      </c>
      <c r="N926" s="6">
        <f>HYPERLINK("http://www.eum.go.kr/web/ar/lu/luLandDet.jsp?pnu=4311231037104350000&amp;isNoScr=script&amp;mode=search", "토지이음")</f>
        <v/>
      </c>
      <c r="O926" s="3" t="inlineStr">
        <is>
          <t>좋은선택</t>
        </is>
      </c>
      <c r="P926" s="4" t="n">
        <v>1</v>
      </c>
      <c r="Q926" s="4" t="n">
        <v>2844</v>
      </c>
      <c r="R926" s="3" t="inlineStr">
        <is>
          <t>지정되지않음</t>
        </is>
      </c>
      <c r="S926" s="3" t="inlineStr">
        <is>
          <t>도로등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55.7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3.2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3.2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38.1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38.1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80.09999999999999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80.09999999999999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49.6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49.6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67.5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67.5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313.2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313.2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347.1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256.4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256.4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256.4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256.4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18.1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18.1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13.2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13.2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21.9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21.9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21.9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21.9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21.9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24.1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24.1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24.1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24.1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42.7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42.7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63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63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63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63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63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63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63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31.7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31.7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5.8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5.8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6.4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6.4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20.5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20.5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2026-10-19T06:50:21Z</dcterms:created>
  <dcterms:modified xsi:type="dcterms:W3CDTF">2026-10-19T06:50:37Z</dcterms:modified>
</cp:coreProperties>
</file>