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oy\OneDrive\Desktop\FaceRecognitionSystem\DATA BACKUP\"/>
    </mc:Choice>
  </mc:AlternateContent>
  <xr:revisionPtr revIDLastSave="0" documentId="8_{9472BDE8-7D35-41A5-ABEF-DEE817014A83}" xr6:coauthVersionLast="47" xr6:coauthVersionMax="47" xr10:uidLastSave="{00000000-0000-0000-0000-000000000000}"/>
  <bookViews>
    <workbookView xWindow="-120" yWindow="-120" windowWidth="29040" windowHeight="15720" activeTab="1" xr2:uid="{C6CBBC37-47D6-4154-8154-DDFFF7504E97}"/>
  </bookViews>
  <sheets>
    <sheet name="LOGS 11052024" sheetId="2" r:id="rId1"/>
    <sheet name="SUMMARY" sheetId="1" r:id="rId2"/>
  </sheets>
  <definedNames>
    <definedName name="ExternalData_1" localSheetId="0" hidden="1">'LOGS 11052024'!$A$1:$G$13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C27" i="1" l="1" a="1"/>
  <c r="C27" i="1" s="1"/>
  <c r="M27" i="1" s="1"/>
  <c r="P25" i="1"/>
  <c r="P26" i="1"/>
  <c r="O25" i="1"/>
  <c r="O26" i="1"/>
  <c r="N25" i="1"/>
  <c r="N26" i="1"/>
  <c r="C25" i="1" a="1"/>
  <c r="C25" i="1" s="1"/>
  <c r="C26" i="1" a="1"/>
  <c r="C26" i="1" s="1"/>
  <c r="M26" i="1" s="1"/>
  <c r="P24" i="1"/>
  <c r="O24" i="1"/>
  <c r="N24" i="1"/>
  <c r="C24" i="1" a="1"/>
  <c r="C24" i="1" s="1"/>
  <c r="H24" i="1" s="1"/>
  <c r="P28" i="1"/>
  <c r="O28" i="1"/>
  <c r="N28" i="1"/>
  <c r="C28" i="1" a="1"/>
  <c r="C28" i="1" s="1"/>
  <c r="P27" i="1"/>
  <c r="O27" i="1"/>
  <c r="O11" i="1"/>
  <c r="N27" i="1"/>
  <c r="O12" i="1"/>
  <c r="M25" i="1"/>
  <c r="C11" i="1" a="1"/>
  <c r="C11" i="1" s="1"/>
  <c r="M11" i="1" s="1"/>
  <c r="C12" i="1" a="1"/>
  <c r="C12" i="1" s="1"/>
  <c r="M12" i="1" s="1"/>
  <c r="O10" i="1"/>
  <c r="C13" i="1" a="1"/>
  <c r="C13" i="1" s="1"/>
  <c r="M13" i="1" s="1"/>
  <c r="C20" i="1" a="1"/>
  <c r="C20" i="1" s="1"/>
  <c r="M20" i="1" s="1"/>
  <c r="N15" i="1"/>
  <c r="C17" i="1" a="1"/>
  <c r="C17" i="1" s="1"/>
  <c r="M17" i="1" s="1"/>
  <c r="O16" i="1"/>
  <c r="O20" i="1"/>
  <c r="C16" i="1" a="1"/>
  <c r="C16" i="1" s="1"/>
  <c r="M16" i="1" s="1"/>
  <c r="C10" i="1" a="1"/>
  <c r="C10" i="1" s="1"/>
  <c r="M10" i="1" s="1"/>
  <c r="N10" i="1"/>
  <c r="P10" i="1"/>
  <c r="N11" i="1"/>
  <c r="P23" i="1"/>
  <c r="N12" i="1"/>
  <c r="N16" i="1"/>
  <c r="N20" i="1"/>
  <c r="P12" i="1"/>
  <c r="P16" i="1"/>
  <c r="P20" i="1"/>
  <c r="C21" i="1" a="1"/>
  <c r="C21" i="1" s="1"/>
  <c r="M21" i="1" s="1"/>
  <c r="N13" i="1"/>
  <c r="N17" i="1"/>
  <c r="N21" i="1"/>
  <c r="O13" i="1"/>
  <c r="O17" i="1"/>
  <c r="O21" i="1"/>
  <c r="P13" i="1"/>
  <c r="P17" i="1"/>
  <c r="P21" i="1"/>
  <c r="C14" i="1" a="1"/>
  <c r="C14" i="1" s="1"/>
  <c r="M14" i="1" s="1"/>
  <c r="C18" i="1" a="1"/>
  <c r="C18" i="1" s="1"/>
  <c r="M18" i="1" s="1"/>
  <c r="C22" i="1" a="1"/>
  <c r="C22" i="1" s="1"/>
  <c r="M22" i="1" s="1"/>
  <c r="N14" i="1"/>
  <c r="N18" i="1"/>
  <c r="N22" i="1"/>
  <c r="O14" i="1"/>
  <c r="O18" i="1"/>
  <c r="O22" i="1"/>
  <c r="P14" i="1"/>
  <c r="P18" i="1"/>
  <c r="P22" i="1"/>
  <c r="C15" i="1" a="1"/>
  <c r="C15" i="1" s="1"/>
  <c r="M15" i="1" s="1"/>
  <c r="C19" i="1" a="1"/>
  <c r="C19" i="1" s="1"/>
  <c r="M19" i="1" s="1"/>
  <c r="C23" i="1" a="1"/>
  <c r="C23" i="1" s="1"/>
  <c r="N19" i="1"/>
  <c r="N23" i="1"/>
  <c r="O15" i="1"/>
  <c r="O19" i="1"/>
  <c r="O23" i="1"/>
  <c r="P11" i="1"/>
  <c r="P15" i="1"/>
  <c r="P19" i="1"/>
  <c r="G27" i="1" l="1"/>
  <c r="H25" i="1"/>
  <c r="G25" i="1"/>
  <c r="H27" i="1"/>
  <c r="M24" i="1"/>
  <c r="G24" i="1" s="1"/>
  <c r="H28" i="1"/>
  <c r="G26" i="1"/>
  <c r="H26" i="1"/>
  <c r="I26" i="1" s="1"/>
  <c r="M28" i="1"/>
  <c r="G28" i="1" s="1"/>
  <c r="I27" i="1"/>
  <c r="I28" i="1"/>
  <c r="I24" i="1"/>
  <c r="I25" i="1"/>
  <c r="G11" i="1"/>
  <c r="H10" i="1"/>
  <c r="G12" i="1"/>
  <c r="G10" i="1"/>
  <c r="H16" i="1"/>
  <c r="G13" i="1"/>
  <c r="H13" i="1"/>
  <c r="H17" i="1"/>
  <c r="G21" i="1"/>
  <c r="G19" i="1"/>
  <c r="H20" i="1"/>
  <c r="H12" i="1"/>
  <c r="H22" i="1"/>
  <c r="H23" i="1"/>
  <c r="M23" i="1"/>
  <c r="G23" i="1" s="1"/>
  <c r="H14" i="1"/>
  <c r="H21" i="1"/>
  <c r="H15" i="1"/>
  <c r="H11" i="1"/>
  <c r="H19" i="1"/>
  <c r="H18" i="1"/>
  <c r="G20" i="1"/>
  <c r="G16" i="1"/>
  <c r="G14" i="1"/>
  <c r="G18" i="1"/>
  <c r="G15" i="1"/>
  <c r="G22" i="1"/>
  <c r="G17" i="1"/>
  <c r="I11" i="1" l="1"/>
  <c r="I12" i="1"/>
  <c r="I21" i="1"/>
  <c r="I13" i="1"/>
  <c r="I10" i="1"/>
  <c r="I16" i="1"/>
  <c r="I17" i="1"/>
  <c r="I19" i="1"/>
  <c r="I23" i="1"/>
  <c r="I22" i="1"/>
  <c r="I20" i="1"/>
  <c r="I15" i="1"/>
  <c r="I18" i="1"/>
  <c r="I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E3784-6FD9-4E81-889F-18650F8B88C3}" keepAlive="1" name="Query - LOGS 11052024" description="Connection to the 'LOGS 11052024' query in the workbook." type="5" refreshedVersion="7" background="1" saveData="1">
    <dbPr connection="Provider=Microsoft.Mashup.OleDb.1;Data Source=$Workbook$;Location=&quot;LOGS 11052024&quot;;Extended Properties=&quot;&quot;" command="SELECT * FROM [LOGS 11052024]"/>
  </connection>
  <connection id="2" xr16:uid="{A0E948EE-827E-4BA2-A824-0455BFAAE2B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9951701-781E-417D-A6F5-D189BD4681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998AA80-D010-4DDA-BB14-E9B958FF958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56D85D5-F6AE-43B1-92BF-6EC9E1D871A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<sst xmlns="http://schemas.openxmlformats.org/spreadsheetml/2006/main" count="69" uniqueCount="44">
  <si>
    <t>Source.Name</t>
  </si>
  <si>
    <t>FRAS ID</t>
  </si>
  <si>
    <t>STUDENT NO</t>
  </si>
  <si>
    <t>NAME</t>
  </si>
  <si>
    <t>PROGRAM</t>
  </si>
  <si>
    <t>TIME</t>
  </si>
  <si>
    <t>DATE</t>
  </si>
  <si>
    <t>Edward Monticillo</t>
  </si>
  <si>
    <t>Bryan Lomotos</t>
  </si>
  <si>
    <t>Jerwin Jamon</t>
  </si>
  <si>
    <t>Jaynald Camarillo</t>
  </si>
  <si>
    <t>Matthew Janmer Agrave</t>
  </si>
  <si>
    <t>Edriane Tadim</t>
  </si>
  <si>
    <t>Maricar Algebre</t>
  </si>
  <si>
    <t>Kareen Luisa Eve Macasaet</t>
  </si>
  <si>
    <t>Queenine Castillanes</t>
  </si>
  <si>
    <t>Llyod Christopher Paman</t>
  </si>
  <si>
    <t>Joshua Javier</t>
  </si>
  <si>
    <t>Ann Margaret Tabigue</t>
  </si>
  <si>
    <t>Bryan Jake Salomia</t>
  </si>
  <si>
    <t>AM TIME-OUT_11-05-2024.csv</t>
  </si>
  <si>
    <t>PM TIME-IN_11-05-2024.csv</t>
  </si>
  <si>
    <t>PM TIME-OUT_11-05-2024.csv</t>
  </si>
  <si>
    <t>TIME LOG TYPE</t>
  </si>
  <si>
    <t>AM TIME-IN</t>
  </si>
  <si>
    <t>DATE:</t>
  </si>
  <si>
    <t>CUT-OFF TIME:</t>
  </si>
  <si>
    <t>LATES</t>
  </si>
  <si>
    <t>ABSENCES</t>
  </si>
  <si>
    <t>FINE CHARGES PER LATE:</t>
  </si>
  <si>
    <t>FINE CHARGES PER ABSENT:</t>
  </si>
  <si>
    <t>TOTAL FINES</t>
  </si>
  <si>
    <t>AM TIME-IN_12-05-2024.csv</t>
  </si>
  <si>
    <t>Bryan Lloyd Alfonso</t>
  </si>
  <si>
    <t>Diego Repacatodo</t>
  </si>
  <si>
    <t>Ronald Daga</t>
  </si>
  <si>
    <t>Aeza Lea Gacal</t>
  </si>
  <si>
    <t>Al-Gamdi Dimalna</t>
  </si>
  <si>
    <t>Drexler Licatan</t>
  </si>
  <si>
    <t>Engineering</t>
  </si>
  <si>
    <t>Technology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</si>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</sst>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400]h:mm:ss\ AM/PM"/>
    <numFmt numFmtId="165" formatCode="[$-409]hh:mm:ss\ AM/PM;@"/>
    <numFmt numFmtId="166" formatCode="&quot;₱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66" fontId="0" fillId="0" borderId="2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19" formatCode="dd/mm/yyyy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6" formatCode="&quot;₱&quot;#,##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52EB1-D3C4-496F-A399-99282A6F220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Source.Name" tableColumnId="1"/>
      <queryTableField id="2" name="FRAS ID" tableColumnId="2"/>
      <queryTableField id="3" name="STUDENT NO" tableColumnId="3"/>
      <queryTableField id="4" name="NAME" tableColumnId="4"/>
      <queryTableField id="5" name="PROGRAM" tableColumnId="5"/>
      <queryTableField id="6" name="TIME" tableColumnId="6"/>
      <queryTableField id="7" name="DAT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4B940-63C3-4777-A9D0-7EDBD14A7CE7}" name="tblData" displayName="tblData" ref="A1:H13" tableType="queryTable" totalsRowShown="0">
  <autoFilter ref="A1:H13" xr:uid="{4DE4B940-63C3-4777-A9D0-7EDBD14A7CE7}"/>
  <tableColumns count="8">
    <tableColumn id="1" xr3:uid="{6F71A3E7-7D52-43F3-8509-4C93740521B6}" uniqueName="1" name="Source.Name" queryTableFieldId="1" dataDxfId="5"/>
    <tableColumn id="2" xr3:uid="{AA54818A-8583-4D63-A36B-64488A3BF2D5}" uniqueName="2" name="FRAS ID" queryTableFieldId="2"/>
    <tableColumn id="3" xr3:uid="{E2FF7229-0A50-4817-A619-6464F1A154CB}" uniqueName="3" name="STUDENT NO" queryTableFieldId="3"/>
    <tableColumn id="4" xr3:uid="{374C8ACB-9823-4BC7-BF2A-1CF5CF11BADB}" uniqueName="4" name="NAME" queryTableFieldId="4" dataDxfId="4"/>
    <tableColumn id="5" xr3:uid="{45ED7585-FEFB-4331-A2C1-4A24AC418AC5}" uniqueName="5" name="PROGRAM" queryTableFieldId="5" dataDxfId="3"/>
    <tableColumn id="6" xr3:uid="{F753A8C7-57FB-46AD-9699-EBEC5F6E7B59}" uniqueName="6" name="TIME" queryTableFieldId="6" dataDxfId="2"/>
    <tableColumn id="7" xr3:uid="{337A9C9F-194B-44B9-9C4C-0EA7EDB0112D}" uniqueName="7" name="DATE" queryTableFieldId="7" dataDxfId="1"/>
    <tableColumn id="8" xr3:uid="{B9C40069-B1FF-4A03-995C-377273D431F0}" uniqueName="8" name="TIME LOG TYPE" queryTableFieldId="8" dataDxfId="0">
      <calculatedColumnFormula>MID(tblData[[#This Row],[Source.Name]],1,FIND("_",tblData[[#This Row],[Source.Name]],1)-1)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72B7B-B0E2-44C4-8628-BAE1E537A08D}" name="Table2" displayName="Table2" ref="B9:I23" totalsRowShown="0" headerRowDxfId="19" dataDxfId="18">
  <autoFilter ref="B9:I23" xr:uid="{40B72B7B-B0E2-44C4-8628-BAE1E537A08D}"/>
  <tableColumns count="8">
    <tableColumn id="1" xr3:uid="{993F10DB-6699-4881-B4D1-B5DFCBDCAF73}" name="NAME"/>
    <tableColumn id="2" xr3:uid="{FB2624A7-85B1-4039-B355-CAF65A51D635}" name="AM TIME-IN" dataDxfId="17">
      <calculatedColumnFormula array="1">IFERROR(_xlfn._xlws.FILTER(tblData[TIME],(tblData[NAME]=$B10)*(tblData[TIME LOG TYPE]=C$9)*(tblData[DATE]=$C$6)),"ABSENT")</calculatedColumnFormula>
    </tableColumn>
    <tableColumn id="3" xr3:uid="{81686F84-C8F6-4105-BFB1-61444057754E}" name="Column1" dataDxfId="16"/>
    <tableColumn id="4" xr3:uid="{EF4A137A-99CD-42D5-B978-5D5E4088898E}" name="Column2" dataDxfId="15"/>
    <tableColumn id="5" xr3:uid="{F121F8F1-23C6-462C-94ED-79C689024950}" name="Column3" dataDxfId="14"/>
    <tableColumn id="6" xr3:uid="{E94CE4A1-6217-4230-9DA6-8529DED000C1}" name="LATES" dataDxfId="13">
      <calculatedColumnFormula>SUM(M10:P10)</calculatedColumnFormula>
    </tableColumn>
    <tableColumn id="7" xr3:uid="{AF6500DB-4CBE-4673-98A0-F11842A62725}" name="ABSENCES" dataDxfId="12">
      <calculatedColumnFormula>COUNTIF(C10:F10,"ABSENT")</calculatedColumnFormula>
    </tableColumn>
    <tableColumn id="8" xr3:uid="{50D77F74-59C8-49DE-B13B-65B35D47D360}" name="TOTAL FINES" dataDxfId="11">
      <calculatedColumnFormula>SUM(PRODUCT(G10,$C$5),PRODUCT(H10,$C$4))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53ED-630C-4BE7-BEE9-EEC345BC6BA1}">
  <dimension ref="A1:H13"/>
  <sheetViews>
    <sheetView workbookViewId="0">
      <selection activeCell="D8" sqref="D8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4.7109375" bestFit="1" customWidth="1"/>
    <col min="4" max="4" width="23.42578125" bestFit="1" customWidth="1"/>
    <col min="5" max="5" width="12.7109375" bestFit="1" customWidth="1"/>
    <col min="6" max="6" width="11.5703125" bestFit="1" customWidth="1"/>
    <col min="7" max="7" width="10.71093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s="16" t="s">
        <v>32</v>
      </c>
      <c r="B2">
        <v>13</v>
      </c>
      <c r="C2">
        <v>2020015</v>
      </c>
      <c r="D2" s="16" t="s">
        <v>8</v>
      </c>
      <c r="E2" s="16" t="s">
        <v>39</v>
      </c>
      <c r="F2" s="1">
        <v>0.40563657407407405</v>
      </c>
      <c r="G2" s="2">
        <v>45424</v>
      </c>
      <c r="H2" s="2" t="str">
        <f>MID(tblData[[#This Row],[Source.Name]],1,FIND("_",tblData[[#This Row],[Source.Name]],1)-1)</f>
        <v>AM TIME-IN</v>
      </c>
    </row>
    <row r="3" spans="1:8" x14ac:dyDescent="0.25">
      <c r="A3" s="16" t="s">
        <v>32</v>
      </c>
      <c r="B3">
        <v>19</v>
      </c>
      <c r="C3">
        <v>2018036</v>
      </c>
      <c r="D3" s="16" t="s">
        <v>34</v>
      </c>
      <c r="E3" s="16" t="s">
        <v>40</v>
      </c>
      <c r="F3" s="1">
        <v>0.42017361111111112</v>
      </c>
      <c r="G3" s="2">
        <v>45424</v>
      </c>
      <c r="H3" s="2" t="str">
        <f>MID(tblData[[#This Row],[Source.Name]],1,FIND("_",tblData[[#This Row],[Source.Name]],1)-1)</f>
        <v>AM TIME-IN</v>
      </c>
    </row>
    <row r="4" spans="1:8" x14ac:dyDescent="0.25">
      <c r="A4" s="16" t="s">
        <v>32</v>
      </c>
      <c r="B4">
        <v>20</v>
      </c>
      <c r="C4">
        <v>2020090</v>
      </c>
      <c r="D4" s="16" t="s">
        <v>35</v>
      </c>
      <c r="E4" s="16" t="s">
        <v>40</v>
      </c>
      <c r="F4" s="1">
        <v>0.42401620370370369</v>
      </c>
      <c r="G4" s="2">
        <v>45424</v>
      </c>
      <c r="H4" s="2" t="str">
        <f>MID(tblData[[#This Row],[Source.Name]],1,FIND("_",tblData[[#This Row],[Source.Name]],1)-1)</f>
        <v>AM TIME-IN</v>
      </c>
    </row>
    <row r="5" spans="1:8" x14ac:dyDescent="0.25">
      <c r="A5" s="16" t="s">
        <v>32</v>
      </c>
      <c r="B5">
        <v>21</v>
      </c>
      <c r="C5">
        <v>2019154</v>
      </c>
      <c r="D5" s="16" t="s">
        <v>36</v>
      </c>
      <c r="E5" s="16" t="s">
        <v>39</v>
      </c>
      <c r="F5" s="1">
        <v>0.43107638888888888</v>
      </c>
      <c r="G5" s="2">
        <v>45424</v>
      </c>
      <c r="H5" s="2" t="str">
        <f>MID(tblData[[#This Row],[Source.Name]],1,FIND("_",tblData[[#This Row],[Source.Name]],1)-1)</f>
        <v>AM TIME-IN</v>
      </c>
    </row>
    <row r="6" spans="1:8" x14ac:dyDescent="0.25">
      <c r="A6" s="16" t="s">
        <v>32</v>
      </c>
      <c r="B6">
        <v>4</v>
      </c>
      <c r="C6">
        <v>2020163</v>
      </c>
      <c r="D6" s="16" t="s">
        <v>19</v>
      </c>
      <c r="E6" s="16" t="s">
        <v>39</v>
      </c>
      <c r="F6" s="1">
        <v>0.43148148148148147</v>
      </c>
      <c r="G6" s="2">
        <v>45424</v>
      </c>
      <c r="H6" s="2" t="str">
        <f>MID(tblData[[#This Row],[Source.Name]],1,FIND("_",tblData[[#This Row],[Source.Name]],1)-1)</f>
        <v>AM TIME-IN</v>
      </c>
    </row>
    <row r="7" spans="1:8" x14ac:dyDescent="0.25">
      <c r="A7" s="16" t="s">
        <v>32</v>
      </c>
      <c r="B7">
        <v>7</v>
      </c>
      <c r="C7">
        <v>2020147</v>
      </c>
      <c r="D7" s="16" t="s">
        <v>16</v>
      </c>
      <c r="E7" s="16" t="s">
        <v>39</v>
      </c>
      <c r="F7" s="1">
        <v>0.45152777777777775</v>
      </c>
      <c r="G7" s="2">
        <v>45424</v>
      </c>
      <c r="H7" s="2" t="str">
        <f>MID(tblData[[#This Row],[Source.Name]],1,FIND("_",tblData[[#This Row],[Source.Name]],1)-1)</f>
        <v>AM TIME-IN</v>
      </c>
    </row>
    <row r="8" spans="1:8" x14ac:dyDescent="0.25">
      <c r="A8" s="16" t="s">
        <v>32</v>
      </c>
      <c r="B8">
        <v>22</v>
      </c>
      <c r="C8">
        <v>2019166</v>
      </c>
      <c r="D8" s="16" t="s">
        <v>37</v>
      </c>
      <c r="E8" s="16" t="s">
        <v>39</v>
      </c>
      <c r="F8" s="1">
        <v>0.4594212962962963</v>
      </c>
      <c r="G8" s="2">
        <v>45424</v>
      </c>
      <c r="H8" s="2" t="str">
        <f>MID(tblData[[#This Row],[Source.Name]],1,FIND("_",tblData[[#This Row],[Source.Name]],1)-1)</f>
        <v>AM TIME-IN</v>
      </c>
    </row>
    <row r="9" spans="1:8" x14ac:dyDescent="0.25">
      <c r="A9" s="16" t="s">
        <v>32</v>
      </c>
      <c r="B9">
        <v>23</v>
      </c>
      <c r="C9">
        <v>2019160</v>
      </c>
      <c r="D9" s="16" t="s">
        <v>38</v>
      </c>
      <c r="E9" s="16" t="s">
        <v>39</v>
      </c>
      <c r="F9" s="1">
        <v>0.46995370370370371</v>
      </c>
      <c r="G9" s="2">
        <v>45424</v>
      </c>
      <c r="H9" s="2" t="str">
        <f>MID(tblData[[#This Row],[Source.Name]],1,FIND("_",tblData[[#This Row],[Source.Name]],1)-1)</f>
        <v>AM TIME-IN</v>
      </c>
    </row>
    <row r="10" spans="1:8" x14ac:dyDescent="0.25">
      <c r="A10" s="16" t="s">
        <v>32</v>
      </c>
      <c r="B10">
        <v>8</v>
      </c>
      <c r="C10">
        <v>2021278</v>
      </c>
      <c r="D10" s="16" t="s">
        <v>15</v>
      </c>
      <c r="E10" s="16" t="s">
        <v>39</v>
      </c>
      <c r="F10" s="1">
        <v>0.4767939814814815</v>
      </c>
      <c r="G10" s="2">
        <v>45424</v>
      </c>
      <c r="H10" s="2" t="str">
        <f>MID(tblData[[#This Row],[Source.Name]],1,FIND("_",tblData[[#This Row],[Source.Name]],1)-1)</f>
        <v>AM TIME-IN</v>
      </c>
    </row>
    <row r="11" spans="1:8" x14ac:dyDescent="0.25">
      <c r="A11" s="16" t="s">
        <v>20</v>
      </c>
      <c r="D11" s="16"/>
      <c r="E11" s="16"/>
      <c r="F11" s="1"/>
      <c r="G11" s="2"/>
      <c r="H11" s="2" t="str">
        <f>MID(tblData[[#This Row],[Source.Name]],1,FIND("_",tblData[[#This Row],[Source.Name]],1)-1)</f>
        <v>AM TIME-OUT</v>
      </c>
    </row>
    <row r="12" spans="1:8" x14ac:dyDescent="0.25">
      <c r="A12" s="16" t="s">
        <v>21</v>
      </c>
      <c r="D12" s="16"/>
      <c r="E12" s="16"/>
      <c r="F12" s="1"/>
      <c r="G12" s="2"/>
      <c r="H12" s="2" t="str">
        <f>MID(tblData[[#This Row],[Source.Name]],1,FIND("_",tblData[[#This Row],[Source.Name]],1)-1)</f>
        <v>PM TIME-IN</v>
      </c>
    </row>
    <row r="13" spans="1:8" x14ac:dyDescent="0.25">
      <c r="A13" s="16" t="s">
        <v>22</v>
      </c>
      <c r="D13" s="16"/>
      <c r="E13" s="16"/>
      <c r="F13" s="1"/>
      <c r="G13" s="2"/>
      <c r="H13" s="2" t="str">
        <f>MID(tblData[[#This Row],[Source.Name]],1,FIND("_",tblData[[#This Row],[Source.Name]],1)-1)</f>
        <v>PM TIME-OUT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CFF-6A82-423D-A7D7-DD0643083326}">
  <dimension ref="B4:P28"/>
  <sheetViews>
    <sheetView showGridLines="0" tabSelected="1" topLeftCell="A2" zoomScale="136" zoomScaleNormal="136" workbookViewId="0">
      <selection activeCell="K23" sqref="K23"/>
    </sheetView>
  </sheetViews>
  <sheetFormatPr defaultRowHeight="15" x14ac:dyDescent="0.25"/>
  <cols>
    <col min="2" max="2" width="26.42578125" customWidth="1"/>
    <col min="3" max="6" width="18.5703125" style="4" customWidth="1"/>
    <col min="7" max="7" width="11.85546875" style="6" customWidth="1"/>
    <col min="8" max="8" width="12.140625" style="6" customWidth="1"/>
    <col min="9" max="9" width="12.5703125" style="6" customWidth="1"/>
    <col min="10" max="11" width="11.85546875" style="6" customWidth="1"/>
    <col min="13" max="16" width="9.140625" hidden="1" customWidth="1"/>
    <col min="17" max="17" width="0" hidden="1" customWidth="1"/>
  </cols>
  <sheetData>
    <row r="4" spans="2:16" x14ac:dyDescent="0.25">
      <c r="B4" s="7" t="s">
        <v>30</v>
      </c>
      <c r="C4" s="8">
        <v>150</v>
      </c>
      <c r="D4" s="9"/>
      <c r="E4" s="9"/>
      <c r="F4" s="9"/>
    </row>
    <row r="5" spans="2:16" x14ac:dyDescent="0.25">
      <c r="B5" s="10" t="s">
        <v>29</v>
      </c>
      <c r="C5" s="11">
        <v>20</v>
      </c>
      <c r="D5" s="12"/>
      <c r="E5" s="12"/>
      <c r="F5" s="12"/>
    </row>
    <row r="6" spans="2:16" x14ac:dyDescent="0.25">
      <c r="B6" s="10" t="s">
        <v>25</v>
      </c>
      <c r="C6" s="13">
        <v>45424</v>
      </c>
      <c r="D6" s="12"/>
      <c r="E6" s="12"/>
      <c r="F6" s="12"/>
    </row>
    <row r="7" spans="2:16" x14ac:dyDescent="0.25">
      <c r="B7" s="10" t="s">
        <v>26</v>
      </c>
      <c r="C7" s="14">
        <v>0.4375</v>
      </c>
      <c r="D7" s="14">
        <v>0.48958333333333331</v>
      </c>
      <c r="E7" s="14">
        <v>0.57291666666666663</v>
      </c>
      <c r="F7" s="14">
        <v>0.73958333333333337</v>
      </c>
    </row>
    <row r="9" spans="2:16" x14ac:dyDescent="0.25">
      <c r="B9" t="s">
        <v>3</v>
      </c>
      <c r="C9" s="4" t="s">
        <v>24</v>
      </c>
      <c r="D9" s="4" t="s">
        <v>41</v>
      </c>
      <c r="E9" s="3" t="s">
        <v>42</v>
      </c>
      <c r="F9" s="4" t="s">
        <v>43</v>
      </c>
      <c r="G9" s="6" t="s">
        <v>27</v>
      </c>
      <c r="H9" s="6" t="s">
        <v>28</v>
      </c>
      <c r="I9" s="6" t="s">
        <v>31</v>
      </c>
    </row>
    <row r="10" spans="2:16" x14ac:dyDescent="0.25">
      <c r="B10" t="s">
        <v>7</v>
      </c>
      <c r="C10" s="5" t="str" cm="1">
        <f t="array" ref="C10">IFERROR(_xlfn._xlws.FILTER(tblData[TIME],(tblData[NAME]=$B10)*(tblData[TIME LOG TYPE]=C$9)*(tblData[DATE]=$C$6)),"ABSENT")</f>
        <v>ABSENT</v>
      </c>
      <c r="D10" s="5"/>
      <c r="E10" s="5"/>
      <c r="F10" s="5"/>
      <c r="G10" s="6">
        <f>SUM(M10:P10)</f>
        <v>0</v>
      </c>
      <c r="H10" s="6">
        <f>COUNTIF(C10:F10,"ABSENT")</f>
        <v>1</v>
      </c>
      <c r="I10" s="15">
        <f>SUM(PRODUCT(G10,$C$5),PRODUCT(H10,$C$4))</f>
        <v>150</v>
      </c>
      <c r="M10">
        <f>IF(OR(C10&lt;=$C$7,C10="ABSENT"),0,1)</f>
        <v>0</v>
      </c>
      <c r="N10">
        <f>IF(OR(D10&lt;=$D$7,D10="ABSENT"),0,1)</f>
        <v>0</v>
      </c>
      <c r="O10">
        <f>IF(OR(E10&lt;=$E$7,E10="ABSENT"),0,1)</f>
        <v>0</v>
      </c>
      <c r="P10">
        <f>IF(OR(F10&lt;=$F$7,F10="ABSENT"),0,1)</f>
        <v>0</v>
      </c>
    </row>
    <row r="11" spans="2:16" x14ac:dyDescent="0.25">
      <c r="B11" t="s">
        <v>8</v>
      </c>
      <c r="C11" s="5" cm="1">
        <f t="array" ref="C11">IFERROR(_xlfn._xlws.FILTER(tblData[TIME],(tblData[NAME]=$B11)*(tblData[TIME LOG TYPE]=C$9)*(tblData[DATE]=$C$6)),"ABSENT")</f>
        <v>0.40563657407407405</v>
      </c>
      <c r="D11" s="5"/>
      <c r="E11" s="5"/>
      <c r="F11" s="5"/>
      <c r="G11" s="6">
        <f t="shared" ref="G11:G22" si="0">SUM(M11:P11)</f>
        <v>0</v>
      </c>
      <c r="H11" s="6">
        <f t="shared" ref="H11:H22" si="1">COUNTIF(C11:F11,"ABSENT")</f>
        <v>0</v>
      </c>
      <c r="I11" s="15">
        <f t="shared" ref="I11:I22" si="2">SUM(PRODUCT(G11,$C$5),PRODUCT(H11,$C$4))</f>
        <v>0</v>
      </c>
      <c r="M11">
        <f t="shared" ref="M11:M22" si="3">IF(OR(C11&lt;=$C$7,C11="ABSENT"),0,1)</f>
        <v>0</v>
      </c>
      <c r="N11">
        <f t="shared" ref="N11:N22" si="4">IF(OR(D11&lt;=$D$7,D11="ABSENT"),0,1)</f>
        <v>0</v>
      </c>
      <c r="O11">
        <f t="shared" ref="O11:O22" si="5">IF(OR(E11&lt;=$E$7,E11="ABSENT"),0,1)</f>
        <v>0</v>
      </c>
      <c r="P11">
        <f t="shared" ref="P11:P22" si="6">IF(OR(F11&lt;=$F$7,F11="ABSENT"),0,1)</f>
        <v>0</v>
      </c>
    </row>
    <row r="12" spans="2:16" x14ac:dyDescent="0.25">
      <c r="B12" t="s">
        <v>9</v>
      </c>
      <c r="C12" s="5" t="str" cm="1">
        <f t="array" ref="C12">IFERROR(_xlfn._xlws.FILTER(tblData[TIME],(tblData[NAME]=$B12)*(tblData[TIME LOG TYPE]=C$9)*(tblData[DATE]=$C$6)),"ABSENT")</f>
        <v>ABSENT</v>
      </c>
      <c r="D12" s="5"/>
      <c r="E12" s="5"/>
      <c r="F12" s="5"/>
      <c r="G12" s="6">
        <f t="shared" si="0"/>
        <v>0</v>
      </c>
      <c r="H12" s="6">
        <f t="shared" si="1"/>
        <v>1</v>
      </c>
      <c r="I12" s="15">
        <f t="shared" si="2"/>
        <v>150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</row>
    <row r="13" spans="2:16" x14ac:dyDescent="0.25">
      <c r="B13" t="s">
        <v>10</v>
      </c>
      <c r="C13" s="5" t="str" cm="1">
        <f t="array" ref="C13">IFERROR(_xlfn._xlws.FILTER(tblData[TIME],(tblData[NAME]=$B13)*(tblData[TIME LOG TYPE]=C$9)*(tblData[DATE]=$C$6)),"ABSENT")</f>
        <v>ABSENT</v>
      </c>
      <c r="D13" s="5"/>
      <c r="E13" s="5"/>
      <c r="F13" s="5"/>
      <c r="G13" s="6">
        <f t="shared" si="0"/>
        <v>0</v>
      </c>
      <c r="H13" s="6">
        <f t="shared" si="1"/>
        <v>1</v>
      </c>
      <c r="I13" s="15">
        <f t="shared" si="2"/>
        <v>150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</row>
    <row r="14" spans="2:16" x14ac:dyDescent="0.25">
      <c r="B14" t="s">
        <v>11</v>
      </c>
      <c r="C14" s="5" t="str" cm="1">
        <f t="array" ref="C14">IFERROR(_xlfn._xlws.FILTER(tblData[TIME],(tblData[NAME]=$B14)*(tblData[TIME LOG TYPE]=C$9)*(tblData[DATE]=$C$6)),"ABSENT")</f>
        <v>ABSENT</v>
      </c>
      <c r="D14" s="5"/>
      <c r="E14" s="5"/>
      <c r="F14" s="5"/>
      <c r="G14" s="6">
        <f t="shared" si="0"/>
        <v>0</v>
      </c>
      <c r="H14" s="6">
        <f t="shared" si="1"/>
        <v>1</v>
      </c>
      <c r="I14" s="15">
        <f t="shared" si="2"/>
        <v>150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</row>
    <row r="15" spans="2:16" x14ac:dyDescent="0.25">
      <c r="B15" t="s">
        <v>12</v>
      </c>
      <c r="C15" s="5" t="str" cm="1">
        <f t="array" ref="C15">IFERROR(_xlfn._xlws.FILTER(tblData[TIME],(tblData[NAME]=$B15)*(tblData[TIME LOG TYPE]=C$9)*(tblData[DATE]=$C$6)),"ABSENT")</f>
        <v>ABSENT</v>
      </c>
      <c r="D15" s="5"/>
      <c r="E15" s="5"/>
      <c r="F15" s="5"/>
      <c r="G15" s="6">
        <f t="shared" si="0"/>
        <v>0</v>
      </c>
      <c r="H15" s="6">
        <f t="shared" si="1"/>
        <v>1</v>
      </c>
      <c r="I15" s="15">
        <f t="shared" si="2"/>
        <v>150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</row>
    <row r="16" spans="2:16" x14ac:dyDescent="0.25">
      <c r="B16" t="s">
        <v>13</v>
      </c>
      <c r="C16" s="5" t="str" cm="1">
        <f t="array" ref="C16">IFERROR(_xlfn._xlws.FILTER(tblData[TIME],(tblData[NAME]=$B16)*(tblData[TIME LOG TYPE]=C$9)*(tblData[DATE]=$C$6)),"ABSENT")</f>
        <v>ABSENT</v>
      </c>
      <c r="D16" s="5"/>
      <c r="E16" s="5"/>
      <c r="F16" s="5"/>
      <c r="G16" s="6">
        <f t="shared" si="0"/>
        <v>0</v>
      </c>
      <c r="H16" s="6">
        <f t="shared" si="1"/>
        <v>1</v>
      </c>
      <c r="I16" s="15">
        <f t="shared" si="2"/>
        <v>150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</row>
    <row r="17" spans="2:16" x14ac:dyDescent="0.25">
      <c r="B17" t="s">
        <v>14</v>
      </c>
      <c r="C17" s="5" t="str" cm="1">
        <f t="array" ref="C17">IFERROR(_xlfn._xlws.FILTER(tblData[TIME],(tblData[NAME]=$B17)*(tblData[TIME LOG TYPE]=C$9)*(tblData[DATE]=$C$6)),"ABSENT")</f>
        <v>ABSENT</v>
      </c>
      <c r="D17" s="5"/>
      <c r="E17" s="5"/>
      <c r="F17" s="5"/>
      <c r="G17" s="6">
        <f t="shared" si="0"/>
        <v>0</v>
      </c>
      <c r="H17" s="6">
        <f t="shared" si="1"/>
        <v>1</v>
      </c>
      <c r="I17" s="15">
        <f t="shared" si="2"/>
        <v>150</v>
      </c>
      <c r="M17">
        <f t="shared" si="3"/>
        <v>0</v>
      </c>
      <c r="N17">
        <f t="shared" si="4"/>
        <v>0</v>
      </c>
      <c r="O17">
        <f t="shared" si="5"/>
        <v>0</v>
      </c>
      <c r="P17">
        <f t="shared" si="6"/>
        <v>0</v>
      </c>
    </row>
    <row r="18" spans="2:16" x14ac:dyDescent="0.25">
      <c r="B18" t="s">
        <v>15</v>
      </c>
      <c r="C18" s="5" cm="1">
        <f t="array" ref="C18">IFERROR(_xlfn._xlws.FILTER(tblData[TIME],(tblData[NAME]=$B18)*(tblData[TIME LOG TYPE]=C$9)*(tblData[DATE]=$C$6)),"ABSENT")</f>
        <v>0.4767939814814815</v>
      </c>
      <c r="D18" s="5"/>
      <c r="E18" s="5"/>
      <c r="F18" s="5"/>
      <c r="G18" s="6">
        <f t="shared" si="0"/>
        <v>1</v>
      </c>
      <c r="H18" s="6">
        <f t="shared" si="1"/>
        <v>0</v>
      </c>
      <c r="I18" s="15">
        <f t="shared" si="2"/>
        <v>20</v>
      </c>
      <c r="M18">
        <f t="shared" si="3"/>
        <v>1</v>
      </c>
      <c r="N18">
        <f t="shared" si="4"/>
        <v>0</v>
      </c>
      <c r="O18">
        <f t="shared" si="5"/>
        <v>0</v>
      </c>
      <c r="P18">
        <f t="shared" si="6"/>
        <v>0</v>
      </c>
    </row>
    <row r="19" spans="2:16" x14ac:dyDescent="0.25">
      <c r="B19" t="s">
        <v>16</v>
      </c>
      <c r="C19" s="5" cm="1">
        <f t="array" ref="C19">IFERROR(_xlfn._xlws.FILTER(tblData[TIME],(tblData[NAME]=$B19)*(tblData[TIME LOG TYPE]=C$9)*(tblData[DATE]=$C$6)),"ABSENT")</f>
        <v>0.45152777777777775</v>
      </c>
      <c r="D19" s="5"/>
      <c r="E19" s="5"/>
      <c r="F19" s="5"/>
      <c r="G19" s="6">
        <f t="shared" si="0"/>
        <v>1</v>
      </c>
      <c r="H19" s="6">
        <f t="shared" si="1"/>
        <v>0</v>
      </c>
      <c r="I19" s="15">
        <f t="shared" si="2"/>
        <v>20</v>
      </c>
      <c r="M19">
        <f t="shared" si="3"/>
        <v>1</v>
      </c>
      <c r="N19">
        <f t="shared" si="4"/>
        <v>0</v>
      </c>
      <c r="O19">
        <f t="shared" si="5"/>
        <v>0</v>
      </c>
      <c r="P19">
        <f t="shared" si="6"/>
        <v>0</v>
      </c>
    </row>
    <row r="20" spans="2:16" x14ac:dyDescent="0.25">
      <c r="B20" t="s">
        <v>17</v>
      </c>
      <c r="C20" s="5" t="str" cm="1">
        <f t="array" ref="C20">IFERROR(_xlfn._xlws.FILTER(tblData[TIME],(tblData[NAME]=$B20)*(tblData[TIME LOG TYPE]=C$9)*(tblData[DATE]=$C$6)),"ABSENT")</f>
        <v>ABSENT</v>
      </c>
      <c r="D20" s="5"/>
      <c r="E20" s="5"/>
      <c r="F20" s="5"/>
      <c r="G20" s="6">
        <f t="shared" si="0"/>
        <v>0</v>
      </c>
      <c r="H20" s="6">
        <f t="shared" si="1"/>
        <v>1</v>
      </c>
      <c r="I20" s="15">
        <f t="shared" si="2"/>
        <v>150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</row>
    <row r="21" spans="2:16" x14ac:dyDescent="0.25">
      <c r="B21" t="s">
        <v>18</v>
      </c>
      <c r="C21" s="5" t="str" cm="1">
        <f t="array" ref="C21">IFERROR(_xlfn._xlws.FILTER(tblData[TIME],(tblData[NAME]=$B21)*(tblData[TIME LOG TYPE]=C$9)*(tblData[DATE]=$C$6)),"ABSENT")</f>
        <v>ABSENT</v>
      </c>
      <c r="D21" s="5"/>
      <c r="E21" s="5"/>
      <c r="F21" s="5"/>
      <c r="G21" s="6">
        <f t="shared" si="0"/>
        <v>0</v>
      </c>
      <c r="H21" s="6">
        <f t="shared" si="1"/>
        <v>1</v>
      </c>
      <c r="I21" s="15">
        <f t="shared" si="2"/>
        <v>150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2:16" x14ac:dyDescent="0.25">
      <c r="B22" t="s">
        <v>19</v>
      </c>
      <c r="C22" s="5" cm="1">
        <f t="array" ref="C22">IFERROR(_xlfn._xlws.FILTER(tblData[TIME],(tblData[NAME]=$B22)*(tblData[TIME LOG TYPE]=C$9)*(tblData[DATE]=$C$6)),"ABSENT")</f>
        <v>0.43148148148148147</v>
      </c>
      <c r="D22" s="5"/>
      <c r="E22" s="5"/>
      <c r="F22" s="5"/>
      <c r="G22" s="6">
        <f t="shared" si="0"/>
        <v>0</v>
      </c>
      <c r="H22" s="6">
        <f t="shared" si="1"/>
        <v>0</v>
      </c>
      <c r="I22" s="15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2:16" x14ac:dyDescent="0.25">
      <c r="B23" t="s">
        <v>33</v>
      </c>
      <c r="C23" s="5" t="str" cm="1">
        <f t="array" ref="C23">IFERROR(_xlfn._xlws.FILTER(tblData[TIME],(tblData[NAME]=$B23)*(tblData[TIME LOG TYPE]=C$9)*(tblData[DATE]=$C$6)),"ABSENT")</f>
        <v>ABSENT</v>
      </c>
      <c r="D23" s="5"/>
      <c r="E23" s="5"/>
      <c r="F23" s="5"/>
      <c r="G23" s="6">
        <f>SUM(M23:P23)</f>
        <v>0</v>
      </c>
      <c r="H23" s="6">
        <f>COUNTIF(C23:F23,"ABSENT")</f>
        <v>1</v>
      </c>
      <c r="I23" s="15">
        <f>SUM(PRODUCT(G23,$C$5),PRODUCT(H23,$C$4))</f>
        <v>150</v>
      </c>
      <c r="M23">
        <f>IF(OR(C23&lt;=$C$7,C23="ABSENT"),0,1)</f>
        <v>0</v>
      </c>
      <c r="N23">
        <f>IF(OR(D23&lt;=$D$7,D23="ABSENT"),0,1)</f>
        <v>0</v>
      </c>
      <c r="O23">
        <f>IF(OR(E23&lt;=$E$7,E23="ABSENT"),0,1)</f>
        <v>0</v>
      </c>
      <c r="P23">
        <f>IF(OR(F23&lt;=$F$7,F23="ABSENT"),0,1)</f>
        <v>0</v>
      </c>
    </row>
    <row r="24" spans="2:16" x14ac:dyDescent="0.25">
      <c r="B24" t="s">
        <v>34</v>
      </c>
      <c r="C24" s="5" cm="1">
        <f t="array" ref="C24">IFERROR(_xlfn._xlws.FILTER(tblData[TIME],(tblData[NAME]=$B24)*(tblData[TIME LOG TYPE]=C$9)*(tblData[DATE]=$C$6)),"ABSENT")</f>
        <v>0.42017361111111112</v>
      </c>
      <c r="D24" s="5"/>
      <c r="E24" s="5"/>
      <c r="F24" s="5"/>
      <c r="G24" s="6">
        <f t="shared" ref="G24:G25" si="7">SUM(M24:P24)</f>
        <v>0</v>
      </c>
      <c r="H24" s="6">
        <f t="shared" ref="H24:H25" si="8">COUNTIF(C24:F24,"ABSENT")</f>
        <v>0</v>
      </c>
      <c r="I24" s="15">
        <f t="shared" ref="I24:I25" si="9">SUM(PRODUCT(G24,$C$5),PRODUCT(H24,$C$4))</f>
        <v>0</v>
      </c>
      <c r="M24">
        <f t="shared" ref="M24:M25" si="10">IF(OR(C24&lt;=$C$7,C24="ABSENT"),0,1)</f>
        <v>0</v>
      </c>
      <c r="N24">
        <f t="shared" ref="N24:N25" si="11">IF(OR(D24&lt;=$D$7,D24="ABSENT"),0,1)</f>
        <v>0</v>
      </c>
      <c r="O24">
        <f t="shared" ref="O24:O25" si="12">IF(OR(E24&lt;=$E$7,E24="ABSENT"),0,1)</f>
        <v>0</v>
      </c>
      <c r="P24">
        <f t="shared" ref="P24:P25" si="13">IF(OR(F24&lt;=$F$7,F24="ABSENT"),0,1)</f>
        <v>0</v>
      </c>
    </row>
    <row r="25" spans="2:16" x14ac:dyDescent="0.25">
      <c r="B25" t="s">
        <v>35</v>
      </c>
      <c r="C25" s="5" cm="1">
        <f t="array" ref="C25">IFERROR(_xlfn._xlws.FILTER(tblData[TIME],(tblData[NAME]=$B25)*(tblData[TIME LOG TYPE]=C$9)*(tblData[DATE]=$C$6)),"ABSENT")</f>
        <v>0.42401620370370369</v>
      </c>
      <c r="D25" s="5"/>
      <c r="E25" s="5"/>
      <c r="F25" s="5"/>
      <c r="G25" s="6">
        <f t="shared" si="7"/>
        <v>0</v>
      </c>
      <c r="H25" s="6">
        <f t="shared" si="8"/>
        <v>0</v>
      </c>
      <c r="I25" s="1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</row>
    <row r="26" spans="2:16" x14ac:dyDescent="0.25">
      <c r="B26" t="s">
        <v>37</v>
      </c>
      <c r="C26" s="5" cm="1">
        <f t="array" ref="C26">IFERROR(_xlfn._xlws.FILTER(tblData[TIME],(tblData[NAME]=$B26)*(tblData[TIME LOG TYPE]=C$9)*(tblData[DATE]=$C$6)),"ABSENT")</f>
        <v>0.4594212962962963</v>
      </c>
      <c r="D26" s="5"/>
      <c r="E26" s="5"/>
      <c r="F26" s="5"/>
      <c r="G26" s="6">
        <f t="shared" ref="G26:G28" si="14">SUM(M26:P26)</f>
        <v>1</v>
      </c>
      <c r="H26" s="6">
        <f t="shared" ref="H26:H28" si="15">COUNTIF(C26:F26,"ABSENT")</f>
        <v>0</v>
      </c>
      <c r="I26" s="15">
        <f t="shared" ref="I26:I28" si="16">SUM(PRODUCT(G26,$C$5),PRODUCT(H26,$C$4))</f>
        <v>20</v>
      </c>
      <c r="M26">
        <f t="shared" ref="M26:M28" si="17">IF(OR(C26&lt;=$C$7,C26="ABSENT"),0,1)</f>
        <v>1</v>
      </c>
      <c r="N26">
        <f t="shared" ref="N26:N28" si="18">IF(OR(D26&lt;=$D$7,D26="ABSENT"),0,1)</f>
        <v>0</v>
      </c>
      <c r="O26">
        <f t="shared" ref="O26:O28" si="19">IF(OR(E26&lt;=$E$7,E26="ABSENT"),0,1)</f>
        <v>0</v>
      </c>
      <c r="P26">
        <f t="shared" ref="P26:P28" si="20">IF(OR(F26&lt;=$F$7,F26="ABSENT"),0,1)</f>
        <v>0</v>
      </c>
    </row>
    <row r="27" spans="2:16" x14ac:dyDescent="0.25">
      <c r="B27" t="s">
        <v>36</v>
      </c>
      <c r="C27" s="5" cm="1">
        <f t="array" ref="C27">IFERROR(_xlfn._xlws.FILTER(tblData[TIME],(tblData[NAME]=$B27)*(tblData[TIME LOG TYPE]=C$9)*(tblData[DATE]=$C$6)),"ABSENT")</f>
        <v>0.43107638888888888</v>
      </c>
      <c r="D27" s="5"/>
      <c r="E27" s="5"/>
      <c r="F27" s="5"/>
      <c r="G27" s="6">
        <f t="shared" si="14"/>
        <v>0</v>
      </c>
      <c r="H27" s="6">
        <f t="shared" si="15"/>
        <v>0</v>
      </c>
      <c r="I27" s="15">
        <f t="shared" si="16"/>
        <v>0</v>
      </c>
      <c r="M27">
        <f t="shared" si="17"/>
        <v>0</v>
      </c>
      <c r="N27">
        <f t="shared" si="18"/>
        <v>0</v>
      </c>
      <c r="O27">
        <f t="shared" si="19"/>
        <v>0</v>
      </c>
      <c r="P27">
        <f t="shared" si="20"/>
        <v>0</v>
      </c>
    </row>
    <row r="28" spans="2:16" x14ac:dyDescent="0.25">
      <c r="B28" t="s">
        <v>38</v>
      </c>
      <c r="C28" s="5" cm="1">
        <f t="array" ref="C28">IFERROR(_xlfn._xlws.FILTER(tblData[TIME],(tblData[NAME]=$B28)*(tblData[TIME LOG TYPE]=C$9)*(tblData[DATE]=$C$6)),"ABSENT")</f>
        <v>0.46995370370370371</v>
      </c>
      <c r="D28" s="5"/>
      <c r="E28" s="5"/>
      <c r="F28" s="5"/>
      <c r="G28" s="6">
        <f t="shared" si="14"/>
        <v>1</v>
      </c>
      <c r="H28" s="6">
        <f t="shared" si="15"/>
        <v>0</v>
      </c>
      <c r="I28" s="15">
        <f t="shared" si="16"/>
        <v>20</v>
      </c>
      <c r="M28">
        <f t="shared" si="17"/>
        <v>1</v>
      </c>
      <c r="N28">
        <f t="shared" si="18"/>
        <v>0</v>
      </c>
      <c r="O28">
        <f t="shared" si="19"/>
        <v>0</v>
      </c>
      <c r="P28">
        <f t="shared" si="20"/>
        <v>0</v>
      </c>
    </row>
  </sheetData>
  <conditionalFormatting sqref="C10:C28">
    <cfRule type="cellIs" dxfId="10" priority="5" operator="greaterThan">
      <formula>$C$7</formula>
    </cfRule>
  </conditionalFormatting>
  <conditionalFormatting sqref="D10:D28">
    <cfRule type="cellIs" dxfId="9" priority="4" operator="greaterThan">
      <formula>$D$7</formula>
    </cfRule>
  </conditionalFormatting>
  <conditionalFormatting sqref="E10:E28">
    <cfRule type="cellIs" dxfId="8" priority="3" operator="greaterThan">
      <formula>$E$7</formula>
    </cfRule>
  </conditionalFormatting>
  <conditionalFormatting sqref="F10:F28">
    <cfRule type="cellIs" dxfId="7" priority="2" operator="greaterThan">
      <formula>$F$7</formula>
    </cfRule>
  </conditionalFormatting>
  <conditionalFormatting sqref="C10:F28">
    <cfRule type="containsText" dxfId="6" priority="1" operator="containsText" text="ABSENT">
      <formula>NOT(ISERROR(SEARCH("ABSENT",C10)))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A7B95-B7EC-48A7-8667-581822DE5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11052024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didoy jamon</dc:creator>
  <cp:lastModifiedBy>didoy jamon</cp:lastModifiedBy>
  <dcterms:created xsi:type="dcterms:W3CDTF">2024-05-11T08:32:45Z</dcterms:created>
  <dcterms:modified xsi:type="dcterms:W3CDTF">2024-05-12T08:25:54Z</dcterms:modified>
</cp:coreProperties>
</file>