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ex04\"/>
    </mc:Choice>
  </mc:AlternateContent>
  <xr:revisionPtr revIDLastSave="0" documentId="13_ncr:1_{65732DDD-0802-4DB6-8ABA-8F674E4A0C4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1" sheetId="9" r:id="rId1"/>
    <sheet name="P1_sketch" sheetId="10" r:id="rId2"/>
    <sheet name="CG_solution" sheetId="11" r:id="rId3"/>
    <sheet name="CG_results" sheetId="12" r:id="rId4"/>
    <sheet name="CG_results_proc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3" l="1"/>
  <c r="D100" i="13" s="1"/>
  <c r="B99" i="13"/>
  <c r="D99" i="13" s="1"/>
  <c r="B98" i="13"/>
  <c r="D98" i="13" s="1"/>
  <c r="B97" i="13"/>
  <c r="D97" i="13" s="1"/>
  <c r="B96" i="13"/>
  <c r="D96" i="13" s="1"/>
  <c r="B95" i="13"/>
  <c r="D95" i="13" s="1"/>
  <c r="B94" i="13"/>
  <c r="D94" i="13" s="1"/>
  <c r="F94" i="13" s="1"/>
  <c r="D91" i="13"/>
  <c r="F91" i="13" s="1"/>
  <c r="D92" i="13"/>
  <c r="G92" i="13" s="1"/>
  <c r="J91" i="13"/>
  <c r="I91" i="13"/>
  <c r="D93" i="13"/>
  <c r="H93" i="13" s="1"/>
  <c r="H74" i="13"/>
  <c r="H75" i="13"/>
  <c r="H76" i="13"/>
  <c r="H77" i="13"/>
  <c r="H78" i="13"/>
  <c r="H79" i="13"/>
  <c r="H80" i="13"/>
  <c r="H81" i="13"/>
  <c r="H82" i="13"/>
  <c r="H73" i="13"/>
  <c r="J73" i="13"/>
  <c r="I73" i="13"/>
  <c r="G74" i="13" s="1"/>
  <c r="F74" i="13"/>
  <c r="F75" i="13"/>
  <c r="F76" i="13"/>
  <c r="F77" i="13"/>
  <c r="F78" i="13"/>
  <c r="F79" i="13"/>
  <c r="F80" i="13"/>
  <c r="F81" i="13"/>
  <c r="F82" i="13"/>
  <c r="F73" i="13"/>
  <c r="K73" i="13"/>
  <c r="E74" i="13"/>
  <c r="E75" i="13"/>
  <c r="E76" i="13"/>
  <c r="E77" i="13"/>
  <c r="E78" i="13"/>
  <c r="E79" i="13"/>
  <c r="E80" i="13"/>
  <c r="E81" i="13"/>
  <c r="E82" i="13"/>
  <c r="E73" i="13"/>
  <c r="D76" i="13"/>
  <c r="D77" i="13"/>
  <c r="D78" i="13"/>
  <c r="D79" i="13"/>
  <c r="D80" i="13"/>
  <c r="D81" i="13"/>
  <c r="D82" i="13"/>
  <c r="B82" i="13"/>
  <c r="B81" i="13"/>
  <c r="B80" i="13"/>
  <c r="B79" i="13"/>
  <c r="B78" i="13"/>
  <c r="B77" i="13"/>
  <c r="B76" i="13"/>
  <c r="D75" i="13"/>
  <c r="D74" i="13"/>
  <c r="D73" i="13"/>
  <c r="C54" i="13"/>
  <c r="C55" i="13" s="1"/>
  <c r="I17" i="13"/>
  <c r="H17" i="13"/>
  <c r="G17" i="13"/>
  <c r="F17" i="13"/>
  <c r="E17" i="13"/>
  <c r="D17" i="13"/>
  <c r="C17" i="13"/>
  <c r="I3" i="13"/>
  <c r="H3" i="13"/>
  <c r="G3" i="13"/>
  <c r="F3" i="13"/>
  <c r="E3" i="13"/>
  <c r="D3" i="13"/>
  <c r="C3" i="13"/>
  <c r="AP37" i="12"/>
  <c r="AO37" i="12"/>
  <c r="AP36" i="12"/>
  <c r="AO36" i="12"/>
  <c r="AP35" i="12"/>
  <c r="AO35" i="12"/>
  <c r="AP34" i="12"/>
  <c r="AO34" i="12"/>
  <c r="AP33" i="12"/>
  <c r="AO33" i="12"/>
  <c r="AP32" i="12"/>
  <c r="AO32" i="12"/>
  <c r="AP31" i="12"/>
  <c r="AO31" i="12"/>
  <c r="AP30" i="12"/>
  <c r="AO30" i="12"/>
  <c r="AM37" i="12"/>
  <c r="AL37" i="12"/>
  <c r="AM36" i="12"/>
  <c r="AL36" i="12"/>
  <c r="AM35" i="12"/>
  <c r="AL35" i="12"/>
  <c r="AM34" i="12"/>
  <c r="AL34" i="12"/>
  <c r="AM33" i="12"/>
  <c r="AL33" i="12"/>
  <c r="AM32" i="12"/>
  <c r="AL32" i="12"/>
  <c r="AM31" i="12"/>
  <c r="AL31" i="12"/>
  <c r="AM30" i="12"/>
  <c r="AL30" i="12"/>
  <c r="AJ37" i="12"/>
  <c r="AI37" i="12"/>
  <c r="AJ36" i="12"/>
  <c r="AI36" i="12"/>
  <c r="AJ35" i="12"/>
  <c r="AI35" i="12"/>
  <c r="AJ34" i="12"/>
  <c r="AI34" i="12"/>
  <c r="AJ33" i="12"/>
  <c r="AI33" i="12"/>
  <c r="AJ32" i="12"/>
  <c r="AI32" i="12"/>
  <c r="AJ31" i="12"/>
  <c r="AI31" i="12"/>
  <c r="AJ30" i="12"/>
  <c r="AI30" i="12"/>
  <c r="AG37" i="12"/>
  <c r="AF37" i="12"/>
  <c r="AG36" i="12"/>
  <c r="AF36" i="12"/>
  <c r="AG35" i="12"/>
  <c r="AF35" i="12"/>
  <c r="AG34" i="12"/>
  <c r="AF34" i="12"/>
  <c r="AG33" i="12"/>
  <c r="AF33" i="12"/>
  <c r="AG32" i="12"/>
  <c r="AF32" i="12"/>
  <c r="AG31" i="12"/>
  <c r="AF31" i="12"/>
  <c r="AG30" i="12"/>
  <c r="AF30" i="12"/>
  <c r="AD37" i="12"/>
  <c r="AC37" i="12"/>
  <c r="AD36" i="12"/>
  <c r="AC36" i="12"/>
  <c r="AD35" i="12"/>
  <c r="AC35" i="12"/>
  <c r="AD34" i="12"/>
  <c r="AC34" i="12"/>
  <c r="AD33" i="12"/>
  <c r="AC33" i="12"/>
  <c r="AD32" i="12"/>
  <c r="AC32" i="12"/>
  <c r="AD31" i="12"/>
  <c r="AC31" i="12"/>
  <c r="AD30" i="12"/>
  <c r="AC30" i="12"/>
  <c r="AA31" i="12"/>
  <c r="AA32" i="12"/>
  <c r="AA33" i="12"/>
  <c r="AA34" i="12"/>
  <c r="AA35" i="12"/>
  <c r="AA36" i="12"/>
  <c r="AA37" i="12"/>
  <c r="Z31" i="12"/>
  <c r="Z32" i="12"/>
  <c r="Z33" i="12"/>
  <c r="Z34" i="12"/>
  <c r="Z35" i="12"/>
  <c r="Z36" i="12"/>
  <c r="Z37" i="12"/>
  <c r="AA30" i="12"/>
  <c r="Z30" i="12"/>
  <c r="X37" i="12"/>
  <c r="X36" i="12"/>
  <c r="X35" i="12"/>
  <c r="X34" i="12"/>
  <c r="X33" i="12"/>
  <c r="X32" i="12"/>
  <c r="X31" i="12"/>
  <c r="X30" i="12"/>
  <c r="W37" i="12"/>
  <c r="W36" i="12"/>
  <c r="W35" i="12"/>
  <c r="W34" i="12"/>
  <c r="W33" i="12"/>
  <c r="W32" i="12"/>
  <c r="W31" i="12"/>
  <c r="W30" i="12"/>
  <c r="I24" i="13"/>
  <c r="H24" i="13"/>
  <c r="G24" i="13"/>
  <c r="F24" i="13"/>
  <c r="E24" i="13"/>
  <c r="D24" i="13"/>
  <c r="C24" i="13"/>
  <c r="I23" i="13"/>
  <c r="H23" i="13"/>
  <c r="G23" i="13"/>
  <c r="F23" i="13"/>
  <c r="E23" i="13"/>
  <c r="D23" i="13"/>
  <c r="C23" i="13"/>
  <c r="I22" i="13"/>
  <c r="H22" i="13"/>
  <c r="H31" i="13" s="1"/>
  <c r="G22" i="13"/>
  <c r="F22" i="13"/>
  <c r="E22" i="13"/>
  <c r="D22" i="13"/>
  <c r="C22" i="13"/>
  <c r="I21" i="13"/>
  <c r="H21" i="13"/>
  <c r="G21" i="13"/>
  <c r="F21" i="13"/>
  <c r="E21" i="13"/>
  <c r="D21" i="13"/>
  <c r="C21" i="13"/>
  <c r="C30" i="13" s="1"/>
  <c r="I20" i="13"/>
  <c r="I29" i="13" s="1"/>
  <c r="H20" i="13"/>
  <c r="G20" i="13"/>
  <c r="F20" i="13"/>
  <c r="F29" i="13" s="1"/>
  <c r="E20" i="13"/>
  <c r="D20" i="13"/>
  <c r="C20" i="13"/>
  <c r="I19" i="13"/>
  <c r="H19" i="13"/>
  <c r="G19" i="13"/>
  <c r="F19" i="13"/>
  <c r="E19" i="13"/>
  <c r="D19" i="13"/>
  <c r="C19" i="13"/>
  <c r="I18" i="13"/>
  <c r="H18" i="13"/>
  <c r="H27" i="13" s="1"/>
  <c r="G18" i="13"/>
  <c r="G27" i="13" s="1"/>
  <c r="F18" i="13"/>
  <c r="E18" i="13"/>
  <c r="D18" i="13"/>
  <c r="D27" i="13" s="1"/>
  <c r="C18" i="13"/>
  <c r="W21" i="12"/>
  <c r="V21" i="12" s="1"/>
  <c r="W20" i="12"/>
  <c r="V20" i="12" s="1"/>
  <c r="W19" i="12"/>
  <c r="V19" i="12" s="1"/>
  <c r="W18" i="12"/>
  <c r="V18" i="12" s="1"/>
  <c r="W17" i="12"/>
  <c r="V17" i="12" s="1"/>
  <c r="W16" i="12"/>
  <c r="V16" i="12" s="1"/>
  <c r="W15" i="12"/>
  <c r="V15" i="12" s="1"/>
  <c r="Z21" i="12"/>
  <c r="Y21" i="12" s="1"/>
  <c r="Z20" i="12"/>
  <c r="Y20" i="12" s="1"/>
  <c r="Z19" i="12"/>
  <c r="Y19" i="12" s="1"/>
  <c r="Z18" i="12"/>
  <c r="Y18" i="12" s="1"/>
  <c r="Z17" i="12"/>
  <c r="Y17" i="12" s="1"/>
  <c r="Z16" i="12"/>
  <c r="Y16" i="12" s="1"/>
  <c r="Z15" i="12"/>
  <c r="Y15" i="12" s="1"/>
  <c r="AC21" i="12"/>
  <c r="AB21" i="12" s="1"/>
  <c r="AC20" i="12"/>
  <c r="AB20" i="12" s="1"/>
  <c r="AC19" i="12"/>
  <c r="AB19" i="12" s="1"/>
  <c r="AC18" i="12"/>
  <c r="AB18" i="12" s="1"/>
  <c r="AC17" i="12"/>
  <c r="AB17" i="12" s="1"/>
  <c r="AC16" i="12"/>
  <c r="AB16" i="12" s="1"/>
  <c r="AC15" i="12"/>
  <c r="AB15" i="12" s="1"/>
  <c r="AF21" i="12"/>
  <c r="AE21" i="12" s="1"/>
  <c r="AF20" i="12"/>
  <c r="AE20" i="12" s="1"/>
  <c r="AF19" i="12"/>
  <c r="AE19" i="12" s="1"/>
  <c r="AF18" i="12"/>
  <c r="AE18" i="12" s="1"/>
  <c r="AF17" i="12"/>
  <c r="AE17" i="12" s="1"/>
  <c r="AF16" i="12"/>
  <c r="AE16" i="12" s="1"/>
  <c r="AF15" i="12"/>
  <c r="AE15" i="12" s="1"/>
  <c r="AI21" i="12"/>
  <c r="AH21" i="12" s="1"/>
  <c r="AI20" i="12"/>
  <c r="AH20" i="12" s="1"/>
  <c r="AI19" i="12"/>
  <c r="AH19" i="12" s="1"/>
  <c r="AI18" i="12"/>
  <c r="AH18" i="12" s="1"/>
  <c r="AI17" i="12"/>
  <c r="AH17" i="12" s="1"/>
  <c r="AI16" i="12"/>
  <c r="AH16" i="12" s="1"/>
  <c r="AI15" i="12"/>
  <c r="AH15" i="12" s="1"/>
  <c r="AL21" i="12"/>
  <c r="AK21" i="12" s="1"/>
  <c r="AL20" i="12"/>
  <c r="AK20" i="12" s="1"/>
  <c r="AL19" i="12"/>
  <c r="AK19" i="12" s="1"/>
  <c r="AL18" i="12"/>
  <c r="AK18" i="12" s="1"/>
  <c r="AL17" i="12"/>
  <c r="AK17" i="12" s="1"/>
  <c r="AL16" i="12"/>
  <c r="AK16" i="12" s="1"/>
  <c r="AL15" i="12"/>
  <c r="AK15" i="12" s="1"/>
  <c r="AO21" i="12"/>
  <c r="AN21" i="12" s="1"/>
  <c r="AO20" i="12"/>
  <c r="AN20" i="12" s="1"/>
  <c r="AO19" i="12"/>
  <c r="AN19" i="12" s="1"/>
  <c r="AO18" i="12"/>
  <c r="AN18" i="12" s="1"/>
  <c r="AO16" i="12"/>
  <c r="AN16" i="12" s="1"/>
  <c r="AO15" i="12"/>
  <c r="AN15" i="12" s="1"/>
  <c r="AO17" i="12"/>
  <c r="AN17" i="12" s="1"/>
  <c r="D22" i="12"/>
  <c r="D47" i="12" s="1"/>
  <c r="L5" i="12"/>
  <c r="L6" i="12" s="1"/>
  <c r="B5" i="12"/>
  <c r="B6" i="12" s="1"/>
  <c r="F12" i="9"/>
  <c r="F11" i="9"/>
  <c r="F10" i="9"/>
  <c r="F9" i="9"/>
  <c r="F8" i="9"/>
  <c r="F7" i="9"/>
  <c r="F6" i="9"/>
  <c r="F5" i="9"/>
  <c r="F4" i="9"/>
  <c r="F3" i="9"/>
  <c r="F2" i="9"/>
  <c r="F13" i="9"/>
  <c r="E12" i="9"/>
  <c r="E11" i="9"/>
  <c r="E10" i="9"/>
  <c r="E9" i="9"/>
  <c r="E8" i="9"/>
  <c r="E7" i="9"/>
  <c r="E6" i="9"/>
  <c r="E5" i="9"/>
  <c r="E4" i="9"/>
  <c r="E3" i="9"/>
  <c r="E2" i="9"/>
  <c r="E13" i="9"/>
  <c r="H92" i="13" l="1"/>
  <c r="F95" i="13"/>
  <c r="E95" i="13"/>
  <c r="G95" i="13"/>
  <c r="H95" i="13"/>
  <c r="F96" i="13"/>
  <c r="H96" i="13"/>
  <c r="G96" i="13"/>
  <c r="E96" i="13"/>
  <c r="H98" i="13"/>
  <c r="F98" i="13"/>
  <c r="G98" i="13"/>
  <c r="E98" i="13"/>
  <c r="H99" i="13"/>
  <c r="G99" i="13"/>
  <c r="F99" i="13"/>
  <c r="E99" i="13"/>
  <c r="G97" i="13"/>
  <c r="H97" i="13"/>
  <c r="F97" i="13"/>
  <c r="E97" i="13"/>
  <c r="H100" i="13"/>
  <c r="E100" i="13"/>
  <c r="G100" i="13"/>
  <c r="F100" i="13"/>
  <c r="H91" i="13"/>
  <c r="F93" i="13"/>
  <c r="G91" i="13"/>
  <c r="G94" i="13"/>
  <c r="H94" i="13"/>
  <c r="E92" i="13"/>
  <c r="E91" i="13"/>
  <c r="G93" i="13"/>
  <c r="E94" i="13"/>
  <c r="F92" i="13"/>
  <c r="E93" i="13"/>
  <c r="G73" i="13"/>
  <c r="G82" i="13"/>
  <c r="G80" i="13"/>
  <c r="G79" i="13"/>
  <c r="G81" i="13"/>
  <c r="G78" i="13"/>
  <c r="G77" i="13"/>
  <c r="G76" i="13"/>
  <c r="G75" i="13"/>
  <c r="C56" i="13"/>
  <c r="B55" i="13"/>
  <c r="E32" i="13"/>
  <c r="D32" i="13"/>
  <c r="F32" i="13"/>
  <c r="G32" i="13"/>
  <c r="H32" i="13"/>
  <c r="G30" i="13"/>
  <c r="I32" i="13"/>
  <c r="E30" i="13"/>
  <c r="C33" i="13"/>
  <c r="D30" i="13"/>
  <c r="D28" i="13"/>
  <c r="E28" i="13"/>
  <c r="F28" i="13"/>
  <c r="H30" i="13"/>
  <c r="G28" i="13"/>
  <c r="I30" i="13"/>
  <c r="D33" i="13"/>
  <c r="F30" i="13"/>
  <c r="H28" i="13"/>
  <c r="C31" i="13"/>
  <c r="E33" i="13"/>
  <c r="I28" i="13"/>
  <c r="E31" i="13"/>
  <c r="G33" i="13"/>
  <c r="D29" i="13"/>
  <c r="F31" i="13"/>
  <c r="H33" i="13"/>
  <c r="C27" i="13"/>
  <c r="E29" i="13"/>
  <c r="G31" i="13"/>
  <c r="I33" i="13"/>
  <c r="F33" i="13"/>
  <c r="I27" i="13"/>
  <c r="D31" i="13"/>
  <c r="C29" i="13"/>
  <c r="E27" i="13"/>
  <c r="G29" i="13"/>
  <c r="I31" i="13"/>
  <c r="C28" i="13"/>
  <c r="F27" i="13"/>
  <c r="H29" i="13"/>
  <c r="C32" i="13"/>
  <c r="D46" i="12"/>
  <c r="D71" i="12"/>
  <c r="L7" i="12"/>
  <c r="K6" i="12"/>
  <c r="A6" i="12"/>
  <c r="B7" i="12"/>
  <c r="K91" i="13" l="1"/>
  <c r="C57" i="13"/>
  <c r="B56" i="13"/>
  <c r="D70" i="12"/>
  <c r="D95" i="12"/>
  <c r="L8" i="12"/>
  <c r="K7" i="12"/>
  <c r="B8" i="12"/>
  <c r="A7" i="12"/>
  <c r="C58" i="13" l="1"/>
  <c r="B57" i="13"/>
  <c r="D119" i="12"/>
  <c r="D94" i="12"/>
  <c r="L9" i="12"/>
  <c r="K8" i="12"/>
  <c r="B9" i="12"/>
  <c r="A8" i="12"/>
  <c r="C59" i="13" l="1"/>
  <c r="B58" i="13"/>
  <c r="D118" i="12"/>
  <c r="D143" i="12"/>
  <c r="L10" i="12"/>
  <c r="K9" i="12"/>
  <c r="B10" i="12"/>
  <c r="A9" i="12"/>
  <c r="C60" i="13" l="1"/>
  <c r="B60" i="13" s="1"/>
  <c r="B59" i="13"/>
  <c r="D167" i="12"/>
  <c r="D166" i="12" s="1"/>
  <c r="D142" i="12"/>
  <c r="L11" i="12"/>
  <c r="K11" i="12" s="1"/>
  <c r="K10" i="12"/>
  <c r="B11" i="12"/>
  <c r="A11" i="12" s="1"/>
  <c r="A10" i="12"/>
</calcChain>
</file>

<file path=xl/sharedStrings.xml><?xml version="1.0" encoding="utf-8"?>
<sst xmlns="http://schemas.openxmlformats.org/spreadsheetml/2006/main" count="1887" uniqueCount="664">
  <si>
    <t>N</t>
  </si>
  <si>
    <t>dotproduct</t>
  </si>
  <si>
    <t>shared memory</t>
  </si>
  <si>
    <t>warp shuffle</t>
  </si>
  <si>
    <t>stride = 1</t>
  </si>
  <si>
    <t>stride = 2</t>
  </si>
  <si>
    <t>stride = 4</t>
  </si>
  <si>
    <t>+1</t>
  </si>
  <si>
    <t>-1</t>
  </si>
  <si>
    <t>+2</t>
  </si>
  <si>
    <t>-2</t>
  </si>
  <si>
    <t>shuffle_delta:</t>
  </si>
  <si>
    <t>+4</t>
  </si>
  <si>
    <t>-4</t>
  </si>
  <si>
    <t>10x10 unknowns</t>
  </si>
  <si>
    <t>alpha: 0.265449</t>
  </si>
  <si>
    <t>residual_norm_squared: 3.09204e-08</t>
  </si>
  <si>
    <t>Conjugate Gradients converged in 12 iterations.</t>
  </si>
  <si>
    <t>Relative residual norm: 1.75842e-05 (should be smaller than 1e-6)</t>
  </si>
  <si>
    <t>printing solution:</t>
  </si>
  <si>
    <t>30x30 unknowns</t>
  </si>
  <si>
    <t>alpha: 0.364977</t>
  </si>
  <si>
    <t>residual_norm_squared: 8.70194e-08</t>
  </si>
  <si>
    <t>Conjugate Gradients converged in 42 iterations.</t>
  </si>
  <si>
    <t>Relative residual norm: 9.83302e-06 (should be smaller than 1e-6)</t>
  </si>
  <si>
    <t>Grid Size</t>
  </si>
  <si>
    <t>Unknowns</t>
  </si>
  <si>
    <t>total time</t>
  </si>
  <si>
    <t>profiler data</t>
  </si>
  <si>
    <t>rel res norm</t>
  </si>
  <si>
    <t>iterations</t>
  </si>
  <si>
    <t>Avg</t>
  </si>
  <si>
    <t>Name</t>
  </si>
  <si>
    <t>1.8882ms</t>
  </si>
  <si>
    <t>gpu_csr_matvec_product_par(unsigned</t>
  </si>
  <si>
    <t>120.58us</t>
  </si>
  <si>
    <t>gpu_dotp_wshuffle(double</t>
  </si>
  <si>
    <t>258.51us</t>
  </si>
  <si>
    <t>gpu_line6and7(unsigned</t>
  </si>
  <si>
    <t>255.37us</t>
  </si>
  <si>
    <t>gpu_line8(unsigned</t>
  </si>
  <si>
    <t>250.85us</t>
  </si>
  <si>
    <t>gpu_line12(unsigned</t>
  </si>
  <si>
    <t>5.8691ms</t>
  </si>
  <si>
    <t>[CUDA</t>
  </si>
  <si>
    <t>1.2440us</t>
  </si>
  <si>
    <t>did not converge</t>
  </si>
  <si>
    <t>with profiler</t>
  </si>
  <si>
    <t>without profiler</t>
  </si>
  <si>
    <t>52.981us</t>
  </si>
  <si>
    <t>40.520us</t>
  </si>
  <si>
    <t>25.970us</t>
  </si>
  <si>
    <t>14.242us</t>
  </si>
  <si>
    <t>9.9380us</t>
  </si>
  <si>
    <t>1.3920us</t>
  </si>
  <si>
    <t>3.4080us</t>
  </si>
  <si>
    <t>per iteration</t>
  </si>
  <si>
    <t>5.4960us</t>
  </si>
  <si>
    <t>4.0930us</t>
  </si>
  <si>
    <t>1.0070us</t>
  </si>
  <si>
    <t>2.8950us</t>
  </si>
  <si>
    <t>1.6110us</t>
  </si>
  <si>
    <t>1.2320us</t>
  </si>
  <si>
    <t>5.7220us</t>
  </si>
  <si>
    <t>11.093us</t>
  </si>
  <si>
    <t>10.101us</t>
  </si>
  <si>
    <t>8.0440us</t>
  </si>
  <si>
    <t>1.1500us</t>
  </si>
  <si>
    <t>4.1050us</t>
  </si>
  <si>
    <t>2.8100us</t>
  </si>
  <si>
    <t>20.453us</t>
  </si>
  <si>
    <t>54.156us</t>
  </si>
  <si>
    <t>12.487us</t>
  </si>
  <si>
    <t>10.324us</t>
  </si>
  <si>
    <t>9.7230us</t>
  </si>
  <si>
    <t>6.4320us</t>
  </si>
  <si>
    <t>1.4620us</t>
  </si>
  <si>
    <t>79.827us</t>
  </si>
  <si>
    <t>110.52us</t>
  </si>
  <si>
    <t>12.296us</t>
  </si>
  <si>
    <t>27.000us</t>
  </si>
  <si>
    <t>17.999us</t>
  </si>
  <si>
    <t>14.218us</t>
  </si>
  <si>
    <t>1.1400us</t>
  </si>
  <si>
    <t>356.60us</t>
  </si>
  <si>
    <t>459.56us</t>
  </si>
  <si>
    <t>34.272us</t>
  </si>
  <si>
    <t>68.550us</t>
  </si>
  <si>
    <t>65.097us</t>
  </si>
  <si>
    <t>61.569us</t>
  </si>
  <si>
    <t>1.4256ms</t>
  </si>
  <si>
    <t>1.1620us</t>
  </si>
  <si>
    <t>Type</t>
  </si>
  <si>
    <t>Time(%)</t>
  </si>
  <si>
    <t>Time</t>
  </si>
  <si>
    <t>Calls</t>
  </si>
  <si>
    <t>Min</t>
  </si>
  <si>
    <t>Max</t>
  </si>
  <si>
    <t>GPU</t>
  </si>
  <si>
    <t>activities:</t>
  </si>
  <si>
    <t>6.8346ms</t>
  </si>
  <si>
    <t>52.546us</t>
  </si>
  <si>
    <t>53.603us</t>
  </si>
  <si>
    <t>const</t>
  </si>
  <si>
    <t>*,</t>
  </si>
  <si>
    <t>double</t>
  </si>
  <si>
    <t>unsigned</t>
  </si>
  <si>
    <t>long,</t>
  </si>
  <si>
    <t>double*)</t>
  </si>
  <si>
    <t>1.7424ms</t>
  </si>
  <si>
    <t>38.241us</t>
  </si>
  <si>
    <t>43.490us</t>
  </si>
  <si>
    <t>double*,</t>
  </si>
  <si>
    <t>*)</t>
  </si>
  <si>
    <t>1.1167ms</t>
  </si>
  <si>
    <t>24.417us</t>
  </si>
  <si>
    <t>29.793us</t>
  </si>
  <si>
    <t>int</t>
  </si>
  <si>
    <t>598.17us</t>
  </si>
  <si>
    <t>14.080us</t>
  </si>
  <si>
    <t>16.129us</t>
  </si>
  <si>
    <t>427.34us</t>
  </si>
  <si>
    <t>9.7280us</t>
  </si>
  <si>
    <t>11.296us</t>
  </si>
  <si>
    <t>240.90us</t>
  </si>
  <si>
    <t>1.3440us</t>
  </si>
  <si>
    <t>1.9200us</t>
  </si>
  <si>
    <t>memcpy</t>
  </si>
  <si>
    <t>DtoH]</t>
  </si>
  <si>
    <t>20.449us</t>
  </si>
  <si>
    <t>1.7600us</t>
  </si>
  <si>
    <t>7.2970us</t>
  </si>
  <si>
    <t>HtoD]</t>
  </si>
  <si>
    <t>API</t>
  </si>
  <si>
    <t>calls:</t>
  </si>
  <si>
    <t>321.82ms</t>
  </si>
  <si>
    <t>26.819ms</t>
  </si>
  <si>
    <t>2.2350us</t>
  </si>
  <si>
    <t>321.79ms</t>
  </si>
  <si>
    <t>cudaMalloc</t>
  </si>
  <si>
    <t>91.141ms</t>
  </si>
  <si>
    <t>cudaDeviceReset</t>
  </si>
  <si>
    <t>10.776ms</t>
  </si>
  <si>
    <t>60.202us</t>
  </si>
  <si>
    <t>4.3450us</t>
  </si>
  <si>
    <t>80.398us</t>
  </si>
  <si>
    <t>cudaMemcpy</t>
  </si>
  <si>
    <t>2.8769ms</t>
  </si>
  <si>
    <t>11.194us</t>
  </si>
  <si>
    <t>979ns</t>
  </si>
  <si>
    <t>34.663us</t>
  </si>
  <si>
    <t>cudaDeviceSynchronize</t>
  </si>
  <si>
    <t>2.0859ms</t>
  </si>
  <si>
    <t>6.9520us</t>
  </si>
  <si>
    <t>4.0730us</t>
  </si>
  <si>
    <t>24.921us</t>
  </si>
  <si>
    <t>cudaLaunchKernel</t>
  </si>
  <si>
    <t>379.23us</t>
  </si>
  <si>
    <t>cuDeviceTotalMem</t>
  </si>
  <si>
    <t>157.85us</t>
  </si>
  <si>
    <t>13.154us</t>
  </si>
  <si>
    <t>2.2190us</t>
  </si>
  <si>
    <t>124.15us</t>
  </si>
  <si>
    <t>cudaFree</t>
  </si>
  <si>
    <t>131.27us</t>
  </si>
  <si>
    <t>1.3530us</t>
  </si>
  <si>
    <t>120ns</t>
  </si>
  <si>
    <t>56.389us</t>
  </si>
  <si>
    <t>cuDeviceGetAttribute</t>
  </si>
  <si>
    <t>22.850us</t>
  </si>
  <si>
    <t>cuDeviceGetName</t>
  </si>
  <si>
    <t>8.4100us</t>
  </si>
  <si>
    <t>cuDeviceGetPCIBusId</t>
  </si>
  <si>
    <t>1.8290us</t>
  </si>
  <si>
    <t>609ns</t>
  </si>
  <si>
    <t>125ns</t>
  </si>
  <si>
    <t>1.4190us</t>
  </si>
  <si>
    <t>cuDeviceGetCount</t>
  </si>
  <si>
    <t>1.0660us</t>
  </si>
  <si>
    <t>533ns</t>
  </si>
  <si>
    <t>156ns</t>
  </si>
  <si>
    <t>910ns</t>
  </si>
  <si>
    <t>cuDeviceGet</t>
  </si>
  <si>
    <t>215ns</t>
  </si>
  <si>
    <t>cuDeviceGetUuid</t>
  </si>
  <si>
    <t>1.4840ms</t>
  </si>
  <si>
    <t>5.3440us</t>
  </si>
  <si>
    <t>12.064us</t>
  </si>
  <si>
    <t>368.43us</t>
  </si>
  <si>
    <t>3.9360us</t>
  </si>
  <si>
    <t>7.0720us</t>
  </si>
  <si>
    <t>363.86us</t>
  </si>
  <si>
    <t>320ns</t>
  </si>
  <si>
    <t>3.0080us</t>
  </si>
  <si>
    <t>260.56us</t>
  </si>
  <si>
    <t>2.8160us</t>
  </si>
  <si>
    <t>4.8960us</t>
  </si>
  <si>
    <t>143.46us</t>
  </si>
  <si>
    <t>1.5680us</t>
  </si>
  <si>
    <t>110.88us</t>
  </si>
  <si>
    <t>1.1840us</t>
  </si>
  <si>
    <t>1.3120us</t>
  </si>
  <si>
    <t>34.337us</t>
  </si>
  <si>
    <t>2.0480us</t>
  </si>
  <si>
    <t>14.241us</t>
  </si>
  <si>
    <t>825.99ms</t>
  </si>
  <si>
    <t>2.2506ms</t>
  </si>
  <si>
    <t>10.489us</t>
  </si>
  <si>
    <t>2.3072ms</t>
  </si>
  <si>
    <t>608.57ms</t>
  </si>
  <si>
    <t>1.1291ms</t>
  </si>
  <si>
    <t>1.6190us</t>
  </si>
  <si>
    <t>2.3029ms</t>
  </si>
  <si>
    <t>490.67ms</t>
  </si>
  <si>
    <t>40.889ms</t>
  </si>
  <si>
    <t>2.2390us</t>
  </si>
  <si>
    <t>490.62ms</t>
  </si>
  <si>
    <t>7.2948ms</t>
  </si>
  <si>
    <t>11.597us</t>
  </si>
  <si>
    <t>6.2960us</t>
  </si>
  <si>
    <t>45.858us</t>
  </si>
  <si>
    <t>399.18us</t>
  </si>
  <si>
    <t>134.64us</t>
  </si>
  <si>
    <t>1.3880us</t>
  </si>
  <si>
    <t>117ns</t>
  </si>
  <si>
    <t>57.517us</t>
  </si>
  <si>
    <t>21.693us</t>
  </si>
  <si>
    <t>8.0140us</t>
  </si>
  <si>
    <t>1.2430us</t>
  </si>
  <si>
    <t>414ns</t>
  </si>
  <si>
    <t>138ns</t>
  </si>
  <si>
    <t>927ns</t>
  </si>
  <si>
    <t>734ns</t>
  </si>
  <si>
    <t>367ns</t>
  </si>
  <si>
    <t>128ns</t>
  </si>
  <si>
    <t>606ns</t>
  </si>
  <si>
    <t>232ns</t>
  </si>
  <si>
    <t>332.87ms</t>
  </si>
  <si>
    <t>6.6560us</t>
  </si>
  <si>
    <t>59.138us</t>
  </si>
  <si>
    <t>101.03ms</t>
  </si>
  <si>
    <t>6.2400us</t>
  </si>
  <si>
    <t>53.602us</t>
  </si>
  <si>
    <t>80.461ms</t>
  </si>
  <si>
    <t>4.4480us</t>
  </si>
  <si>
    <t>46.178us</t>
  </si>
  <si>
    <t>46.032ms</t>
  </si>
  <si>
    <t>416ns</t>
  </si>
  <si>
    <t>11.168us</t>
  </si>
  <si>
    <t>41.060ms</t>
  </si>
  <si>
    <t>2.4000us</t>
  </si>
  <si>
    <t>20.385us</t>
  </si>
  <si>
    <t>28.108ms</t>
  </si>
  <si>
    <t>13.216us</t>
  </si>
  <si>
    <t>122.72us</t>
  </si>
  <si>
    <t>10.976us</t>
  </si>
  <si>
    <t>49.890us</t>
  </si>
  <si>
    <t>894.01ms</t>
  </si>
  <si>
    <t>22.341us</t>
  </si>
  <si>
    <t>9.0230us</t>
  </si>
  <si>
    <t>553.54us</t>
  </si>
  <si>
    <t>394.67ms</t>
  </si>
  <si>
    <t>5.6360us</t>
  </si>
  <si>
    <t>3.6030us</t>
  </si>
  <si>
    <t>530.10us</t>
  </si>
  <si>
    <t>321.30ms</t>
  </si>
  <si>
    <t>26.775ms</t>
  </si>
  <si>
    <t>1.7030us</t>
  </si>
  <si>
    <t>321.27ms</t>
  </si>
  <si>
    <t>297.13ms</t>
  </si>
  <si>
    <t>4.9510us</t>
  </si>
  <si>
    <t>916ns</t>
  </si>
  <si>
    <t>516.43us</t>
  </si>
  <si>
    <t>63.092ms</t>
  </si>
  <si>
    <t>383.58us</t>
  </si>
  <si>
    <t>253.75us</t>
  </si>
  <si>
    <t>21.146us</t>
  </si>
  <si>
    <t>3.0730us</t>
  </si>
  <si>
    <t>198.47us</t>
  </si>
  <si>
    <t>134.54us</t>
  </si>
  <si>
    <t>1.3870us</t>
  </si>
  <si>
    <t>114ns</t>
  </si>
  <si>
    <t>56.631us</t>
  </si>
  <si>
    <t>34.016us</t>
  </si>
  <si>
    <t>8.2460us</t>
  </si>
  <si>
    <t>1.3050us</t>
  </si>
  <si>
    <t>435ns</t>
  </si>
  <si>
    <t>159ns</t>
  </si>
  <si>
    <t>965ns</t>
  </si>
  <si>
    <t>1.1290us</t>
  </si>
  <si>
    <t>564ns</t>
  </si>
  <si>
    <t>140ns</t>
  </si>
  <si>
    <t>989ns</t>
  </si>
  <si>
    <t>218ns</t>
  </si>
  <si>
    <t>20.688ms</t>
  </si>
  <si>
    <t>47.490us</t>
  </si>
  <si>
    <t>57.282us</t>
  </si>
  <si>
    <t>14.311ms</t>
  </si>
  <si>
    <t>10.624us</t>
  </si>
  <si>
    <t>15.584us</t>
  </si>
  <si>
    <t>3.9439ms</t>
  </si>
  <si>
    <t>8.1280us</t>
  </si>
  <si>
    <t>12.513us</t>
  </si>
  <si>
    <t>3.7047ms</t>
  </si>
  <si>
    <t>8.1600us</t>
  </si>
  <si>
    <t>2.4573ms</t>
  </si>
  <si>
    <t>5.6000us</t>
  </si>
  <si>
    <t>7.2960us</t>
  </si>
  <si>
    <t>2.2365ms</t>
  </si>
  <si>
    <t>36.161us</t>
  </si>
  <si>
    <t>478.97us</t>
  </si>
  <si>
    <t>21.153us</t>
  </si>
  <si>
    <t>235.53us</t>
  </si>
  <si>
    <t>358.86ms</t>
  </si>
  <si>
    <t>29.905ms</t>
  </si>
  <si>
    <t>2.2120us</t>
  </si>
  <si>
    <t>358.61ms</t>
  </si>
  <si>
    <t>37.540ms</t>
  </si>
  <si>
    <t>24.455us</t>
  </si>
  <si>
    <t>13.087us</t>
  </si>
  <si>
    <t>1.2194ms</t>
  </si>
  <si>
    <t>32.545ms</t>
  </si>
  <si>
    <t>14.205us</t>
  </si>
  <si>
    <t>1.0340us</t>
  </si>
  <si>
    <t>75.238us</t>
  </si>
  <si>
    <t>18.460ms</t>
  </si>
  <si>
    <t>6.9060us</t>
  </si>
  <si>
    <t>4.1860us</t>
  </si>
  <si>
    <t>28.680us</t>
  </si>
  <si>
    <t>388.61us</t>
  </si>
  <si>
    <t>151.37us</t>
  </si>
  <si>
    <t>1.5600us</t>
  </si>
  <si>
    <t>113ns</t>
  </si>
  <si>
    <t>74.236us</t>
  </si>
  <si>
    <t>24.083us</t>
  </si>
  <si>
    <t>10.701us</t>
  </si>
  <si>
    <t>1.5520us</t>
  </si>
  <si>
    <t>517ns</t>
  </si>
  <si>
    <t>150ns</t>
  </si>
  <si>
    <t>1.1340us</t>
  </si>
  <si>
    <t>913ns</t>
  </si>
  <si>
    <t>456ns</t>
  </si>
  <si>
    <t>152ns</t>
  </si>
  <si>
    <t>761ns</t>
  </si>
  <si>
    <t>230ns</t>
  </si>
  <si>
    <t>86.757ms</t>
  </si>
  <si>
    <t>106.18us</t>
  </si>
  <si>
    <t>112.90us</t>
  </si>
  <si>
    <t>28.957ms</t>
  </si>
  <si>
    <t>9.2160us</t>
  </si>
  <si>
    <t>15.873us</t>
  </si>
  <si>
    <t>21.195ms</t>
  </si>
  <si>
    <t>23.649us</t>
  </si>
  <si>
    <t>28.673us</t>
  </si>
  <si>
    <t>14.130ms</t>
  </si>
  <si>
    <t>17.281us</t>
  </si>
  <si>
    <t>18.817us</t>
  </si>
  <si>
    <t>11.147ms</t>
  </si>
  <si>
    <t>13.504us</t>
  </si>
  <si>
    <t>15.136us</t>
  </si>
  <si>
    <t>3.5811ms</t>
  </si>
  <si>
    <t>1.0240us</t>
  </si>
  <si>
    <t>157.45us</t>
  </si>
  <si>
    <t>2.1396ms</t>
  </si>
  <si>
    <t>78.819us</t>
  </si>
  <si>
    <t>1.0434ms</t>
  </si>
  <si>
    <t>319.69ms</t>
  </si>
  <si>
    <t>26.641ms</t>
  </si>
  <si>
    <t>2.0740us</t>
  </si>
  <si>
    <t>319.00ms</t>
  </si>
  <si>
    <t>121.79ms</t>
  </si>
  <si>
    <t>25.863us</t>
  </si>
  <si>
    <t>939ns</t>
  </si>
  <si>
    <t>136.42us</t>
  </si>
  <si>
    <t>85.937ms</t>
  </si>
  <si>
    <t>27.307us</t>
  </si>
  <si>
    <t>10.374us</t>
  </si>
  <si>
    <t>1.1829ms</t>
  </si>
  <si>
    <t>37.417ms</t>
  </si>
  <si>
    <t>6.8100us</t>
  </si>
  <si>
    <t>3.6350us</t>
  </si>
  <si>
    <t>451.09us</t>
  </si>
  <si>
    <t>408.55us</t>
  </si>
  <si>
    <t>175.76us</t>
  </si>
  <si>
    <t>1.8110us</t>
  </si>
  <si>
    <t>115ns</t>
  </si>
  <si>
    <t>73.632us</t>
  </si>
  <si>
    <t>43.826us</t>
  </si>
  <si>
    <t>10.313us</t>
  </si>
  <si>
    <t>2.3730us</t>
  </si>
  <si>
    <t>791ns</t>
  </si>
  <si>
    <t>180ns</t>
  </si>
  <si>
    <t>2.0010us</t>
  </si>
  <si>
    <t>986ns</t>
  </si>
  <si>
    <t>493ns</t>
  </si>
  <si>
    <t>137ns</t>
  </si>
  <si>
    <t>849ns</t>
  </si>
  <si>
    <t>236ns</t>
  </si>
  <si>
    <t>742.19ms</t>
  </si>
  <si>
    <t>432.18us</t>
  </si>
  <si>
    <t>493.17us</t>
  </si>
  <si>
    <t>166.05ms</t>
  </si>
  <si>
    <t>26.241us</t>
  </si>
  <si>
    <t>46.946us</t>
  </si>
  <si>
    <t>110.71ms</t>
  </si>
  <si>
    <t>66.371us</t>
  </si>
  <si>
    <t>74.691us</t>
  </si>
  <si>
    <t>105.13ms</t>
  </si>
  <si>
    <t>64.163us</t>
  </si>
  <si>
    <t>66.595us</t>
  </si>
  <si>
    <t>99.373ms</t>
  </si>
  <si>
    <t>60.354us</t>
  </si>
  <si>
    <t>63.491us</t>
  </si>
  <si>
    <t>8.5539ms</t>
  </si>
  <si>
    <t>376.59us</t>
  </si>
  <si>
    <t>3.8966ms</t>
  </si>
  <si>
    <t>7.5120ms</t>
  </si>
  <si>
    <t>384ns</t>
  </si>
  <si>
    <t>726.24us</t>
  </si>
  <si>
    <t>968.90ms</t>
  </si>
  <si>
    <t>99.999us</t>
  </si>
  <si>
    <t>519.38us</t>
  </si>
  <si>
    <t>351.46ms</t>
  </si>
  <si>
    <t>54.345us</t>
  </si>
  <si>
    <t>14.694us</t>
  </si>
  <si>
    <t>4.0148ms</t>
  </si>
  <si>
    <t>318.92ms</t>
  </si>
  <si>
    <t>26.577ms</t>
  </si>
  <si>
    <t>2.2570us</t>
  </si>
  <si>
    <t>317.97ms</t>
  </si>
  <si>
    <t>85.335ms</t>
  </si>
  <si>
    <t>7.5490us</t>
  </si>
  <si>
    <t>3.7940us</t>
  </si>
  <si>
    <t>512.27us</t>
  </si>
  <si>
    <t>386.65us</t>
  </si>
  <si>
    <t>132.32us</t>
  </si>
  <si>
    <t>1.3640us</t>
  </si>
  <si>
    <t>58.118us</t>
  </si>
  <si>
    <t>23.255us</t>
  </si>
  <si>
    <t>8.4310us</t>
  </si>
  <si>
    <t>1.5170us</t>
  </si>
  <si>
    <t>505ns</t>
  </si>
  <si>
    <t>130ns</t>
  </si>
  <si>
    <t>1.1510us</t>
  </si>
  <si>
    <t>1.2190us</t>
  </si>
  <si>
    <t>170ns</t>
  </si>
  <si>
    <t>1.0490us</t>
  </si>
  <si>
    <t>252ns</t>
  </si>
  <si>
    <t>6.25573s</t>
  </si>
  <si>
    <t>1.8052ms</t>
  </si>
  <si>
    <t>2.0165ms</t>
  </si>
  <si>
    <t>1.19844s</t>
  </si>
  <si>
    <t>92.387us</t>
  </si>
  <si>
    <t>173.00us</t>
  </si>
  <si>
    <t>856.46ms</t>
  </si>
  <si>
    <t>255.69us</t>
  </si>
  <si>
    <t>264.65us</t>
  </si>
  <si>
    <t>846.05ms</t>
  </si>
  <si>
    <t>252.81us</t>
  </si>
  <si>
    <t>258.15us</t>
  </si>
  <si>
    <t>830.82ms</t>
  </si>
  <si>
    <t>248.59us</t>
  </si>
  <si>
    <t>254.35us</t>
  </si>
  <si>
    <t>35.215ms</t>
  </si>
  <si>
    <t>1.5474ms</t>
  </si>
  <si>
    <t>15.835ms</t>
  </si>
  <si>
    <t>16.490ms</t>
  </si>
  <si>
    <t>960ns</t>
  </si>
  <si>
    <t>2.8056ms</t>
  </si>
  <si>
    <t>7.98517s</t>
  </si>
  <si>
    <t>401.73us</t>
  </si>
  <si>
    <t>2.0206ms</t>
  </si>
  <si>
    <t>2.23591s</t>
  </si>
  <si>
    <t>168.63us</t>
  </si>
  <si>
    <t>13.441us</t>
  </si>
  <si>
    <t>15.998ms</t>
  </si>
  <si>
    <t>314.63ms</t>
  </si>
  <si>
    <t>26.219ms</t>
  </si>
  <si>
    <t>2.8670us</t>
  </si>
  <si>
    <t>313.52ms</t>
  </si>
  <si>
    <t>202.06ms</t>
  </si>
  <si>
    <t>8.7130us</t>
  </si>
  <si>
    <t>3.9230us</t>
  </si>
  <si>
    <t>506.61us</t>
  </si>
  <si>
    <t>388.68us</t>
  </si>
  <si>
    <t>168.76us</t>
  </si>
  <si>
    <t>1.7390us</t>
  </si>
  <si>
    <t>79.650us</t>
  </si>
  <si>
    <t>31.167us</t>
  </si>
  <si>
    <t>20.880us</t>
  </si>
  <si>
    <t>1.7150us</t>
  </si>
  <si>
    <t>571ns</t>
  </si>
  <si>
    <t>148ns</t>
  </si>
  <si>
    <t>1.3720us</t>
  </si>
  <si>
    <t>1.3090us</t>
  </si>
  <si>
    <t>654ns</t>
  </si>
  <si>
    <t>161ns</t>
  </si>
  <si>
    <t>1.1480us</t>
  </si>
  <si>
    <t>195ns</t>
  </si>
  <si>
    <t>average time per call</t>
  </si>
  <si>
    <t>calls per iteration</t>
  </si>
  <si>
    <t>matrix vector product</t>
  </si>
  <si>
    <t>dot product</t>
  </si>
  <si>
    <t>line 12</t>
  </si>
  <si>
    <t>line 6 and 7</t>
  </si>
  <si>
    <t>line 8</t>
  </si>
  <si>
    <t>copy DtoH</t>
  </si>
  <si>
    <t>copy HtoD</t>
  </si>
  <si>
    <t>[CUDA DtoH]</t>
  </si>
  <si>
    <t>[CUDA HtoD]</t>
  </si>
  <si>
    <t>in percent</t>
  </si>
  <si>
    <t>Time for convergence</t>
  </si>
  <si>
    <t>------------------------------</t>
  </si>
  <si>
    <t>unknowns.</t>
  </si>
  <si>
    <t>Max.</t>
  </si>
  <si>
    <t>iterations:</t>
  </si>
  <si>
    <t>elapsed</t>
  </si>
  <si>
    <t>time</t>
  </si>
  <si>
    <t>in</t>
  </si>
  <si>
    <t>seconds:</t>
  </si>
  <si>
    <t>==569817==</t>
  </si>
  <si>
    <t>Profiling</t>
  </si>
  <si>
    <t>application:</t>
  </si>
  <si>
    <t>./f7206f33.out</t>
  </si>
  <si>
    <t>result:</t>
  </si>
  <si>
    <t>4.4485ms</t>
  </si>
  <si>
    <t>52.958us</t>
  </si>
  <si>
    <t>52.194us</t>
  </si>
  <si>
    <t>53.795us</t>
  </si>
  <si>
    <t>1.0936ms</t>
  </si>
  <si>
    <t>39.058us</t>
  </si>
  <si>
    <t>37.921us</t>
  </si>
  <si>
    <t>43.489us</t>
  </si>
  <si>
    <t>724.64us</t>
  </si>
  <si>
    <t>25.879us</t>
  </si>
  <si>
    <t>24.129us</t>
  </si>
  <si>
    <t>29.729us</t>
  </si>
  <si>
    <t>393.78us</t>
  </si>
  <si>
    <t>14.584us</t>
  </si>
  <si>
    <t>14.432us</t>
  </si>
  <si>
    <t>16.097us</t>
  </si>
  <si>
    <t>282.93us</t>
  </si>
  <si>
    <t>10.104us</t>
  </si>
  <si>
    <t>11.649us</t>
  </si>
  <si>
    <t>158.37us</t>
  </si>
  <si>
    <t>1.4010us</t>
  </si>
  <si>
    <t>1.3760us</t>
  </si>
  <si>
    <t>1.7280us</t>
  </si>
  <si>
    <t>12.992us</t>
  </si>
  <si>
    <t>2.1650us</t>
  </si>
  <si>
    <t>1.4080us</t>
  </si>
  <si>
    <t>3.9040us</t>
  </si>
  <si>
    <t>359.90ms</t>
  </si>
  <si>
    <t>29.992ms</t>
  </si>
  <si>
    <t>3.5990us</t>
  </si>
  <si>
    <t>359.84ms</t>
  </si>
  <si>
    <t>80.079ms</t>
  </si>
  <si>
    <t>7.0258ms</t>
  </si>
  <si>
    <t>59.040us</t>
  </si>
  <si>
    <t>8.4630us</t>
  </si>
  <si>
    <t>75.988us</t>
  </si>
  <si>
    <t>1.9090ms</t>
  </si>
  <si>
    <t>9.7890us</t>
  </si>
  <si>
    <t>3.9280us</t>
  </si>
  <si>
    <t>50.726us</t>
  </si>
  <si>
    <t>1.9066ms</t>
  </si>
  <si>
    <t>11.416us</t>
  </si>
  <si>
    <t>1.0500us</t>
  </si>
  <si>
    <t>35.052us</t>
  </si>
  <si>
    <t>415.54us</t>
  </si>
  <si>
    <t>177.32us</t>
  </si>
  <si>
    <t>1.8270us</t>
  </si>
  <si>
    <t>78.630us</t>
  </si>
  <si>
    <t>153.83us</t>
  </si>
  <si>
    <t>12.819us</t>
  </si>
  <si>
    <t>2.2990us</t>
  </si>
  <si>
    <t>110.73us</t>
  </si>
  <si>
    <t>46.231us</t>
  </si>
  <si>
    <t>15.055us</t>
  </si>
  <si>
    <t>5.0180us</t>
  </si>
  <si>
    <t>330ns</t>
  </si>
  <si>
    <t>14.333us</t>
  </si>
  <si>
    <t>9.3630us</t>
  </si>
  <si>
    <t>1.2330us</t>
  </si>
  <si>
    <t>616ns</t>
  </si>
  <si>
    <t>1.0180us</t>
  </si>
  <si>
    <t>265ns</t>
  </si>
  <si>
    <t>==569879==</t>
  </si>
  <si>
    <t>./4e4d89f8.out</t>
  </si>
  <si>
    <t>2.0613ms</t>
  </si>
  <si>
    <t>52.853us</t>
  </si>
  <si>
    <t>52.450us</t>
  </si>
  <si>
    <t>53.346us</t>
  </si>
  <si>
    <t>506.42us</t>
  </si>
  <si>
    <t>38.955us</t>
  </si>
  <si>
    <t>38.401us</t>
  </si>
  <si>
    <t>44.002us</t>
  </si>
  <si>
    <t>288.81us</t>
  </si>
  <si>
    <t>22.216us</t>
  </si>
  <si>
    <t>21.601us</t>
  </si>
  <si>
    <t>24.833us</t>
  </si>
  <si>
    <t>168.42us</t>
  </si>
  <si>
    <t>14.035us</t>
  </si>
  <si>
    <t>13.696us</t>
  </si>
  <si>
    <t>15.361us</t>
  </si>
  <si>
    <t>127.27us</t>
  </si>
  <si>
    <t>9.7900us</t>
  </si>
  <si>
    <t>9.5050us</t>
  </si>
  <si>
    <t>11.232us</t>
  </si>
  <si>
    <t>73.763us</t>
  </si>
  <si>
    <t>1.3910us</t>
  </si>
  <si>
    <t>1.6640us</t>
  </si>
  <si>
    <t>8.7360us</t>
  </si>
  <si>
    <t>1.4560us</t>
  </si>
  <si>
    <t>1.2480us</t>
  </si>
  <si>
    <t>1.8240us</t>
  </si>
  <si>
    <t>330.07ms</t>
  </si>
  <si>
    <t>27.506ms</t>
  </si>
  <si>
    <t>2.1830us</t>
  </si>
  <si>
    <t>330.04ms</t>
  </si>
  <si>
    <t>66.159ms</t>
  </si>
  <si>
    <t>3.3577ms</t>
  </si>
  <si>
    <t>56.910us</t>
  </si>
  <si>
    <t>3.6740us</t>
  </si>
  <si>
    <t>167.73us</t>
  </si>
  <si>
    <t>788.30us</t>
  </si>
  <si>
    <t>10.237us</t>
  </si>
  <si>
    <t>1.0000us</t>
  </si>
  <si>
    <t>28.294us</t>
  </si>
  <si>
    <t>643.74us</t>
  </si>
  <si>
    <t>7.1520us</t>
  </si>
  <si>
    <t>4.1700us</t>
  </si>
  <si>
    <t>35.970us</t>
  </si>
  <si>
    <t>394.41us</t>
  </si>
  <si>
    <t>157.08us</t>
  </si>
  <si>
    <t>116ns</t>
  </si>
  <si>
    <t>77.423us</t>
  </si>
  <si>
    <t>144.62us</t>
  </si>
  <si>
    <t>12.051us</t>
  </si>
  <si>
    <t>1.9170us</t>
  </si>
  <si>
    <t>113.79us</t>
  </si>
  <si>
    <t>29.789us</t>
  </si>
  <si>
    <t>10.014us</t>
  </si>
  <si>
    <t>2.9990us</t>
  </si>
  <si>
    <t>999ns</t>
  </si>
  <si>
    <t>212ns</t>
  </si>
  <si>
    <t>2.5210us</t>
  </si>
  <si>
    <t>946ns</t>
  </si>
  <si>
    <t>473ns</t>
  </si>
  <si>
    <t>146ns</t>
  </si>
  <si>
    <t>800ns</t>
  </si>
  <si>
    <t>204ns</t>
  </si>
  <si>
    <t>memory model</t>
  </si>
  <si>
    <t>number of unknowns</t>
  </si>
  <si>
    <t>5(matrxi)1(vector)1(result)*8Bytes/double</t>
  </si>
  <si>
    <t>transferred data in GB</t>
  </si>
  <si>
    <t>bandwidth</t>
  </si>
  <si>
    <t>bandwidth (GB/s)</t>
  </si>
  <si>
    <t>bandwidth limit</t>
  </si>
  <si>
    <t>execution time</t>
  </si>
  <si>
    <t>latency1 (s)</t>
  </si>
  <si>
    <t>latency2 (s)</t>
  </si>
  <si>
    <t>bandwidth + latency1 limit</t>
  </si>
  <si>
    <t>bandwidth + latency2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</si>
</sst>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0" fontId="0" fillId="0" borderId="1" xfId="0" applyBorder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/>
    <xf numFmtId="11" fontId="1" fillId="0" borderId="0" xfId="0" applyNumberFormat="1" applyFont="1" applyAlignment="1">
      <alignment vertical="center"/>
    </xf>
    <xf numFmtId="10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vertical="center"/>
    </xf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4225721784777"/>
          <c:y val="5.0925925925925923E-2"/>
          <c:w val="0.78485629921259847"/>
          <c:h val="0.85611038203557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dotproduct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'P1'!$A$2:$A$13</c:f>
              <c:numCache>
                <c:formatCode>General</c:formatCode>
                <c:ptCount val="12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  <c:pt idx="9">
                  <c:v>30000000</c:v>
                </c:pt>
                <c:pt idx="10">
                  <c:v>100000000</c:v>
                </c:pt>
                <c:pt idx="11">
                  <c:v>300000000</c:v>
                </c:pt>
              </c:numCache>
            </c:numRef>
          </c:xVal>
          <c:yVal>
            <c:numRef>
              <c:f>'P1'!$B$2:$B$13</c:f>
              <c:numCache>
                <c:formatCode>0.00E+00</c:formatCode>
                <c:ptCount val="12"/>
                <c:pt idx="0">
                  <c:v>6.3E-5</c:v>
                </c:pt>
                <c:pt idx="1">
                  <c:v>6.3999999999999997E-5</c:v>
                </c:pt>
                <c:pt idx="2">
                  <c:v>6.4999999999999994E-5</c:v>
                </c:pt>
                <c:pt idx="3">
                  <c:v>6.6000000000000005E-5</c:v>
                </c:pt>
                <c:pt idx="4">
                  <c:v>7.6000000000000004E-5</c:v>
                </c:pt>
                <c:pt idx="5">
                  <c:v>1.02E-4</c:v>
                </c:pt>
                <c:pt idx="6">
                  <c:v>2.0599999999999999E-4</c:v>
                </c:pt>
                <c:pt idx="7">
                  <c:v>4.8700000000000002E-4</c:v>
                </c:pt>
                <c:pt idx="8">
                  <c:v>1.518E-3</c:v>
                </c:pt>
                <c:pt idx="9">
                  <c:v>8.4900000000000004E-4</c:v>
                </c:pt>
                <c:pt idx="10">
                  <c:v>2.5690000000000001E-3</c:v>
                </c:pt>
                <c:pt idx="11">
                  <c:v>7.4229999999999999E-3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8-44DC-A9F9-6DF2B4394C9C}"/>
            </c:ext>
          </c:extLst>
        </c:ser>
        <c:ser>
          <c:idx val="1"/>
          <c:order val="1"/>
          <c:tx>
            <c:strRef>
              <c:f>'P1'!$C$1</c:f>
              <c:strCache>
                <c:ptCount val="1"/>
                <c:pt idx="0">
                  <c:v>shared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'P1'!$A$2:$A$13</c:f>
              <c:numCache>
                <c:formatCode>General</c:formatCode>
                <c:ptCount val="12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  <c:pt idx="9">
                  <c:v>30000000</c:v>
                </c:pt>
                <c:pt idx="10">
                  <c:v>100000000</c:v>
                </c:pt>
                <c:pt idx="11">
                  <c:v>300000000</c:v>
                </c:pt>
              </c:numCache>
            </c:numRef>
          </c:xVal>
          <c:yVal>
            <c:numRef>
              <c:f>'P1'!$C$2:$C$13</c:f>
              <c:numCache>
                <c:formatCode>0.00E+00</c:formatCode>
                <c:ptCount val="12"/>
                <c:pt idx="0">
                  <c:v>1.1E-4</c:v>
                </c:pt>
                <c:pt idx="1">
                  <c:v>1.12E-4</c:v>
                </c:pt>
                <c:pt idx="2">
                  <c:v>1.13E-4</c:v>
                </c:pt>
                <c:pt idx="3">
                  <c:v>1.21E-4</c:v>
                </c:pt>
                <c:pt idx="4">
                  <c:v>1.65E-4</c:v>
                </c:pt>
                <c:pt idx="5">
                  <c:v>2.3800000000000001E-4</c:v>
                </c:pt>
                <c:pt idx="6">
                  <c:v>5.44E-4</c:v>
                </c:pt>
                <c:pt idx="7">
                  <c:v>1.307E-3</c:v>
                </c:pt>
                <c:pt idx="8">
                  <c:v>3.7650000000000001E-3</c:v>
                </c:pt>
                <c:pt idx="9">
                  <c:v>1.1360000000000001E-3</c:v>
                </c:pt>
                <c:pt idx="10">
                  <c:v>3.9300000000000003E-3</c:v>
                </c:pt>
                <c:pt idx="11">
                  <c:v>8.6870000000000003E-3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8-44DC-A9F9-6DF2B4394C9C}"/>
            </c:ext>
          </c:extLst>
        </c:ser>
        <c:ser>
          <c:idx val="2"/>
          <c:order val="2"/>
          <c:tx>
            <c:strRef>
              <c:f>'P1'!$D$1</c:f>
              <c:strCache>
                <c:ptCount val="1"/>
                <c:pt idx="0">
                  <c:v>warp shuffle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'P1'!$A$2:$A$13</c:f>
              <c:numCache>
                <c:formatCode>General</c:formatCode>
                <c:ptCount val="12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  <c:pt idx="9">
                  <c:v>30000000</c:v>
                </c:pt>
                <c:pt idx="10">
                  <c:v>100000000</c:v>
                </c:pt>
                <c:pt idx="11">
                  <c:v>300000000</c:v>
                </c:pt>
              </c:numCache>
            </c:numRef>
          </c:xVal>
          <c:yVal>
            <c:numRef>
              <c:f>'P1'!$D$2:$D$13</c:f>
              <c:numCache>
                <c:formatCode>0.00E+00</c:formatCode>
                <c:ptCount val="12"/>
                <c:pt idx="0">
                  <c:v>1.3999999999999999E-4</c:v>
                </c:pt>
                <c:pt idx="1">
                  <c:v>1.4100000000000001E-4</c:v>
                </c:pt>
                <c:pt idx="2">
                  <c:v>1.4100000000000001E-4</c:v>
                </c:pt>
                <c:pt idx="3">
                  <c:v>1.4799999999999999E-4</c:v>
                </c:pt>
                <c:pt idx="4">
                  <c:v>1.73E-4</c:v>
                </c:pt>
                <c:pt idx="5">
                  <c:v>2.4800000000000001E-4</c:v>
                </c:pt>
                <c:pt idx="6">
                  <c:v>5.5000000000000003E-4</c:v>
                </c:pt>
                <c:pt idx="7">
                  <c:v>1.242E-3</c:v>
                </c:pt>
                <c:pt idx="8">
                  <c:v>3.8070000000000001E-3</c:v>
                </c:pt>
                <c:pt idx="9">
                  <c:v>1.243E-3</c:v>
                </c:pt>
                <c:pt idx="10">
                  <c:v>3.9550000000000002E-3</c:v>
                </c:pt>
                <c:pt idx="11">
                  <c:v>9.4739999999999998E-3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8-44DC-A9F9-6DF2B439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80207"/>
        <c:axId val="264580623"/>
      </c:scatterChart>
      <c:valAx>
        <c:axId val="26458020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0623"/>
        <c:crosses val="autoZero"/>
        <c:crossBetween val="midCat"/>
      </c:valAx>
      <c:valAx>
        <c:axId val="264580623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elapsed</a:t>
                </a:r>
                <a:r>
                  <a:rPr lang="en-GB" sz="1100" baseline="0"/>
                  <a:t> in s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1.881955380577428E-2"/>
              <c:y val="0.29116834354039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8770778652673"/>
          <c:y val="0.55150408282298047"/>
          <c:w val="0.31826902887139114"/>
          <c:h val="0.35590332458442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CG_results_proc!$B$28</c:f>
              <c:strCache>
                <c:ptCount val="1"/>
                <c:pt idx="0">
                  <c:v>[CUDA DtoH]</c:v>
                </c:pt>
              </c:strCache>
            </c:strRef>
          </c:tx>
          <c:spPr>
            <a:pattFill prst="dkVert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CG_results_proc!$C$3:$I$3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cat>
          <c:val>
            <c:numRef>
              <c:f>CG_results_proc!$C$28:$I$28</c:f>
              <c:numCache>
                <c:formatCode>0.00%</c:formatCode>
                <c:ptCount val="7"/>
                <c:pt idx="0">
                  <c:v>2.1819806333543641E-2</c:v>
                </c:pt>
                <c:pt idx="1">
                  <c:v>0.13273140672883643</c:v>
                </c:pt>
                <c:pt idx="2">
                  <c:v>7.3086639444541537E-2</c:v>
                </c:pt>
                <c:pt idx="3">
                  <c:v>4.7182598592912933E-2</c:v>
                </c:pt>
                <c:pt idx="4">
                  <c:v>2.1592442645074223E-2</c:v>
                </c:pt>
                <c:pt idx="5">
                  <c:v>6.0978169605373621E-3</c:v>
                </c:pt>
                <c:pt idx="6">
                  <c:v>1.6478752807448293E-3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4-4F2C-85B1-0B101BFB9EF7}"/>
            </c:ext>
          </c:extLst>
        </c:ser>
        <c:ser>
          <c:idx val="1"/>
          <c:order val="1"/>
          <c:tx>
            <c:strRef>
              <c:f>CG_results_proc!$B$29</c:f>
              <c:strCache>
                <c:ptCount val="1"/>
                <c:pt idx="0">
                  <c:v>matrix vector product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CG_results_proc!$C$3:$I$3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cat>
          <c:val>
            <c:numRef>
              <c:f>CG_results_proc!$C$29:$I$29</c:f>
              <c:numCache>
                <c:formatCode>0.00%</c:formatCode>
                <c:ptCount val="7"/>
                <c:pt idx="0">
                  <c:v>0.10177089987107191</c:v>
                </c:pt>
                <c:pt idx="1">
                  <c:v>9.5396579563053988E-2</c:v>
                </c:pt>
                <c:pt idx="2">
                  <c:v>0.16048872718028567</c:v>
                </c:pt>
                <c:pt idx="3">
                  <c:v>0.43693926289291946</c:v>
                </c:pt>
                <c:pt idx="4">
                  <c:v>0.52333262305561468</c:v>
                </c:pt>
                <c:pt idx="5">
                  <c:v>0.60290722082283799</c:v>
                </c:pt>
                <c:pt idx="6">
                  <c:v>0.62530508543054386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4-4F2C-85B1-0B101BFB9EF7}"/>
            </c:ext>
          </c:extLst>
        </c:ser>
        <c:ser>
          <c:idx val="2"/>
          <c:order val="2"/>
          <c:tx>
            <c:strRef>
              <c:f>CG_results_proc!$B$30</c:f>
              <c:strCache>
                <c:ptCount val="1"/>
                <c:pt idx="0">
                  <c:v>dot product</c:v>
                </c:pt>
              </c:strCache>
            </c:strRef>
          </c:tx>
          <c:spPr>
            <a:pattFill prst="dkHorz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CG_results_proc!$C$3:$I$3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cat>
          <c:val>
            <c:numRef>
              <c:f>CG_results_proc!$C$30:$I$30</c:f>
              <c:numCache>
                <c:formatCode>0.00%</c:formatCode>
                <c:ptCount val="7"/>
                <c:pt idx="0">
                  <c:v>0.62286377120553649</c:v>
                </c:pt>
                <c:pt idx="1">
                  <c:v>0.54331564899331075</c:v>
                </c:pt>
                <c:pt idx="2">
                  <c:v>0.52875005958149957</c:v>
                </c:pt>
                <c:pt idx="3">
                  <c:v>0.30224133479635962</c:v>
                </c:pt>
                <c:pt idx="4">
                  <c:v>0.17467149655515304</c:v>
                </c:pt>
                <c:pt idx="5">
                  <c:v>0.13488664987405541</c:v>
                </c:pt>
                <c:pt idx="6">
                  <c:v>0.119795499207523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4-4F2C-85B1-0B101BFB9EF7}"/>
            </c:ext>
          </c:extLst>
        </c:ser>
        <c:ser>
          <c:idx val="3"/>
          <c:order val="3"/>
          <c:tx>
            <c:strRef>
              <c:f>CG_results_proc!$B$31</c:f>
              <c:strCache>
                <c:ptCount val="1"/>
                <c:pt idx="0">
                  <c:v>line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CG_results_proc!$C$3:$I$3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cat>
          <c:val>
            <c:numRef>
              <c:f>CG_results_proc!$C$31:$I$31</c:f>
              <c:numCache>
                <c:formatCode>0.00%</c:formatCode>
                <c:ptCount val="7"/>
                <c:pt idx="0">
                  <c:v>5.5811365266222802E-2</c:v>
                </c:pt>
                <c:pt idx="1">
                  <c:v>5.308597225425906E-2</c:v>
                </c:pt>
                <c:pt idx="2">
                  <c:v>6.5221881504313697E-2</c:v>
                </c:pt>
                <c:pt idx="3">
                  <c:v>7.8446717872587626E-2</c:v>
                </c:pt>
                <c:pt idx="4">
                  <c:v>6.7324857352558179E-2</c:v>
                </c:pt>
                <c:pt idx="5">
                  <c:v>8.0773772040302255E-2</c:v>
                </c:pt>
                <c:pt idx="6">
                  <c:v>8.3072651562467917E-2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4-4F2C-85B1-0B101BFB9EF7}"/>
            </c:ext>
          </c:extLst>
        </c:ser>
        <c:ser>
          <c:idx val="4"/>
          <c:order val="4"/>
          <c:tx>
            <c:strRef>
              <c:f>CG_results_proc!$B$32</c:f>
              <c:strCache>
                <c:ptCount val="1"/>
                <c:pt idx="0">
                  <c:v>line 6 and 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CG_results_proc!$C$3:$I$3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cat>
          <c:val>
            <c:numRef>
              <c:f>CG_results_proc!$C$32:$I$32</c:f>
              <c:numCache>
                <c:formatCode>0.00%</c:formatCode>
                <c:ptCount val="7"/>
                <c:pt idx="0">
                  <c:v>0.15878925155086002</c:v>
                </c:pt>
                <c:pt idx="1">
                  <c:v>0.13487329884337823</c:v>
                </c:pt>
                <c:pt idx="2">
                  <c:v>0.12780628862867222</c:v>
                </c:pt>
                <c:pt idx="3">
                  <c:v>8.3295681920867476E-2</c:v>
                </c:pt>
                <c:pt idx="4">
                  <c:v>0.12784998934583422</c:v>
                </c:pt>
                <c:pt idx="5">
                  <c:v>8.9932304785894188E-2</c:v>
                </c:pt>
                <c:pt idx="6">
                  <c:v>8.5609372754289731E-2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4-4F2C-85B1-0B101BFB9EF7}"/>
            </c:ext>
          </c:extLst>
        </c:ser>
        <c:ser>
          <c:idx val="5"/>
          <c:order val="5"/>
          <c:tx>
            <c:strRef>
              <c:f>CG_results_proc!$B$33</c:f>
              <c:strCache>
                <c:ptCount val="1"/>
                <c:pt idx="0">
                  <c:v>line 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CG_results_proc!$C$3:$I$3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cat>
          <c:val>
            <c:numRef>
              <c:f>CG_results_proc!$C$33:$I$33</c:f>
              <c:numCache>
                <c:formatCode>0.00%</c:formatCode>
                <c:ptCount val="7"/>
                <c:pt idx="0">
                  <c:v>3.8944905772765215E-2</c:v>
                </c:pt>
                <c:pt idx="1">
                  <c:v>4.0597093617161496E-2</c:v>
                </c:pt>
                <c:pt idx="2">
                  <c:v>4.4646403660687332E-2</c:v>
                </c:pt>
                <c:pt idx="3">
                  <c:v>5.189440392435294E-2</c:v>
                </c:pt>
                <c:pt idx="4">
                  <c:v>8.522859104576555E-2</c:v>
                </c:pt>
                <c:pt idx="5">
                  <c:v>8.5402235516372785E-2</c:v>
                </c:pt>
                <c:pt idx="6">
                  <c:v>8.4569515764430656E-2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4-4F2C-85B1-0B101BFB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92719"/>
        <c:axId val="898095631"/>
      </c:areaChart>
      <c:catAx>
        <c:axId val="8980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unknowns</a:t>
                </a:r>
              </a:p>
            </c:rich>
          </c:tx>
          <c:layout>
            <c:manualLayout>
              <c:xMode val="edge"/>
              <c:yMode val="edge"/>
              <c:x val="0.41847505229534254"/>
              <c:y val="0.73753964146454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95631"/>
        <c:crosses val="autoZero"/>
        <c:auto val="1"/>
        <c:lblAlgn val="ctr"/>
        <c:lblOffset val="100"/>
        <c:noMultiLvlLbl val="0"/>
      </c:catAx>
      <c:valAx>
        <c:axId val="8980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cumputation time during iteration loop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9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18942256040655"/>
          <c:y val="0.8163062524859902"/>
          <c:w val="0.77338614425935726"/>
          <c:h val="0.14468577852380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1159230096234"/>
          <c:y val="5.0925925925925923E-2"/>
          <c:w val="0.7406202974628171"/>
          <c:h val="0.69291484397783609"/>
        </c:manualLayout>
      </c:layout>
      <c:scatterChart>
        <c:scatterStyle val="lineMarker"/>
        <c:varyColors val="0"/>
        <c:ser>
          <c:idx val="1"/>
          <c:order val="1"/>
          <c:tx>
            <c:strRef>
              <c:f>CG_results_proc!$B$19</c:f>
              <c:strCache>
                <c:ptCount val="1"/>
                <c:pt idx="0">
                  <c:v>[CUDA DtoH]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CG_results_proc!$C$17:$I$17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xVal>
          <c:yVal>
            <c:numRef>
              <c:f>CG_results_proc!$C$19:$I$19</c:f>
              <c:numCache>
                <c:formatCode>General</c:formatCode>
                <c:ptCount val="7"/>
                <c:pt idx="0">
                  <c:v>2.3385600000000001E-4</c:v>
                </c:pt>
                <c:pt idx="1">
                  <c:v>3.5849199999999997E-4</c:v>
                </c:pt>
                <c:pt idx="2">
                  <c:v>8.4639999999999997E-4</c:v>
                </c:pt>
                <c:pt idx="3">
                  <c:v>2.228088E-3</c:v>
                </c:pt>
                <c:pt idx="4">
                  <c:v>3.5750399999999998E-3</c:v>
                </c:pt>
                <c:pt idx="5">
                  <c:v>7.5018719999999988E-3</c:v>
                </c:pt>
                <c:pt idx="6">
                  <c:v>1.6480512000000003E-2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3-469F-A1D4-02DD8244FAB8}"/>
            </c:ext>
          </c:extLst>
        </c:ser>
        <c:ser>
          <c:idx val="2"/>
          <c:order val="2"/>
          <c:tx>
            <c:strRef>
              <c:f>CG_results_proc!$B$20</c:f>
              <c:strCache>
                <c:ptCount val="1"/>
                <c:pt idx="0">
                  <c:v>matrix vector product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CG_results_proc!$C$17:$I$17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xVal>
          <c:yVal>
            <c:numRef>
              <c:f>CG_results_proc!$C$20:$I$20</c:f>
              <c:numCache>
                <c:formatCode>General</c:formatCode>
                <c:ptCount val="7"/>
                <c:pt idx="0">
                  <c:v>1.09074E-3</c:v>
                </c:pt>
                <c:pt idx="1">
                  <c:v>2.5765499999999997E-4</c:v>
                </c:pt>
                <c:pt idx="2">
                  <c:v>1.8585840000000001E-3</c:v>
                </c:pt>
                <c:pt idx="3">
                  <c:v>2.0633436000000002E-2</c:v>
                </c:pt>
                <c:pt idx="4">
                  <c:v>8.6647679999999991E-2</c:v>
                </c:pt>
                <c:pt idx="5">
                  <c:v>0.74172984000000008</c:v>
                </c:pt>
                <c:pt idx="6">
                  <c:v>6.2537184000000003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3-469F-A1D4-02DD8244FAB8}"/>
            </c:ext>
          </c:extLst>
        </c:ser>
        <c:ser>
          <c:idx val="3"/>
          <c:order val="3"/>
          <c:tx>
            <c:strRef>
              <c:f>CG_results_proc!$B$21</c:f>
              <c:strCache>
                <c:ptCount val="1"/>
                <c:pt idx="0">
                  <c:v>dot product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CG_results_proc!$C$17:$I$17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xVal>
          <c:yVal>
            <c:numRef>
              <c:f>CG_results_proc!$C$21:$I$21</c:f>
              <c:numCache>
                <c:formatCode>General</c:formatCode>
                <c:ptCount val="7"/>
                <c:pt idx="0">
                  <c:v>6.6756059999999997E-3</c:v>
                </c:pt>
                <c:pt idx="1">
                  <c:v>1.4674320000000003E-3</c:v>
                </c:pt>
                <c:pt idx="2">
                  <c:v>6.1233360000000009E-3</c:v>
                </c:pt>
                <c:pt idx="3">
                  <c:v>1.4272640999999999E-2</c:v>
                </c:pt>
                <c:pt idx="4">
                  <c:v>2.8920191999999997E-2</c:v>
                </c:pt>
                <c:pt idx="5">
                  <c:v>0.165945024</c:v>
                </c:pt>
                <c:pt idx="6">
                  <c:v>1.1980828800000001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3-469F-A1D4-02DD8244FAB8}"/>
            </c:ext>
          </c:extLst>
        </c:ser>
        <c:ser>
          <c:idx val="4"/>
          <c:order val="4"/>
          <c:tx>
            <c:strRef>
              <c:f>CG_results_proc!$B$22</c:f>
              <c:strCache>
                <c:ptCount val="1"/>
                <c:pt idx="0">
                  <c:v>line 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CG_results_proc!$C$17:$I$17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xVal>
          <c:yVal>
            <c:numRef>
              <c:f>CG_results_proc!$C$22:$I$22</c:f>
              <c:numCache>
                <c:formatCode>General</c:formatCode>
                <c:ptCount val="7"/>
                <c:pt idx="0">
                  <c:v>5.9816399999999999E-4</c:v>
                </c:pt>
                <c:pt idx="1">
                  <c:v>1.4337899999999998E-4</c:v>
                </c:pt>
                <c:pt idx="2">
                  <c:v>7.5532000000000008E-4</c:v>
                </c:pt>
                <c:pt idx="3">
                  <c:v>3.7044629999999999E-3</c:v>
                </c:pt>
                <c:pt idx="4">
                  <c:v>1.1146912E-2</c:v>
                </c:pt>
                <c:pt idx="5">
                  <c:v>9.9372366000000004E-2</c:v>
                </c:pt>
                <c:pt idx="6">
                  <c:v>0.83081519999999998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3-469F-A1D4-02DD8244FAB8}"/>
            </c:ext>
          </c:extLst>
        </c:ser>
        <c:ser>
          <c:idx val="5"/>
          <c:order val="5"/>
          <c:tx>
            <c:strRef>
              <c:f>CG_results_proc!$B$23</c:f>
              <c:strCache>
                <c:ptCount val="1"/>
                <c:pt idx="0">
                  <c:v>line 6 and 7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CG_results_proc!$C$17:$I$17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xVal>
          <c:yVal>
            <c:numRef>
              <c:f>CG_results_proc!$C$23:$I$23</c:f>
              <c:numCache>
                <c:formatCode>General</c:formatCode>
                <c:ptCount val="7"/>
                <c:pt idx="0">
                  <c:v>1.7018400000000003E-3</c:v>
                </c:pt>
                <c:pt idx="1">
                  <c:v>3.6427699999999998E-4</c:v>
                </c:pt>
                <c:pt idx="2">
                  <c:v>1.4800960000000002E-3</c:v>
                </c:pt>
                <c:pt idx="3">
                  <c:v>3.9334439999999995E-3</c:v>
                </c:pt>
                <c:pt idx="4">
                  <c:v>2.1167999999999999E-2</c:v>
                </c:pt>
                <c:pt idx="5">
                  <c:v>0.11063969999999999</c:v>
                </c:pt>
                <c:pt idx="6">
                  <c:v>0.85618511999999991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63-469F-A1D4-02DD8244FAB8}"/>
            </c:ext>
          </c:extLst>
        </c:ser>
        <c:ser>
          <c:idx val="6"/>
          <c:order val="6"/>
          <c:tx>
            <c:strRef>
              <c:f>CG_results_proc!$B$24</c:f>
              <c:strCache>
                <c:ptCount val="1"/>
                <c:pt idx="0">
                  <c:v>line 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CG_results_proc!$C$17:$I$17</c:f>
              <c:numCache>
                <c:formatCode>0.0E+00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xVal>
          <c:yVal>
            <c:numRef>
              <c:f>CG_results_proc!$C$24:$I$24</c:f>
              <c:numCache>
                <c:formatCode>General</c:formatCode>
                <c:ptCount val="7"/>
                <c:pt idx="0">
                  <c:v>4.17396E-4</c:v>
                </c:pt>
                <c:pt idx="1">
                  <c:v>1.09648E-4</c:v>
                </c:pt>
                <c:pt idx="2">
                  <c:v>5.1704000000000008E-4</c:v>
                </c:pt>
                <c:pt idx="3">
                  <c:v>2.4505920000000001E-3</c:v>
                </c:pt>
                <c:pt idx="4">
                  <c:v>1.4111215999999999E-2</c:v>
                </c:pt>
                <c:pt idx="5">
                  <c:v>0.10506655799999999</c:v>
                </c:pt>
                <c:pt idx="6">
                  <c:v>0.84578544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3-469F-A1D4-02DD8244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71919"/>
        <c:axId val="914239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CG_results_proc!$B$18</c15:sqref>
                        </c15:formulaRef>
                      </c:ext>
                    </c:extLst>
                    <c:strCache>
                      <c:ptCount val="1"/>
                      <c:pt idx="0">
                        <c:v>[CUDA HtoD]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CG_results_proc!$C$17:$I$17</c15:sqref>
                        </c15:formulaRef>
                      </c:ext>
                    </c:extLst>
                    <c:numCache>
                      <c:formatCode>0.0E+00</c:formatCode>
                      <c:ptCount val="7"/>
                      <c:pt idx="0">
                        <c:v>900</c:v>
                      </c:pt>
                      <c:pt idx="1">
                        <c:v>3600</c:v>
                      </c:pt>
                      <c:pt idx="2">
                        <c:v>14400</c:v>
                      </c:pt>
                      <c:pt idx="3">
                        <c:v>57600</c:v>
                      </c:pt>
                      <c:pt idx="4">
                        <c:v>230400</c:v>
                      </c:pt>
                      <c:pt idx="5">
                        <c:v>921600</c:v>
                      </c:pt>
                      <c:pt idx="6">
                        <c:v>3686400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CG_results_proc!$C$18:$I$18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63-469F-A1D4-02DD8244FAB8}"/>
                  </c:ext>
                </c:extLst>
              </c15:ser>
            </c15:filteredScatterSeries>
          </c:ext>
        </c:extLst>
      </c:scatterChart>
      <c:valAx>
        <c:axId val="83627191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39263"/>
        <c:crosses val="autoZero"/>
        <c:crossBetween val="midCat"/>
      </c:valAx>
      <c:valAx>
        <c:axId val="91423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comutation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401574803149591E-2"/>
          <c:y val="0.81423447069116361"/>
          <c:w val="0.9185301837270341"/>
          <c:h val="0.1579877515310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34308540525886"/>
          <c:y val="5.0925925925925923E-2"/>
          <c:w val="0.74190000842288695"/>
          <c:h val="0.79037766112569263"/>
        </c:manualLayout>
      </c:layout>
      <c:scatterChart>
        <c:scatterStyle val="lineMarker"/>
        <c:varyColors val="0"/>
        <c:ser>
          <c:idx val="2"/>
          <c:order val="2"/>
          <c:tx>
            <c:strRef>
              <c:f>CG_results_proc!$F$53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CG_results_proc!$C$54:$C$60</c:f>
              <c:numCache>
                <c:formatCode>General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xVal>
          <c:yVal>
            <c:numRef>
              <c:f>CG_results_proc!$F$54:$F$60</c:f>
              <c:numCache>
                <c:formatCode>General</c:formatCode>
                <c:ptCount val="7"/>
                <c:pt idx="0">
                  <c:v>42</c:v>
                </c:pt>
                <c:pt idx="1">
                  <c:v>89</c:v>
                </c:pt>
                <c:pt idx="2">
                  <c:v>184</c:v>
                </c:pt>
                <c:pt idx="3">
                  <c:v>381</c:v>
                </c:pt>
                <c:pt idx="4">
                  <c:v>784</c:v>
                </c:pt>
                <c:pt idx="5">
                  <c:v>1614</c:v>
                </c:pt>
                <c:pt idx="6">
                  <c:v>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8-4B1B-80B4-9D166DF3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40831"/>
        <c:axId val="9004375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CG_results_proc!$E$53</c15:sqref>
                        </c15:formulaRef>
                      </c:ext>
                    </c:extLst>
                    <c:strCache>
                      <c:ptCount val="1"/>
                      <c:pt idx="0">
                        <c:v>rel res norm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CG_results_proc!$C$54:$C$60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900</c:v>
                      </c:pt>
                      <c:pt idx="1">
                        <c:v>3600</c:v>
                      </c:pt>
                      <c:pt idx="2">
                        <c:v>14400</c:v>
                      </c:pt>
                      <c:pt idx="3">
                        <c:v>57600</c:v>
                      </c:pt>
                      <c:pt idx="4">
                        <c:v>230400</c:v>
                      </c:pt>
                      <c:pt idx="5">
                        <c:v>921600</c:v>
                      </c:pt>
                      <c:pt idx="6">
                        <c:v>3686400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CG_results_proc!$E$54:$E$60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9.8330200000000003E-6</c:v>
                      </c:pt>
                      <c:pt idx="1">
                        <c:v>4.4614600000000001E-6</c:v>
                      </c:pt>
                      <c:pt idx="2">
                        <c:v>2.4193100000000001E-6</c:v>
                      </c:pt>
                      <c:pt idx="3">
                        <c:v>1.25459E-6</c:v>
                      </c:pt>
                      <c:pt idx="4">
                        <c:v>6.4578500000000004E-7</c:v>
                      </c:pt>
                      <c:pt idx="5">
                        <c:v>3.2173200000000001E-7</c:v>
                      </c:pt>
                      <c:pt idx="6">
                        <c:v>1.6061300000000001E-7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9D8-4B1B-80B4-9D166DF3B39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0"/>
          <c:tx>
            <c:strRef>
              <c:f>CG_results_proc!$D$53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CG_results_proc!$C$54:$C$60</c:f>
              <c:numCache>
                <c:formatCode>General</c:formatCode>
                <c:ptCount val="7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  <c:pt idx="6">
                  <c:v>3686400</c:v>
                </c:pt>
              </c:numCache>
            </c:numRef>
          </c:xVal>
          <c:yVal>
            <c:numRef>
              <c:f>CG_results_proc!$D$54:$D$60</c:f>
              <c:numCache>
                <c:formatCode>General</c:formatCode>
                <c:ptCount val="7"/>
                <c:pt idx="0">
                  <c:v>0.433</c:v>
                </c:pt>
                <c:pt idx="1">
                  <c:v>0.45600000000000002</c:v>
                </c:pt>
                <c:pt idx="2">
                  <c:v>0.80500000000000005</c:v>
                </c:pt>
                <c:pt idx="3">
                  <c:v>0.77700000000000002</c:v>
                </c:pt>
                <c:pt idx="4">
                  <c:v>1.94</c:v>
                </c:pt>
                <c:pt idx="5">
                  <c:v>5.407</c:v>
                </c:pt>
                <c:pt idx="6">
                  <c:v>23.257000000000001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8-4B1B-80B4-9D166DF3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30847"/>
        <c:axId val="900433759"/>
      </c:scatterChart>
      <c:valAx>
        <c:axId val="900440831"/>
        <c:scaling>
          <c:logBase val="2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37503"/>
        <c:crosses val="autoZero"/>
        <c:crossBetween val="midCat"/>
        <c:majorUnit val="10"/>
      </c:valAx>
      <c:valAx>
        <c:axId val="900437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40831"/>
        <c:crosses val="autoZero"/>
        <c:crossBetween val="midCat"/>
      </c:valAx>
      <c:valAx>
        <c:axId val="900433759"/>
        <c:scaling>
          <c:logBase val="10"/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</a:t>
                </a:r>
                <a:r>
                  <a:rPr lang="en-GB"/>
                  <a:t>time in s</a:t>
                </a:r>
              </a:p>
            </c:rich>
          </c:tx>
          <c:layout>
            <c:manualLayout>
              <c:xMode val="edge"/>
              <c:yMode val="edge"/>
              <c:x val="0.95268805935601919"/>
              <c:y val="0.30280438903470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30847"/>
        <c:crosses val="max"/>
        <c:crossBetween val="midCat"/>
      </c:valAx>
      <c:valAx>
        <c:axId val="900430847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433759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87908718424189"/>
          <c:y val="0.16724482356372125"/>
          <c:w val="0.2085091078690334"/>
          <c:h val="0.16145888013998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5652449061223"/>
          <c:y val="5.0925925925925923E-2"/>
          <c:w val="0.77815787021569627"/>
          <c:h val="0.71625947798191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CG_results_proc!$C$72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CG_results_proc!$B$73:$B$82</c:f>
              <c:numCache>
                <c:formatCode>General</c:formatCode>
                <c:ptCount val="10"/>
                <c:pt idx="0">
                  <c:v>400</c:v>
                </c:pt>
                <c:pt idx="1">
                  <c:v>100</c:v>
                </c:pt>
                <c:pt idx="2">
                  <c:v>25</c:v>
                </c:pt>
                <c:pt idx="3">
                  <c:v>900</c:v>
                </c:pt>
                <c:pt idx="4">
                  <c:v>3600</c:v>
                </c:pt>
                <c:pt idx="5">
                  <c:v>14400</c:v>
                </c:pt>
                <c:pt idx="6">
                  <c:v>57600</c:v>
                </c:pt>
                <c:pt idx="7">
                  <c:v>230400</c:v>
                </c:pt>
                <c:pt idx="8">
                  <c:v>921600</c:v>
                </c:pt>
                <c:pt idx="9">
                  <c:v>3686400</c:v>
                </c:pt>
              </c:numCache>
            </c:numRef>
          </c:xVal>
          <c:yVal>
            <c:numRef>
              <c:f>CG_results_proc!$C$73:$C$82</c:f>
              <c:numCache>
                <c:formatCode>General</c:formatCode>
                <c:ptCount val="10"/>
                <c:pt idx="0">
                  <c:v>2.5879000000000001E-5</c:v>
                </c:pt>
                <c:pt idx="1">
                  <c:v>2.2216000000000002E-5</c:v>
                </c:pt>
                <c:pt idx="2">
                  <c:v>2.2887E-5</c:v>
                </c:pt>
                <c:pt idx="3">
                  <c:v>2.597E-5</c:v>
                </c:pt>
                <c:pt idx="4">
                  <c:v>2.8949999999999998E-6</c:v>
                </c:pt>
                <c:pt idx="5">
                  <c:v>1.0101E-5</c:v>
                </c:pt>
                <c:pt idx="6">
                  <c:v>5.4156000000000001E-5</c:v>
                </c:pt>
                <c:pt idx="7">
                  <c:v>1.1051999999999999E-4</c:v>
                </c:pt>
                <c:pt idx="8">
                  <c:v>4.5956000000000002E-4</c:v>
                </c:pt>
                <c:pt idx="9">
                  <c:v>1.8882E-3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1-4CF3-A4F2-94AEE0AABD5C}"/>
            </c:ext>
          </c:extLst>
        </c:ser>
        <c:ser>
          <c:idx val="3"/>
          <c:order val="3"/>
          <c:tx>
            <c:strRef>
              <c:f>CG_results_proc!$F$72</c:f>
              <c:strCache>
                <c:ptCount val="1"/>
                <c:pt idx="0">
                  <c:v>bandwidth limit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CG_results_proc!$B$73:$B$82</c:f>
              <c:numCache>
                <c:formatCode>General</c:formatCode>
                <c:ptCount val="10"/>
                <c:pt idx="0">
                  <c:v>400</c:v>
                </c:pt>
                <c:pt idx="1">
                  <c:v>100</c:v>
                </c:pt>
                <c:pt idx="2">
                  <c:v>25</c:v>
                </c:pt>
                <c:pt idx="3">
                  <c:v>900</c:v>
                </c:pt>
                <c:pt idx="4">
                  <c:v>3600</c:v>
                </c:pt>
                <c:pt idx="5">
                  <c:v>14400</c:v>
                </c:pt>
                <c:pt idx="6">
                  <c:v>57600</c:v>
                </c:pt>
                <c:pt idx="7">
                  <c:v>230400</c:v>
                </c:pt>
                <c:pt idx="8">
                  <c:v>921600</c:v>
                </c:pt>
                <c:pt idx="9">
                  <c:v>3686400</c:v>
                </c:pt>
              </c:numCache>
            </c:numRef>
          </c:xVal>
          <c:yVal>
            <c:numRef>
              <c:f>CG_results_proc!$F$73:$F$82</c:f>
              <c:numCache>
                <c:formatCode>0.00E+00</c:formatCode>
                <c:ptCount val="10"/>
                <c:pt idx="0">
                  <c:v>1.9187499999999999E-7</c:v>
                </c:pt>
                <c:pt idx="1">
                  <c:v>4.7968749999999997E-8</c:v>
                </c:pt>
                <c:pt idx="2">
                  <c:v>1.1992187499999999E-8</c:v>
                </c:pt>
                <c:pt idx="3">
                  <c:v>4.3171874999999997E-7</c:v>
                </c:pt>
                <c:pt idx="4">
                  <c:v>1.7268749999999999E-6</c:v>
                </c:pt>
                <c:pt idx="5">
                  <c:v>6.9074999999999995E-6</c:v>
                </c:pt>
                <c:pt idx="6">
                  <c:v>2.7629999999999998E-5</c:v>
                </c:pt>
                <c:pt idx="7">
                  <c:v>1.1051999999999999E-4</c:v>
                </c:pt>
                <c:pt idx="8">
                  <c:v>4.4207999999999997E-4</c:v>
                </c:pt>
                <c:pt idx="9">
                  <c:v>1.7683199999999999E-3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01-4CF3-A4F2-94AEE0AABD5C}"/>
            </c:ext>
          </c:extLst>
        </c:ser>
        <c:ser>
          <c:idx val="4"/>
          <c:order val="4"/>
          <c:tx>
            <c:strRef>
              <c:f>CG_results_proc!$G$72</c:f>
              <c:strCache>
                <c:ptCount val="1"/>
                <c:pt idx="0">
                  <c:v>bandwidth + latency1 limit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CG_results_proc!$B$73:$B$82</c:f>
              <c:numCache>
                <c:formatCode>General</c:formatCode>
                <c:ptCount val="10"/>
                <c:pt idx="0">
                  <c:v>400</c:v>
                </c:pt>
                <c:pt idx="1">
                  <c:v>100</c:v>
                </c:pt>
                <c:pt idx="2">
                  <c:v>25</c:v>
                </c:pt>
                <c:pt idx="3">
                  <c:v>900</c:v>
                </c:pt>
                <c:pt idx="4">
                  <c:v>3600</c:v>
                </c:pt>
                <c:pt idx="5">
                  <c:v>14400</c:v>
                </c:pt>
                <c:pt idx="6">
                  <c:v>57600</c:v>
                </c:pt>
                <c:pt idx="7">
                  <c:v>230400</c:v>
                </c:pt>
                <c:pt idx="8">
                  <c:v>921600</c:v>
                </c:pt>
                <c:pt idx="9">
                  <c:v>3686400</c:v>
                </c:pt>
              </c:numCache>
            </c:numRef>
          </c:xVal>
          <c:yVal>
            <c:numRef>
              <c:f>CG_results_proc!$G$73:$G$82</c:f>
              <c:numCache>
                <c:formatCode>0.00E+00</c:formatCode>
                <c:ptCount val="10"/>
                <c:pt idx="0">
                  <c:v>2.6070875E-5</c:v>
                </c:pt>
                <c:pt idx="1">
                  <c:v>2.592696875E-5</c:v>
                </c:pt>
                <c:pt idx="2">
                  <c:v>2.5890992187500001E-5</c:v>
                </c:pt>
                <c:pt idx="3">
                  <c:v>2.6310718750000002E-5</c:v>
                </c:pt>
                <c:pt idx="4">
                  <c:v>2.7605875000000001E-5</c:v>
                </c:pt>
                <c:pt idx="5">
                  <c:v>3.2786500000000002E-5</c:v>
                </c:pt>
                <c:pt idx="6">
                  <c:v>5.3508999999999999E-5</c:v>
                </c:pt>
                <c:pt idx="7">
                  <c:v>1.3639899999999999E-4</c:v>
                </c:pt>
                <c:pt idx="8">
                  <c:v>4.67959E-4</c:v>
                </c:pt>
                <c:pt idx="9">
                  <c:v>1.7941989999999998E-3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01-4CF3-A4F2-94AEE0AABD5C}"/>
            </c:ext>
          </c:extLst>
        </c:ser>
        <c:ser>
          <c:idx val="5"/>
          <c:order val="5"/>
          <c:tx>
            <c:strRef>
              <c:f>CG_results_proc!$H$72</c:f>
              <c:strCache>
                <c:ptCount val="1"/>
                <c:pt idx="0">
                  <c:v>bandwidth + latency2 limit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CG_results_proc!$B$73:$B$82</c:f>
              <c:numCache>
                <c:formatCode>General</c:formatCode>
                <c:ptCount val="10"/>
                <c:pt idx="0">
                  <c:v>400</c:v>
                </c:pt>
                <c:pt idx="1">
                  <c:v>100</c:v>
                </c:pt>
                <c:pt idx="2">
                  <c:v>25</c:v>
                </c:pt>
                <c:pt idx="3">
                  <c:v>900</c:v>
                </c:pt>
                <c:pt idx="4">
                  <c:v>3600</c:v>
                </c:pt>
                <c:pt idx="5">
                  <c:v>14400</c:v>
                </c:pt>
                <c:pt idx="6">
                  <c:v>57600</c:v>
                </c:pt>
                <c:pt idx="7">
                  <c:v>230400</c:v>
                </c:pt>
                <c:pt idx="8">
                  <c:v>921600</c:v>
                </c:pt>
                <c:pt idx="9">
                  <c:v>3686400</c:v>
                </c:pt>
              </c:numCache>
            </c:numRef>
          </c:xVal>
          <c:yVal>
            <c:numRef>
              <c:f>CG_results_proc!$H$73:$H$82</c:f>
              <c:numCache>
                <c:formatCode>0.00E+00</c:formatCode>
                <c:ptCount val="10"/>
                <c:pt idx="0">
                  <c:v>3.086875E-6</c:v>
                </c:pt>
                <c:pt idx="1">
                  <c:v>2.94296875E-6</c:v>
                </c:pt>
                <c:pt idx="2">
                  <c:v>2.9069921874999997E-6</c:v>
                </c:pt>
                <c:pt idx="3">
                  <c:v>3.3267187499999999E-6</c:v>
                </c:pt>
                <c:pt idx="4">
                  <c:v>4.6218749999999997E-6</c:v>
                </c:pt>
                <c:pt idx="5">
                  <c:v>9.8024999999999997E-6</c:v>
                </c:pt>
                <c:pt idx="6">
                  <c:v>3.0524999999999997E-5</c:v>
                </c:pt>
                <c:pt idx="7">
                  <c:v>1.13415E-4</c:v>
                </c:pt>
                <c:pt idx="8">
                  <c:v>4.4497499999999996E-4</c:v>
                </c:pt>
                <c:pt idx="9">
                  <c:v>1.7712149999999998E-3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01-4CF3-A4F2-94AEE0AA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76527"/>
        <c:axId val="9191769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CG_results_proc!$D$72</c15:sqref>
                        </c15:formulaRef>
                      </c:ext>
                    </c:extLst>
                    <c:strCache>
                      <c:ptCount val="1"/>
                      <c:pt idx="0">
                        <c:v>transferred data in GB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CG_results_proc!$B$73:$B$82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400</c:v>
                      </c:pt>
                      <c:pt idx="1">
                        <c:v>100</c:v>
                      </c:pt>
                      <c:pt idx="2">
                        <c:v>25</c:v>
                      </c:pt>
                      <c:pt idx="3">
                        <c:v>900</c:v>
                      </c:pt>
                      <c:pt idx="4">
                        <c:v>3600</c:v>
                      </c:pt>
                      <c:pt idx="5">
                        <c:v>14400</c:v>
                      </c:pt>
                      <c:pt idx="6">
                        <c:v>57600</c:v>
                      </c:pt>
                      <c:pt idx="7">
                        <c:v>230400</c:v>
                      </c:pt>
                      <c:pt idx="8">
                        <c:v>921600</c:v>
                      </c:pt>
                      <c:pt idx="9">
                        <c:v>3686400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CG_results_proc!$D$73:$D$82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2.2399999999999999E-5</c:v>
                      </c:pt>
                      <c:pt idx="1">
                        <c:v>5.5999999999999997E-6</c:v>
                      </c:pt>
                      <c:pt idx="2">
                        <c:v>1.3999999999999999E-6</c:v>
                      </c:pt>
                      <c:pt idx="3">
                        <c:v>5.0399999999999999E-5</c:v>
                      </c:pt>
                      <c:pt idx="4">
                        <c:v>2.0159999999999999E-4</c:v>
                      </c:pt>
                      <c:pt idx="5">
                        <c:v>8.0639999999999998E-4</c:v>
                      </c:pt>
                      <c:pt idx="6">
                        <c:v>3.2255999999999999E-3</c:v>
                      </c:pt>
                      <c:pt idx="7">
                        <c:v>1.29024E-2</c:v>
                      </c:pt>
                      <c:pt idx="8">
                        <c:v>5.1609599999999999E-2</c:v>
                      </c:pt>
                      <c:pt idx="9">
                        <c:v>0.20643839999999999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01-4CF3-A4F2-94AEE0AABD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CG_results_proc!$E$72</c15:sqref>
                        </c15:formulaRef>
                      </c:ext>
                    </c:extLst>
                    <c:strCache>
                      <c:ptCount val="1"/>
                      <c:pt idx="0">
                        <c:v>bandwidth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CG_results_proc!$B$73:$B$82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400</c:v>
                      </c:pt>
                      <c:pt idx="1">
                        <c:v>100</c:v>
                      </c:pt>
                      <c:pt idx="2">
                        <c:v>25</c:v>
                      </c:pt>
                      <c:pt idx="3">
                        <c:v>900</c:v>
                      </c:pt>
                      <c:pt idx="4">
                        <c:v>3600</c:v>
                      </c:pt>
                      <c:pt idx="5">
                        <c:v>14400</c:v>
                      </c:pt>
                      <c:pt idx="6">
                        <c:v>57600</c:v>
                      </c:pt>
                      <c:pt idx="7">
                        <c:v>230400</c:v>
                      </c:pt>
                      <c:pt idx="8">
                        <c:v>921600</c:v>
                      </c:pt>
                      <c:pt idx="9">
                        <c:v>3686400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CG_results_proc!$E$73:$E$82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0.86556667568298618</c:v>
                      </c:pt>
                      <c:pt idx="1">
                        <c:v>0.25207057976233344</c:v>
                      </c:pt>
                      <c:pt idx="2">
                        <c:v>6.117009656136671E-2</c:v>
                      </c:pt>
                      <c:pt idx="3">
                        <c:v>1.9407008086253368</c:v>
                      </c:pt>
                      <c:pt idx="4">
                        <c:v>69.637305699481871</c:v>
                      </c:pt>
                      <c:pt idx="5">
                        <c:v>79.833679833679824</c:v>
                      </c:pt>
                      <c:pt idx="6">
                        <c:v>59.561267449590069</c:v>
                      </c:pt>
                      <c:pt idx="7">
                        <c:v>116.742671009772</c:v>
                      </c:pt>
                      <c:pt idx="8">
                        <c:v>112.3022021063626</c:v>
                      </c:pt>
                      <c:pt idx="9">
                        <c:v>109.3307912297426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01-4CF3-A4F2-94AEE0AABD5C}"/>
                  </c:ext>
                </c:extLst>
              </c15:ser>
            </c15:filteredScatterSeries>
          </c:ext>
        </c:extLst>
      </c:scatterChart>
      <c:valAx>
        <c:axId val="919176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76943"/>
        <c:crosses val="autoZero"/>
        <c:crossBetween val="midCat"/>
      </c:valAx>
      <c:valAx>
        <c:axId val="919176943"/>
        <c:scaling>
          <c:logBase val="10"/>
          <c:orientation val="minMax"/>
          <c:max val="1.0000000000000002E-2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7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5652449061223"/>
          <c:y val="5.0925925925925923E-2"/>
          <c:w val="0.77815787021569627"/>
          <c:h val="0.71625947798191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CG_results_proc!$C$72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CG_results_proc!$B$91:$B$100</c:f>
              <c:numCache>
                <c:formatCode>General</c:formatCode>
                <c:ptCount val="10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3600</c:v>
                </c:pt>
                <c:pt idx="5">
                  <c:v>14400</c:v>
                </c:pt>
                <c:pt idx="6">
                  <c:v>57600</c:v>
                </c:pt>
                <c:pt idx="7">
                  <c:v>230400</c:v>
                </c:pt>
                <c:pt idx="8">
                  <c:v>921600</c:v>
                </c:pt>
                <c:pt idx="9">
                  <c:v>3686400</c:v>
                </c:pt>
              </c:numCache>
            </c:numRef>
          </c:xVal>
          <c:yVal>
            <c:numRef>
              <c:f>CG_results_proc!$C$91:$C$100</c:f>
              <c:numCache>
                <c:formatCode>General</c:formatCode>
                <c:ptCount val="10"/>
                <c:pt idx="0">
                  <c:v>2.2887E-5</c:v>
                </c:pt>
                <c:pt idx="1">
                  <c:v>2.2216000000000002E-5</c:v>
                </c:pt>
                <c:pt idx="2">
                  <c:v>2.5879000000000001E-5</c:v>
                </c:pt>
                <c:pt idx="3">
                  <c:v>2.597E-5</c:v>
                </c:pt>
                <c:pt idx="4">
                  <c:v>2.8949999999999998E-6</c:v>
                </c:pt>
                <c:pt idx="5">
                  <c:v>1.0101E-5</c:v>
                </c:pt>
                <c:pt idx="6">
                  <c:v>5.4156000000000001E-5</c:v>
                </c:pt>
                <c:pt idx="7">
                  <c:v>1.1051999999999999E-4</c:v>
                </c:pt>
                <c:pt idx="8">
                  <c:v>4.5956000000000002E-4</c:v>
                </c:pt>
                <c:pt idx="9">
                  <c:v>1.8882E-3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7-47CD-8C58-34F7E07E5DFF}"/>
            </c:ext>
          </c:extLst>
        </c:ser>
        <c:ser>
          <c:idx val="3"/>
          <c:order val="3"/>
          <c:tx>
            <c:strRef>
              <c:f>CG_results_proc!$F$72</c:f>
              <c:strCache>
                <c:ptCount val="1"/>
                <c:pt idx="0">
                  <c:v>bandwidth limit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CG_results_proc!$B$91:$B$100</c:f>
              <c:numCache>
                <c:formatCode>General</c:formatCode>
                <c:ptCount val="10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3600</c:v>
                </c:pt>
                <c:pt idx="5">
                  <c:v>14400</c:v>
                </c:pt>
                <c:pt idx="6">
                  <c:v>57600</c:v>
                </c:pt>
                <c:pt idx="7">
                  <c:v>230400</c:v>
                </c:pt>
                <c:pt idx="8">
                  <c:v>921600</c:v>
                </c:pt>
                <c:pt idx="9">
                  <c:v>3686400</c:v>
                </c:pt>
              </c:numCache>
            </c:numRef>
          </c:xVal>
          <c:yVal>
            <c:numRef>
              <c:f>CG_results_proc!$F$91:$F$100</c:f>
              <c:numCache>
                <c:formatCode>0.00E+00</c:formatCode>
                <c:ptCount val="10"/>
                <c:pt idx="0">
                  <c:v>1.1992187499999999E-8</c:v>
                </c:pt>
                <c:pt idx="1">
                  <c:v>4.7968749999999997E-8</c:v>
                </c:pt>
                <c:pt idx="2">
                  <c:v>1.9187499999999999E-7</c:v>
                </c:pt>
                <c:pt idx="3">
                  <c:v>4.3171874999999997E-7</c:v>
                </c:pt>
                <c:pt idx="4">
                  <c:v>1.7268749999999999E-6</c:v>
                </c:pt>
                <c:pt idx="5">
                  <c:v>6.9074999999999995E-6</c:v>
                </c:pt>
                <c:pt idx="6">
                  <c:v>2.7629999999999998E-5</c:v>
                </c:pt>
                <c:pt idx="7">
                  <c:v>1.1051999999999999E-4</c:v>
                </c:pt>
                <c:pt idx="8">
                  <c:v>4.4207999999999997E-4</c:v>
                </c:pt>
                <c:pt idx="9">
                  <c:v>1.7683199999999999E-3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7-47CD-8C58-34F7E07E5DFF}"/>
            </c:ext>
          </c:extLst>
        </c:ser>
        <c:ser>
          <c:idx val="4"/>
          <c:order val="4"/>
          <c:tx>
            <c:strRef>
              <c:f>CG_results_proc!$G$72</c:f>
              <c:strCache>
                <c:ptCount val="1"/>
                <c:pt idx="0">
                  <c:v>bandwidth + latency1 limit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CG_results_proc!$B$91:$B$100</c:f>
              <c:numCache>
                <c:formatCode>General</c:formatCode>
                <c:ptCount val="10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3600</c:v>
                </c:pt>
                <c:pt idx="5">
                  <c:v>14400</c:v>
                </c:pt>
                <c:pt idx="6">
                  <c:v>57600</c:v>
                </c:pt>
                <c:pt idx="7">
                  <c:v>230400</c:v>
                </c:pt>
                <c:pt idx="8">
                  <c:v>921600</c:v>
                </c:pt>
                <c:pt idx="9">
                  <c:v>3686400</c:v>
                </c:pt>
              </c:numCache>
            </c:numRef>
          </c:xVal>
          <c:yVal>
            <c:numRef>
              <c:f>CG_results_proc!$G$91:$G$100</c:f>
              <c:numCache>
                <c:formatCode>0.00E+00</c:formatCode>
                <c:ptCount val="10"/>
                <c:pt idx="0">
                  <c:v>2.5890992187500001E-5</c:v>
                </c:pt>
                <c:pt idx="1">
                  <c:v>2.592696875E-5</c:v>
                </c:pt>
                <c:pt idx="2">
                  <c:v>2.6070875E-5</c:v>
                </c:pt>
                <c:pt idx="3">
                  <c:v>2.6310718750000002E-5</c:v>
                </c:pt>
                <c:pt idx="4">
                  <c:v>2.7605875000000001E-5</c:v>
                </c:pt>
                <c:pt idx="5">
                  <c:v>3.2786500000000002E-5</c:v>
                </c:pt>
                <c:pt idx="6">
                  <c:v>5.3508999999999999E-5</c:v>
                </c:pt>
                <c:pt idx="7">
                  <c:v>1.3639899999999999E-4</c:v>
                </c:pt>
                <c:pt idx="8">
                  <c:v>4.67959E-4</c:v>
                </c:pt>
                <c:pt idx="9">
                  <c:v>1.7941989999999998E-3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7-47CD-8C58-34F7E07E5DFF}"/>
            </c:ext>
          </c:extLst>
        </c:ser>
        <c:ser>
          <c:idx val="5"/>
          <c:order val="5"/>
          <c:tx>
            <c:strRef>
              <c:f>CG_results_proc!$H$72</c:f>
              <c:strCache>
                <c:ptCount val="1"/>
                <c:pt idx="0">
                  <c:v>bandwidth + latency2 limit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CG_results_proc!$B$91:$B$100</c:f>
              <c:numCache>
                <c:formatCode>General</c:formatCode>
                <c:ptCount val="10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3600</c:v>
                </c:pt>
                <c:pt idx="5">
                  <c:v>14400</c:v>
                </c:pt>
                <c:pt idx="6">
                  <c:v>57600</c:v>
                </c:pt>
                <c:pt idx="7">
                  <c:v>230400</c:v>
                </c:pt>
                <c:pt idx="8">
                  <c:v>921600</c:v>
                </c:pt>
                <c:pt idx="9">
                  <c:v>3686400</c:v>
                </c:pt>
              </c:numCache>
            </c:numRef>
          </c:xVal>
          <c:yVal>
            <c:numRef>
              <c:f>CG_results_proc!$H$91:$H$100</c:f>
              <c:numCache>
                <c:formatCode>0.00E+00</c:formatCode>
                <c:ptCount val="10"/>
                <c:pt idx="0">
                  <c:v>2.9069921874999997E-6</c:v>
                </c:pt>
                <c:pt idx="1">
                  <c:v>2.94296875E-6</c:v>
                </c:pt>
                <c:pt idx="2">
                  <c:v>3.086875E-6</c:v>
                </c:pt>
                <c:pt idx="3">
                  <c:v>3.3267187499999999E-6</c:v>
                </c:pt>
                <c:pt idx="4">
                  <c:v>4.6218749999999997E-6</c:v>
                </c:pt>
                <c:pt idx="5">
                  <c:v>9.8024999999999997E-6</c:v>
                </c:pt>
                <c:pt idx="6">
                  <c:v>3.0524999999999997E-5</c:v>
                </c:pt>
                <c:pt idx="7">
                  <c:v>1.13415E-4</c:v>
                </c:pt>
                <c:pt idx="8">
                  <c:v>4.4497499999999996E-4</c:v>
                </c:pt>
                <c:pt idx="9">
                  <c:v>1.7712149999999998E-3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7-47CD-8C58-34F7E07E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76527"/>
        <c:axId val="9191769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CG_results_proc!$D$72</c15:sqref>
                        </c15:formulaRef>
                      </c:ext>
                    </c:extLst>
                    <c:strCache>
                      <c:ptCount val="1"/>
                      <c:pt idx="0">
                        <c:v>transferred data in GB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CG_results_proc!$B$91:$B$100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100</c:v>
                      </c:pt>
                      <c:pt idx="2">
                        <c:v>400</c:v>
                      </c:pt>
                      <c:pt idx="3">
                        <c:v>900</c:v>
                      </c:pt>
                      <c:pt idx="4">
                        <c:v>3600</c:v>
                      </c:pt>
                      <c:pt idx="5">
                        <c:v>14400</c:v>
                      </c:pt>
                      <c:pt idx="6">
                        <c:v>57600</c:v>
                      </c:pt>
                      <c:pt idx="7">
                        <c:v>230400</c:v>
                      </c:pt>
                      <c:pt idx="8">
                        <c:v>921600</c:v>
                      </c:pt>
                      <c:pt idx="9">
                        <c:v>3686400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CG_results_proc!$D$91:$D$100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1.3999999999999999E-6</c:v>
                      </c:pt>
                      <c:pt idx="1">
                        <c:v>5.5999999999999997E-6</c:v>
                      </c:pt>
                      <c:pt idx="2">
                        <c:v>2.2399999999999999E-5</c:v>
                      </c:pt>
                      <c:pt idx="3">
                        <c:v>5.0399999999999999E-5</c:v>
                      </c:pt>
                      <c:pt idx="4">
                        <c:v>2.0159999999999999E-4</c:v>
                      </c:pt>
                      <c:pt idx="5">
                        <c:v>8.0639999999999998E-4</c:v>
                      </c:pt>
                      <c:pt idx="6">
                        <c:v>3.2255999999999999E-3</c:v>
                      </c:pt>
                      <c:pt idx="7">
                        <c:v>1.29024E-2</c:v>
                      </c:pt>
                      <c:pt idx="8">
                        <c:v>5.1609599999999999E-2</c:v>
                      </c:pt>
                      <c:pt idx="9">
                        <c:v>0.20643839999999999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0E7-47CD-8C58-34F7E07E5DF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CG_results_proc!$E$72</c15:sqref>
                        </c15:formulaRef>
                      </c:ext>
                    </c:extLst>
                    <c:strCache>
                      <c:ptCount val="1"/>
                      <c:pt idx="0">
                        <c:v>bandwidth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CG_results_proc!$B$91:$B$100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100</c:v>
                      </c:pt>
                      <c:pt idx="2">
                        <c:v>400</c:v>
                      </c:pt>
                      <c:pt idx="3">
                        <c:v>900</c:v>
                      </c:pt>
                      <c:pt idx="4">
                        <c:v>3600</c:v>
                      </c:pt>
                      <c:pt idx="5">
                        <c:v>14400</c:v>
                      </c:pt>
                      <c:pt idx="6">
                        <c:v>57600</c:v>
                      </c:pt>
                      <c:pt idx="7">
                        <c:v>230400</c:v>
                      </c:pt>
                      <c:pt idx="8">
                        <c:v>921600</c:v>
                      </c:pt>
                      <c:pt idx="9">
                        <c:v>3686400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CG_results_proc!$E$91:$E$100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6.117009656136671E-2</c:v>
                      </c:pt>
                      <c:pt idx="1">
                        <c:v>0.25207057976233344</c:v>
                      </c:pt>
                      <c:pt idx="2">
                        <c:v>0.86556667568298618</c:v>
                      </c:pt>
                      <c:pt idx="3">
                        <c:v>1.9407008086253368</c:v>
                      </c:pt>
                      <c:pt idx="4">
                        <c:v>69.637305699481871</c:v>
                      </c:pt>
                      <c:pt idx="5">
                        <c:v>79.833679833679824</c:v>
                      </c:pt>
                      <c:pt idx="6">
                        <c:v>59.561267449590069</c:v>
                      </c:pt>
                      <c:pt idx="7">
                        <c:v>116.742671009772</c:v>
                      </c:pt>
                      <c:pt idx="8">
                        <c:v>112.3022021063626</c:v>
                      </c:pt>
                      <c:pt idx="9">
                        <c:v>109.3307912297426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0E7-47CD-8C58-34F7E07E5DFF}"/>
                  </c:ext>
                </c:extLst>
              </c15:ser>
            </c15:filteredScatterSeries>
          </c:ext>
        </c:extLst>
      </c:scatterChart>
      <c:valAx>
        <c:axId val="919176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76943"/>
        <c:crosses val="autoZero"/>
        <c:crossBetween val="midCat"/>
      </c:valAx>
      <c:valAx>
        <c:axId val="919176943"/>
        <c:scaling>
          <c:logBase val="10"/>
          <c:orientation val="minMax"/>
          <c:max val="1.0000000000000002E-2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7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901356080489938E-2"/>
          <c:y val="0.81173228346456694"/>
          <c:w val="0.90186395450568679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6DBB1-0CE8-4CF8-B486-9F7582AC7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125016</xdr:colOff>
      <xdr:row>7</xdr:row>
      <xdr:rowOff>65484</xdr:rowOff>
    </xdr:from>
    <xdr:to>
      <xdr:col>16</xdr:col>
      <xdr:colOff>59531</xdr:colOff>
      <xdr:row>7</xdr:row>
      <xdr:rowOff>111203</xdr:rowOff>
    </xdr:to>
    <xdr:sp macro="" textlink="">
      <xdr:nvSpPr>
        <xdr:cNvPr id="26" name="Arrow: Left-Right 25">
          <a:extLst>
            <a:ext uri="{FF2B5EF4-FFF2-40B4-BE49-F238E27FC236}">
              <a16:creationId xmlns:a16="http://schemas.microsoft.com/office/drawing/2014/main" id="{EBBAE47C-107C-4C06-B394-D1AE4FC7587E}"/>
            </a:ext>
          </a:extLst>
        </xdr:cNvPr>
        <xdr:cNvSpPr/>
      </xdr:nvSpPr>
      <xdr:spPr>
        <a:xfrm>
          <a:off x="2803922" y="1410890"/>
          <a:ext cx="113109" cy="4571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125015</xdr:colOff>
      <xdr:row>7</xdr:row>
      <xdr:rowOff>59531</xdr:rowOff>
    </xdr:from>
    <xdr:to>
      <xdr:col>18</xdr:col>
      <xdr:colOff>59530</xdr:colOff>
      <xdr:row>7</xdr:row>
      <xdr:rowOff>105250</xdr:rowOff>
    </xdr:to>
    <xdr:sp macro="" textlink="">
      <xdr:nvSpPr>
        <xdr:cNvPr id="27" name="Arrow: Left-Right 26">
          <a:extLst>
            <a:ext uri="{FF2B5EF4-FFF2-40B4-BE49-F238E27FC236}">
              <a16:creationId xmlns:a16="http://schemas.microsoft.com/office/drawing/2014/main" id="{AA6D8095-76A4-47F6-AD92-4E60AD664423}"/>
            </a:ext>
          </a:extLst>
        </xdr:cNvPr>
        <xdr:cNvSpPr/>
      </xdr:nvSpPr>
      <xdr:spPr>
        <a:xfrm>
          <a:off x="3161109" y="1404937"/>
          <a:ext cx="113109" cy="4571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125017</xdr:colOff>
      <xdr:row>7</xdr:row>
      <xdr:rowOff>71438</xdr:rowOff>
    </xdr:from>
    <xdr:to>
      <xdr:col>20</xdr:col>
      <xdr:colOff>59532</xdr:colOff>
      <xdr:row>7</xdr:row>
      <xdr:rowOff>117157</xdr:rowOff>
    </xdr:to>
    <xdr:sp macro="" textlink="">
      <xdr:nvSpPr>
        <xdr:cNvPr id="28" name="Arrow: Left-Right 27">
          <a:extLst>
            <a:ext uri="{FF2B5EF4-FFF2-40B4-BE49-F238E27FC236}">
              <a16:creationId xmlns:a16="http://schemas.microsoft.com/office/drawing/2014/main" id="{CBAB8147-7523-4C27-8E38-F854D2B416B4}"/>
            </a:ext>
          </a:extLst>
        </xdr:cNvPr>
        <xdr:cNvSpPr/>
      </xdr:nvSpPr>
      <xdr:spPr>
        <a:xfrm>
          <a:off x="3518298" y="1416844"/>
          <a:ext cx="113109" cy="4571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125016</xdr:colOff>
      <xdr:row>7</xdr:row>
      <xdr:rowOff>65485</xdr:rowOff>
    </xdr:from>
    <xdr:to>
      <xdr:col>22</xdr:col>
      <xdr:colOff>59531</xdr:colOff>
      <xdr:row>7</xdr:row>
      <xdr:rowOff>111204</xdr:rowOff>
    </xdr:to>
    <xdr:sp macro="" textlink="">
      <xdr:nvSpPr>
        <xdr:cNvPr id="29" name="Arrow: Left-Right 28">
          <a:extLst>
            <a:ext uri="{FF2B5EF4-FFF2-40B4-BE49-F238E27FC236}">
              <a16:creationId xmlns:a16="http://schemas.microsoft.com/office/drawing/2014/main" id="{5FAD4259-AC3D-43DC-8E1C-38E84F15FEDB}"/>
            </a:ext>
          </a:extLst>
        </xdr:cNvPr>
        <xdr:cNvSpPr/>
      </xdr:nvSpPr>
      <xdr:spPr>
        <a:xfrm>
          <a:off x="3875485" y="1410891"/>
          <a:ext cx="113109" cy="4571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130969</xdr:colOff>
      <xdr:row>7</xdr:row>
      <xdr:rowOff>65485</xdr:rowOff>
    </xdr:from>
    <xdr:to>
      <xdr:col>24</xdr:col>
      <xdr:colOff>65484</xdr:colOff>
      <xdr:row>7</xdr:row>
      <xdr:rowOff>111204</xdr:rowOff>
    </xdr:to>
    <xdr:sp macro="" textlink="">
      <xdr:nvSpPr>
        <xdr:cNvPr id="30" name="Arrow: Left-Right 29">
          <a:extLst>
            <a:ext uri="{FF2B5EF4-FFF2-40B4-BE49-F238E27FC236}">
              <a16:creationId xmlns:a16="http://schemas.microsoft.com/office/drawing/2014/main" id="{29E6A6F8-6895-4162-BFA3-6AC18BCA1462}"/>
            </a:ext>
          </a:extLst>
        </xdr:cNvPr>
        <xdr:cNvSpPr/>
      </xdr:nvSpPr>
      <xdr:spPr>
        <a:xfrm>
          <a:off x="4238625" y="1410891"/>
          <a:ext cx="113109" cy="4571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130968</xdr:colOff>
      <xdr:row>7</xdr:row>
      <xdr:rowOff>59532</xdr:rowOff>
    </xdr:from>
    <xdr:to>
      <xdr:col>26</xdr:col>
      <xdr:colOff>65483</xdr:colOff>
      <xdr:row>7</xdr:row>
      <xdr:rowOff>105251</xdr:rowOff>
    </xdr:to>
    <xdr:sp macro="" textlink="">
      <xdr:nvSpPr>
        <xdr:cNvPr id="31" name="Arrow: Left-Right 30">
          <a:extLst>
            <a:ext uri="{FF2B5EF4-FFF2-40B4-BE49-F238E27FC236}">
              <a16:creationId xmlns:a16="http://schemas.microsoft.com/office/drawing/2014/main" id="{421F539F-0BB7-4201-A961-A836E8C58930}"/>
            </a:ext>
          </a:extLst>
        </xdr:cNvPr>
        <xdr:cNvSpPr/>
      </xdr:nvSpPr>
      <xdr:spPr>
        <a:xfrm>
          <a:off x="4595812" y="1404938"/>
          <a:ext cx="113109" cy="4571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130970</xdr:colOff>
      <xdr:row>7</xdr:row>
      <xdr:rowOff>71439</xdr:rowOff>
    </xdr:from>
    <xdr:to>
      <xdr:col>28</xdr:col>
      <xdr:colOff>65485</xdr:colOff>
      <xdr:row>7</xdr:row>
      <xdr:rowOff>117158</xdr:rowOff>
    </xdr:to>
    <xdr:sp macro="" textlink="">
      <xdr:nvSpPr>
        <xdr:cNvPr id="32" name="Arrow: Left-Right 31">
          <a:extLst>
            <a:ext uri="{FF2B5EF4-FFF2-40B4-BE49-F238E27FC236}">
              <a16:creationId xmlns:a16="http://schemas.microsoft.com/office/drawing/2014/main" id="{A6AC0EB9-639C-4EC2-A5BA-DDA9D5136CBE}"/>
            </a:ext>
          </a:extLst>
        </xdr:cNvPr>
        <xdr:cNvSpPr/>
      </xdr:nvSpPr>
      <xdr:spPr>
        <a:xfrm>
          <a:off x="4953001" y="1416845"/>
          <a:ext cx="113109" cy="4571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130969</xdr:colOff>
      <xdr:row>7</xdr:row>
      <xdr:rowOff>65486</xdr:rowOff>
    </xdr:from>
    <xdr:to>
      <xdr:col>30</xdr:col>
      <xdr:colOff>65484</xdr:colOff>
      <xdr:row>7</xdr:row>
      <xdr:rowOff>111205</xdr:rowOff>
    </xdr:to>
    <xdr:sp macro="" textlink="">
      <xdr:nvSpPr>
        <xdr:cNvPr id="33" name="Arrow: Left-Right 32">
          <a:extLst>
            <a:ext uri="{FF2B5EF4-FFF2-40B4-BE49-F238E27FC236}">
              <a16:creationId xmlns:a16="http://schemas.microsoft.com/office/drawing/2014/main" id="{06F9081E-44B2-4EC6-ABFE-333EB4141275}"/>
            </a:ext>
          </a:extLst>
        </xdr:cNvPr>
        <xdr:cNvSpPr/>
      </xdr:nvSpPr>
      <xdr:spPr>
        <a:xfrm>
          <a:off x="5310188" y="1410892"/>
          <a:ext cx="113109" cy="4571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113714</xdr:colOff>
      <xdr:row>10</xdr:row>
      <xdr:rowOff>36426</xdr:rowOff>
    </xdr:from>
    <xdr:to>
      <xdr:col>18</xdr:col>
      <xdr:colOff>116236</xdr:colOff>
      <xdr:row>10</xdr:row>
      <xdr:rowOff>82145</xdr:rowOff>
    </xdr:to>
    <xdr:sp macro="" textlink="">
      <xdr:nvSpPr>
        <xdr:cNvPr id="34" name="Arrow: Left-Right 33">
          <a:extLst>
            <a:ext uri="{FF2B5EF4-FFF2-40B4-BE49-F238E27FC236}">
              <a16:creationId xmlns:a16="http://schemas.microsoft.com/office/drawing/2014/main" id="{D12FA9C5-597C-44D2-8EA3-A26B65B69784}"/>
            </a:ext>
          </a:extLst>
        </xdr:cNvPr>
        <xdr:cNvSpPr/>
      </xdr:nvSpPr>
      <xdr:spPr>
        <a:xfrm>
          <a:off x="3006731" y="1970485"/>
          <a:ext cx="364149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47625</xdr:colOff>
      <xdr:row>10</xdr:row>
      <xdr:rowOff>71437</xdr:rowOff>
    </xdr:from>
    <xdr:to>
      <xdr:col>21</xdr:col>
      <xdr:colOff>136921</xdr:colOff>
      <xdr:row>10</xdr:row>
      <xdr:rowOff>135016</xdr:rowOff>
    </xdr:to>
    <xdr:sp macro="" textlink="">
      <xdr:nvSpPr>
        <xdr:cNvPr id="35" name="Arrow: Left-Right 34">
          <a:extLst>
            <a:ext uri="{FF2B5EF4-FFF2-40B4-BE49-F238E27FC236}">
              <a16:creationId xmlns:a16="http://schemas.microsoft.com/office/drawing/2014/main" id="{6909DD73-D5EB-40C2-A386-D3157A52D549}"/>
            </a:ext>
          </a:extLst>
        </xdr:cNvPr>
        <xdr:cNvSpPr/>
      </xdr:nvSpPr>
      <xdr:spPr>
        <a:xfrm>
          <a:off x="3619500" y="2012156"/>
          <a:ext cx="267890" cy="6357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47625</xdr:colOff>
      <xdr:row>10</xdr:row>
      <xdr:rowOff>77391</xdr:rowOff>
    </xdr:from>
    <xdr:to>
      <xdr:col>25</xdr:col>
      <xdr:colOff>136921</xdr:colOff>
      <xdr:row>10</xdr:row>
      <xdr:rowOff>140970</xdr:rowOff>
    </xdr:to>
    <xdr:sp macro="" textlink="">
      <xdr:nvSpPr>
        <xdr:cNvPr id="36" name="Arrow: Left-Right 35">
          <a:extLst>
            <a:ext uri="{FF2B5EF4-FFF2-40B4-BE49-F238E27FC236}">
              <a16:creationId xmlns:a16="http://schemas.microsoft.com/office/drawing/2014/main" id="{4EDEDCA0-E4A1-4EB8-AC98-1047E70948B5}"/>
            </a:ext>
          </a:extLst>
        </xdr:cNvPr>
        <xdr:cNvSpPr/>
      </xdr:nvSpPr>
      <xdr:spPr>
        <a:xfrm>
          <a:off x="4333875" y="2018110"/>
          <a:ext cx="267890" cy="6357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65483</xdr:colOff>
      <xdr:row>10</xdr:row>
      <xdr:rowOff>83343</xdr:rowOff>
    </xdr:from>
    <xdr:to>
      <xdr:col>29</xdr:col>
      <xdr:colOff>154779</xdr:colOff>
      <xdr:row>10</xdr:row>
      <xdr:rowOff>146922</xdr:rowOff>
    </xdr:to>
    <xdr:sp macro="" textlink="">
      <xdr:nvSpPr>
        <xdr:cNvPr id="37" name="Arrow: Left-Right 36">
          <a:extLst>
            <a:ext uri="{FF2B5EF4-FFF2-40B4-BE49-F238E27FC236}">
              <a16:creationId xmlns:a16="http://schemas.microsoft.com/office/drawing/2014/main" id="{8E46B9F2-C466-477B-A0B9-7900C6E9E7AD}"/>
            </a:ext>
          </a:extLst>
        </xdr:cNvPr>
        <xdr:cNvSpPr/>
      </xdr:nvSpPr>
      <xdr:spPr>
        <a:xfrm>
          <a:off x="5066108" y="2024062"/>
          <a:ext cx="267890" cy="6357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85117</xdr:colOff>
      <xdr:row>10</xdr:row>
      <xdr:rowOff>105383</xdr:rowOff>
    </xdr:from>
    <xdr:to>
      <xdr:col>17</xdr:col>
      <xdr:colOff>87639</xdr:colOff>
      <xdr:row>10</xdr:row>
      <xdr:rowOff>151102</xdr:rowOff>
    </xdr:to>
    <xdr:sp macro="" textlink="">
      <xdr:nvSpPr>
        <xdr:cNvPr id="43" name="Arrow: Left-Right 42">
          <a:extLst>
            <a:ext uri="{FF2B5EF4-FFF2-40B4-BE49-F238E27FC236}">
              <a16:creationId xmlns:a16="http://schemas.microsoft.com/office/drawing/2014/main" id="{F7EEB10E-8D09-47EF-8F0A-6B439E2C9686}"/>
            </a:ext>
          </a:extLst>
        </xdr:cNvPr>
        <xdr:cNvSpPr/>
      </xdr:nvSpPr>
      <xdr:spPr>
        <a:xfrm>
          <a:off x="2821021" y="2034702"/>
          <a:ext cx="367309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117543</xdr:colOff>
      <xdr:row>13</xdr:row>
      <xdr:rowOff>16160</xdr:rowOff>
    </xdr:from>
    <xdr:to>
      <xdr:col>22</xdr:col>
      <xdr:colOff>67597</xdr:colOff>
      <xdr:row>13</xdr:row>
      <xdr:rowOff>61879</xdr:rowOff>
    </xdr:to>
    <xdr:sp macro="" textlink="">
      <xdr:nvSpPr>
        <xdr:cNvPr id="44" name="Arrow: Left-Right 43">
          <a:extLst>
            <a:ext uri="{FF2B5EF4-FFF2-40B4-BE49-F238E27FC236}">
              <a16:creationId xmlns:a16="http://schemas.microsoft.com/office/drawing/2014/main" id="{4CFD4E4C-87CF-426F-8E81-76148124E9F7}"/>
            </a:ext>
          </a:extLst>
        </xdr:cNvPr>
        <xdr:cNvSpPr/>
      </xdr:nvSpPr>
      <xdr:spPr>
        <a:xfrm>
          <a:off x="3400628" y="2533192"/>
          <a:ext cx="679629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118174</xdr:colOff>
      <xdr:row>13</xdr:row>
      <xdr:rowOff>67131</xdr:rowOff>
    </xdr:from>
    <xdr:to>
      <xdr:col>28</xdr:col>
      <xdr:colOff>77011</xdr:colOff>
      <xdr:row>13</xdr:row>
      <xdr:rowOff>129702</xdr:rowOff>
    </xdr:to>
    <xdr:sp macro="" textlink="">
      <xdr:nvSpPr>
        <xdr:cNvPr id="47" name="Arrow: Left-Right 46">
          <a:extLst>
            <a:ext uri="{FF2B5EF4-FFF2-40B4-BE49-F238E27FC236}">
              <a16:creationId xmlns:a16="http://schemas.microsoft.com/office/drawing/2014/main" id="{F10E2D30-E6A9-4C34-8C66-08E4BF6EF145}"/>
            </a:ext>
          </a:extLst>
        </xdr:cNvPr>
        <xdr:cNvSpPr/>
      </xdr:nvSpPr>
      <xdr:spPr>
        <a:xfrm>
          <a:off x="4678014" y="2584163"/>
          <a:ext cx="506018" cy="62571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113489</xdr:colOff>
      <xdr:row>13</xdr:row>
      <xdr:rowOff>60798</xdr:rowOff>
    </xdr:from>
    <xdr:to>
      <xdr:col>21</xdr:col>
      <xdr:colOff>63543</xdr:colOff>
      <xdr:row>13</xdr:row>
      <xdr:rowOff>106517</xdr:rowOff>
    </xdr:to>
    <xdr:sp macro="" textlink="">
      <xdr:nvSpPr>
        <xdr:cNvPr id="49" name="Arrow: Left-Right 48">
          <a:extLst>
            <a:ext uri="{FF2B5EF4-FFF2-40B4-BE49-F238E27FC236}">
              <a16:creationId xmlns:a16="http://schemas.microsoft.com/office/drawing/2014/main" id="{BD6658F3-69C3-48DF-BF54-4FB144E19199}"/>
            </a:ext>
          </a:extLst>
        </xdr:cNvPr>
        <xdr:cNvSpPr/>
      </xdr:nvSpPr>
      <xdr:spPr>
        <a:xfrm>
          <a:off x="3214180" y="2577830"/>
          <a:ext cx="679629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93223</xdr:colOff>
      <xdr:row>13</xdr:row>
      <xdr:rowOff>93223</xdr:rowOff>
    </xdr:from>
    <xdr:to>
      <xdr:col>20</xdr:col>
      <xdr:colOff>43278</xdr:colOff>
      <xdr:row>13</xdr:row>
      <xdr:rowOff>138942</xdr:rowOff>
    </xdr:to>
    <xdr:sp macro="" textlink="">
      <xdr:nvSpPr>
        <xdr:cNvPr id="50" name="Arrow: Left-Right 49">
          <a:extLst>
            <a:ext uri="{FF2B5EF4-FFF2-40B4-BE49-F238E27FC236}">
              <a16:creationId xmlns:a16="http://schemas.microsoft.com/office/drawing/2014/main" id="{032DAB2F-6CB2-4ADF-8612-CD742CC7429F}"/>
            </a:ext>
          </a:extLst>
        </xdr:cNvPr>
        <xdr:cNvSpPr/>
      </xdr:nvSpPr>
      <xdr:spPr>
        <a:xfrm>
          <a:off x="3011521" y="2610255"/>
          <a:ext cx="679629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117543</xdr:colOff>
      <xdr:row>13</xdr:row>
      <xdr:rowOff>133755</xdr:rowOff>
    </xdr:from>
    <xdr:to>
      <xdr:col>19</xdr:col>
      <xdr:colOff>67597</xdr:colOff>
      <xdr:row>13</xdr:row>
      <xdr:rowOff>179474</xdr:rowOff>
    </xdr:to>
    <xdr:sp macro="" textlink="">
      <xdr:nvSpPr>
        <xdr:cNvPr id="51" name="Arrow: Left-Right 50">
          <a:extLst>
            <a:ext uri="{FF2B5EF4-FFF2-40B4-BE49-F238E27FC236}">
              <a16:creationId xmlns:a16="http://schemas.microsoft.com/office/drawing/2014/main" id="{16B025C8-AE05-4532-B6D1-4B9EA33FF67E}"/>
            </a:ext>
          </a:extLst>
        </xdr:cNvPr>
        <xdr:cNvSpPr/>
      </xdr:nvSpPr>
      <xdr:spPr>
        <a:xfrm>
          <a:off x="2853447" y="2650787"/>
          <a:ext cx="679629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92066</xdr:colOff>
      <xdr:row>21</xdr:row>
      <xdr:rowOff>36426</xdr:rowOff>
    </xdr:from>
    <xdr:to>
      <xdr:col>18</xdr:col>
      <xdr:colOff>94588</xdr:colOff>
      <xdr:row>21</xdr:row>
      <xdr:rowOff>82145</xdr:rowOff>
    </xdr:to>
    <xdr:sp macro="" textlink="">
      <xdr:nvSpPr>
        <xdr:cNvPr id="56" name="Arrow: Left-Right 55">
          <a:extLst>
            <a:ext uri="{FF2B5EF4-FFF2-40B4-BE49-F238E27FC236}">
              <a16:creationId xmlns:a16="http://schemas.microsoft.com/office/drawing/2014/main" id="{5AD83BED-24C2-4F2D-A814-3885B09F1802}"/>
            </a:ext>
          </a:extLst>
        </xdr:cNvPr>
        <xdr:cNvSpPr/>
      </xdr:nvSpPr>
      <xdr:spPr>
        <a:xfrm>
          <a:off x="3001521" y="4114858"/>
          <a:ext cx="366203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63469</xdr:colOff>
      <xdr:row>21</xdr:row>
      <xdr:rowOff>105383</xdr:rowOff>
    </xdr:from>
    <xdr:to>
      <xdr:col>17</xdr:col>
      <xdr:colOff>65991</xdr:colOff>
      <xdr:row>21</xdr:row>
      <xdr:rowOff>151102</xdr:rowOff>
    </xdr:to>
    <xdr:sp macro="" textlink="">
      <xdr:nvSpPr>
        <xdr:cNvPr id="58" name="Arrow: Left-Right 57">
          <a:extLst>
            <a:ext uri="{FF2B5EF4-FFF2-40B4-BE49-F238E27FC236}">
              <a16:creationId xmlns:a16="http://schemas.microsoft.com/office/drawing/2014/main" id="{12B5F414-9BA1-4B35-A5F3-561A010ED2F1}"/>
            </a:ext>
          </a:extLst>
        </xdr:cNvPr>
        <xdr:cNvSpPr/>
      </xdr:nvSpPr>
      <xdr:spPr>
        <a:xfrm>
          <a:off x="2791083" y="4183815"/>
          <a:ext cx="366203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117543</xdr:colOff>
      <xdr:row>24</xdr:row>
      <xdr:rowOff>16160</xdr:rowOff>
    </xdr:from>
    <xdr:to>
      <xdr:col>22</xdr:col>
      <xdr:colOff>67597</xdr:colOff>
      <xdr:row>24</xdr:row>
      <xdr:rowOff>61879</xdr:rowOff>
    </xdr:to>
    <xdr:sp macro="" textlink="">
      <xdr:nvSpPr>
        <xdr:cNvPr id="59" name="Arrow: Left-Right 58">
          <a:extLst>
            <a:ext uri="{FF2B5EF4-FFF2-40B4-BE49-F238E27FC236}">
              <a16:creationId xmlns:a16="http://schemas.microsoft.com/office/drawing/2014/main" id="{CE01026F-196D-4A03-8266-F4C98D6C58BB}"/>
            </a:ext>
          </a:extLst>
        </xdr:cNvPr>
        <xdr:cNvSpPr/>
      </xdr:nvSpPr>
      <xdr:spPr>
        <a:xfrm>
          <a:off x="3390679" y="2535955"/>
          <a:ext cx="677418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113489</xdr:colOff>
      <xdr:row>24</xdr:row>
      <xdr:rowOff>60798</xdr:rowOff>
    </xdr:from>
    <xdr:to>
      <xdr:col>21</xdr:col>
      <xdr:colOff>63543</xdr:colOff>
      <xdr:row>24</xdr:row>
      <xdr:rowOff>106517</xdr:rowOff>
    </xdr:to>
    <xdr:sp macro="" textlink="">
      <xdr:nvSpPr>
        <xdr:cNvPr id="60" name="Arrow: Left-Right 59">
          <a:extLst>
            <a:ext uri="{FF2B5EF4-FFF2-40B4-BE49-F238E27FC236}">
              <a16:creationId xmlns:a16="http://schemas.microsoft.com/office/drawing/2014/main" id="{02A01051-046B-40B6-8B8C-7D9295B7D264}"/>
            </a:ext>
          </a:extLst>
        </xdr:cNvPr>
        <xdr:cNvSpPr/>
      </xdr:nvSpPr>
      <xdr:spPr>
        <a:xfrm>
          <a:off x="3204784" y="2580593"/>
          <a:ext cx="677418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93223</xdr:colOff>
      <xdr:row>24</xdr:row>
      <xdr:rowOff>93223</xdr:rowOff>
    </xdr:from>
    <xdr:to>
      <xdr:col>20</xdr:col>
      <xdr:colOff>43278</xdr:colOff>
      <xdr:row>24</xdr:row>
      <xdr:rowOff>138942</xdr:rowOff>
    </xdr:to>
    <xdr:sp macro="" textlink="">
      <xdr:nvSpPr>
        <xdr:cNvPr id="61" name="Arrow: Left-Right 60">
          <a:extLst>
            <a:ext uri="{FF2B5EF4-FFF2-40B4-BE49-F238E27FC236}">
              <a16:creationId xmlns:a16="http://schemas.microsoft.com/office/drawing/2014/main" id="{DE5ADC3A-458C-459B-8500-85B0A53FEF49}"/>
            </a:ext>
          </a:extLst>
        </xdr:cNvPr>
        <xdr:cNvSpPr/>
      </xdr:nvSpPr>
      <xdr:spPr>
        <a:xfrm>
          <a:off x="3002678" y="2613018"/>
          <a:ext cx="677418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117543</xdr:colOff>
      <xdr:row>24</xdr:row>
      <xdr:rowOff>133755</xdr:rowOff>
    </xdr:from>
    <xdr:to>
      <xdr:col>19</xdr:col>
      <xdr:colOff>67597</xdr:colOff>
      <xdr:row>24</xdr:row>
      <xdr:rowOff>179474</xdr:rowOff>
    </xdr:to>
    <xdr:sp macro="" textlink="">
      <xdr:nvSpPr>
        <xdr:cNvPr id="62" name="Arrow: Left-Right 61">
          <a:extLst>
            <a:ext uri="{FF2B5EF4-FFF2-40B4-BE49-F238E27FC236}">
              <a16:creationId xmlns:a16="http://schemas.microsoft.com/office/drawing/2014/main" id="{CEE51AEF-7113-42F1-8D39-44BE69D52A01}"/>
            </a:ext>
          </a:extLst>
        </xdr:cNvPr>
        <xdr:cNvSpPr/>
      </xdr:nvSpPr>
      <xdr:spPr>
        <a:xfrm>
          <a:off x="2845157" y="2653550"/>
          <a:ext cx="677417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84274</xdr:colOff>
      <xdr:row>10</xdr:row>
      <xdr:rowOff>188826</xdr:rowOff>
    </xdr:from>
    <xdr:to>
      <xdr:col>19</xdr:col>
      <xdr:colOff>86795</xdr:colOff>
      <xdr:row>11</xdr:row>
      <xdr:rowOff>35386</xdr:rowOff>
    </xdr:to>
    <xdr:sp macro="" textlink="">
      <xdr:nvSpPr>
        <xdr:cNvPr id="63" name="Arrow: Left-Right 62">
          <a:extLst>
            <a:ext uri="{FF2B5EF4-FFF2-40B4-BE49-F238E27FC236}">
              <a16:creationId xmlns:a16="http://schemas.microsoft.com/office/drawing/2014/main" id="{8244FF57-EF83-4BAD-B162-2101D07411F2}"/>
            </a:ext>
          </a:extLst>
        </xdr:cNvPr>
        <xdr:cNvSpPr/>
      </xdr:nvSpPr>
      <xdr:spPr>
        <a:xfrm>
          <a:off x="3175569" y="2119803"/>
          <a:ext cx="366203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55676</xdr:colOff>
      <xdr:row>11</xdr:row>
      <xdr:rowOff>58624</xdr:rowOff>
    </xdr:from>
    <xdr:to>
      <xdr:col>18</xdr:col>
      <xdr:colOff>58198</xdr:colOff>
      <xdr:row>11</xdr:row>
      <xdr:rowOff>104343</xdr:rowOff>
    </xdr:to>
    <xdr:sp macro="" textlink="">
      <xdr:nvSpPr>
        <xdr:cNvPr id="64" name="Arrow: Left-Right 63">
          <a:extLst>
            <a:ext uri="{FF2B5EF4-FFF2-40B4-BE49-F238E27FC236}">
              <a16:creationId xmlns:a16="http://schemas.microsoft.com/office/drawing/2014/main" id="{90EE273A-1E44-4729-BA2B-D29F262DFA53}"/>
            </a:ext>
          </a:extLst>
        </xdr:cNvPr>
        <xdr:cNvSpPr/>
      </xdr:nvSpPr>
      <xdr:spPr>
        <a:xfrm>
          <a:off x="2965131" y="2188760"/>
          <a:ext cx="366203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106529</xdr:colOff>
      <xdr:row>21</xdr:row>
      <xdr:rowOff>38966</xdr:rowOff>
    </xdr:from>
    <xdr:to>
      <xdr:col>22</xdr:col>
      <xdr:colOff>109050</xdr:colOff>
      <xdr:row>21</xdr:row>
      <xdr:rowOff>84685</xdr:rowOff>
    </xdr:to>
    <xdr:sp macro="" textlink="">
      <xdr:nvSpPr>
        <xdr:cNvPr id="65" name="Arrow: Left-Right 64">
          <a:extLst>
            <a:ext uri="{FF2B5EF4-FFF2-40B4-BE49-F238E27FC236}">
              <a16:creationId xmlns:a16="http://schemas.microsoft.com/office/drawing/2014/main" id="{6F9F704D-3F9B-4C54-8709-14C7C410FB85}"/>
            </a:ext>
          </a:extLst>
        </xdr:cNvPr>
        <xdr:cNvSpPr/>
      </xdr:nvSpPr>
      <xdr:spPr>
        <a:xfrm>
          <a:off x="3743347" y="4117398"/>
          <a:ext cx="366203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77932</xdr:colOff>
      <xdr:row>21</xdr:row>
      <xdr:rowOff>107923</xdr:rowOff>
    </xdr:from>
    <xdr:to>
      <xdr:col>21</xdr:col>
      <xdr:colOff>80453</xdr:colOff>
      <xdr:row>21</xdr:row>
      <xdr:rowOff>153642</xdr:rowOff>
    </xdr:to>
    <xdr:sp macro="" textlink="">
      <xdr:nvSpPr>
        <xdr:cNvPr id="66" name="Arrow: Left-Right 65">
          <a:extLst>
            <a:ext uri="{FF2B5EF4-FFF2-40B4-BE49-F238E27FC236}">
              <a16:creationId xmlns:a16="http://schemas.microsoft.com/office/drawing/2014/main" id="{BF05D267-530E-43C2-B21C-5407575FBE8A}"/>
            </a:ext>
          </a:extLst>
        </xdr:cNvPr>
        <xdr:cNvSpPr/>
      </xdr:nvSpPr>
      <xdr:spPr>
        <a:xfrm>
          <a:off x="3532909" y="4186355"/>
          <a:ext cx="366203" cy="45719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95250</xdr:colOff>
      <xdr:row>18</xdr:row>
      <xdr:rowOff>56284</xdr:rowOff>
    </xdr:from>
    <xdr:to>
      <xdr:col>16</xdr:col>
      <xdr:colOff>90920</xdr:colOff>
      <xdr:row>18</xdr:row>
      <xdr:rowOff>121227</xdr:rowOff>
    </xdr:to>
    <xdr:sp macro="" textlink="">
      <xdr:nvSpPr>
        <xdr:cNvPr id="67" name="Arrow: Left-Right 66">
          <a:extLst>
            <a:ext uri="{FF2B5EF4-FFF2-40B4-BE49-F238E27FC236}">
              <a16:creationId xmlns:a16="http://schemas.microsoft.com/office/drawing/2014/main" id="{F83A71CD-BD11-4DE4-9AB6-9CDF63A565D3}"/>
            </a:ext>
          </a:extLst>
        </xdr:cNvPr>
        <xdr:cNvSpPr/>
      </xdr:nvSpPr>
      <xdr:spPr>
        <a:xfrm>
          <a:off x="2822864" y="3545898"/>
          <a:ext cx="177511" cy="64943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86591</xdr:colOff>
      <xdr:row>18</xdr:row>
      <xdr:rowOff>51954</xdr:rowOff>
    </xdr:from>
    <xdr:to>
      <xdr:col>18</xdr:col>
      <xdr:colOff>82261</xdr:colOff>
      <xdr:row>18</xdr:row>
      <xdr:rowOff>116897</xdr:rowOff>
    </xdr:to>
    <xdr:sp macro="" textlink="">
      <xdr:nvSpPr>
        <xdr:cNvPr id="68" name="Arrow: Left-Right 67">
          <a:extLst>
            <a:ext uri="{FF2B5EF4-FFF2-40B4-BE49-F238E27FC236}">
              <a16:creationId xmlns:a16="http://schemas.microsoft.com/office/drawing/2014/main" id="{5461F2AC-CEED-46B8-AC80-2DEC70197909}"/>
            </a:ext>
          </a:extLst>
        </xdr:cNvPr>
        <xdr:cNvSpPr/>
      </xdr:nvSpPr>
      <xdr:spPr>
        <a:xfrm>
          <a:off x="3177886" y="3541568"/>
          <a:ext cx="177511" cy="64943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82262</xdr:colOff>
      <xdr:row>18</xdr:row>
      <xdr:rowOff>64944</xdr:rowOff>
    </xdr:from>
    <xdr:to>
      <xdr:col>20</xdr:col>
      <xdr:colOff>77932</xdr:colOff>
      <xdr:row>18</xdr:row>
      <xdr:rowOff>129887</xdr:rowOff>
    </xdr:to>
    <xdr:sp macro="" textlink="">
      <xdr:nvSpPr>
        <xdr:cNvPr id="69" name="Arrow: Left-Right 68">
          <a:extLst>
            <a:ext uri="{FF2B5EF4-FFF2-40B4-BE49-F238E27FC236}">
              <a16:creationId xmlns:a16="http://schemas.microsoft.com/office/drawing/2014/main" id="{201CAE98-7EE3-4EBD-91E8-B264424ADE31}"/>
            </a:ext>
          </a:extLst>
        </xdr:cNvPr>
        <xdr:cNvSpPr/>
      </xdr:nvSpPr>
      <xdr:spPr>
        <a:xfrm>
          <a:off x="3537239" y="3554558"/>
          <a:ext cx="177511" cy="64943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73602</xdr:colOff>
      <xdr:row>18</xdr:row>
      <xdr:rowOff>60614</xdr:rowOff>
    </xdr:from>
    <xdr:to>
      <xdr:col>22</xdr:col>
      <xdr:colOff>69272</xdr:colOff>
      <xdr:row>18</xdr:row>
      <xdr:rowOff>125557</xdr:rowOff>
    </xdr:to>
    <xdr:sp macro="" textlink="">
      <xdr:nvSpPr>
        <xdr:cNvPr id="70" name="Arrow: Left-Right 69">
          <a:extLst>
            <a:ext uri="{FF2B5EF4-FFF2-40B4-BE49-F238E27FC236}">
              <a16:creationId xmlns:a16="http://schemas.microsoft.com/office/drawing/2014/main" id="{DF430BBC-B133-4DE6-9094-B93E24978DC7}"/>
            </a:ext>
          </a:extLst>
        </xdr:cNvPr>
        <xdr:cNvSpPr/>
      </xdr:nvSpPr>
      <xdr:spPr>
        <a:xfrm>
          <a:off x="3892261" y="3550228"/>
          <a:ext cx="177511" cy="64943"/>
        </a:xfrm>
        <a:prstGeom prst="leftRightArrow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321223</xdr:colOff>
      <xdr:row>15</xdr:row>
      <xdr:rowOff>114134</xdr:rowOff>
    </xdr:from>
    <xdr:to>
      <xdr:col>18</xdr:col>
      <xdr:colOff>236483</xdr:colOff>
      <xdr:row>32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E6EB3-4E0D-42E6-B6E3-E4BDABA2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328448</xdr:colOff>
      <xdr:row>1</xdr:row>
      <xdr:rowOff>17734</xdr:rowOff>
    </xdr:from>
    <xdr:to>
      <xdr:col>17</xdr:col>
      <xdr:colOff>13137</xdr:colOff>
      <xdr:row>15</xdr:row>
      <xdr:rowOff>93934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DDD30-FE9A-44EC-8FC3-FD8AAD8CE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386603</xdr:colOff>
      <xdr:row>49</xdr:row>
      <xdr:rowOff>169208</xdr:rowOff>
    </xdr:from>
    <xdr:to>
      <xdr:col>14</xdr:col>
      <xdr:colOff>117662</xdr:colOff>
      <xdr:row>64</xdr:row>
      <xdr:rowOff>54908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E0E71-AB70-42F1-AD68-092AF09C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500062</xdr:colOff>
      <xdr:row>66</xdr:row>
      <xdr:rowOff>147637</xdr:rowOff>
    </xdr:from>
    <xdr:to>
      <xdr:col>20</xdr:col>
      <xdr:colOff>195262</xdr:colOff>
      <xdr:row>81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48B050-A2FA-4102-8F3A-E13FAD4C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20</xdr:col>
      <xdr:colOff>304800</xdr:colOff>
      <xdr:row>99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502903-E0E4-4D7F-AB27-3FAA7233C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1A12-F94F-409B-85D7-2A6A2F861F66}">
  <dimension ref="A1:F26"/>
  <sheetViews>
    <sheetView zoomScaleNormal="100" workbookViewId="0">
      <selection activeCell="C34" sqref="C34:C35"/>
    </sheetView>
  </sheetViews>
  <sheetFormatPr defaultRowHeight="15"/>
  <sheetData>
    <row r="1" spans="1:6">
      <c r="A1" s="2" t="s">
        <v>0</v>
      </c>
      <c r="B1" t="s">
        <v>1</v>
      </c>
      <c r="C1" t="s">
        <v>2</v>
      </c>
      <c r="D1" t="s">
        <v>3</v>
      </c>
    </row>
    <row r="2" spans="1:6">
      <c r="A2" s="2">
        <v>1000</v>
      </c>
      <c r="B2" s="1">
        <v>6.3E-5</v>
      </c>
      <c r="C2" s="1">
        <v>1.1E-4</v>
      </c>
      <c r="D2" s="1">
        <v>1.3999999999999999E-4</v>
      </c>
      <c r="E2" s="1">
        <f t="shared" ref="E2:E12" si="0">B2/D2</f>
        <v>0.45</v>
      </c>
      <c r="F2" s="1">
        <f t="shared" ref="F2:F12" si="1">D2/B2</f>
        <v>2.2222222222222219</v>
      </c>
    </row>
    <row r="3" spans="1:6">
      <c r="A3" s="2">
        <v>3000</v>
      </c>
      <c r="B3" s="1">
        <v>6.3999999999999997E-5</v>
      </c>
      <c r="C3" s="1">
        <v>1.12E-4</v>
      </c>
      <c r="D3" s="1">
        <v>1.4100000000000001E-4</v>
      </c>
      <c r="E3" s="1">
        <f t="shared" si="0"/>
        <v>0.45390070921985809</v>
      </c>
      <c r="F3" s="1">
        <f t="shared" si="1"/>
        <v>2.2031250000000004</v>
      </c>
    </row>
    <row r="4" spans="1:6">
      <c r="A4" s="2">
        <v>10000</v>
      </c>
      <c r="B4" s="1">
        <v>6.4999999999999994E-5</v>
      </c>
      <c r="C4" s="1">
        <v>1.13E-4</v>
      </c>
      <c r="D4" s="1">
        <v>1.4100000000000001E-4</v>
      </c>
      <c r="E4" s="1">
        <f t="shared" si="0"/>
        <v>0.46099290780141838</v>
      </c>
      <c r="F4" s="1">
        <f t="shared" si="1"/>
        <v>2.1692307692307695</v>
      </c>
    </row>
    <row r="5" spans="1:6">
      <c r="A5" s="2">
        <v>30000</v>
      </c>
      <c r="B5" s="1">
        <v>6.6000000000000005E-5</v>
      </c>
      <c r="C5" s="1">
        <v>1.21E-4</v>
      </c>
      <c r="D5" s="1">
        <v>1.4799999999999999E-4</v>
      </c>
      <c r="E5" s="1">
        <f t="shared" si="0"/>
        <v>0.445945945945946</v>
      </c>
      <c r="F5" s="1">
        <f t="shared" si="1"/>
        <v>2.2424242424242422</v>
      </c>
    </row>
    <row r="6" spans="1:6">
      <c r="A6" s="2">
        <v>100000</v>
      </c>
      <c r="B6" s="1">
        <v>7.6000000000000004E-5</v>
      </c>
      <c r="C6" s="1">
        <v>1.65E-4</v>
      </c>
      <c r="D6" s="1">
        <v>1.73E-4</v>
      </c>
      <c r="E6" s="1">
        <f t="shared" si="0"/>
        <v>0.43930635838150289</v>
      </c>
      <c r="F6" s="1">
        <f t="shared" si="1"/>
        <v>2.2763157894736841</v>
      </c>
    </row>
    <row r="7" spans="1:6">
      <c r="A7" s="2">
        <v>300000</v>
      </c>
      <c r="B7" s="1">
        <v>1.02E-4</v>
      </c>
      <c r="C7" s="1">
        <v>2.3800000000000001E-4</v>
      </c>
      <c r="D7" s="1">
        <v>2.4800000000000001E-4</v>
      </c>
      <c r="E7" s="1">
        <f t="shared" si="0"/>
        <v>0.41129032258064513</v>
      </c>
      <c r="F7" s="1">
        <f t="shared" si="1"/>
        <v>2.4313725490196081</v>
      </c>
    </row>
    <row r="8" spans="1:6">
      <c r="A8" s="2">
        <v>1000000</v>
      </c>
      <c r="B8" s="1">
        <v>2.0599999999999999E-4</v>
      </c>
      <c r="C8" s="1">
        <v>5.44E-4</v>
      </c>
      <c r="D8" s="1">
        <v>5.5000000000000003E-4</v>
      </c>
      <c r="E8" s="1">
        <f t="shared" si="0"/>
        <v>0.37454545454545451</v>
      </c>
      <c r="F8" s="1">
        <f t="shared" si="1"/>
        <v>2.6699029126213594</v>
      </c>
    </row>
    <row r="9" spans="1:6">
      <c r="A9" s="2">
        <v>3000000</v>
      </c>
      <c r="B9" s="1">
        <v>4.8700000000000002E-4</v>
      </c>
      <c r="C9" s="1">
        <v>1.307E-3</v>
      </c>
      <c r="D9" s="1">
        <v>1.242E-3</v>
      </c>
      <c r="E9" s="1">
        <f t="shared" si="0"/>
        <v>0.392109500805153</v>
      </c>
      <c r="F9" s="1">
        <f t="shared" si="1"/>
        <v>2.5503080082135523</v>
      </c>
    </row>
    <row r="10" spans="1:6">
      <c r="A10" s="2">
        <v>10000000</v>
      </c>
      <c r="B10" s="1">
        <v>1.518E-3</v>
      </c>
      <c r="C10" s="1">
        <v>3.7650000000000001E-3</v>
      </c>
      <c r="D10" s="1">
        <v>3.8070000000000001E-3</v>
      </c>
      <c r="E10" s="1">
        <f t="shared" si="0"/>
        <v>0.39873916469661153</v>
      </c>
      <c r="F10" s="1">
        <f t="shared" si="1"/>
        <v>2.5079051383399209</v>
      </c>
    </row>
    <row r="11" spans="1:6">
      <c r="A11" s="2">
        <v>30000000</v>
      </c>
      <c r="B11" s="1">
        <v>8.4900000000000004E-4</v>
      </c>
      <c r="C11" s="1">
        <v>1.1360000000000001E-3</v>
      </c>
      <c r="D11" s="1">
        <v>1.243E-3</v>
      </c>
      <c r="E11" s="1">
        <f t="shared" si="0"/>
        <v>0.68302493966210787</v>
      </c>
      <c r="F11" s="1">
        <f t="shared" si="1"/>
        <v>1.464075382803298</v>
      </c>
    </row>
    <row r="12" spans="1:6">
      <c r="A12" s="2">
        <v>100000000</v>
      </c>
      <c r="B12" s="1">
        <v>2.5690000000000001E-3</v>
      </c>
      <c r="C12" s="1">
        <v>3.9300000000000003E-3</v>
      </c>
      <c r="D12" s="1">
        <v>3.9550000000000002E-3</v>
      </c>
      <c r="E12" s="1">
        <f t="shared" si="0"/>
        <v>0.64955752212389384</v>
      </c>
      <c r="F12" s="1">
        <f t="shared" si="1"/>
        <v>1.5395095367847411</v>
      </c>
    </row>
    <row r="13" spans="1:6">
      <c r="A13" s="2">
        <v>300000000</v>
      </c>
      <c r="B13" s="1">
        <v>7.4229999999999999E-3</v>
      </c>
      <c r="C13" s="1">
        <v>8.6870000000000003E-3</v>
      </c>
      <c r="D13" s="1">
        <v>9.4739999999999998E-3</v>
      </c>
      <c r="E13" s="1">
        <f>B13/D13</f>
        <v>0.7835127717964957</v>
      </c>
      <c r="F13" s="1">
        <f>D13/B13</f>
        <v>1.2763033813821905</v>
      </c>
    </row>
    <row r="15" spans="1:6">
      <c r="A15" s="2"/>
      <c r="B15" s="1"/>
      <c r="C15" s="1"/>
      <c r="D15" s="1"/>
    </row>
    <row r="16" spans="1:6">
      <c r="A16" s="2"/>
      <c r="B16" s="1"/>
      <c r="C16" s="1"/>
      <c r="D16" s="1"/>
    </row>
    <row r="17" spans="1:4">
      <c r="A17" s="2"/>
      <c r="B17" s="1"/>
      <c r="C17" s="1"/>
      <c r="D17" s="1"/>
    </row>
    <row r="18" spans="1:4">
      <c r="A18" s="2"/>
      <c r="B18" s="1"/>
      <c r="C18" s="1"/>
      <c r="D18" s="1"/>
    </row>
    <row r="19" spans="1:4">
      <c r="A19" s="2"/>
      <c r="B19" s="1"/>
      <c r="C19" s="1"/>
      <c r="D19" s="1"/>
    </row>
    <row r="20" spans="1:4">
      <c r="A20" s="2"/>
      <c r="B20" s="1"/>
      <c r="C20" s="1"/>
      <c r="D20" s="1"/>
    </row>
    <row r="21" spans="1:4">
      <c r="A21" s="2"/>
      <c r="B21" s="1"/>
      <c r="C21" s="1"/>
      <c r="D21" s="1"/>
    </row>
    <row r="22" spans="1:4">
      <c r="A22" s="2"/>
      <c r="B22" s="1"/>
      <c r="C22" s="1"/>
      <c r="D22" s="1"/>
    </row>
    <row r="23" spans="1:4">
      <c r="A23" s="2"/>
      <c r="B23" s="1"/>
      <c r="C23" s="1"/>
      <c r="D23" s="1"/>
    </row>
    <row r="24" spans="1:4">
      <c r="A24" s="2"/>
      <c r="B24" s="1"/>
      <c r="C24" s="1"/>
      <c r="D24" s="1"/>
    </row>
    <row r="25" spans="1:4">
      <c r="A25" s="2"/>
      <c r="B25" s="1"/>
      <c r="C25" s="1"/>
      <c r="D25" s="1"/>
    </row>
    <row r="26" spans="1:4">
      <c r="A26" s="2"/>
      <c r="B26" s="1"/>
      <c r="C26" s="1"/>
      <c r="D2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8DE1-5615-4906-8EAA-ECB1CEE5C4C9}">
  <dimension ref="C3:AI27"/>
  <sheetViews>
    <sheetView showGridLines="0" topLeftCell="A14" zoomScale="220" zoomScaleNormal="220" workbookViewId="0">
      <selection activeCell="AB20" sqref="AB20"/>
    </sheetView>
  </sheetViews>
  <sheetFormatPr defaultColWidth="2.7109375" defaultRowHeight="15"/>
  <sheetData>
    <row r="3" spans="3:3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3:35"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6" spans="3:35"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3:35" ht="15.75" thickBot="1">
      <c r="L7" s="4"/>
      <c r="M7" s="4"/>
      <c r="N7" s="4"/>
      <c r="O7" s="12" t="s">
        <v>11</v>
      </c>
      <c r="P7" s="5" t="s">
        <v>7</v>
      </c>
      <c r="Q7" s="5" t="s">
        <v>8</v>
      </c>
      <c r="R7" s="5" t="s">
        <v>7</v>
      </c>
      <c r="S7" s="5" t="s">
        <v>8</v>
      </c>
      <c r="T7" s="5" t="s">
        <v>7</v>
      </c>
      <c r="U7" s="5" t="s">
        <v>8</v>
      </c>
      <c r="V7" s="5" t="s">
        <v>7</v>
      </c>
      <c r="W7" s="5" t="s">
        <v>8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3:35" ht="15.75" thickBot="1">
      <c r="J8" s="13" t="s">
        <v>4</v>
      </c>
      <c r="L8" s="4"/>
      <c r="M8" s="4"/>
      <c r="N8" s="4"/>
      <c r="O8" s="4"/>
      <c r="P8" s="7"/>
      <c r="Q8" s="7"/>
      <c r="R8" s="7"/>
      <c r="S8" s="7"/>
      <c r="T8" s="7"/>
      <c r="U8" s="7"/>
      <c r="V8" s="7"/>
      <c r="W8" s="7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3:35">
      <c r="J9" s="14"/>
      <c r="K9" s="4"/>
      <c r="L9" s="4"/>
      <c r="M9" s="4"/>
      <c r="N9" s="4"/>
      <c r="O9" s="4"/>
      <c r="P9" s="6"/>
      <c r="Q9" s="6"/>
      <c r="R9" s="6"/>
      <c r="S9" s="6"/>
      <c r="T9" s="6"/>
      <c r="U9" s="6"/>
      <c r="V9" s="6"/>
      <c r="W9" s="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3:35" ht="15.75" thickBot="1">
      <c r="J10" s="14"/>
      <c r="L10" s="4"/>
      <c r="M10" s="4"/>
      <c r="N10" s="4"/>
      <c r="O10" s="12" t="s">
        <v>11</v>
      </c>
      <c r="P10" s="5" t="s">
        <v>9</v>
      </c>
      <c r="Q10" s="5" t="s">
        <v>9</v>
      </c>
      <c r="R10" s="5" t="s">
        <v>10</v>
      </c>
      <c r="S10" s="5" t="s">
        <v>10</v>
      </c>
      <c r="T10" s="5" t="s">
        <v>9</v>
      </c>
      <c r="U10" s="5" t="s">
        <v>9</v>
      </c>
      <c r="V10" s="5" t="s">
        <v>10</v>
      </c>
      <c r="W10" s="5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3:35" ht="15.75" thickBot="1">
      <c r="J11" s="13" t="s">
        <v>5</v>
      </c>
      <c r="L11" s="4"/>
      <c r="M11" s="4"/>
      <c r="N11" s="4"/>
      <c r="O11" s="4"/>
      <c r="P11" s="8"/>
      <c r="Q11" s="9"/>
      <c r="R11" s="8"/>
      <c r="S11" s="9"/>
      <c r="T11" s="8"/>
      <c r="U11" s="9"/>
      <c r="V11" s="8"/>
      <c r="W11" s="9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3:35">
      <c r="J12" s="13"/>
      <c r="L12" s="4"/>
      <c r="M12" s="4"/>
      <c r="N12" s="4"/>
      <c r="O12" s="4"/>
      <c r="P12" s="6"/>
      <c r="Q12" s="6"/>
      <c r="R12" s="6"/>
      <c r="S12" s="6"/>
      <c r="T12" s="6"/>
      <c r="U12" s="6"/>
      <c r="V12" s="6"/>
      <c r="W12" s="6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3:35" ht="15.75" thickBot="1">
      <c r="J13" s="13"/>
      <c r="L13" s="4"/>
      <c r="M13" s="4"/>
      <c r="N13" s="4"/>
      <c r="O13" s="12" t="s">
        <v>11</v>
      </c>
      <c r="P13" s="5" t="s">
        <v>12</v>
      </c>
      <c r="Q13" s="5" t="s">
        <v>12</v>
      </c>
      <c r="R13" s="5" t="s">
        <v>12</v>
      </c>
      <c r="S13" s="5" t="s">
        <v>12</v>
      </c>
      <c r="T13" s="5" t="s">
        <v>13</v>
      </c>
      <c r="U13" s="5" t="s">
        <v>13</v>
      </c>
      <c r="V13" s="5" t="s">
        <v>13</v>
      </c>
      <c r="W13" s="5" t="s">
        <v>13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3:35" ht="15.75" thickBot="1">
      <c r="J14" s="13" t="s">
        <v>6</v>
      </c>
      <c r="L14" s="4"/>
      <c r="M14" s="4"/>
      <c r="N14" s="4"/>
      <c r="O14" s="4"/>
      <c r="P14" s="8"/>
      <c r="Q14" s="10"/>
      <c r="R14" s="11"/>
      <c r="S14" s="9"/>
      <c r="T14" s="8"/>
      <c r="U14" s="10"/>
      <c r="V14" s="11"/>
      <c r="W14" s="9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3:35">
      <c r="K15" s="4"/>
      <c r="L15" s="4"/>
      <c r="M15" s="4"/>
      <c r="N15" s="4"/>
      <c r="O15" s="4"/>
      <c r="P15" s="6"/>
      <c r="Q15" s="6"/>
      <c r="R15" s="6"/>
      <c r="S15" s="6"/>
      <c r="T15" s="6"/>
      <c r="U15" s="6"/>
      <c r="V15" s="6"/>
      <c r="W15" s="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3:35">
      <c r="K16" s="4"/>
      <c r="L16" s="4"/>
      <c r="M16" s="4"/>
      <c r="N16" s="4"/>
      <c r="O16" s="4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4"/>
      <c r="AH16" s="4"/>
      <c r="AI16" s="4"/>
    </row>
    <row r="17" spans="10:35">
      <c r="P17" s="4"/>
      <c r="Q17" s="4"/>
      <c r="R17" s="4"/>
      <c r="S17" s="4"/>
      <c r="T17" s="4"/>
      <c r="U17" s="4"/>
      <c r="V17" s="4"/>
      <c r="W17" s="4"/>
      <c r="Y17" s="6"/>
      <c r="Z17" s="6"/>
      <c r="AA17" s="6"/>
      <c r="AB17" s="6"/>
      <c r="AC17" s="6"/>
      <c r="AD17" s="6"/>
      <c r="AE17" s="6"/>
      <c r="AF17" s="6"/>
      <c r="AG17" s="4"/>
      <c r="AH17" s="4"/>
      <c r="AI17" s="4"/>
    </row>
    <row r="18" spans="10:35" ht="15.75" thickBot="1">
      <c r="L18" s="4"/>
      <c r="M18" s="4"/>
      <c r="N18" s="4"/>
      <c r="O18" s="12" t="s">
        <v>11</v>
      </c>
      <c r="P18" s="5" t="s">
        <v>7</v>
      </c>
      <c r="Q18" s="5" t="s">
        <v>8</v>
      </c>
      <c r="R18" s="5" t="s">
        <v>7</v>
      </c>
      <c r="S18" s="5" t="s">
        <v>8</v>
      </c>
      <c r="T18" s="5" t="s">
        <v>7</v>
      </c>
      <c r="U18" s="5" t="s">
        <v>8</v>
      </c>
      <c r="V18" s="5" t="s">
        <v>7</v>
      </c>
      <c r="W18" s="5" t="s">
        <v>8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0:35" ht="15.75" thickBot="1">
      <c r="J19" s="13" t="s">
        <v>4</v>
      </c>
      <c r="L19" s="4"/>
      <c r="M19" s="4"/>
      <c r="N19" s="4"/>
      <c r="O19" s="4"/>
      <c r="P19" s="7"/>
      <c r="Q19" s="7"/>
      <c r="R19" s="7"/>
      <c r="S19" s="7"/>
      <c r="T19" s="7"/>
      <c r="U19" s="7"/>
      <c r="V19" s="7"/>
      <c r="W19" s="7"/>
    </row>
    <row r="20" spans="10:35">
      <c r="J20" s="14"/>
      <c r="K20" s="4"/>
      <c r="L20" s="4"/>
      <c r="M20" s="4"/>
      <c r="N20" s="4"/>
      <c r="O20" s="4"/>
      <c r="P20" s="6"/>
      <c r="Q20" s="6"/>
      <c r="R20" s="6"/>
      <c r="S20" s="6"/>
      <c r="T20" s="6"/>
      <c r="U20" s="6"/>
      <c r="V20" s="6"/>
      <c r="W20" s="6"/>
    </row>
    <row r="21" spans="10:35" ht="15.75" thickBot="1">
      <c r="J21" s="14"/>
      <c r="L21" s="4"/>
      <c r="M21" s="4"/>
      <c r="N21" s="4"/>
      <c r="O21" s="12" t="s">
        <v>11</v>
      </c>
      <c r="P21" s="5" t="s">
        <v>9</v>
      </c>
      <c r="Q21" s="5" t="s">
        <v>9</v>
      </c>
      <c r="R21" s="5" t="s">
        <v>10</v>
      </c>
      <c r="S21" s="5" t="s">
        <v>10</v>
      </c>
      <c r="T21" s="5" t="s">
        <v>9</v>
      </c>
      <c r="U21" s="5" t="s">
        <v>9</v>
      </c>
      <c r="V21" s="5" t="s">
        <v>10</v>
      </c>
      <c r="W21" s="5" t="s">
        <v>10</v>
      </c>
    </row>
    <row r="22" spans="10:35" ht="15.75" thickBot="1">
      <c r="J22" s="13" t="s">
        <v>5</v>
      </c>
      <c r="L22" s="4"/>
      <c r="M22" s="4"/>
      <c r="N22" s="4"/>
      <c r="O22" s="4"/>
      <c r="P22" s="8"/>
      <c r="Q22" s="9"/>
      <c r="R22" s="8"/>
      <c r="S22" s="9"/>
      <c r="T22" s="8"/>
      <c r="U22" s="9"/>
      <c r="V22" s="8"/>
      <c r="W22" s="9"/>
    </row>
    <row r="23" spans="10:35">
      <c r="J23" s="13"/>
      <c r="L23" s="4"/>
      <c r="M23" s="4"/>
      <c r="N23" s="4"/>
      <c r="O23" s="4"/>
      <c r="P23" s="6"/>
      <c r="Q23" s="6"/>
      <c r="R23" s="6"/>
      <c r="S23" s="6"/>
      <c r="T23" s="6"/>
      <c r="U23" s="6"/>
      <c r="V23" s="6"/>
      <c r="W23" s="6"/>
    </row>
    <row r="24" spans="10:35" ht="15.75" thickBot="1">
      <c r="J24" s="13"/>
      <c r="L24" s="4"/>
      <c r="M24" s="4"/>
      <c r="N24" s="4"/>
      <c r="O24" s="12" t="s">
        <v>11</v>
      </c>
      <c r="P24" s="5" t="s">
        <v>12</v>
      </c>
      <c r="Q24" s="5" t="s">
        <v>12</v>
      </c>
      <c r="R24" s="5" t="s">
        <v>12</v>
      </c>
      <c r="S24" s="5" t="s">
        <v>12</v>
      </c>
      <c r="T24" s="5" t="s">
        <v>13</v>
      </c>
      <c r="U24" s="5" t="s">
        <v>13</v>
      </c>
      <c r="V24" s="5" t="s">
        <v>13</v>
      </c>
      <c r="W24" s="5" t="s">
        <v>13</v>
      </c>
    </row>
    <row r="25" spans="10:35" ht="15.75" thickBot="1">
      <c r="J25" s="13" t="s">
        <v>6</v>
      </c>
      <c r="L25" s="4"/>
      <c r="M25" s="4"/>
      <c r="N25" s="4"/>
      <c r="O25" s="4"/>
      <c r="P25" s="8"/>
      <c r="Q25" s="10"/>
      <c r="R25" s="11"/>
      <c r="S25" s="9"/>
      <c r="T25" s="8"/>
      <c r="U25" s="10"/>
      <c r="V25" s="11"/>
      <c r="W25" s="9"/>
    </row>
    <row r="26" spans="10:35">
      <c r="K26" s="4"/>
      <c r="L26" s="4"/>
      <c r="M26" s="4"/>
      <c r="N26" s="4"/>
      <c r="O26" s="4"/>
      <c r="P26" s="6"/>
      <c r="Q26" s="6"/>
      <c r="R26" s="6"/>
      <c r="S26" s="6"/>
      <c r="T26" s="6"/>
      <c r="U26" s="6"/>
      <c r="V26" s="6"/>
      <c r="W26" s="6"/>
    </row>
    <row r="27" spans="10:35">
      <c r="K27" s="4"/>
      <c r="L27" s="4"/>
      <c r="M27" s="4"/>
      <c r="N27" s="4"/>
      <c r="O27" s="4"/>
      <c r="P27" s="6"/>
      <c r="Q27" s="6"/>
      <c r="R27" s="6"/>
      <c r="S27" s="6"/>
      <c r="T27" s="6"/>
      <c r="U27" s="6"/>
      <c r="V27" s="6"/>
      <c r="W27" s="6"/>
    </row>
  </sheetData>
  <pageMargins left="0.7" right="0.7" top="0.75" bottom="0.75" header="0.3" footer="0.3"/>
  <ignoredErrors>
    <ignoredError sqref="P7:W7 P10:W10 P13:W13 P18:W24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0F2-A1C0-43FE-B20D-431F892A4B32}">
  <dimension ref="A1:B906"/>
  <sheetViews>
    <sheetView workbookViewId="0">
      <selection activeCell="G8" sqref="G8"/>
    </sheetView>
  </sheetViews>
  <sheetFormatPr defaultRowHeight="15"/>
  <cols>
    <col min="1" max="1" width="15.7109375" bestFit="1" customWidth="1"/>
  </cols>
  <sheetData>
    <row r="1" spans="1:2">
      <c r="A1" t="s">
        <v>14</v>
      </c>
      <c r="B1" t="s">
        <v>20</v>
      </c>
    </row>
    <row r="2" spans="1:2">
      <c r="A2" s="2" t="s">
        <v>15</v>
      </c>
      <c r="B2" s="2" t="s">
        <v>21</v>
      </c>
    </row>
    <row r="3" spans="1:2">
      <c r="A3" s="2" t="s">
        <v>16</v>
      </c>
      <c r="B3" s="2" t="s">
        <v>22</v>
      </c>
    </row>
    <row r="4" spans="1:2">
      <c r="A4" s="2" t="s">
        <v>17</v>
      </c>
      <c r="B4" s="2" t="s">
        <v>23</v>
      </c>
    </row>
    <row r="5" spans="1:2">
      <c r="A5" s="2" t="s">
        <v>18</v>
      </c>
      <c r="B5" s="2" t="s">
        <v>24</v>
      </c>
    </row>
    <row r="6" spans="1:2">
      <c r="A6" s="2" t="s">
        <v>19</v>
      </c>
      <c r="B6" s="2" t="s">
        <v>19</v>
      </c>
    </row>
    <row r="7" spans="1:2">
      <c r="A7" s="15">
        <v>1.3424203874288001</v>
      </c>
      <c r="B7" s="15">
        <v>2.0039008245794898</v>
      </c>
    </row>
    <row r="8" spans="1:2">
      <c r="A8" s="15">
        <v>2.1848456862877699</v>
      </c>
      <c r="B8" s="15">
        <v>3.50779567629582</v>
      </c>
    </row>
    <row r="9" spans="1:2">
      <c r="A9" s="15">
        <v>2.7236516998661502</v>
      </c>
      <c r="B9" s="15">
        <v>4.7093167719187097</v>
      </c>
    </row>
    <row r="10" spans="1:2">
      <c r="A10" s="15">
        <v>3.0480029010870902</v>
      </c>
      <c r="B10" s="15">
        <v>5.7013695281416199</v>
      </c>
    </row>
    <row r="11" spans="1:2">
      <c r="A11" s="15">
        <v>3.2010793253301699</v>
      </c>
      <c r="B11" s="15">
        <v>6.5347344073486404</v>
      </c>
    </row>
    <row r="12" spans="1:2">
      <c r="A12" s="15">
        <v>3.2010793253301699</v>
      </c>
      <c r="B12" s="15">
        <v>7.2405784359362704</v>
      </c>
    </row>
    <row r="13" spans="1:2">
      <c r="A13" s="15">
        <v>3.0480029010870902</v>
      </c>
      <c r="B13" s="15">
        <v>7.8397074938530302</v>
      </c>
    </row>
    <row r="14" spans="1:2">
      <c r="A14" s="15">
        <v>2.72365169986614</v>
      </c>
      <c r="B14" s="15">
        <v>8.3468243271820608</v>
      </c>
    </row>
    <row r="15" spans="1:2">
      <c r="A15" s="15">
        <v>2.1848456862877699</v>
      </c>
      <c r="B15" s="15">
        <v>8.77272784178043</v>
      </c>
    </row>
    <row r="16" spans="1:2">
      <c r="A16" s="15">
        <v>1.3424203874288001</v>
      </c>
      <c r="B16" s="15">
        <v>9.1255384186023001</v>
      </c>
    </row>
    <row r="17" spans="1:2">
      <c r="A17" s="15">
        <v>2.1848456862877699</v>
      </c>
      <c r="B17" s="15">
        <v>9.4114235589399495</v>
      </c>
    </row>
    <row r="18" spans="1:2">
      <c r="A18" s="15">
        <v>3.6733171062565999</v>
      </c>
      <c r="B18" s="15">
        <v>9.6350733060599403</v>
      </c>
    </row>
    <row r="19" spans="1:2">
      <c r="A19" s="15">
        <v>4.66177587925272</v>
      </c>
      <c r="B19" s="15">
        <v>9.7999603023717103</v>
      </c>
    </row>
    <row r="20" spans="1:2">
      <c r="A20" s="15">
        <v>5.2672518874505103</v>
      </c>
      <c r="B20" s="15">
        <v>9.9085677451181802</v>
      </c>
    </row>
    <row r="21" spans="1:2">
      <c r="A21" s="15">
        <v>5.5552298281811803</v>
      </c>
      <c r="B21" s="15">
        <v>9.9624813618720793</v>
      </c>
    </row>
    <row r="22" spans="1:2">
      <c r="A22" s="15">
        <v>5.5552298281811803</v>
      </c>
      <c r="B22" s="15">
        <v>9.9624813618720793</v>
      </c>
    </row>
    <row r="23" spans="1:2">
      <c r="A23" s="15">
        <v>5.2672518874505103</v>
      </c>
      <c r="B23" s="15">
        <v>9.9085677451181802</v>
      </c>
    </row>
    <row r="24" spans="1:2">
      <c r="A24" s="15">
        <v>4.66177587925272</v>
      </c>
      <c r="B24" s="15">
        <v>9.7999603023717103</v>
      </c>
    </row>
    <row r="25" spans="1:2">
      <c r="A25" s="15">
        <v>3.6733171062565999</v>
      </c>
      <c r="B25" s="15">
        <v>9.6350733060599492</v>
      </c>
    </row>
    <row r="26" spans="1:2">
      <c r="A26" s="15">
        <v>2.1848456862877699</v>
      </c>
      <c r="B26" s="15">
        <v>9.4114235589399495</v>
      </c>
    </row>
    <row r="27" spans="1:2">
      <c r="A27" s="15">
        <v>2.7236516998661502</v>
      </c>
      <c r="B27" s="15">
        <v>9.1255384186023001</v>
      </c>
    </row>
    <row r="28" spans="1:2">
      <c r="A28" s="15">
        <v>4.66177587925272</v>
      </c>
      <c r="B28" s="15">
        <v>8.7727278417804406</v>
      </c>
    </row>
    <row r="29" spans="1:2">
      <c r="A29" s="15">
        <v>5.9828831205965303</v>
      </c>
      <c r="B29" s="15">
        <v>8.3468243271820697</v>
      </c>
    </row>
    <row r="30" spans="1:2">
      <c r="A30" s="15">
        <v>6.8039941954204997</v>
      </c>
      <c r="B30" s="15">
        <v>7.8397074938530302</v>
      </c>
    </row>
    <row r="31" spans="1:2">
      <c r="A31" s="15">
        <v>7.1973913888697902</v>
      </c>
      <c r="B31" s="15">
        <v>7.2405784359362704</v>
      </c>
    </row>
    <row r="32" spans="1:2">
      <c r="A32" s="15">
        <v>7.1973913888697902</v>
      </c>
      <c r="B32" s="15">
        <v>6.5347344073486404</v>
      </c>
    </row>
    <row r="33" spans="1:2">
      <c r="A33" s="15">
        <v>6.8039941954204997</v>
      </c>
      <c r="B33" s="15">
        <v>5.7013695281416199</v>
      </c>
    </row>
    <row r="34" spans="1:2">
      <c r="A34" s="15">
        <v>5.9828831205965303</v>
      </c>
      <c r="B34" s="15">
        <v>4.7093167719187097</v>
      </c>
    </row>
    <row r="35" spans="1:2">
      <c r="A35" s="15">
        <v>4.66177587925272</v>
      </c>
      <c r="B35" s="15">
        <v>3.50779567629582</v>
      </c>
    </row>
    <row r="36" spans="1:2">
      <c r="A36" s="15">
        <v>2.72365169986614</v>
      </c>
      <c r="B36" s="15">
        <v>2.0039008245794898</v>
      </c>
    </row>
    <row r="37" spans="1:2">
      <c r="A37" s="15">
        <v>3.0480029010870902</v>
      </c>
      <c r="B37" s="15">
        <v>3.50779567629582</v>
      </c>
    </row>
    <row r="38" spans="1:2">
      <c r="A38" s="15">
        <v>5.2672518874505103</v>
      </c>
      <c r="B38" s="15">
        <v>6.3179479087558503</v>
      </c>
    </row>
    <row r="39" spans="1:2">
      <c r="A39" s="15">
        <v>6.8039941954204997</v>
      </c>
      <c r="B39" s="15">
        <v>8.6280909019324596</v>
      </c>
    </row>
    <row r="40" spans="1:2">
      <c r="A40" s="15">
        <v>7.7684518822302202</v>
      </c>
      <c r="B40" s="15">
        <v>10.561423415299</v>
      </c>
    </row>
    <row r="41" spans="1:2">
      <c r="A41" s="15">
        <v>8.2329227137411802</v>
      </c>
      <c r="B41" s="15">
        <v>12.1969803947892</v>
      </c>
    </row>
    <row r="42" spans="1:2">
      <c r="A42" s="15">
        <v>8.2329227137411802</v>
      </c>
      <c r="B42" s="15">
        <v>13.5878731799595</v>
      </c>
    </row>
    <row r="43" spans="1:2">
      <c r="A43" s="15">
        <v>7.7684518822302202</v>
      </c>
      <c r="B43" s="15">
        <v>14.771428806859101</v>
      </c>
    </row>
    <row r="44" spans="1:2">
      <c r="A44" s="15">
        <v>6.8039941954204997</v>
      </c>
      <c r="B44" s="15">
        <v>15.7748660722512</v>
      </c>
    </row>
    <row r="45" spans="1:2">
      <c r="A45" s="15">
        <v>5.2672518874505103</v>
      </c>
      <c r="B45" s="15">
        <v>16.6185554551598</v>
      </c>
    </row>
    <row r="46" spans="1:2">
      <c r="A46" s="15">
        <v>3.0480029010870902</v>
      </c>
      <c r="B46" s="15">
        <v>17.317996676546102</v>
      </c>
    </row>
    <row r="47" spans="1:2">
      <c r="A47" s="15">
        <v>3.2010793253301699</v>
      </c>
      <c r="B47" s="15">
        <v>17.8850953327835</v>
      </c>
    </row>
    <row r="48" spans="1:2">
      <c r="A48" s="15">
        <v>5.5552298281811803</v>
      </c>
      <c r="B48" s="15">
        <v>18.3289079446659</v>
      </c>
    </row>
    <row r="49" spans="1:2">
      <c r="A49" s="15">
        <v>7.1973913888697902</v>
      </c>
      <c r="B49" s="15">
        <v>18.656212411657101</v>
      </c>
    </row>
    <row r="50" spans="1:2">
      <c r="A50" s="15">
        <v>8.2329227137411802</v>
      </c>
      <c r="B50" s="15">
        <v>18.871837983852799</v>
      </c>
    </row>
    <row r="51" spans="1:2">
      <c r="A51" s="15">
        <v>8.7329197607910505</v>
      </c>
      <c r="B51" s="15">
        <v>18.978888663772199</v>
      </c>
    </row>
    <row r="52" spans="1:2">
      <c r="A52" s="15">
        <v>8.7329197607910505</v>
      </c>
      <c r="B52" s="15">
        <v>18.978888663772199</v>
      </c>
    </row>
    <row r="53" spans="1:2">
      <c r="A53" s="15">
        <v>8.2329227137411802</v>
      </c>
      <c r="B53" s="15">
        <v>18.871837983852799</v>
      </c>
    </row>
    <row r="54" spans="1:2">
      <c r="A54" s="15">
        <v>7.1973913888697902</v>
      </c>
      <c r="B54" s="15">
        <v>18.656212411657101</v>
      </c>
    </row>
    <row r="55" spans="1:2">
      <c r="A55" s="15">
        <v>5.5552298281811803</v>
      </c>
      <c r="B55" s="15">
        <v>18.3289079446659</v>
      </c>
    </row>
    <row r="56" spans="1:2">
      <c r="A56" s="15">
        <v>3.2010793253301699</v>
      </c>
      <c r="B56" s="15">
        <v>17.8850953327835</v>
      </c>
    </row>
    <row r="57" spans="1:2">
      <c r="A57" s="15">
        <v>3.2010793253301699</v>
      </c>
      <c r="B57" s="15">
        <v>17.317996676546102</v>
      </c>
    </row>
    <row r="58" spans="1:2">
      <c r="A58" s="15">
        <v>5.5552298281811803</v>
      </c>
      <c r="B58" s="15">
        <v>16.6185554551598</v>
      </c>
    </row>
    <row r="59" spans="1:2">
      <c r="A59" s="15">
        <v>7.1973913888697902</v>
      </c>
      <c r="B59" s="15">
        <v>15.7748660722512</v>
      </c>
    </row>
    <row r="60" spans="1:2">
      <c r="A60" s="15">
        <v>8.2329227137411802</v>
      </c>
      <c r="B60" s="15">
        <v>14.771428806859101</v>
      </c>
    </row>
    <row r="61" spans="1:2">
      <c r="A61" s="15">
        <v>8.7329197607910505</v>
      </c>
      <c r="B61" s="15">
        <v>13.5878731799595</v>
      </c>
    </row>
    <row r="62" spans="1:2">
      <c r="A62" s="15">
        <v>8.7329197607910505</v>
      </c>
      <c r="B62" s="15">
        <v>12.1969803947892</v>
      </c>
    </row>
    <row r="63" spans="1:2">
      <c r="A63" s="15">
        <v>8.2329227137411802</v>
      </c>
      <c r="B63" s="15">
        <v>10.561423415299</v>
      </c>
    </row>
    <row r="64" spans="1:2">
      <c r="A64" s="15">
        <v>7.1973913888697902</v>
      </c>
      <c r="B64" s="15">
        <v>8.6280909019324596</v>
      </c>
    </row>
    <row r="65" spans="1:2">
      <c r="A65" s="15">
        <v>5.5552298281811803</v>
      </c>
      <c r="B65" s="15">
        <v>6.3179479087558503</v>
      </c>
    </row>
    <row r="66" spans="1:2">
      <c r="A66" s="15">
        <v>3.2010793253301699</v>
      </c>
      <c r="B66" s="15">
        <v>3.50779567629582</v>
      </c>
    </row>
    <row r="67" spans="1:2">
      <c r="A67" s="15">
        <v>3.0480029010870902</v>
      </c>
      <c r="B67" s="15">
        <v>4.7093167719187097</v>
      </c>
    </row>
    <row r="68" spans="1:2">
      <c r="A68" s="15">
        <v>5.2672518874505103</v>
      </c>
      <c r="B68" s="15">
        <v>8.6280909019324508</v>
      </c>
    </row>
    <row r="69" spans="1:2">
      <c r="A69" s="15">
        <v>6.8039941954204997</v>
      </c>
      <c r="B69" s="15">
        <v>11.9236702281456</v>
      </c>
    </row>
    <row r="70" spans="1:2">
      <c r="A70" s="15">
        <v>7.7684518822302202</v>
      </c>
      <c r="B70" s="15">
        <v>14.7192549744546</v>
      </c>
    </row>
    <row r="71" spans="1:2">
      <c r="A71" s="15">
        <v>8.2329227137411802</v>
      </c>
      <c r="B71" s="15">
        <v>17.103893233224799</v>
      </c>
    </row>
    <row r="72" spans="1:2">
      <c r="A72" s="15">
        <v>8.2329227137411802</v>
      </c>
      <c r="B72" s="15">
        <v>19.142503256607998</v>
      </c>
    </row>
    <row r="73" spans="1:2">
      <c r="A73" s="15">
        <v>7.7684518822302202</v>
      </c>
      <c r="B73" s="15">
        <v>20.883276835439599</v>
      </c>
    </row>
    <row r="74" spans="1:2">
      <c r="A74" s="15">
        <v>6.8039941954204997</v>
      </c>
      <c r="B74" s="15">
        <v>22.3626605289647</v>
      </c>
    </row>
    <row r="75" spans="1:2">
      <c r="A75" s="15">
        <v>5.2672518874505103</v>
      </c>
      <c r="B75" s="15">
        <v>23.608615555009798</v>
      </c>
    </row>
    <row r="76" spans="1:2">
      <c r="A76" s="15">
        <v>3.0480029010870902</v>
      </c>
      <c r="B76" s="15">
        <v>24.642807622502399</v>
      </c>
    </row>
    <row r="77" spans="1:2">
      <c r="A77" s="15">
        <v>2.72365169986614</v>
      </c>
      <c r="B77" s="15">
        <v>25.4820415231966</v>
      </c>
    </row>
    <row r="78" spans="1:2">
      <c r="A78" s="15">
        <v>4.66177587925272</v>
      </c>
      <c r="B78" s="15">
        <v>26.139249587195799</v>
      </c>
    </row>
    <row r="79" spans="1:2">
      <c r="A79" s="15">
        <v>5.9828831205965303</v>
      </c>
      <c r="B79" s="15">
        <v>26.624152080020099</v>
      </c>
    </row>
    <row r="80" spans="1:2">
      <c r="A80" s="15">
        <v>6.8039941954204997</v>
      </c>
      <c r="B80" s="15">
        <v>26.943689394888601</v>
      </c>
    </row>
    <row r="81" spans="1:2">
      <c r="A81" s="15">
        <v>7.1973913888697902</v>
      </c>
      <c r="B81" s="15">
        <v>27.102362886226899</v>
      </c>
    </row>
    <row r="82" spans="1:2">
      <c r="A82" s="15">
        <v>7.1973913888697902</v>
      </c>
      <c r="B82" s="15">
        <v>27.102362886226899</v>
      </c>
    </row>
    <row r="83" spans="1:2">
      <c r="A83" s="15">
        <v>6.8039941954204997</v>
      </c>
      <c r="B83" s="15">
        <v>26.943689394888601</v>
      </c>
    </row>
    <row r="84" spans="1:2">
      <c r="A84" s="15">
        <v>5.9828831205965303</v>
      </c>
      <c r="B84" s="15">
        <v>26.624152080020099</v>
      </c>
    </row>
    <row r="85" spans="1:2">
      <c r="A85" s="15">
        <v>4.66177587925272</v>
      </c>
      <c r="B85" s="15">
        <v>26.139249587195799</v>
      </c>
    </row>
    <row r="86" spans="1:2">
      <c r="A86" s="15">
        <v>2.72365169986614</v>
      </c>
      <c r="B86" s="15">
        <v>25.4820415231966</v>
      </c>
    </row>
    <row r="87" spans="1:2">
      <c r="A87" s="15">
        <v>2.1848456862877699</v>
      </c>
      <c r="B87" s="15">
        <v>24.642807622502399</v>
      </c>
    </row>
    <row r="88" spans="1:2">
      <c r="A88" s="15">
        <v>3.6733171062565999</v>
      </c>
      <c r="B88" s="15">
        <v>23.608615555009798</v>
      </c>
    </row>
    <row r="89" spans="1:2">
      <c r="A89" s="15">
        <v>4.66177587925272</v>
      </c>
      <c r="B89" s="15">
        <v>22.3626605289647</v>
      </c>
    </row>
    <row r="90" spans="1:2">
      <c r="A90" s="15">
        <v>5.2672518874505103</v>
      </c>
      <c r="B90" s="15">
        <v>20.883276835439599</v>
      </c>
    </row>
    <row r="91" spans="1:2">
      <c r="A91" s="15">
        <v>5.5552298281811803</v>
      </c>
      <c r="B91" s="15">
        <v>19.142503256607998</v>
      </c>
    </row>
    <row r="92" spans="1:2">
      <c r="A92" s="15">
        <v>5.5552298281811803</v>
      </c>
      <c r="B92" s="15">
        <v>17.103893233224799</v>
      </c>
    </row>
    <row r="93" spans="1:2">
      <c r="A93" s="15">
        <v>5.2672518874505103</v>
      </c>
      <c r="B93" s="15">
        <v>14.7192549744546</v>
      </c>
    </row>
    <row r="94" spans="1:2">
      <c r="A94" s="15">
        <v>4.66177587925272</v>
      </c>
      <c r="B94" s="15">
        <v>11.9236702281456</v>
      </c>
    </row>
    <row r="95" spans="1:2">
      <c r="A95" s="15">
        <v>3.6733171062565999</v>
      </c>
      <c r="B95" s="15">
        <v>8.6280909019324596</v>
      </c>
    </row>
    <row r="96" spans="1:2">
      <c r="A96" s="15">
        <v>2.1848456862877699</v>
      </c>
      <c r="B96" s="15">
        <v>4.7093167719187203</v>
      </c>
    </row>
    <row r="97" spans="1:2">
      <c r="A97" s="15">
        <v>1.3424203874288001</v>
      </c>
      <c r="B97" s="15">
        <v>5.7013695281416199</v>
      </c>
    </row>
    <row r="98" spans="1:2">
      <c r="A98" s="15">
        <v>2.1848456862877699</v>
      </c>
      <c r="B98" s="15">
        <v>10.561423415299</v>
      </c>
    </row>
    <row r="99" spans="1:2">
      <c r="A99" s="15">
        <v>2.72365169986614</v>
      </c>
      <c r="B99" s="15">
        <v>14.7192549744546</v>
      </c>
    </row>
    <row r="100" spans="1:2">
      <c r="A100" s="15">
        <v>3.0480029010870902</v>
      </c>
      <c r="B100" s="15">
        <v>18.2880404453994</v>
      </c>
    </row>
    <row r="101" spans="1:2">
      <c r="A101" s="15">
        <v>3.2010793253301699</v>
      </c>
      <c r="B101" s="15">
        <v>21.356833966191001</v>
      </c>
    </row>
    <row r="102" spans="1:2">
      <c r="A102" s="15">
        <v>3.2010793253301699</v>
      </c>
      <c r="B102" s="15">
        <v>23.994970593421101</v>
      </c>
    </row>
    <row r="103" spans="1:2">
      <c r="A103" s="15">
        <v>3.0480029010870902</v>
      </c>
      <c r="B103" s="15">
        <v>26.256523973311001</v>
      </c>
    </row>
    <row r="104" spans="1:2">
      <c r="A104" s="15">
        <v>2.72365169986614</v>
      </c>
      <c r="B104" s="15">
        <v>28.1838796325647</v>
      </c>
    </row>
    <row r="105" spans="1:2">
      <c r="A105" s="15">
        <v>2.1848456862877699</v>
      </c>
      <c r="B105" s="15">
        <v>29.810440050630099</v>
      </c>
    </row>
    <row r="106" spans="1:2">
      <c r="A106" s="15">
        <v>1.3424203874288001</v>
      </c>
      <c r="B106" s="15">
        <v>31.162558413286799</v>
      </c>
    </row>
    <row r="107" spans="1:2">
      <c r="B107" s="15">
        <v>32.261004235636101</v>
      </c>
    </row>
    <row r="108" spans="1:2">
      <c r="B108" s="15">
        <v>33.121900542723402</v>
      </c>
    </row>
    <row r="109" spans="1:2">
      <c r="B109" s="15">
        <v>33.757437994670198</v>
      </c>
    </row>
    <row r="110" spans="1:2">
      <c r="B110" s="15">
        <v>34.176416610751403</v>
      </c>
    </row>
    <row r="111" spans="1:2">
      <c r="B111" s="15">
        <v>34.384504621981201</v>
      </c>
    </row>
    <row r="112" spans="1:2">
      <c r="B112" s="15">
        <v>34.384504621981201</v>
      </c>
    </row>
    <row r="113" spans="2:2">
      <c r="B113" s="15">
        <v>34.176416610751403</v>
      </c>
    </row>
    <row r="114" spans="2:2">
      <c r="B114" s="15">
        <v>33.757437994670198</v>
      </c>
    </row>
    <row r="115" spans="2:2">
      <c r="B115" s="15">
        <v>33.121900542723402</v>
      </c>
    </row>
    <row r="116" spans="2:2">
      <c r="B116" s="15">
        <v>32.261004235636101</v>
      </c>
    </row>
    <row r="117" spans="2:2">
      <c r="B117" s="15">
        <v>31.162558413286799</v>
      </c>
    </row>
    <row r="118" spans="2:2">
      <c r="B118" s="15">
        <v>29.810440050630099</v>
      </c>
    </row>
    <row r="119" spans="2:2">
      <c r="B119" s="15">
        <v>28.1838796325647</v>
      </c>
    </row>
    <row r="120" spans="2:2">
      <c r="B120" s="15">
        <v>26.256523973311001</v>
      </c>
    </row>
    <row r="121" spans="2:2">
      <c r="B121" s="15">
        <v>23.994970593421101</v>
      </c>
    </row>
    <row r="122" spans="2:2">
      <c r="B122" s="15">
        <v>21.356833966191001</v>
      </c>
    </row>
    <row r="123" spans="2:2">
      <c r="B123" s="15">
        <v>18.2880404453994</v>
      </c>
    </row>
    <row r="124" spans="2:2">
      <c r="B124" s="15">
        <v>14.7192549744546</v>
      </c>
    </row>
    <row r="125" spans="2:2">
      <c r="B125" s="15">
        <v>10.561423415299</v>
      </c>
    </row>
    <row r="126" spans="2:2">
      <c r="B126" s="15">
        <v>5.7013695281416199</v>
      </c>
    </row>
    <row r="127" spans="2:2">
      <c r="B127" s="15">
        <v>6.5347344073486404</v>
      </c>
    </row>
    <row r="128" spans="2:2">
      <c r="B128" s="15">
        <v>12.1969803947892</v>
      </c>
    </row>
    <row r="129" spans="2:2">
      <c r="B129" s="15">
        <v>17.103893233224799</v>
      </c>
    </row>
    <row r="130" spans="2:2">
      <c r="B130" s="15">
        <v>21.356833966191001</v>
      </c>
    </row>
    <row r="131" spans="2:2">
      <c r="B131" s="15">
        <v>25.040434356113799</v>
      </c>
    </row>
    <row r="132" spans="2:2">
      <c r="B132" s="15">
        <v>28.224031440190799</v>
      </c>
    </row>
    <row r="133" spans="2:2">
      <c r="B133" s="15">
        <v>30.9639781316145</v>
      </c>
    </row>
    <row r="134" spans="2:2">
      <c r="B134" s="15">
        <v>33.305904856488397</v>
      </c>
    </row>
    <row r="135" spans="2:2">
      <c r="B135" s="15">
        <v>35.286681788677598</v>
      </c>
    </row>
    <row r="136" spans="2:2">
      <c r="B136" s="15">
        <v>36.935985541183399</v>
      </c>
    </row>
    <row r="137" spans="2:2">
      <c r="B137" s="15">
        <v>38.277518869464302</v>
      </c>
    </row>
    <row r="138" spans="2:2">
      <c r="B138" s="15">
        <v>39.329886091601402</v>
      </c>
    </row>
    <row r="139" spans="2:2">
      <c r="B139" s="15">
        <v>40.107292123052503</v>
      </c>
    </row>
    <row r="140" spans="2:2">
      <c r="B140" s="15">
        <v>40.620016263295703</v>
      </c>
    </row>
    <row r="141" spans="2:2">
      <c r="B141" s="15">
        <v>40.874731646114</v>
      </c>
    </row>
    <row r="142" spans="2:2">
      <c r="B142" s="15">
        <v>40.874731646114</v>
      </c>
    </row>
    <row r="143" spans="2:2">
      <c r="B143" s="15">
        <v>40.620016263295703</v>
      </c>
    </row>
    <row r="144" spans="2:2">
      <c r="B144" s="15">
        <v>40.107292123052503</v>
      </c>
    </row>
    <row r="145" spans="2:2">
      <c r="B145" s="15">
        <v>39.329886091601402</v>
      </c>
    </row>
    <row r="146" spans="2:2">
      <c r="B146" s="15">
        <v>38.277518869464302</v>
      </c>
    </row>
    <row r="147" spans="2:2">
      <c r="B147" s="15">
        <v>36.935985541183399</v>
      </c>
    </row>
    <row r="148" spans="2:2">
      <c r="B148" s="15">
        <v>35.286681788677598</v>
      </c>
    </row>
    <row r="149" spans="2:2">
      <c r="B149" s="15">
        <v>33.305904856488397</v>
      </c>
    </row>
    <row r="150" spans="2:2">
      <c r="B150" s="15">
        <v>30.9639781316145</v>
      </c>
    </row>
    <row r="151" spans="2:2">
      <c r="B151" s="15">
        <v>28.224031440190799</v>
      </c>
    </row>
    <row r="152" spans="2:2">
      <c r="B152" s="15">
        <v>25.040434356113799</v>
      </c>
    </row>
    <row r="153" spans="2:2">
      <c r="B153" s="15">
        <v>21.356833966191001</v>
      </c>
    </row>
    <row r="154" spans="2:2">
      <c r="B154" s="15">
        <v>17.103893233224799</v>
      </c>
    </row>
    <row r="155" spans="2:2">
      <c r="B155" s="15">
        <v>12.1969803947892</v>
      </c>
    </row>
    <row r="156" spans="2:2">
      <c r="B156" s="15">
        <v>6.5347344073486404</v>
      </c>
    </row>
    <row r="157" spans="2:2">
      <c r="B157" s="15">
        <v>7.2405784359362704</v>
      </c>
    </row>
    <row r="158" spans="2:2">
      <c r="B158" s="15">
        <v>13.5878731799595</v>
      </c>
    </row>
    <row r="159" spans="2:2">
      <c r="B159" s="15">
        <v>19.142503256607998</v>
      </c>
    </row>
    <row r="160" spans="2:2">
      <c r="B160" s="15">
        <v>23.994970593421101</v>
      </c>
    </row>
    <row r="161" spans="2:2">
      <c r="B161" s="15">
        <v>28.224031440190799</v>
      </c>
    </row>
    <row r="162" spans="2:2">
      <c r="B162" s="15">
        <v>31.896742426229299</v>
      </c>
    </row>
    <row r="163" spans="2:2">
      <c r="B163" s="15">
        <v>35.069445377347201</v>
      </c>
    </row>
    <row r="164" spans="2:2">
      <c r="B164" s="15">
        <v>37.789073582715197</v>
      </c>
    </row>
    <row r="165" spans="2:2">
      <c r="B165" s="15">
        <v>40.094395774023504</v>
      </c>
    </row>
    <row r="166" spans="2:2">
      <c r="B166" s="15">
        <v>42.017196270207599</v>
      </c>
    </row>
    <row r="167" spans="2:2">
      <c r="B167" s="15">
        <v>43.583199714116702</v>
      </c>
    </row>
    <row r="168" spans="2:2">
      <c r="B168" s="15">
        <v>44.812836441250901</v>
      </c>
    </row>
    <row r="169" spans="2:2">
      <c r="B169" s="15">
        <v>45.7218339702872</v>
      </c>
    </row>
    <row r="170" spans="2:2">
      <c r="B170" s="15">
        <v>46.321619113772897</v>
      </c>
    </row>
    <row r="171" spans="2:2">
      <c r="B171" s="15">
        <v>46.619673063260201</v>
      </c>
    </row>
    <row r="172" spans="2:2">
      <c r="B172" s="15">
        <v>46.619673063260201</v>
      </c>
    </row>
    <row r="173" spans="2:2">
      <c r="B173" s="15">
        <v>46.321619113772897</v>
      </c>
    </row>
    <row r="174" spans="2:2">
      <c r="B174" s="15">
        <v>45.7218339702872</v>
      </c>
    </row>
    <row r="175" spans="2:2">
      <c r="B175" s="15">
        <v>44.812836441250901</v>
      </c>
    </row>
    <row r="176" spans="2:2">
      <c r="B176" s="15">
        <v>43.583199714116702</v>
      </c>
    </row>
    <row r="177" spans="2:2">
      <c r="B177" s="15">
        <v>42.017196270207698</v>
      </c>
    </row>
    <row r="178" spans="2:2">
      <c r="B178" s="15">
        <v>40.094395774023504</v>
      </c>
    </row>
    <row r="179" spans="2:2">
      <c r="B179" s="15">
        <v>37.789073582715197</v>
      </c>
    </row>
    <row r="180" spans="2:2">
      <c r="B180" s="15">
        <v>35.069445377347201</v>
      </c>
    </row>
    <row r="181" spans="2:2">
      <c r="B181" s="15">
        <v>31.896742426229299</v>
      </c>
    </row>
    <row r="182" spans="2:2">
      <c r="B182" s="15">
        <v>28.224031440190799</v>
      </c>
    </row>
    <row r="183" spans="2:2">
      <c r="B183" s="15">
        <v>23.994970593421101</v>
      </c>
    </row>
    <row r="184" spans="2:2">
      <c r="B184" s="15">
        <v>19.142503256607998</v>
      </c>
    </row>
    <row r="185" spans="2:2">
      <c r="B185" s="15">
        <v>13.5878731799595</v>
      </c>
    </row>
    <row r="186" spans="2:2">
      <c r="B186" s="15">
        <v>7.2405784359362801</v>
      </c>
    </row>
    <row r="187" spans="2:2">
      <c r="B187" s="15">
        <v>7.8397074938530302</v>
      </c>
    </row>
    <row r="188" spans="2:2">
      <c r="B188" s="15">
        <v>14.771428806859101</v>
      </c>
    </row>
    <row r="189" spans="2:2">
      <c r="B189" s="15">
        <v>20.883276835439599</v>
      </c>
    </row>
    <row r="190" spans="2:2">
      <c r="B190" s="15">
        <v>26.256523973311001</v>
      </c>
    </row>
    <row r="191" spans="2:2">
      <c r="B191" s="15">
        <v>30.9639781316145</v>
      </c>
    </row>
    <row r="192" spans="2:2">
      <c r="B192" s="15">
        <v>35.069445377347201</v>
      </c>
    </row>
    <row r="193" spans="2:2">
      <c r="B193" s="15">
        <v>38.627998997836997</v>
      </c>
    </row>
    <row r="194" spans="2:2">
      <c r="B194" s="15">
        <v>41.686541861196297</v>
      </c>
    </row>
    <row r="195" spans="2:2">
      <c r="B195" s="15">
        <v>44.284635741576501</v>
      </c>
    </row>
    <row r="196" spans="2:2">
      <c r="B196" s="15">
        <v>46.455195490139602</v>
      </c>
    </row>
    <row r="197" spans="2:2">
      <c r="B197" s="15">
        <v>48.225238008142298</v>
      </c>
    </row>
    <row r="198" spans="2:2">
      <c r="B198" s="15">
        <v>49.616432909147498</v>
      </c>
    </row>
    <row r="199" spans="2:2">
      <c r="B199" s="15">
        <v>50.6455782675027</v>
      </c>
    </row>
    <row r="200" spans="2:2">
      <c r="B200" s="15">
        <v>51.324972580650503</v>
      </c>
    </row>
    <row r="201" spans="2:2">
      <c r="B201" s="15">
        <v>51.662679168304699</v>
      </c>
    </row>
    <row r="202" spans="2:2">
      <c r="B202" s="15">
        <v>51.662679168304699</v>
      </c>
    </row>
    <row r="203" spans="2:2">
      <c r="B203" s="15">
        <v>51.324972580650503</v>
      </c>
    </row>
    <row r="204" spans="2:2">
      <c r="B204" s="15">
        <v>50.6455782675027</v>
      </c>
    </row>
    <row r="205" spans="2:2">
      <c r="B205" s="15">
        <v>49.616432909147498</v>
      </c>
    </row>
    <row r="206" spans="2:2">
      <c r="B206" s="15">
        <v>48.225238008142298</v>
      </c>
    </row>
    <row r="207" spans="2:2">
      <c r="B207" s="15">
        <v>46.455195490139602</v>
      </c>
    </row>
    <row r="208" spans="2:2">
      <c r="B208" s="15">
        <v>44.284635741576501</v>
      </c>
    </row>
    <row r="209" spans="2:2">
      <c r="B209" s="15">
        <v>41.686541861196297</v>
      </c>
    </row>
    <row r="210" spans="2:2">
      <c r="B210" s="15">
        <v>38.627998997836997</v>
      </c>
    </row>
    <row r="211" spans="2:2">
      <c r="B211" s="15">
        <v>35.069445377347201</v>
      </c>
    </row>
    <row r="212" spans="2:2">
      <c r="B212" s="15">
        <v>30.9639781316145</v>
      </c>
    </row>
    <row r="213" spans="2:2">
      <c r="B213" s="15">
        <v>26.256523973311001</v>
      </c>
    </row>
    <row r="214" spans="2:2">
      <c r="B214" s="15">
        <v>20.883276835439599</v>
      </c>
    </row>
    <row r="215" spans="2:2">
      <c r="B215" s="15">
        <v>14.771428806859101</v>
      </c>
    </row>
    <row r="216" spans="2:2">
      <c r="B216" s="15">
        <v>7.8397074938530302</v>
      </c>
    </row>
    <row r="217" spans="2:2">
      <c r="B217" s="15">
        <v>8.3468243271820608</v>
      </c>
    </row>
    <row r="218" spans="2:2">
      <c r="B218" s="15">
        <v>15.7748660722512</v>
      </c>
    </row>
    <row r="219" spans="2:2">
      <c r="B219" s="15">
        <v>22.3626605289647</v>
      </c>
    </row>
    <row r="220" spans="2:2">
      <c r="B220" s="15">
        <v>28.1838796325647</v>
      </c>
    </row>
    <row r="221" spans="2:2">
      <c r="B221" s="15">
        <v>33.305904856488397</v>
      </c>
    </row>
    <row r="222" spans="2:2">
      <c r="B222" s="15">
        <v>37.789073582715197</v>
      </c>
    </row>
    <row r="223" spans="2:2">
      <c r="B223" s="15">
        <v>41.686541861196297</v>
      </c>
    </row>
    <row r="224" spans="2:2">
      <c r="B224" s="15">
        <v>45.044463074153299</v>
      </c>
    </row>
    <row r="225" spans="2:2">
      <c r="B225" s="15">
        <v>47.902393255335099</v>
      </c>
    </row>
    <row r="226" spans="2:2">
      <c r="B226" s="15">
        <v>50.293706962108203</v>
      </c>
    </row>
    <row r="227" spans="2:2">
      <c r="B227" s="15">
        <v>52.246126543119701</v>
      </c>
    </row>
    <row r="228" spans="2:2">
      <c r="B228" s="15">
        <v>53.782073656807803</v>
      </c>
    </row>
    <row r="229" spans="2:2">
      <c r="B229" s="15">
        <v>54.919071814197601</v>
      </c>
    </row>
    <row r="230" spans="2:2">
      <c r="B230" s="15">
        <v>55.670021877057501</v>
      </c>
    </row>
    <row r="231" spans="2:2">
      <c r="B231" s="15">
        <v>56.043391428742602</v>
      </c>
    </row>
    <row r="232" spans="2:2">
      <c r="B232" s="15">
        <v>56.043391428742602</v>
      </c>
    </row>
    <row r="233" spans="2:2">
      <c r="B233" s="15">
        <v>55.6700218770576</v>
      </c>
    </row>
    <row r="234" spans="2:2">
      <c r="B234" s="15">
        <v>54.919071814197601</v>
      </c>
    </row>
    <row r="235" spans="2:2">
      <c r="B235" s="15">
        <v>53.782073656807903</v>
      </c>
    </row>
    <row r="236" spans="2:2">
      <c r="B236" s="15">
        <v>52.246126543119701</v>
      </c>
    </row>
    <row r="237" spans="2:2">
      <c r="B237" s="15">
        <v>50.293706962108203</v>
      </c>
    </row>
    <row r="238" spans="2:2">
      <c r="B238" s="15">
        <v>47.902393255335099</v>
      </c>
    </row>
    <row r="239" spans="2:2">
      <c r="B239" s="15">
        <v>45.044463074153299</v>
      </c>
    </row>
    <row r="240" spans="2:2">
      <c r="B240" s="15">
        <v>41.686541861196297</v>
      </c>
    </row>
    <row r="241" spans="2:2">
      <c r="B241" s="15">
        <v>37.789073582715197</v>
      </c>
    </row>
    <row r="242" spans="2:2">
      <c r="B242" s="15">
        <v>33.305904856488397</v>
      </c>
    </row>
    <row r="243" spans="2:2">
      <c r="B243" s="15">
        <v>28.1838796325647</v>
      </c>
    </row>
    <row r="244" spans="2:2">
      <c r="B244" s="15">
        <v>22.3626605289647</v>
      </c>
    </row>
    <row r="245" spans="2:2">
      <c r="B245" s="15">
        <v>15.7748660722512</v>
      </c>
    </row>
    <row r="246" spans="2:2">
      <c r="B246" s="15">
        <v>8.3468243271820608</v>
      </c>
    </row>
    <row r="247" spans="2:2">
      <c r="B247" s="15">
        <v>8.77272784178043</v>
      </c>
    </row>
    <row r="248" spans="2:2">
      <c r="B248" s="15">
        <v>16.6185554551598</v>
      </c>
    </row>
    <row r="249" spans="2:2">
      <c r="B249" s="15">
        <v>23.608615555009798</v>
      </c>
    </row>
    <row r="250" spans="2:2">
      <c r="B250" s="15">
        <v>29.810440050630099</v>
      </c>
    </row>
    <row r="251" spans="2:2">
      <c r="B251" s="15">
        <v>35.286681788677598</v>
      </c>
    </row>
    <row r="252" spans="2:2">
      <c r="B252" s="15">
        <v>40.094395774023504</v>
      </c>
    </row>
    <row r="253" spans="2:2">
      <c r="B253" s="15">
        <v>44.284635741576501</v>
      </c>
    </row>
    <row r="254" spans="2:2">
      <c r="B254" s="15">
        <v>47.902393255335099</v>
      </c>
    </row>
    <row r="255" spans="2:2">
      <c r="B255" s="15">
        <v>50.986760827594203</v>
      </c>
    </row>
    <row r="256" spans="2:2">
      <c r="B256" s="15">
        <v>53.571132328575601</v>
      </c>
    </row>
    <row r="257" spans="2:2">
      <c r="B257" s="15">
        <v>55.6834882884555</v>
      </c>
    </row>
    <row r="258" spans="2:2">
      <c r="B258" s="15">
        <v>57.346666310857401</v>
      </c>
    </row>
    <row r="259" spans="2:2">
      <c r="B259" s="15">
        <v>58.578625918450797</v>
      </c>
    </row>
    <row r="260" spans="2:2">
      <c r="B260" s="15">
        <v>59.392642435318599</v>
      </c>
    </row>
    <row r="261" spans="2:2">
      <c r="B261" s="15">
        <v>59.797471244732399</v>
      </c>
    </row>
    <row r="262" spans="2:2">
      <c r="B262" s="15">
        <v>59.797471244732399</v>
      </c>
    </row>
    <row r="263" spans="2:2">
      <c r="B263" s="15">
        <v>59.392642435318599</v>
      </c>
    </row>
    <row r="264" spans="2:2">
      <c r="B264" s="15">
        <v>58.578625918450797</v>
      </c>
    </row>
    <row r="265" spans="2:2">
      <c r="B265" s="15">
        <v>57.346666310857401</v>
      </c>
    </row>
    <row r="266" spans="2:2">
      <c r="B266" s="15">
        <v>55.6834882884555</v>
      </c>
    </row>
    <row r="267" spans="2:2">
      <c r="B267" s="15">
        <v>53.5711323285757</v>
      </c>
    </row>
    <row r="268" spans="2:2">
      <c r="B268" s="15">
        <v>50.986760827594203</v>
      </c>
    </row>
    <row r="269" spans="2:2">
      <c r="B269" s="15">
        <v>47.902393255335099</v>
      </c>
    </row>
    <row r="270" spans="2:2">
      <c r="B270" s="15">
        <v>44.284635741576501</v>
      </c>
    </row>
    <row r="271" spans="2:2">
      <c r="B271" s="15">
        <v>40.094395774023504</v>
      </c>
    </row>
    <row r="272" spans="2:2">
      <c r="B272" s="15">
        <v>35.286681788677598</v>
      </c>
    </row>
    <row r="273" spans="2:2">
      <c r="B273" s="15">
        <v>29.810440050630099</v>
      </c>
    </row>
    <row r="274" spans="2:2">
      <c r="B274" s="15">
        <v>23.608615555009798</v>
      </c>
    </row>
    <row r="275" spans="2:2">
      <c r="B275" s="15">
        <v>16.6185554551598</v>
      </c>
    </row>
    <row r="276" spans="2:2">
      <c r="B276" s="15">
        <v>8.77272784178043</v>
      </c>
    </row>
    <row r="277" spans="2:2">
      <c r="B277" s="15">
        <v>9.1255384186023001</v>
      </c>
    </row>
    <row r="278" spans="2:2">
      <c r="B278" s="15">
        <v>17.317996676546102</v>
      </c>
    </row>
    <row r="279" spans="2:2">
      <c r="B279" s="15">
        <v>24.642807622502399</v>
      </c>
    </row>
    <row r="280" spans="2:2">
      <c r="B280" s="15">
        <v>31.162558413286799</v>
      </c>
    </row>
    <row r="281" spans="2:2">
      <c r="B281" s="15">
        <v>36.935985541183399</v>
      </c>
    </row>
    <row r="282" spans="2:2">
      <c r="B282" s="15">
        <v>42.017196270207599</v>
      </c>
    </row>
    <row r="283" spans="2:2">
      <c r="B283" s="15">
        <v>46.455195490139602</v>
      </c>
    </row>
    <row r="284" spans="2:2">
      <c r="B284" s="15">
        <v>50.293706962108203</v>
      </c>
    </row>
    <row r="285" spans="2:2">
      <c r="B285" s="15">
        <v>53.571132328575601</v>
      </c>
    </row>
    <row r="286" spans="2:2">
      <c r="B286" s="15">
        <v>56.320583159278797</v>
      </c>
    </row>
    <row r="287" spans="2:2">
      <c r="B287" s="15">
        <v>58.570033001118603</v>
      </c>
    </row>
    <row r="288" spans="2:2">
      <c r="B288" s="15">
        <v>60.342484054904197</v>
      </c>
    </row>
    <row r="289" spans="2:2">
      <c r="B289" s="15">
        <v>61.656126653349901</v>
      </c>
    </row>
    <row r="290" spans="2:2">
      <c r="B290" s="15">
        <v>62.524442070970402</v>
      </c>
    </row>
    <row r="291" spans="2:2">
      <c r="B291" s="15">
        <v>62.956380230947602</v>
      </c>
    </row>
    <row r="292" spans="2:2">
      <c r="B292" s="15">
        <v>62.956380230947602</v>
      </c>
    </row>
    <row r="293" spans="2:2">
      <c r="B293" s="15">
        <v>62.524442070970402</v>
      </c>
    </row>
    <row r="294" spans="2:2">
      <c r="B294" s="15">
        <v>61.656126653349801</v>
      </c>
    </row>
    <row r="295" spans="2:2">
      <c r="B295" s="15">
        <v>60.342484054904197</v>
      </c>
    </row>
    <row r="296" spans="2:2">
      <c r="B296" s="15">
        <v>58.570033001118603</v>
      </c>
    </row>
    <row r="297" spans="2:2">
      <c r="B297" s="15">
        <v>56.320583159278797</v>
      </c>
    </row>
    <row r="298" spans="2:2">
      <c r="B298" s="15">
        <v>53.5711323285757</v>
      </c>
    </row>
    <row r="299" spans="2:2">
      <c r="B299" s="15">
        <v>50.293706962108203</v>
      </c>
    </row>
    <row r="300" spans="2:2">
      <c r="B300" s="15">
        <v>46.455195490139602</v>
      </c>
    </row>
    <row r="301" spans="2:2">
      <c r="B301" s="15">
        <v>42.017196270207599</v>
      </c>
    </row>
    <row r="302" spans="2:2">
      <c r="B302" s="15">
        <v>36.9359855411833</v>
      </c>
    </row>
    <row r="303" spans="2:2">
      <c r="B303" s="15">
        <v>31.162558413286799</v>
      </c>
    </row>
    <row r="304" spans="2:2">
      <c r="B304" s="15">
        <v>24.642807622502399</v>
      </c>
    </row>
    <row r="305" spans="2:2">
      <c r="B305" s="15">
        <v>17.317996676546102</v>
      </c>
    </row>
    <row r="306" spans="2:2">
      <c r="B306" s="15">
        <v>9.1255384186023001</v>
      </c>
    </row>
    <row r="307" spans="2:2">
      <c r="B307" s="15">
        <v>9.4114235589399495</v>
      </c>
    </row>
    <row r="308" spans="2:2">
      <c r="B308" s="15">
        <v>17.8850953327835</v>
      </c>
    </row>
    <row r="309" spans="2:2">
      <c r="B309" s="15">
        <v>25.4820415231966</v>
      </c>
    </row>
    <row r="310" spans="2:2">
      <c r="B310" s="15">
        <v>32.261004235636101</v>
      </c>
    </row>
    <row r="311" spans="2:2">
      <c r="B311" s="15">
        <v>38.277518869464302</v>
      </c>
    </row>
    <row r="312" spans="2:2">
      <c r="B312" s="15">
        <v>43.583199714116603</v>
      </c>
    </row>
    <row r="313" spans="2:2">
      <c r="B313" s="15">
        <v>48.225238008142298</v>
      </c>
    </row>
    <row r="314" spans="2:2">
      <c r="B314" s="15">
        <v>52.246126543119701</v>
      </c>
    </row>
    <row r="315" spans="2:2">
      <c r="B315" s="15">
        <v>55.6834882884555</v>
      </c>
    </row>
    <row r="316" spans="2:2">
      <c r="B316" s="15">
        <v>58.570033001118603</v>
      </c>
    </row>
    <row r="317" spans="2:2">
      <c r="B317" s="15">
        <v>60.933577865858901</v>
      </c>
    </row>
    <row r="318" spans="2:2">
      <c r="B318" s="15">
        <v>62.797123361088801</v>
      </c>
    </row>
    <row r="319" spans="2:2">
      <c r="B319" s="15">
        <v>64.1789414755672</v>
      </c>
    </row>
    <row r="320" spans="2:2">
      <c r="B320" s="15">
        <v>65.092619408744994</v>
      </c>
    </row>
    <row r="321" spans="2:2">
      <c r="B321" s="15">
        <v>65.547215804469801</v>
      </c>
    </row>
    <row r="322" spans="2:2">
      <c r="B322" s="15">
        <v>65.547215804469801</v>
      </c>
    </row>
    <row r="323" spans="2:2">
      <c r="B323" s="15">
        <v>65.092619408744994</v>
      </c>
    </row>
    <row r="324" spans="2:2">
      <c r="B324" s="15">
        <v>64.1789414755672</v>
      </c>
    </row>
    <row r="325" spans="2:2">
      <c r="B325" s="15">
        <v>62.797123361088801</v>
      </c>
    </row>
    <row r="326" spans="2:2">
      <c r="B326" s="15">
        <v>60.933577865858901</v>
      </c>
    </row>
    <row r="327" spans="2:2">
      <c r="B327" s="15">
        <v>58.570033001118603</v>
      </c>
    </row>
    <row r="328" spans="2:2">
      <c r="B328" s="15">
        <v>55.6834882884555</v>
      </c>
    </row>
    <row r="329" spans="2:2">
      <c r="B329" s="15">
        <v>52.246126543119701</v>
      </c>
    </row>
    <row r="330" spans="2:2">
      <c r="B330" s="15">
        <v>48.225238008142298</v>
      </c>
    </row>
    <row r="331" spans="2:2">
      <c r="B331" s="15">
        <v>43.583199714116702</v>
      </c>
    </row>
    <row r="332" spans="2:2">
      <c r="B332" s="15">
        <v>38.277518869464302</v>
      </c>
    </row>
    <row r="333" spans="2:2">
      <c r="B333" s="15">
        <v>32.261004235636101</v>
      </c>
    </row>
    <row r="334" spans="2:2">
      <c r="B334" s="15">
        <v>25.4820415231966</v>
      </c>
    </row>
    <row r="335" spans="2:2">
      <c r="B335" s="15">
        <v>17.8850953327835</v>
      </c>
    </row>
    <row r="336" spans="2:2">
      <c r="B336" s="15">
        <v>9.4114235589399495</v>
      </c>
    </row>
    <row r="337" spans="2:2">
      <c r="B337" s="15">
        <v>9.6350733060599492</v>
      </c>
    </row>
    <row r="338" spans="2:2">
      <c r="B338" s="15">
        <v>18.3289079446659</v>
      </c>
    </row>
    <row r="339" spans="2:2">
      <c r="B339" s="15">
        <v>26.139249587195799</v>
      </c>
    </row>
    <row r="340" spans="2:2">
      <c r="B340" s="15">
        <v>33.121900542723402</v>
      </c>
    </row>
    <row r="341" spans="2:2">
      <c r="B341" s="15">
        <v>39.329886091601402</v>
      </c>
    </row>
    <row r="342" spans="2:2">
      <c r="B342" s="15">
        <v>44.812836441250901</v>
      </c>
    </row>
    <row r="343" spans="2:2">
      <c r="B343" s="15">
        <v>49.616432909147498</v>
      </c>
    </row>
    <row r="344" spans="2:2">
      <c r="B344" s="15">
        <v>53.782073656807803</v>
      </c>
    </row>
    <row r="345" spans="2:2">
      <c r="B345" s="15">
        <v>57.346666310857401</v>
      </c>
    </row>
    <row r="346" spans="2:2">
      <c r="B346" s="15">
        <v>60.342484054904197</v>
      </c>
    </row>
    <row r="347" spans="2:2">
      <c r="B347" s="15">
        <v>62.797123361088801</v>
      </c>
    </row>
    <row r="348" spans="2:2">
      <c r="B348" s="15">
        <v>64.733494175410101</v>
      </c>
    </row>
    <row r="349" spans="2:2">
      <c r="B349" s="15">
        <v>66.169868881911697</v>
      </c>
    </row>
    <row r="350" spans="2:2">
      <c r="B350" s="15">
        <v>67.119885228450002</v>
      </c>
    </row>
    <row r="351" spans="2:2">
      <c r="B351" s="15">
        <v>67.592634472971795</v>
      </c>
    </row>
    <row r="352" spans="2:2">
      <c r="B352" s="15">
        <v>67.592634472971795</v>
      </c>
    </row>
    <row r="353" spans="2:2">
      <c r="B353" s="15">
        <v>67.119885228450002</v>
      </c>
    </row>
    <row r="354" spans="2:2">
      <c r="B354" s="15">
        <v>66.169868881911697</v>
      </c>
    </row>
    <row r="355" spans="2:2">
      <c r="B355" s="15">
        <v>64.733494175410101</v>
      </c>
    </row>
    <row r="356" spans="2:2">
      <c r="B356" s="15">
        <v>62.797123361088801</v>
      </c>
    </row>
    <row r="357" spans="2:2">
      <c r="B357" s="15">
        <v>60.342484054904197</v>
      </c>
    </row>
    <row r="358" spans="2:2">
      <c r="B358" s="15">
        <v>57.346666310857401</v>
      </c>
    </row>
    <row r="359" spans="2:2">
      <c r="B359" s="15">
        <v>53.782073656807903</v>
      </c>
    </row>
    <row r="360" spans="2:2">
      <c r="B360" s="15">
        <v>49.616432909147498</v>
      </c>
    </row>
    <row r="361" spans="2:2">
      <c r="B361" s="15">
        <v>44.812836441250901</v>
      </c>
    </row>
    <row r="362" spans="2:2">
      <c r="B362" s="15">
        <v>39.329886091601402</v>
      </c>
    </row>
    <row r="363" spans="2:2">
      <c r="B363" s="15">
        <v>33.121900542723402</v>
      </c>
    </row>
    <row r="364" spans="2:2">
      <c r="B364" s="15">
        <v>26.139249587195799</v>
      </c>
    </row>
    <row r="365" spans="2:2">
      <c r="B365" s="15">
        <v>18.3289079446659</v>
      </c>
    </row>
    <row r="366" spans="2:2">
      <c r="B366" s="15">
        <v>9.6350733060599403</v>
      </c>
    </row>
    <row r="367" spans="2:2">
      <c r="B367" s="15">
        <v>9.7999603023717103</v>
      </c>
    </row>
    <row r="368" spans="2:2">
      <c r="B368" s="15">
        <v>18.656212411657101</v>
      </c>
    </row>
    <row r="369" spans="2:2">
      <c r="B369" s="15">
        <v>26.624152080020099</v>
      </c>
    </row>
    <row r="370" spans="2:2">
      <c r="B370" s="15">
        <v>33.757437994670198</v>
      </c>
    </row>
    <row r="371" spans="2:2">
      <c r="B371" s="15">
        <v>40.107292123052503</v>
      </c>
    </row>
    <row r="372" spans="2:2">
      <c r="B372" s="15">
        <v>45.7218339702872</v>
      </c>
    </row>
    <row r="373" spans="2:2">
      <c r="B373" s="15">
        <v>50.6455782675027</v>
      </c>
    </row>
    <row r="374" spans="2:2">
      <c r="B374" s="15">
        <v>54.919071814197601</v>
      </c>
    </row>
    <row r="375" spans="2:2">
      <c r="B375" s="15">
        <v>58.578625918450797</v>
      </c>
    </row>
    <row r="376" spans="2:2">
      <c r="B376" s="15">
        <v>61.656126653349901</v>
      </c>
    </row>
    <row r="377" spans="2:2">
      <c r="B377" s="15">
        <v>64.1789414755672</v>
      </c>
    </row>
    <row r="378" spans="2:2">
      <c r="B378" s="15">
        <v>66.169868881911697</v>
      </c>
    </row>
    <row r="379" spans="2:2">
      <c r="B379" s="15">
        <v>67.647150589509593</v>
      </c>
    </row>
    <row r="380" spans="2:2">
      <c r="B380" s="15">
        <v>68.624425886620301</v>
      </c>
    </row>
    <row r="381" spans="2:2">
      <c r="B381" s="15">
        <v>69.110796682651198</v>
      </c>
    </row>
    <row r="382" spans="2:2">
      <c r="B382" s="15">
        <v>69.110796682651198</v>
      </c>
    </row>
    <row r="383" spans="2:2">
      <c r="B383" s="15">
        <v>68.624425886620301</v>
      </c>
    </row>
    <row r="384" spans="2:2">
      <c r="B384" s="15">
        <v>67.647150589509593</v>
      </c>
    </row>
    <row r="385" spans="2:2">
      <c r="B385" s="15">
        <v>66.169868881911697</v>
      </c>
    </row>
    <row r="386" spans="2:2">
      <c r="B386" s="15">
        <v>64.1789414755672</v>
      </c>
    </row>
    <row r="387" spans="2:2">
      <c r="B387" s="15">
        <v>61.656126653349801</v>
      </c>
    </row>
    <row r="388" spans="2:2">
      <c r="B388" s="15">
        <v>58.578625918450797</v>
      </c>
    </row>
    <row r="389" spans="2:2">
      <c r="B389" s="15">
        <v>54.919071814197601</v>
      </c>
    </row>
    <row r="390" spans="2:2">
      <c r="B390" s="15">
        <v>50.6455782675027</v>
      </c>
    </row>
    <row r="391" spans="2:2">
      <c r="B391" s="15">
        <v>45.7218339702872</v>
      </c>
    </row>
    <row r="392" spans="2:2">
      <c r="B392" s="15">
        <v>40.107292123052503</v>
      </c>
    </row>
    <row r="393" spans="2:2">
      <c r="B393" s="15">
        <v>33.757437994670198</v>
      </c>
    </row>
    <row r="394" spans="2:2">
      <c r="B394" s="15">
        <v>26.624152080020099</v>
      </c>
    </row>
    <row r="395" spans="2:2">
      <c r="B395" s="15">
        <v>18.656212411657101</v>
      </c>
    </row>
    <row r="396" spans="2:2">
      <c r="B396" s="15">
        <v>9.7999603023717103</v>
      </c>
    </row>
    <row r="397" spans="2:2">
      <c r="B397" s="15">
        <v>9.9085677451181802</v>
      </c>
    </row>
    <row r="398" spans="2:2">
      <c r="B398" s="15">
        <v>18.871837983852799</v>
      </c>
    </row>
    <row r="399" spans="2:2">
      <c r="B399" s="15">
        <v>26.943689394888601</v>
      </c>
    </row>
    <row r="400" spans="2:2">
      <c r="B400" s="15">
        <v>34.176416610751403</v>
      </c>
    </row>
    <row r="401" spans="2:2">
      <c r="B401" s="15">
        <v>40.620016263295703</v>
      </c>
    </row>
    <row r="402" spans="2:2">
      <c r="B402" s="15">
        <v>46.321619113772897</v>
      </c>
    </row>
    <row r="403" spans="2:2">
      <c r="B403" s="15">
        <v>51.324972580650503</v>
      </c>
    </row>
    <row r="404" spans="2:2">
      <c r="B404" s="15">
        <v>55.670021877057501</v>
      </c>
    </row>
    <row r="405" spans="2:2">
      <c r="B405" s="15">
        <v>59.392642435318599</v>
      </c>
    </row>
    <row r="406" spans="2:2">
      <c r="B406" s="15">
        <v>62.524442070970402</v>
      </c>
    </row>
    <row r="407" spans="2:2">
      <c r="B407" s="15">
        <v>65.092619408744994</v>
      </c>
    </row>
    <row r="408" spans="2:2">
      <c r="B408" s="15">
        <v>67.119885228450002</v>
      </c>
    </row>
    <row r="409" spans="2:2">
      <c r="B409" s="15">
        <v>68.624425886620301</v>
      </c>
    </row>
    <row r="410" spans="2:2">
      <c r="B410" s="15">
        <v>69.619875997786593</v>
      </c>
    </row>
    <row r="411" spans="2:2">
      <c r="B411" s="15">
        <v>70.115328196470998</v>
      </c>
    </row>
    <row r="412" spans="2:2">
      <c r="B412" s="15">
        <v>70.115328196470998</v>
      </c>
    </row>
    <row r="413" spans="2:2">
      <c r="B413" s="15">
        <v>69.619875997786593</v>
      </c>
    </row>
    <row r="414" spans="2:2">
      <c r="B414" s="15">
        <v>68.624425886620301</v>
      </c>
    </row>
    <row r="415" spans="2:2">
      <c r="B415" s="15">
        <v>67.119885228450002</v>
      </c>
    </row>
    <row r="416" spans="2:2">
      <c r="B416" s="15">
        <v>65.092619408744994</v>
      </c>
    </row>
    <row r="417" spans="2:2">
      <c r="B417" s="15">
        <v>62.524442070970402</v>
      </c>
    </row>
    <row r="418" spans="2:2">
      <c r="B418" s="15">
        <v>59.392642435318599</v>
      </c>
    </row>
    <row r="419" spans="2:2">
      <c r="B419" s="15">
        <v>55.6700218770576</v>
      </c>
    </row>
    <row r="420" spans="2:2">
      <c r="B420" s="15">
        <v>51.324972580650503</v>
      </c>
    </row>
    <row r="421" spans="2:2">
      <c r="B421" s="15">
        <v>46.321619113772897</v>
      </c>
    </row>
    <row r="422" spans="2:2">
      <c r="B422" s="15">
        <v>40.620016263295703</v>
      </c>
    </row>
    <row r="423" spans="2:2">
      <c r="B423" s="15">
        <v>34.176416610751403</v>
      </c>
    </row>
    <row r="424" spans="2:2">
      <c r="B424" s="15">
        <v>26.943689394888601</v>
      </c>
    </row>
    <row r="425" spans="2:2">
      <c r="B425" s="15">
        <v>18.871837983852799</v>
      </c>
    </row>
    <row r="426" spans="2:2">
      <c r="B426" s="15">
        <v>9.9085677451181802</v>
      </c>
    </row>
    <row r="427" spans="2:2">
      <c r="B427" s="15">
        <v>9.9624813618720793</v>
      </c>
    </row>
    <row r="428" spans="2:2">
      <c r="B428" s="15">
        <v>18.978888663772199</v>
      </c>
    </row>
    <row r="429" spans="2:2">
      <c r="B429" s="15">
        <v>27.102362886226899</v>
      </c>
    </row>
    <row r="430" spans="2:2">
      <c r="B430" s="15">
        <v>34.384504621981201</v>
      </c>
    </row>
    <row r="431" spans="2:2">
      <c r="B431" s="15">
        <v>40.874731646114</v>
      </c>
    </row>
    <row r="432" spans="2:2">
      <c r="B432" s="15">
        <v>46.619673063260201</v>
      </c>
    </row>
    <row r="433" spans="2:2">
      <c r="B433" s="15">
        <v>51.662679168304699</v>
      </c>
    </row>
    <row r="434" spans="2:2">
      <c r="B434" s="15">
        <v>56.043391428742602</v>
      </c>
    </row>
    <row r="435" spans="2:2">
      <c r="B435" s="15">
        <v>59.797471244732399</v>
      </c>
    </row>
    <row r="436" spans="2:2">
      <c r="B436" s="15">
        <v>62.956380230947602</v>
      </c>
    </row>
    <row r="437" spans="2:2">
      <c r="B437" s="15">
        <v>65.547215804469801</v>
      </c>
    </row>
    <row r="438" spans="2:2">
      <c r="B438" s="15">
        <v>67.592634472971795</v>
      </c>
    </row>
    <row r="439" spans="2:2">
      <c r="B439" s="15">
        <v>69.110796682651198</v>
      </c>
    </row>
    <row r="440" spans="2:2">
      <c r="B440" s="15">
        <v>70.115328196470998</v>
      </c>
    </row>
    <row r="441" spans="2:2">
      <c r="B441" s="15">
        <v>70.615322139372296</v>
      </c>
    </row>
    <row r="442" spans="2:2">
      <c r="B442" s="15">
        <v>70.615322139372296</v>
      </c>
    </row>
    <row r="443" spans="2:2">
      <c r="B443" s="15">
        <v>70.115328196470998</v>
      </c>
    </row>
    <row r="444" spans="2:2">
      <c r="B444" s="15">
        <v>69.110796682651198</v>
      </c>
    </row>
    <row r="445" spans="2:2">
      <c r="B445" s="15">
        <v>67.592634472971795</v>
      </c>
    </row>
    <row r="446" spans="2:2">
      <c r="B446" s="15">
        <v>65.547215804469801</v>
      </c>
    </row>
    <row r="447" spans="2:2">
      <c r="B447" s="15">
        <v>62.956380230947602</v>
      </c>
    </row>
    <row r="448" spans="2:2">
      <c r="B448" s="15">
        <v>59.797471244732399</v>
      </c>
    </row>
    <row r="449" spans="2:2">
      <c r="B449" s="15">
        <v>56.043391428742602</v>
      </c>
    </row>
    <row r="450" spans="2:2">
      <c r="B450" s="15">
        <v>51.662679168304699</v>
      </c>
    </row>
    <row r="451" spans="2:2">
      <c r="B451" s="15">
        <v>46.619673063260201</v>
      </c>
    </row>
    <row r="452" spans="2:2">
      <c r="B452" s="15">
        <v>40.874731646114</v>
      </c>
    </row>
    <row r="453" spans="2:2">
      <c r="B453" s="15">
        <v>34.384504621981201</v>
      </c>
    </row>
    <row r="454" spans="2:2">
      <c r="B454" s="15">
        <v>27.102362886226899</v>
      </c>
    </row>
    <row r="455" spans="2:2">
      <c r="B455" s="15">
        <v>18.978888663772199</v>
      </c>
    </row>
    <row r="456" spans="2:2">
      <c r="B456" s="15">
        <v>9.9624813618720705</v>
      </c>
    </row>
    <row r="457" spans="2:2">
      <c r="B457" s="15">
        <v>9.9624813618720793</v>
      </c>
    </row>
    <row r="458" spans="2:2">
      <c r="B458" s="15">
        <v>18.978888663772199</v>
      </c>
    </row>
    <row r="459" spans="2:2">
      <c r="B459" s="15">
        <v>27.102362886226899</v>
      </c>
    </row>
    <row r="460" spans="2:2">
      <c r="B460" s="15">
        <v>34.384504621981201</v>
      </c>
    </row>
    <row r="461" spans="2:2">
      <c r="B461" s="15">
        <v>40.874731646114</v>
      </c>
    </row>
    <row r="462" spans="2:2">
      <c r="B462" s="15">
        <v>46.619673063260201</v>
      </c>
    </row>
    <row r="463" spans="2:2">
      <c r="B463" s="15">
        <v>51.662679168304699</v>
      </c>
    </row>
    <row r="464" spans="2:2">
      <c r="B464" s="15">
        <v>56.043391428742602</v>
      </c>
    </row>
    <row r="465" spans="2:2">
      <c r="B465" s="15">
        <v>59.797471244732399</v>
      </c>
    </row>
    <row r="466" spans="2:2">
      <c r="B466" s="15">
        <v>62.956380230947602</v>
      </c>
    </row>
    <row r="467" spans="2:2">
      <c r="B467" s="15">
        <v>65.547215804469801</v>
      </c>
    </row>
    <row r="468" spans="2:2">
      <c r="B468" s="15">
        <v>67.592634472971795</v>
      </c>
    </row>
    <row r="469" spans="2:2">
      <c r="B469" s="15">
        <v>69.110796682651198</v>
      </c>
    </row>
    <row r="470" spans="2:2">
      <c r="B470" s="15">
        <v>70.115328196470998</v>
      </c>
    </row>
    <row r="471" spans="2:2">
      <c r="B471" s="15">
        <v>70.615322139372296</v>
      </c>
    </row>
    <row r="472" spans="2:2">
      <c r="B472" s="15">
        <v>70.615322139372296</v>
      </c>
    </row>
    <row r="473" spans="2:2">
      <c r="B473" s="15">
        <v>70.115328196470998</v>
      </c>
    </row>
    <row r="474" spans="2:2">
      <c r="B474" s="15">
        <v>69.110796682651198</v>
      </c>
    </row>
    <row r="475" spans="2:2">
      <c r="B475" s="15">
        <v>67.592634472971795</v>
      </c>
    </row>
    <row r="476" spans="2:2">
      <c r="B476" s="15">
        <v>65.547215804469801</v>
      </c>
    </row>
    <row r="477" spans="2:2">
      <c r="B477" s="15">
        <v>62.956380230947602</v>
      </c>
    </row>
    <row r="478" spans="2:2">
      <c r="B478" s="15">
        <v>59.797471244732399</v>
      </c>
    </row>
    <row r="479" spans="2:2">
      <c r="B479" s="15">
        <v>56.043391428742602</v>
      </c>
    </row>
    <row r="480" spans="2:2">
      <c r="B480" s="15">
        <v>51.662679168304699</v>
      </c>
    </row>
    <row r="481" spans="2:2">
      <c r="B481" s="15">
        <v>46.619673063260201</v>
      </c>
    </row>
    <row r="482" spans="2:2">
      <c r="B482" s="15">
        <v>40.874731646114</v>
      </c>
    </row>
    <row r="483" spans="2:2">
      <c r="B483" s="15">
        <v>34.384504621981201</v>
      </c>
    </row>
    <row r="484" spans="2:2">
      <c r="B484" s="15">
        <v>27.102362886226899</v>
      </c>
    </row>
    <row r="485" spans="2:2">
      <c r="B485" s="15">
        <v>18.978888663772199</v>
      </c>
    </row>
    <row r="486" spans="2:2">
      <c r="B486" s="15">
        <v>9.9624813618720793</v>
      </c>
    </row>
    <row r="487" spans="2:2">
      <c r="B487" s="15">
        <v>9.9085677451181802</v>
      </c>
    </row>
    <row r="488" spans="2:2">
      <c r="B488" s="15">
        <v>18.871837983852799</v>
      </c>
    </row>
    <row r="489" spans="2:2">
      <c r="B489" s="15">
        <v>26.943689394888601</v>
      </c>
    </row>
    <row r="490" spans="2:2">
      <c r="B490" s="15">
        <v>34.176416610751403</v>
      </c>
    </row>
    <row r="491" spans="2:2">
      <c r="B491" s="15">
        <v>40.620016263295703</v>
      </c>
    </row>
    <row r="492" spans="2:2">
      <c r="B492" s="15">
        <v>46.321619113772897</v>
      </c>
    </row>
    <row r="493" spans="2:2">
      <c r="B493" s="15">
        <v>51.324972580650503</v>
      </c>
    </row>
    <row r="494" spans="2:2">
      <c r="B494" s="15">
        <v>55.6700218770576</v>
      </c>
    </row>
    <row r="495" spans="2:2">
      <c r="B495" s="15">
        <v>59.392642435318599</v>
      </c>
    </row>
    <row r="496" spans="2:2">
      <c r="B496" s="15">
        <v>62.524442070970402</v>
      </c>
    </row>
    <row r="497" spans="2:2">
      <c r="B497" s="15">
        <v>65.092619408744994</v>
      </c>
    </row>
    <row r="498" spans="2:2">
      <c r="B498" s="15">
        <v>67.119885228450002</v>
      </c>
    </row>
    <row r="499" spans="2:2">
      <c r="B499" s="15">
        <v>68.624425886620301</v>
      </c>
    </row>
    <row r="500" spans="2:2">
      <c r="B500" s="15">
        <v>69.619875997786593</v>
      </c>
    </row>
    <row r="501" spans="2:2">
      <c r="B501" s="15">
        <v>70.115328196470998</v>
      </c>
    </row>
    <row r="502" spans="2:2">
      <c r="B502" s="15">
        <v>70.115328196470998</v>
      </c>
    </row>
    <row r="503" spans="2:2">
      <c r="B503" s="15">
        <v>69.619875997786593</v>
      </c>
    </row>
    <row r="504" spans="2:2">
      <c r="B504" s="15">
        <v>68.624425886620301</v>
      </c>
    </row>
    <row r="505" spans="2:2">
      <c r="B505" s="15">
        <v>67.119885228450002</v>
      </c>
    </row>
    <row r="506" spans="2:2">
      <c r="B506" s="15">
        <v>65.092619408744994</v>
      </c>
    </row>
    <row r="507" spans="2:2">
      <c r="B507" s="15">
        <v>62.524442070970402</v>
      </c>
    </row>
    <row r="508" spans="2:2">
      <c r="B508" s="15">
        <v>59.392642435318599</v>
      </c>
    </row>
    <row r="509" spans="2:2">
      <c r="B509" s="15">
        <v>55.6700218770576</v>
      </c>
    </row>
    <row r="510" spans="2:2">
      <c r="B510" s="15">
        <v>51.324972580650503</v>
      </c>
    </row>
    <row r="511" spans="2:2">
      <c r="B511" s="15">
        <v>46.321619113772897</v>
      </c>
    </row>
    <row r="512" spans="2:2">
      <c r="B512" s="15">
        <v>40.620016263295703</v>
      </c>
    </row>
    <row r="513" spans="2:2">
      <c r="B513" s="15">
        <v>34.176416610751403</v>
      </c>
    </row>
    <row r="514" spans="2:2">
      <c r="B514" s="15">
        <v>26.943689394888601</v>
      </c>
    </row>
    <row r="515" spans="2:2">
      <c r="B515" s="15">
        <v>18.871837983852799</v>
      </c>
    </row>
    <row r="516" spans="2:2">
      <c r="B516" s="15">
        <v>9.9085677451181802</v>
      </c>
    </row>
    <row r="517" spans="2:2">
      <c r="B517" s="15">
        <v>9.7999603023717103</v>
      </c>
    </row>
    <row r="518" spans="2:2">
      <c r="B518" s="15">
        <v>18.656212411657101</v>
      </c>
    </row>
    <row r="519" spans="2:2">
      <c r="B519" s="15">
        <v>26.624152080020099</v>
      </c>
    </row>
    <row r="520" spans="2:2">
      <c r="B520" s="15">
        <v>33.757437994670198</v>
      </c>
    </row>
    <row r="521" spans="2:2">
      <c r="B521" s="15">
        <v>40.107292123052503</v>
      </c>
    </row>
    <row r="522" spans="2:2">
      <c r="B522" s="15">
        <v>45.7218339702872</v>
      </c>
    </row>
    <row r="523" spans="2:2">
      <c r="B523" s="15">
        <v>50.6455782675027</v>
      </c>
    </row>
    <row r="524" spans="2:2">
      <c r="B524" s="15">
        <v>54.919071814197601</v>
      </c>
    </row>
    <row r="525" spans="2:2">
      <c r="B525" s="15">
        <v>58.578625918450797</v>
      </c>
    </row>
    <row r="526" spans="2:2">
      <c r="B526" s="15">
        <v>61.656126653349801</v>
      </c>
    </row>
    <row r="527" spans="2:2">
      <c r="B527" s="15">
        <v>64.1789414755672</v>
      </c>
    </row>
    <row r="528" spans="2:2">
      <c r="B528" s="15">
        <v>66.169868881911697</v>
      </c>
    </row>
    <row r="529" spans="2:2">
      <c r="B529" s="15">
        <v>67.647150589509593</v>
      </c>
    </row>
    <row r="530" spans="2:2">
      <c r="B530" s="15">
        <v>68.624425886620301</v>
      </c>
    </row>
    <row r="531" spans="2:2">
      <c r="B531" s="15">
        <v>69.110796682651198</v>
      </c>
    </row>
    <row r="532" spans="2:2">
      <c r="B532" s="15">
        <v>69.110796682651198</v>
      </c>
    </row>
    <row r="533" spans="2:2">
      <c r="B533" s="15">
        <v>68.624425886620301</v>
      </c>
    </row>
    <row r="534" spans="2:2">
      <c r="B534" s="15">
        <v>67.647150589509593</v>
      </c>
    </row>
    <row r="535" spans="2:2">
      <c r="B535" s="15">
        <v>66.169868881911697</v>
      </c>
    </row>
    <row r="536" spans="2:2">
      <c r="B536" s="15">
        <v>64.1789414755672</v>
      </c>
    </row>
    <row r="537" spans="2:2">
      <c r="B537" s="15">
        <v>61.656126653349901</v>
      </c>
    </row>
    <row r="538" spans="2:2">
      <c r="B538" s="15">
        <v>58.578625918450797</v>
      </c>
    </row>
    <row r="539" spans="2:2">
      <c r="B539" s="15">
        <v>54.919071814197601</v>
      </c>
    </row>
    <row r="540" spans="2:2">
      <c r="B540" s="15">
        <v>50.6455782675027</v>
      </c>
    </row>
    <row r="541" spans="2:2">
      <c r="B541" s="15">
        <v>45.7218339702872</v>
      </c>
    </row>
    <row r="542" spans="2:2">
      <c r="B542" s="15">
        <v>40.107292123052503</v>
      </c>
    </row>
    <row r="543" spans="2:2">
      <c r="B543" s="15">
        <v>33.757437994670198</v>
      </c>
    </row>
    <row r="544" spans="2:2">
      <c r="B544" s="15">
        <v>26.624152080020099</v>
      </c>
    </row>
    <row r="545" spans="2:2">
      <c r="B545" s="15">
        <v>18.656212411657101</v>
      </c>
    </row>
    <row r="546" spans="2:2">
      <c r="B546" s="15">
        <v>9.7999603023717103</v>
      </c>
    </row>
    <row r="547" spans="2:2">
      <c r="B547" s="15">
        <v>9.6350733060599403</v>
      </c>
    </row>
    <row r="548" spans="2:2">
      <c r="B548" s="15">
        <v>18.3289079446659</v>
      </c>
    </row>
    <row r="549" spans="2:2">
      <c r="B549" s="15">
        <v>26.139249587195799</v>
      </c>
    </row>
    <row r="550" spans="2:2">
      <c r="B550" s="15">
        <v>33.121900542723402</v>
      </c>
    </row>
    <row r="551" spans="2:2">
      <c r="B551" s="15">
        <v>39.329886091601402</v>
      </c>
    </row>
    <row r="552" spans="2:2">
      <c r="B552" s="15">
        <v>44.812836441250901</v>
      </c>
    </row>
    <row r="553" spans="2:2">
      <c r="B553" s="15">
        <v>49.616432909147498</v>
      </c>
    </row>
    <row r="554" spans="2:2">
      <c r="B554" s="15">
        <v>53.782073656807803</v>
      </c>
    </row>
    <row r="555" spans="2:2">
      <c r="B555" s="15">
        <v>57.346666310857401</v>
      </c>
    </row>
    <row r="556" spans="2:2">
      <c r="B556" s="15">
        <v>60.342484054904197</v>
      </c>
    </row>
    <row r="557" spans="2:2">
      <c r="B557" s="15">
        <v>62.797123361088801</v>
      </c>
    </row>
    <row r="558" spans="2:2">
      <c r="B558" s="15">
        <v>64.733494175410101</v>
      </c>
    </row>
    <row r="559" spans="2:2">
      <c r="B559" s="15">
        <v>66.169868881911697</v>
      </c>
    </row>
    <row r="560" spans="2:2">
      <c r="B560" s="15">
        <v>67.119885228450002</v>
      </c>
    </row>
    <row r="561" spans="2:2">
      <c r="B561" s="15">
        <v>67.592634472971795</v>
      </c>
    </row>
    <row r="562" spans="2:2">
      <c r="B562" s="15">
        <v>67.592634472971795</v>
      </c>
    </row>
    <row r="563" spans="2:2">
      <c r="B563" s="15">
        <v>67.119885228450002</v>
      </c>
    </row>
    <row r="564" spans="2:2">
      <c r="B564" s="15">
        <v>66.169868881911697</v>
      </c>
    </row>
    <row r="565" spans="2:2">
      <c r="B565" s="15">
        <v>64.733494175410101</v>
      </c>
    </row>
    <row r="566" spans="2:2">
      <c r="B566" s="15">
        <v>62.797123361088801</v>
      </c>
    </row>
    <row r="567" spans="2:2">
      <c r="B567" s="15">
        <v>60.342484054904197</v>
      </c>
    </row>
    <row r="568" spans="2:2">
      <c r="B568" s="15">
        <v>57.346666310857401</v>
      </c>
    </row>
    <row r="569" spans="2:2">
      <c r="B569" s="15">
        <v>53.782073656807803</v>
      </c>
    </row>
    <row r="570" spans="2:2">
      <c r="B570" s="15">
        <v>49.616432909147498</v>
      </c>
    </row>
    <row r="571" spans="2:2">
      <c r="B571" s="15">
        <v>44.812836441250901</v>
      </c>
    </row>
    <row r="572" spans="2:2">
      <c r="B572" s="15">
        <v>39.329886091601402</v>
      </c>
    </row>
    <row r="573" spans="2:2">
      <c r="B573" s="15">
        <v>33.121900542723402</v>
      </c>
    </row>
    <row r="574" spans="2:2">
      <c r="B574" s="15">
        <v>26.139249587195799</v>
      </c>
    </row>
    <row r="575" spans="2:2">
      <c r="B575" s="15">
        <v>18.3289079446659</v>
      </c>
    </row>
    <row r="576" spans="2:2">
      <c r="B576" s="15">
        <v>9.6350733060599403</v>
      </c>
    </row>
    <row r="577" spans="2:2">
      <c r="B577" s="15">
        <v>9.4114235589399495</v>
      </c>
    </row>
    <row r="578" spans="2:2">
      <c r="B578" s="15">
        <v>17.8850953327835</v>
      </c>
    </row>
    <row r="579" spans="2:2">
      <c r="B579" s="15">
        <v>25.4820415231966</v>
      </c>
    </row>
    <row r="580" spans="2:2">
      <c r="B580" s="15">
        <v>32.261004235636101</v>
      </c>
    </row>
    <row r="581" spans="2:2">
      <c r="B581" s="15">
        <v>38.277518869464302</v>
      </c>
    </row>
    <row r="582" spans="2:2">
      <c r="B582" s="15">
        <v>43.583199714116702</v>
      </c>
    </row>
    <row r="583" spans="2:2">
      <c r="B583" s="15">
        <v>48.225238008142298</v>
      </c>
    </row>
    <row r="584" spans="2:2">
      <c r="B584" s="15">
        <v>52.246126543119701</v>
      </c>
    </row>
    <row r="585" spans="2:2">
      <c r="B585" s="15">
        <v>55.6834882884555</v>
      </c>
    </row>
    <row r="586" spans="2:2">
      <c r="B586" s="15">
        <v>58.570033001118603</v>
      </c>
    </row>
    <row r="587" spans="2:2">
      <c r="B587" s="15">
        <v>60.933577865858901</v>
      </c>
    </row>
    <row r="588" spans="2:2">
      <c r="B588" s="15">
        <v>62.797123361088801</v>
      </c>
    </row>
    <row r="589" spans="2:2">
      <c r="B589" s="15">
        <v>64.1789414755672</v>
      </c>
    </row>
    <row r="590" spans="2:2">
      <c r="B590" s="15">
        <v>65.092619408744994</v>
      </c>
    </row>
    <row r="591" spans="2:2">
      <c r="B591" s="15">
        <v>65.547215804469801</v>
      </c>
    </row>
    <row r="592" spans="2:2">
      <c r="B592" s="15">
        <v>65.547215804469801</v>
      </c>
    </row>
    <row r="593" spans="2:2">
      <c r="B593" s="15">
        <v>65.092619408744994</v>
      </c>
    </row>
    <row r="594" spans="2:2">
      <c r="B594" s="15">
        <v>64.1789414755672</v>
      </c>
    </row>
    <row r="595" spans="2:2">
      <c r="B595" s="15">
        <v>62.797123361088801</v>
      </c>
    </row>
    <row r="596" spans="2:2">
      <c r="B596" s="15">
        <v>60.933577865858901</v>
      </c>
    </row>
    <row r="597" spans="2:2">
      <c r="B597" s="15">
        <v>58.570033001118603</v>
      </c>
    </row>
    <row r="598" spans="2:2">
      <c r="B598" s="15">
        <v>55.6834882884555</v>
      </c>
    </row>
    <row r="599" spans="2:2">
      <c r="B599" s="15">
        <v>52.246126543119701</v>
      </c>
    </row>
    <row r="600" spans="2:2">
      <c r="B600" s="15">
        <v>48.225238008142298</v>
      </c>
    </row>
    <row r="601" spans="2:2">
      <c r="B601" s="15">
        <v>43.583199714116702</v>
      </c>
    </row>
    <row r="602" spans="2:2">
      <c r="B602" s="15">
        <v>38.277518869464302</v>
      </c>
    </row>
    <row r="603" spans="2:2">
      <c r="B603" s="15">
        <v>32.261004235636101</v>
      </c>
    </row>
    <row r="604" spans="2:2">
      <c r="B604" s="15">
        <v>25.4820415231966</v>
      </c>
    </row>
    <row r="605" spans="2:2">
      <c r="B605" s="15">
        <v>17.8850953327835</v>
      </c>
    </row>
    <row r="606" spans="2:2">
      <c r="B606" s="15">
        <v>9.4114235589399495</v>
      </c>
    </row>
    <row r="607" spans="2:2">
      <c r="B607" s="15">
        <v>9.1255384186023001</v>
      </c>
    </row>
    <row r="608" spans="2:2">
      <c r="B608" s="15">
        <v>17.317996676546102</v>
      </c>
    </row>
    <row r="609" spans="2:2">
      <c r="B609" s="15">
        <v>24.642807622502399</v>
      </c>
    </row>
    <row r="610" spans="2:2">
      <c r="B610" s="15">
        <v>31.162558413286799</v>
      </c>
    </row>
    <row r="611" spans="2:2">
      <c r="B611" s="15">
        <v>36.9359855411833</v>
      </c>
    </row>
    <row r="612" spans="2:2">
      <c r="B612" s="15">
        <v>42.017196270207698</v>
      </c>
    </row>
    <row r="613" spans="2:2">
      <c r="B613" s="15">
        <v>46.455195490139602</v>
      </c>
    </row>
    <row r="614" spans="2:2">
      <c r="B614" s="15">
        <v>50.293706962108203</v>
      </c>
    </row>
    <row r="615" spans="2:2">
      <c r="B615" s="15">
        <v>53.571132328575601</v>
      </c>
    </row>
    <row r="616" spans="2:2">
      <c r="B616" s="15">
        <v>56.320583159278797</v>
      </c>
    </row>
    <row r="617" spans="2:2">
      <c r="B617" s="15">
        <v>58.570033001118603</v>
      </c>
    </row>
    <row r="618" spans="2:2">
      <c r="B618" s="15">
        <v>60.342484054904197</v>
      </c>
    </row>
    <row r="619" spans="2:2">
      <c r="B619" s="15">
        <v>61.656126653349801</v>
      </c>
    </row>
    <row r="620" spans="2:2">
      <c r="B620" s="15">
        <v>62.524442070970402</v>
      </c>
    </row>
    <row r="621" spans="2:2">
      <c r="B621" s="15">
        <v>62.956380230947602</v>
      </c>
    </row>
    <row r="622" spans="2:2">
      <c r="B622" s="15">
        <v>62.956380230947602</v>
      </c>
    </row>
    <row r="623" spans="2:2">
      <c r="B623" s="15">
        <v>62.524442070970402</v>
      </c>
    </row>
    <row r="624" spans="2:2">
      <c r="B624" s="15">
        <v>61.656126653349901</v>
      </c>
    </row>
    <row r="625" spans="2:2">
      <c r="B625" s="15">
        <v>60.342484054904197</v>
      </c>
    </row>
    <row r="626" spans="2:2">
      <c r="B626" s="15">
        <v>58.570033001118603</v>
      </c>
    </row>
    <row r="627" spans="2:2">
      <c r="B627" s="15">
        <v>56.320583159278797</v>
      </c>
    </row>
    <row r="628" spans="2:2">
      <c r="B628" s="15">
        <v>53.571132328575601</v>
      </c>
    </row>
    <row r="629" spans="2:2">
      <c r="B629" s="15">
        <v>50.293706962108203</v>
      </c>
    </row>
    <row r="630" spans="2:2">
      <c r="B630" s="15">
        <v>46.455195490139602</v>
      </c>
    </row>
    <row r="631" spans="2:2">
      <c r="B631" s="15">
        <v>42.017196270207599</v>
      </c>
    </row>
    <row r="632" spans="2:2">
      <c r="B632" s="15">
        <v>36.9359855411833</v>
      </c>
    </row>
    <row r="633" spans="2:2">
      <c r="B633" s="15">
        <v>31.162558413286799</v>
      </c>
    </row>
    <row r="634" spans="2:2">
      <c r="B634" s="15">
        <v>24.642807622502399</v>
      </c>
    </row>
    <row r="635" spans="2:2">
      <c r="B635" s="15">
        <v>17.317996676546102</v>
      </c>
    </row>
    <row r="636" spans="2:2">
      <c r="B636" s="15">
        <v>9.1255384186023001</v>
      </c>
    </row>
    <row r="637" spans="2:2">
      <c r="B637" s="15">
        <v>8.77272784178043</v>
      </c>
    </row>
    <row r="638" spans="2:2">
      <c r="B638" s="15">
        <v>16.6185554551598</v>
      </c>
    </row>
    <row r="639" spans="2:2">
      <c r="B639" s="15">
        <v>23.608615555009798</v>
      </c>
    </row>
    <row r="640" spans="2:2">
      <c r="B640" s="15">
        <v>29.810440050630099</v>
      </c>
    </row>
    <row r="641" spans="2:2">
      <c r="B641" s="15">
        <v>35.286681788677598</v>
      </c>
    </row>
    <row r="642" spans="2:2">
      <c r="B642" s="15">
        <v>40.094395774023504</v>
      </c>
    </row>
    <row r="643" spans="2:2">
      <c r="B643" s="15">
        <v>44.284635741576501</v>
      </c>
    </row>
    <row r="644" spans="2:2">
      <c r="B644" s="15">
        <v>47.902393255335099</v>
      </c>
    </row>
    <row r="645" spans="2:2">
      <c r="B645" s="15">
        <v>50.986760827594203</v>
      </c>
    </row>
    <row r="646" spans="2:2">
      <c r="B646" s="15">
        <v>53.571132328575601</v>
      </c>
    </row>
    <row r="647" spans="2:2">
      <c r="B647" s="15">
        <v>55.6834882884555</v>
      </c>
    </row>
    <row r="648" spans="2:2">
      <c r="B648" s="15">
        <v>57.346666310857401</v>
      </c>
    </row>
    <row r="649" spans="2:2">
      <c r="B649" s="15">
        <v>58.578625918450797</v>
      </c>
    </row>
    <row r="650" spans="2:2">
      <c r="B650" s="15">
        <v>59.392642435318599</v>
      </c>
    </row>
    <row r="651" spans="2:2">
      <c r="B651" s="15">
        <v>59.797471244732399</v>
      </c>
    </row>
    <row r="652" spans="2:2">
      <c r="B652" s="15">
        <v>59.797471244732399</v>
      </c>
    </row>
    <row r="653" spans="2:2">
      <c r="B653" s="15">
        <v>59.392642435318599</v>
      </c>
    </row>
    <row r="654" spans="2:2">
      <c r="B654" s="15">
        <v>58.578625918450797</v>
      </c>
    </row>
    <row r="655" spans="2:2">
      <c r="B655" s="15">
        <v>57.346666310857401</v>
      </c>
    </row>
    <row r="656" spans="2:2">
      <c r="B656" s="15">
        <v>55.6834882884555</v>
      </c>
    </row>
    <row r="657" spans="2:2">
      <c r="B657" s="15">
        <v>53.571132328575601</v>
      </c>
    </row>
    <row r="658" spans="2:2">
      <c r="B658" s="15">
        <v>50.986760827594203</v>
      </c>
    </row>
    <row r="659" spans="2:2">
      <c r="B659" s="15">
        <v>47.902393255335099</v>
      </c>
    </row>
    <row r="660" spans="2:2">
      <c r="B660" s="15">
        <v>44.284635741576501</v>
      </c>
    </row>
    <row r="661" spans="2:2">
      <c r="B661" s="15">
        <v>40.094395774023504</v>
      </c>
    </row>
    <row r="662" spans="2:2">
      <c r="B662" s="15">
        <v>35.286681788677598</v>
      </c>
    </row>
    <row r="663" spans="2:2">
      <c r="B663" s="15">
        <v>29.810440050630099</v>
      </c>
    </row>
    <row r="664" spans="2:2">
      <c r="B664" s="15">
        <v>23.608615555009798</v>
      </c>
    </row>
    <row r="665" spans="2:2">
      <c r="B665" s="15">
        <v>16.6185554551598</v>
      </c>
    </row>
    <row r="666" spans="2:2">
      <c r="B666" s="15">
        <v>8.77272784178043</v>
      </c>
    </row>
    <row r="667" spans="2:2">
      <c r="B667" s="15">
        <v>8.3468243271820697</v>
      </c>
    </row>
    <row r="668" spans="2:2">
      <c r="B668" s="15">
        <v>15.7748660722512</v>
      </c>
    </row>
    <row r="669" spans="2:2">
      <c r="B669" s="15">
        <v>22.3626605289647</v>
      </c>
    </row>
    <row r="670" spans="2:2">
      <c r="B670" s="15">
        <v>28.1838796325647</v>
      </c>
    </row>
    <row r="671" spans="2:2">
      <c r="B671" s="15">
        <v>33.305904856488397</v>
      </c>
    </row>
    <row r="672" spans="2:2">
      <c r="B672" s="15">
        <v>37.789073582715197</v>
      </c>
    </row>
    <row r="673" spans="2:2">
      <c r="B673" s="15">
        <v>41.686541861196297</v>
      </c>
    </row>
    <row r="674" spans="2:2">
      <c r="B674" s="15">
        <v>45.044463074153299</v>
      </c>
    </row>
    <row r="675" spans="2:2">
      <c r="B675" s="15">
        <v>47.902393255335099</v>
      </c>
    </row>
    <row r="676" spans="2:2">
      <c r="B676" s="15">
        <v>50.293706962108203</v>
      </c>
    </row>
    <row r="677" spans="2:2">
      <c r="B677" s="15">
        <v>52.246126543119701</v>
      </c>
    </row>
    <row r="678" spans="2:2">
      <c r="B678" s="15">
        <v>53.782073656807803</v>
      </c>
    </row>
    <row r="679" spans="2:2">
      <c r="B679" s="15">
        <v>54.919071814197601</v>
      </c>
    </row>
    <row r="680" spans="2:2">
      <c r="B680" s="15">
        <v>55.6700218770576</v>
      </c>
    </row>
    <row r="681" spans="2:2">
      <c r="B681" s="15">
        <v>56.043391428742602</v>
      </c>
    </row>
    <row r="682" spans="2:2">
      <c r="B682" s="15">
        <v>56.043391428742602</v>
      </c>
    </row>
    <row r="683" spans="2:2">
      <c r="B683" s="15">
        <v>55.6700218770576</v>
      </c>
    </row>
    <row r="684" spans="2:2">
      <c r="B684" s="15">
        <v>54.919071814197601</v>
      </c>
    </row>
    <row r="685" spans="2:2">
      <c r="B685" s="15">
        <v>53.782073656807803</v>
      </c>
    </row>
    <row r="686" spans="2:2">
      <c r="B686" s="15">
        <v>52.246126543119701</v>
      </c>
    </row>
    <row r="687" spans="2:2">
      <c r="B687" s="15">
        <v>50.293706962108203</v>
      </c>
    </row>
    <row r="688" spans="2:2">
      <c r="B688" s="15">
        <v>47.902393255335099</v>
      </c>
    </row>
    <row r="689" spans="2:2">
      <c r="B689" s="15">
        <v>45.044463074153299</v>
      </c>
    </row>
    <row r="690" spans="2:2">
      <c r="B690" s="15">
        <v>41.686541861196297</v>
      </c>
    </row>
    <row r="691" spans="2:2">
      <c r="B691" s="15">
        <v>37.789073582715197</v>
      </c>
    </row>
    <row r="692" spans="2:2">
      <c r="B692" s="15">
        <v>33.305904856488397</v>
      </c>
    </row>
    <row r="693" spans="2:2">
      <c r="B693" s="15">
        <v>28.1838796325647</v>
      </c>
    </row>
    <row r="694" spans="2:2">
      <c r="B694" s="15">
        <v>22.3626605289647</v>
      </c>
    </row>
    <row r="695" spans="2:2">
      <c r="B695" s="15">
        <v>15.7748660722512</v>
      </c>
    </row>
    <row r="696" spans="2:2">
      <c r="B696" s="15">
        <v>8.3468243271820608</v>
      </c>
    </row>
    <row r="697" spans="2:2">
      <c r="B697" s="15">
        <v>7.8397074938530302</v>
      </c>
    </row>
    <row r="698" spans="2:2">
      <c r="B698" s="15">
        <v>14.771428806859101</v>
      </c>
    </row>
    <row r="699" spans="2:2">
      <c r="B699" s="15">
        <v>20.883276835439599</v>
      </c>
    </row>
    <row r="700" spans="2:2">
      <c r="B700" s="15">
        <v>26.256523973311001</v>
      </c>
    </row>
    <row r="701" spans="2:2">
      <c r="B701" s="15">
        <v>30.9639781316145</v>
      </c>
    </row>
    <row r="702" spans="2:2">
      <c r="B702" s="15">
        <v>35.069445377347201</v>
      </c>
    </row>
    <row r="703" spans="2:2">
      <c r="B703" s="15">
        <v>38.627998997836997</v>
      </c>
    </row>
    <row r="704" spans="2:2">
      <c r="B704" s="15">
        <v>41.686541861196297</v>
      </c>
    </row>
    <row r="705" spans="2:2">
      <c r="B705" s="15">
        <v>44.284635741576501</v>
      </c>
    </row>
    <row r="706" spans="2:2">
      <c r="B706" s="15">
        <v>46.455195490139602</v>
      </c>
    </row>
    <row r="707" spans="2:2">
      <c r="B707" s="15">
        <v>48.225238008142298</v>
      </c>
    </row>
    <row r="708" spans="2:2">
      <c r="B708" s="15">
        <v>49.616432909147498</v>
      </c>
    </row>
    <row r="709" spans="2:2">
      <c r="B709" s="15">
        <v>50.6455782675027</v>
      </c>
    </row>
    <row r="710" spans="2:2">
      <c r="B710" s="15">
        <v>51.324972580650503</v>
      </c>
    </row>
    <row r="711" spans="2:2">
      <c r="B711" s="15">
        <v>51.662679168304699</v>
      </c>
    </row>
    <row r="712" spans="2:2">
      <c r="B712" s="15">
        <v>51.662679168304699</v>
      </c>
    </row>
    <row r="713" spans="2:2">
      <c r="B713" s="15">
        <v>51.324972580650503</v>
      </c>
    </row>
    <row r="714" spans="2:2">
      <c r="B714" s="15">
        <v>50.6455782675027</v>
      </c>
    </row>
    <row r="715" spans="2:2">
      <c r="B715" s="15">
        <v>49.616432909147498</v>
      </c>
    </row>
    <row r="716" spans="2:2">
      <c r="B716" s="15">
        <v>48.225238008142298</v>
      </c>
    </row>
    <row r="717" spans="2:2">
      <c r="B717" s="15">
        <v>46.455195490139602</v>
      </c>
    </row>
    <row r="718" spans="2:2">
      <c r="B718" s="15">
        <v>44.284635741576501</v>
      </c>
    </row>
    <row r="719" spans="2:2">
      <c r="B719" s="15">
        <v>41.686541861196297</v>
      </c>
    </row>
    <row r="720" spans="2:2">
      <c r="B720" s="15">
        <v>38.627998997836997</v>
      </c>
    </row>
    <row r="721" spans="2:2">
      <c r="B721" s="15">
        <v>35.069445377347201</v>
      </c>
    </row>
    <row r="722" spans="2:2">
      <c r="B722" s="15">
        <v>30.9639781316145</v>
      </c>
    </row>
    <row r="723" spans="2:2">
      <c r="B723" s="15">
        <v>26.256523973311001</v>
      </c>
    </row>
    <row r="724" spans="2:2">
      <c r="B724" s="15">
        <v>20.883276835439599</v>
      </c>
    </row>
    <row r="725" spans="2:2">
      <c r="B725" s="15">
        <v>14.771428806859101</v>
      </c>
    </row>
    <row r="726" spans="2:2">
      <c r="B726" s="15">
        <v>7.8397074938530302</v>
      </c>
    </row>
    <row r="727" spans="2:2">
      <c r="B727" s="15">
        <v>7.2405784359362704</v>
      </c>
    </row>
    <row r="728" spans="2:2">
      <c r="B728" s="15">
        <v>13.5878731799595</v>
      </c>
    </row>
    <row r="729" spans="2:2">
      <c r="B729" s="15">
        <v>19.142503256607998</v>
      </c>
    </row>
    <row r="730" spans="2:2">
      <c r="B730" s="15">
        <v>23.994970593421101</v>
      </c>
    </row>
    <row r="731" spans="2:2">
      <c r="B731" s="15">
        <v>28.224031440190799</v>
      </c>
    </row>
    <row r="732" spans="2:2">
      <c r="B732" s="15">
        <v>31.896742426229299</v>
      </c>
    </row>
    <row r="733" spans="2:2">
      <c r="B733" s="15">
        <v>35.069445377347201</v>
      </c>
    </row>
    <row r="734" spans="2:2">
      <c r="B734" s="15">
        <v>37.789073582715197</v>
      </c>
    </row>
    <row r="735" spans="2:2">
      <c r="B735" s="15">
        <v>40.094395774023504</v>
      </c>
    </row>
    <row r="736" spans="2:2">
      <c r="B736" s="15">
        <v>42.017196270207599</v>
      </c>
    </row>
    <row r="737" spans="2:2">
      <c r="B737" s="15">
        <v>43.583199714116603</v>
      </c>
    </row>
    <row r="738" spans="2:2">
      <c r="B738" s="15">
        <v>44.812836441250802</v>
      </c>
    </row>
    <row r="739" spans="2:2">
      <c r="B739" s="15">
        <v>45.7218339702872</v>
      </c>
    </row>
    <row r="740" spans="2:2">
      <c r="B740" s="15">
        <v>46.321619113772897</v>
      </c>
    </row>
    <row r="741" spans="2:2">
      <c r="B741" s="15">
        <v>46.619673063260201</v>
      </c>
    </row>
    <row r="742" spans="2:2">
      <c r="B742" s="15">
        <v>46.619673063260201</v>
      </c>
    </row>
    <row r="743" spans="2:2">
      <c r="B743" s="15">
        <v>46.321619113772897</v>
      </c>
    </row>
    <row r="744" spans="2:2">
      <c r="B744" s="15">
        <v>45.7218339702872</v>
      </c>
    </row>
    <row r="745" spans="2:2">
      <c r="B745" s="15">
        <v>44.812836441250901</v>
      </c>
    </row>
    <row r="746" spans="2:2">
      <c r="B746" s="15">
        <v>43.583199714116702</v>
      </c>
    </row>
    <row r="747" spans="2:2">
      <c r="B747" s="15">
        <v>42.017196270207698</v>
      </c>
    </row>
    <row r="748" spans="2:2">
      <c r="B748" s="15">
        <v>40.094395774023504</v>
      </c>
    </row>
    <row r="749" spans="2:2">
      <c r="B749" s="15">
        <v>37.789073582715197</v>
      </c>
    </row>
    <row r="750" spans="2:2">
      <c r="B750" s="15">
        <v>35.069445377347201</v>
      </c>
    </row>
    <row r="751" spans="2:2">
      <c r="B751" s="15">
        <v>31.896742426229299</v>
      </c>
    </row>
    <row r="752" spans="2:2">
      <c r="B752" s="15">
        <v>28.224031440190799</v>
      </c>
    </row>
    <row r="753" spans="2:2">
      <c r="B753" s="15">
        <v>23.994970593421101</v>
      </c>
    </row>
    <row r="754" spans="2:2">
      <c r="B754" s="15">
        <v>19.142503256607998</v>
      </c>
    </row>
    <row r="755" spans="2:2">
      <c r="B755" s="15">
        <v>13.5878731799595</v>
      </c>
    </row>
    <row r="756" spans="2:2">
      <c r="B756" s="15">
        <v>7.2405784359362801</v>
      </c>
    </row>
    <row r="757" spans="2:2">
      <c r="B757" s="15">
        <v>6.5347344073486404</v>
      </c>
    </row>
    <row r="758" spans="2:2">
      <c r="B758" s="15">
        <v>12.1969803947892</v>
      </c>
    </row>
    <row r="759" spans="2:2">
      <c r="B759" s="15">
        <v>17.103893233224799</v>
      </c>
    </row>
    <row r="760" spans="2:2">
      <c r="B760" s="15">
        <v>21.356833966191001</v>
      </c>
    </row>
    <row r="761" spans="2:2">
      <c r="B761" s="15">
        <v>25.040434356113799</v>
      </c>
    </row>
    <row r="762" spans="2:2">
      <c r="B762" s="15">
        <v>28.224031440190799</v>
      </c>
    </row>
    <row r="763" spans="2:2">
      <c r="B763" s="15">
        <v>30.9639781316145</v>
      </c>
    </row>
    <row r="764" spans="2:2">
      <c r="B764" s="15">
        <v>33.305904856488397</v>
      </c>
    </row>
    <row r="765" spans="2:2">
      <c r="B765" s="15">
        <v>35.286681788677598</v>
      </c>
    </row>
    <row r="766" spans="2:2">
      <c r="B766" s="15">
        <v>36.9359855411833</v>
      </c>
    </row>
    <row r="767" spans="2:2">
      <c r="B767" s="15">
        <v>38.277518869464302</v>
      </c>
    </row>
    <row r="768" spans="2:2">
      <c r="B768" s="15">
        <v>39.329886091601402</v>
      </c>
    </row>
    <row r="769" spans="2:2">
      <c r="B769" s="15">
        <v>40.107292123052503</v>
      </c>
    </row>
    <row r="770" spans="2:2">
      <c r="B770" s="15">
        <v>40.620016263295703</v>
      </c>
    </row>
    <row r="771" spans="2:2">
      <c r="B771" s="15">
        <v>40.874731646114</v>
      </c>
    </row>
    <row r="772" spans="2:2">
      <c r="B772" s="15">
        <v>40.874731646114</v>
      </c>
    </row>
    <row r="773" spans="2:2">
      <c r="B773" s="15">
        <v>40.620016263295703</v>
      </c>
    </row>
    <row r="774" spans="2:2">
      <c r="B774" s="15">
        <v>40.107292123052503</v>
      </c>
    </row>
    <row r="775" spans="2:2">
      <c r="B775" s="15">
        <v>39.329886091601402</v>
      </c>
    </row>
    <row r="776" spans="2:2">
      <c r="B776" s="15">
        <v>38.277518869464302</v>
      </c>
    </row>
    <row r="777" spans="2:2">
      <c r="B777" s="15">
        <v>36.9359855411833</v>
      </c>
    </row>
    <row r="778" spans="2:2">
      <c r="B778" s="15">
        <v>35.286681788677598</v>
      </c>
    </row>
    <row r="779" spans="2:2">
      <c r="B779" s="15">
        <v>33.305904856488397</v>
      </c>
    </row>
    <row r="780" spans="2:2">
      <c r="B780" s="15">
        <v>30.9639781316145</v>
      </c>
    </row>
    <row r="781" spans="2:2">
      <c r="B781" s="15">
        <v>28.224031440190799</v>
      </c>
    </row>
    <row r="782" spans="2:2">
      <c r="B782" s="15">
        <v>25.040434356113799</v>
      </c>
    </row>
    <row r="783" spans="2:2">
      <c r="B783" s="15">
        <v>21.356833966191001</v>
      </c>
    </row>
    <row r="784" spans="2:2">
      <c r="B784" s="15">
        <v>17.103893233224799</v>
      </c>
    </row>
    <row r="785" spans="2:2">
      <c r="B785" s="15">
        <v>12.1969803947892</v>
      </c>
    </row>
    <row r="786" spans="2:2">
      <c r="B786" s="15">
        <v>6.5347344073486404</v>
      </c>
    </row>
    <row r="787" spans="2:2">
      <c r="B787" s="15">
        <v>5.7013695281416199</v>
      </c>
    </row>
    <row r="788" spans="2:2">
      <c r="B788" s="15">
        <v>10.561423415299</v>
      </c>
    </row>
    <row r="789" spans="2:2">
      <c r="B789" s="15">
        <v>14.7192549744546</v>
      </c>
    </row>
    <row r="790" spans="2:2">
      <c r="B790" s="15">
        <v>18.2880404453994</v>
      </c>
    </row>
    <row r="791" spans="2:2">
      <c r="B791" s="15">
        <v>21.356833966191001</v>
      </c>
    </row>
    <row r="792" spans="2:2">
      <c r="B792" s="15">
        <v>23.994970593421101</v>
      </c>
    </row>
    <row r="793" spans="2:2">
      <c r="B793" s="15">
        <v>26.256523973311001</v>
      </c>
    </row>
    <row r="794" spans="2:2">
      <c r="B794" s="15">
        <v>28.1838796325647</v>
      </c>
    </row>
    <row r="795" spans="2:2">
      <c r="B795" s="15">
        <v>29.810440050630099</v>
      </c>
    </row>
    <row r="796" spans="2:2">
      <c r="B796" s="15">
        <v>31.162558413286799</v>
      </c>
    </row>
    <row r="797" spans="2:2">
      <c r="B797" s="15">
        <v>32.261004235636101</v>
      </c>
    </row>
    <row r="798" spans="2:2">
      <c r="B798" s="15">
        <v>33.121900542723402</v>
      </c>
    </row>
    <row r="799" spans="2:2">
      <c r="B799" s="15">
        <v>33.757437994670198</v>
      </c>
    </row>
    <row r="800" spans="2:2">
      <c r="B800" s="15">
        <v>34.176416610751403</v>
      </c>
    </row>
    <row r="801" spans="2:2">
      <c r="B801" s="15">
        <v>34.384504621981201</v>
      </c>
    </row>
    <row r="802" spans="2:2">
      <c r="B802" s="15">
        <v>34.384504621981201</v>
      </c>
    </row>
    <row r="803" spans="2:2">
      <c r="B803" s="15">
        <v>34.176416610751403</v>
      </c>
    </row>
    <row r="804" spans="2:2">
      <c r="B804" s="15">
        <v>33.757437994670198</v>
      </c>
    </row>
    <row r="805" spans="2:2">
      <c r="B805" s="15">
        <v>33.121900542723402</v>
      </c>
    </row>
    <row r="806" spans="2:2">
      <c r="B806" s="15">
        <v>32.261004235636101</v>
      </c>
    </row>
    <row r="807" spans="2:2">
      <c r="B807" s="15">
        <v>31.162558413286799</v>
      </c>
    </row>
    <row r="808" spans="2:2">
      <c r="B808" s="15">
        <v>29.810440050630099</v>
      </c>
    </row>
    <row r="809" spans="2:2">
      <c r="B809" s="15">
        <v>28.1838796325647</v>
      </c>
    </row>
    <row r="810" spans="2:2">
      <c r="B810" s="15">
        <v>26.256523973311001</v>
      </c>
    </row>
    <row r="811" spans="2:2">
      <c r="B811" s="15">
        <v>23.994970593421101</v>
      </c>
    </row>
    <row r="812" spans="2:2">
      <c r="B812" s="15">
        <v>21.356833966191001</v>
      </c>
    </row>
    <row r="813" spans="2:2">
      <c r="B813" s="15">
        <v>18.2880404453994</v>
      </c>
    </row>
    <row r="814" spans="2:2">
      <c r="B814" s="15">
        <v>14.7192549744546</v>
      </c>
    </row>
    <row r="815" spans="2:2">
      <c r="B815" s="15">
        <v>10.561423415299</v>
      </c>
    </row>
    <row r="816" spans="2:2">
      <c r="B816" s="15">
        <v>5.7013695281416199</v>
      </c>
    </row>
    <row r="817" spans="2:2">
      <c r="B817" s="15">
        <v>4.7093167719187097</v>
      </c>
    </row>
    <row r="818" spans="2:2">
      <c r="B818" s="15">
        <v>8.6280909019324596</v>
      </c>
    </row>
    <row r="819" spans="2:2">
      <c r="B819" s="15">
        <v>11.9236702281456</v>
      </c>
    </row>
    <row r="820" spans="2:2">
      <c r="B820" s="15">
        <v>14.7192549744546</v>
      </c>
    </row>
    <row r="821" spans="2:2">
      <c r="B821" s="15">
        <v>17.103893233224799</v>
      </c>
    </row>
    <row r="822" spans="2:2">
      <c r="B822" s="15">
        <v>19.142503256607998</v>
      </c>
    </row>
    <row r="823" spans="2:2">
      <c r="B823" s="15">
        <v>20.883276835439599</v>
      </c>
    </row>
    <row r="824" spans="2:2">
      <c r="B824" s="15">
        <v>22.3626605289647</v>
      </c>
    </row>
    <row r="825" spans="2:2">
      <c r="B825" s="15">
        <v>23.608615555009798</v>
      </c>
    </row>
    <row r="826" spans="2:2">
      <c r="B826" s="15">
        <v>24.642807622502399</v>
      </c>
    </row>
    <row r="827" spans="2:2">
      <c r="B827" s="15">
        <v>25.4820415231966</v>
      </c>
    </row>
    <row r="828" spans="2:2">
      <c r="B828" s="15">
        <v>26.139249587195799</v>
      </c>
    </row>
    <row r="829" spans="2:2">
      <c r="B829" s="15">
        <v>26.624152080020099</v>
      </c>
    </row>
    <row r="830" spans="2:2">
      <c r="B830" s="15">
        <v>26.943689394888601</v>
      </c>
    </row>
    <row r="831" spans="2:2">
      <c r="B831" s="15">
        <v>27.102362886226899</v>
      </c>
    </row>
    <row r="832" spans="2:2">
      <c r="B832" s="15">
        <v>27.102362886226899</v>
      </c>
    </row>
    <row r="833" spans="2:2">
      <c r="B833" s="15">
        <v>26.943689394888601</v>
      </c>
    </row>
    <row r="834" spans="2:2">
      <c r="B834" s="15">
        <v>26.624152080020099</v>
      </c>
    </row>
    <row r="835" spans="2:2">
      <c r="B835" s="15">
        <v>26.139249587195799</v>
      </c>
    </row>
    <row r="836" spans="2:2">
      <c r="B836" s="15">
        <v>25.4820415231966</v>
      </c>
    </row>
    <row r="837" spans="2:2">
      <c r="B837" s="15">
        <v>24.642807622502399</v>
      </c>
    </row>
    <row r="838" spans="2:2">
      <c r="B838" s="15">
        <v>23.608615555009798</v>
      </c>
    </row>
    <row r="839" spans="2:2">
      <c r="B839" s="15">
        <v>22.3626605289647</v>
      </c>
    </row>
    <row r="840" spans="2:2">
      <c r="B840" s="15">
        <v>20.883276835439599</v>
      </c>
    </row>
    <row r="841" spans="2:2">
      <c r="B841" s="15">
        <v>19.142503256607998</v>
      </c>
    </row>
    <row r="842" spans="2:2">
      <c r="B842" s="15">
        <v>17.103893233224799</v>
      </c>
    </row>
    <row r="843" spans="2:2">
      <c r="B843" s="15">
        <v>14.7192549744546</v>
      </c>
    </row>
    <row r="844" spans="2:2">
      <c r="B844" s="15">
        <v>11.9236702281456</v>
      </c>
    </row>
    <row r="845" spans="2:2">
      <c r="B845" s="15">
        <v>8.6280909019324596</v>
      </c>
    </row>
    <row r="846" spans="2:2">
      <c r="B846" s="15">
        <v>4.7093167719187097</v>
      </c>
    </row>
    <row r="847" spans="2:2">
      <c r="B847" s="15">
        <v>3.50779567629582</v>
      </c>
    </row>
    <row r="848" spans="2:2">
      <c r="B848" s="15">
        <v>6.3179479087558503</v>
      </c>
    </row>
    <row r="849" spans="2:2">
      <c r="B849" s="15">
        <v>8.6280909019324596</v>
      </c>
    </row>
    <row r="850" spans="2:2">
      <c r="B850" s="15">
        <v>10.561423415299</v>
      </c>
    </row>
    <row r="851" spans="2:2">
      <c r="B851" s="15">
        <v>12.1969803947892</v>
      </c>
    </row>
    <row r="852" spans="2:2">
      <c r="B852" s="15">
        <v>13.5878731799595</v>
      </c>
    </row>
    <row r="853" spans="2:2">
      <c r="B853" s="15">
        <v>14.771428806859101</v>
      </c>
    </row>
    <row r="854" spans="2:2">
      <c r="B854" s="15">
        <v>15.7748660722512</v>
      </c>
    </row>
    <row r="855" spans="2:2">
      <c r="B855" s="15">
        <v>16.6185554551598</v>
      </c>
    </row>
    <row r="856" spans="2:2">
      <c r="B856" s="15">
        <v>17.317996676546102</v>
      </c>
    </row>
    <row r="857" spans="2:2">
      <c r="B857" s="15">
        <v>17.8850953327835</v>
      </c>
    </row>
    <row r="858" spans="2:2">
      <c r="B858" s="15">
        <v>18.3289079446659</v>
      </c>
    </row>
    <row r="859" spans="2:2">
      <c r="B859" s="15">
        <v>18.656212411657101</v>
      </c>
    </row>
    <row r="860" spans="2:2">
      <c r="B860" s="15">
        <v>18.871837983852799</v>
      </c>
    </row>
    <row r="861" spans="2:2">
      <c r="B861" s="15">
        <v>18.978888663772199</v>
      </c>
    </row>
    <row r="862" spans="2:2">
      <c r="B862" s="15">
        <v>18.978888663772199</v>
      </c>
    </row>
    <row r="863" spans="2:2">
      <c r="B863" s="15">
        <v>18.871837983852799</v>
      </c>
    </row>
    <row r="864" spans="2:2">
      <c r="B864" s="15">
        <v>18.656212411657101</v>
      </c>
    </row>
    <row r="865" spans="2:2">
      <c r="B865" s="15">
        <v>18.3289079446659</v>
      </c>
    </row>
    <row r="866" spans="2:2">
      <c r="B866" s="15">
        <v>17.8850953327835</v>
      </c>
    </row>
    <row r="867" spans="2:2">
      <c r="B867" s="15">
        <v>17.317996676546102</v>
      </c>
    </row>
    <row r="868" spans="2:2">
      <c r="B868" s="15">
        <v>16.6185554551598</v>
      </c>
    </row>
    <row r="869" spans="2:2">
      <c r="B869" s="15">
        <v>15.7748660722512</v>
      </c>
    </row>
    <row r="870" spans="2:2">
      <c r="B870" s="15">
        <v>14.771428806859101</v>
      </c>
    </row>
    <row r="871" spans="2:2">
      <c r="B871" s="15">
        <v>13.5878731799595</v>
      </c>
    </row>
    <row r="872" spans="2:2">
      <c r="B872" s="15">
        <v>12.1969803947892</v>
      </c>
    </row>
    <row r="873" spans="2:2">
      <c r="B873" s="15">
        <v>10.561423415299</v>
      </c>
    </row>
    <row r="874" spans="2:2">
      <c r="B874" s="15">
        <v>8.6280909019324596</v>
      </c>
    </row>
    <row r="875" spans="2:2">
      <c r="B875" s="15">
        <v>6.3179479087558503</v>
      </c>
    </row>
    <row r="876" spans="2:2">
      <c r="B876" s="15">
        <v>3.50779567629582</v>
      </c>
    </row>
    <row r="877" spans="2:2">
      <c r="B877" s="15">
        <v>2.0039008245794898</v>
      </c>
    </row>
    <row r="878" spans="2:2">
      <c r="B878" s="15">
        <v>3.50779567629582</v>
      </c>
    </row>
    <row r="879" spans="2:2">
      <c r="B879" s="15">
        <v>4.7093167719187097</v>
      </c>
    </row>
    <row r="880" spans="2:2">
      <c r="B880" s="15">
        <v>5.7013695281416199</v>
      </c>
    </row>
    <row r="881" spans="2:2">
      <c r="B881" s="15">
        <v>6.5347344073486404</v>
      </c>
    </row>
    <row r="882" spans="2:2">
      <c r="B882" s="15">
        <v>7.2405784359362704</v>
      </c>
    </row>
    <row r="883" spans="2:2">
      <c r="B883" s="15">
        <v>7.8397074938530302</v>
      </c>
    </row>
    <row r="884" spans="2:2">
      <c r="B884" s="15">
        <v>8.3468243271820697</v>
      </c>
    </row>
    <row r="885" spans="2:2">
      <c r="B885" s="15">
        <v>8.77272784178043</v>
      </c>
    </row>
    <row r="886" spans="2:2">
      <c r="B886" s="15">
        <v>9.1255384186023001</v>
      </c>
    </row>
    <row r="887" spans="2:2">
      <c r="B887" s="15">
        <v>9.4114235589399495</v>
      </c>
    </row>
    <row r="888" spans="2:2">
      <c r="B888" s="15">
        <v>9.6350733060599403</v>
      </c>
    </row>
    <row r="889" spans="2:2">
      <c r="B889" s="15">
        <v>9.7999603023717103</v>
      </c>
    </row>
    <row r="890" spans="2:2">
      <c r="B890" s="15">
        <v>9.9085677451181802</v>
      </c>
    </row>
    <row r="891" spans="2:2">
      <c r="B891" s="15">
        <v>9.9624813618720793</v>
      </c>
    </row>
    <row r="892" spans="2:2">
      <c r="B892" s="15">
        <v>9.9624813618720793</v>
      </c>
    </row>
    <row r="893" spans="2:2">
      <c r="B893" s="15">
        <v>9.9085677451181802</v>
      </c>
    </row>
    <row r="894" spans="2:2">
      <c r="B894" s="15">
        <v>9.7999603023717103</v>
      </c>
    </row>
    <row r="895" spans="2:2">
      <c r="B895" s="15">
        <v>9.6350733060599492</v>
      </c>
    </row>
    <row r="896" spans="2:2">
      <c r="B896" s="15">
        <v>9.4114235589399495</v>
      </c>
    </row>
    <row r="897" spans="2:2">
      <c r="B897" s="15">
        <v>9.1255384186023001</v>
      </c>
    </row>
    <row r="898" spans="2:2">
      <c r="B898" s="15">
        <v>8.77272784178043</v>
      </c>
    </row>
    <row r="899" spans="2:2">
      <c r="B899" s="15">
        <v>8.3468243271820697</v>
      </c>
    </row>
    <row r="900" spans="2:2">
      <c r="B900" s="15">
        <v>7.8397074938530196</v>
      </c>
    </row>
    <row r="901" spans="2:2">
      <c r="B901" s="15">
        <v>7.2405784359362704</v>
      </c>
    </row>
    <row r="902" spans="2:2">
      <c r="B902" s="15">
        <v>6.5347344073486404</v>
      </c>
    </row>
    <row r="903" spans="2:2">
      <c r="B903" s="15">
        <v>5.7013695281416199</v>
      </c>
    </row>
    <row r="904" spans="2:2">
      <c r="B904" s="15">
        <v>4.7093167719187097</v>
      </c>
    </row>
    <row r="905" spans="2:2">
      <c r="B905" s="15">
        <v>3.50779567629582</v>
      </c>
    </row>
    <row r="906" spans="2:2">
      <c r="B906" s="15">
        <v>2.0039008245794898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25DA-E831-489F-855C-F2B9F4F1093B}">
  <dimension ref="A1:AP244"/>
  <sheetViews>
    <sheetView topLeftCell="A200" workbookViewId="0">
      <selection activeCell="I227" sqref="I227"/>
    </sheetView>
  </sheetViews>
  <sheetFormatPr defaultRowHeight="15"/>
  <cols>
    <col min="7" max="7" width="19.42578125" customWidth="1"/>
    <col min="22" max="22" width="12" bestFit="1" customWidth="1"/>
  </cols>
  <sheetData>
    <row r="1" spans="1:42">
      <c r="A1" t="s">
        <v>47</v>
      </c>
      <c r="K1" t="s">
        <v>48</v>
      </c>
    </row>
    <row r="3" spans="1:42">
      <c r="A3" t="s">
        <v>25</v>
      </c>
      <c r="B3" t="s">
        <v>26</v>
      </c>
      <c r="C3" t="s">
        <v>27</v>
      </c>
      <c r="D3" t="s">
        <v>29</v>
      </c>
      <c r="E3" t="s">
        <v>30</v>
      </c>
      <c r="K3" t="s">
        <v>25</v>
      </c>
      <c r="L3" t="s">
        <v>26</v>
      </c>
      <c r="M3" t="s">
        <v>27</v>
      </c>
      <c r="N3" t="s">
        <v>29</v>
      </c>
      <c r="O3" t="s">
        <v>30</v>
      </c>
      <c r="W3">
        <v>30</v>
      </c>
      <c r="Z3">
        <v>60</v>
      </c>
      <c r="AC3">
        <v>120</v>
      </c>
      <c r="AD3" s="16" t="s">
        <v>46</v>
      </c>
      <c r="AF3">
        <v>240</v>
      </c>
      <c r="AI3">
        <v>480</v>
      </c>
      <c r="AL3">
        <v>960</v>
      </c>
      <c r="AO3">
        <v>1920</v>
      </c>
    </row>
    <row r="4" spans="1:42">
      <c r="T4" t="s">
        <v>56</v>
      </c>
      <c r="W4" t="s">
        <v>32</v>
      </c>
      <c r="X4" s="16" t="s">
        <v>31</v>
      </c>
      <c r="Z4" t="s">
        <v>32</v>
      </c>
      <c r="AA4" t="s">
        <v>31</v>
      </c>
      <c r="AB4" s="2"/>
      <c r="AC4" t="s">
        <v>31</v>
      </c>
      <c r="AD4" t="s">
        <v>32</v>
      </c>
      <c r="AF4" t="s">
        <v>31</v>
      </c>
      <c r="AG4" t="s">
        <v>32</v>
      </c>
      <c r="AI4" t="s">
        <v>31</v>
      </c>
      <c r="AJ4" t="s">
        <v>32</v>
      </c>
      <c r="AL4" t="s">
        <v>31</v>
      </c>
      <c r="AM4" t="s">
        <v>32</v>
      </c>
      <c r="AO4" t="s">
        <v>31</v>
      </c>
      <c r="AP4" t="s">
        <v>32</v>
      </c>
    </row>
    <row r="5" spans="1:42">
      <c r="A5">
        <v>30</v>
      </c>
      <c r="B5">
        <f>A5^2</f>
        <v>900</v>
      </c>
      <c r="C5" s="2">
        <v>0.46899999999999997</v>
      </c>
      <c r="D5" s="15">
        <v>9.8330200000000003E-6</v>
      </c>
      <c r="E5">
        <v>42</v>
      </c>
      <c r="K5">
        <v>30</v>
      </c>
      <c r="L5">
        <f>K5^2</f>
        <v>900</v>
      </c>
      <c r="M5" s="2">
        <v>0.433</v>
      </c>
      <c r="N5" s="15">
        <v>9.8330200000000003E-6</v>
      </c>
      <c r="O5" s="2">
        <v>42</v>
      </c>
      <c r="T5">
        <v>3</v>
      </c>
      <c r="U5" t="s">
        <v>36</v>
      </c>
      <c r="W5" t="s">
        <v>36</v>
      </c>
      <c r="X5" t="s">
        <v>49</v>
      </c>
      <c r="Z5" t="s">
        <v>36</v>
      </c>
      <c r="AA5" t="s">
        <v>57</v>
      </c>
      <c r="AB5" s="16"/>
      <c r="AC5" t="s">
        <v>64</v>
      </c>
      <c r="AD5" t="s">
        <v>36</v>
      </c>
      <c r="AF5" t="s">
        <v>71</v>
      </c>
      <c r="AG5" t="s">
        <v>34</v>
      </c>
      <c r="AI5" t="s">
        <v>78</v>
      </c>
      <c r="AJ5" t="s">
        <v>34</v>
      </c>
      <c r="AL5" t="s">
        <v>85</v>
      </c>
      <c r="AM5" t="s">
        <v>34</v>
      </c>
      <c r="AO5" t="s">
        <v>33</v>
      </c>
      <c r="AP5" t="s">
        <v>34</v>
      </c>
    </row>
    <row r="6" spans="1:42">
      <c r="A6">
        <f>SQRT(B6)</f>
        <v>60</v>
      </c>
      <c r="B6">
        <f>B5*4</f>
        <v>3600</v>
      </c>
      <c r="C6" s="2">
        <v>2.073</v>
      </c>
      <c r="D6" s="15">
        <v>4.4614600000000001E-6</v>
      </c>
      <c r="E6" s="2">
        <v>89</v>
      </c>
      <c r="K6">
        <f>SQRT(L6)</f>
        <v>60</v>
      </c>
      <c r="L6">
        <f>L5*4</f>
        <v>3600</v>
      </c>
      <c r="M6" s="2">
        <v>0.45600000000000002</v>
      </c>
      <c r="N6" s="15">
        <v>4.4614600000000001E-6</v>
      </c>
      <c r="O6" s="2">
        <v>89</v>
      </c>
      <c r="T6">
        <v>1</v>
      </c>
      <c r="U6" t="s">
        <v>38</v>
      </c>
      <c r="W6" t="s">
        <v>38</v>
      </c>
      <c r="X6" s="2" t="s">
        <v>50</v>
      </c>
      <c r="Y6" s="2"/>
      <c r="Z6" t="s">
        <v>38</v>
      </c>
      <c r="AA6" t="s">
        <v>58</v>
      </c>
      <c r="AC6" t="s">
        <v>65</v>
      </c>
      <c r="AD6" t="s">
        <v>34</v>
      </c>
      <c r="AF6" t="s">
        <v>72</v>
      </c>
      <c r="AG6" t="s">
        <v>36</v>
      </c>
      <c r="AI6" t="s">
        <v>79</v>
      </c>
      <c r="AJ6" t="s">
        <v>36</v>
      </c>
      <c r="AL6" t="s">
        <v>86</v>
      </c>
      <c r="AM6" t="s">
        <v>36</v>
      </c>
      <c r="AO6" t="s">
        <v>35</v>
      </c>
      <c r="AP6" t="s">
        <v>36</v>
      </c>
    </row>
    <row r="7" spans="1:42">
      <c r="A7">
        <f t="shared" ref="A7:A11" si="0">SQRT(B7)</f>
        <v>120</v>
      </c>
      <c r="B7">
        <f t="shared" ref="B7:B11" si="1">B6*4</f>
        <v>14400</v>
      </c>
      <c r="F7" t="s">
        <v>46</v>
      </c>
      <c r="K7">
        <f t="shared" ref="K7:K11" si="2">SQRT(L7)</f>
        <v>120</v>
      </c>
      <c r="L7">
        <f t="shared" ref="L7:L11" si="3">L6*4</f>
        <v>14400</v>
      </c>
      <c r="M7" s="2">
        <v>0.80500000000000005</v>
      </c>
      <c r="N7" s="15">
        <v>2.4193100000000001E-6</v>
      </c>
      <c r="O7" s="2">
        <v>184</v>
      </c>
      <c r="T7">
        <v>1</v>
      </c>
      <c r="U7" t="s">
        <v>34</v>
      </c>
      <c r="W7" t="s">
        <v>34</v>
      </c>
      <c r="X7" s="2" t="s">
        <v>51</v>
      </c>
      <c r="Y7" s="2"/>
      <c r="Z7" t="s">
        <v>44</v>
      </c>
      <c r="AA7" t="s">
        <v>59</v>
      </c>
      <c r="AC7" t="s">
        <v>66</v>
      </c>
      <c r="AD7" t="s">
        <v>38</v>
      </c>
      <c r="AF7" t="s">
        <v>73</v>
      </c>
      <c r="AG7" t="s">
        <v>38</v>
      </c>
      <c r="AI7" t="s">
        <v>80</v>
      </c>
      <c r="AJ7" t="s">
        <v>38</v>
      </c>
      <c r="AL7" t="s">
        <v>87</v>
      </c>
      <c r="AM7" t="s">
        <v>38</v>
      </c>
      <c r="AO7" t="s">
        <v>37</v>
      </c>
      <c r="AP7" t="s">
        <v>38</v>
      </c>
    </row>
    <row r="8" spans="1:42">
      <c r="A8">
        <f t="shared" si="0"/>
        <v>240</v>
      </c>
      <c r="B8">
        <f t="shared" si="1"/>
        <v>57600</v>
      </c>
      <c r="C8" s="2">
        <v>0.76100000000000001</v>
      </c>
      <c r="D8" s="15">
        <v>1.25459E-6</v>
      </c>
      <c r="E8" s="2">
        <v>381</v>
      </c>
      <c r="K8">
        <f t="shared" si="2"/>
        <v>240</v>
      </c>
      <c r="L8">
        <f t="shared" si="3"/>
        <v>57600</v>
      </c>
      <c r="M8" s="2">
        <v>0.77700000000000002</v>
      </c>
      <c r="N8" s="15">
        <v>1.25459E-6</v>
      </c>
      <c r="O8" s="2">
        <v>381</v>
      </c>
      <c r="T8">
        <v>1</v>
      </c>
      <c r="U8" t="s">
        <v>42</v>
      </c>
      <c r="W8" t="s">
        <v>42</v>
      </c>
      <c r="X8" t="s">
        <v>52</v>
      </c>
      <c r="Y8" s="2"/>
      <c r="Z8" t="s">
        <v>34</v>
      </c>
      <c r="AA8" t="s">
        <v>60</v>
      </c>
      <c r="AC8" t="s">
        <v>67</v>
      </c>
      <c r="AD8" t="s">
        <v>44</v>
      </c>
      <c r="AF8" t="s">
        <v>74</v>
      </c>
      <c r="AG8" t="s">
        <v>42</v>
      </c>
      <c r="AI8" t="s">
        <v>81</v>
      </c>
      <c r="AJ8" t="s">
        <v>40</v>
      </c>
      <c r="AL8" t="s">
        <v>88</v>
      </c>
      <c r="AM8" t="s">
        <v>40</v>
      </c>
      <c r="AO8" t="s">
        <v>39</v>
      </c>
      <c r="AP8" t="s">
        <v>40</v>
      </c>
    </row>
    <row r="9" spans="1:42">
      <c r="A9">
        <f t="shared" si="0"/>
        <v>480</v>
      </c>
      <c r="B9">
        <f t="shared" si="1"/>
        <v>230400</v>
      </c>
      <c r="C9" s="2">
        <v>1.4319999999999999</v>
      </c>
      <c r="D9" s="15">
        <v>6.4578400000000001E-7</v>
      </c>
      <c r="E9" s="2">
        <v>784</v>
      </c>
      <c r="K9">
        <f t="shared" si="2"/>
        <v>480</v>
      </c>
      <c r="L9">
        <f t="shared" si="3"/>
        <v>230400</v>
      </c>
      <c r="M9" s="2">
        <v>1.94</v>
      </c>
      <c r="N9" s="15">
        <v>6.4578500000000004E-7</v>
      </c>
      <c r="O9" s="2">
        <v>784</v>
      </c>
      <c r="T9">
        <v>1</v>
      </c>
      <c r="U9" t="s">
        <v>40</v>
      </c>
      <c r="W9" t="s">
        <v>40</v>
      </c>
      <c r="X9" s="2" t="s">
        <v>53</v>
      </c>
      <c r="Y9" s="2"/>
      <c r="Z9" t="s">
        <v>42</v>
      </c>
      <c r="AA9" t="s">
        <v>61</v>
      </c>
      <c r="AC9" t="s">
        <v>68</v>
      </c>
      <c r="AD9" t="s">
        <v>42</v>
      </c>
      <c r="AF9" t="s">
        <v>75</v>
      </c>
      <c r="AG9" t="s">
        <v>40</v>
      </c>
      <c r="AI9" t="s">
        <v>82</v>
      </c>
      <c r="AJ9" t="s">
        <v>42</v>
      </c>
      <c r="AL9" t="s">
        <v>89</v>
      </c>
      <c r="AM9" t="s">
        <v>42</v>
      </c>
      <c r="AO9" t="s">
        <v>41</v>
      </c>
      <c r="AP9" t="s">
        <v>42</v>
      </c>
    </row>
    <row r="10" spans="1:42">
      <c r="A10">
        <f t="shared" si="0"/>
        <v>960</v>
      </c>
      <c r="B10">
        <f t="shared" si="1"/>
        <v>921600</v>
      </c>
      <c r="C10" s="2">
        <v>5.0579999999999998</v>
      </c>
      <c r="D10" s="15">
        <v>3.2173200000000001E-7</v>
      </c>
      <c r="E10" s="2">
        <v>1614</v>
      </c>
      <c r="K10">
        <f t="shared" si="2"/>
        <v>960</v>
      </c>
      <c r="L10">
        <f t="shared" si="3"/>
        <v>921600</v>
      </c>
      <c r="M10" s="2">
        <v>5.407</v>
      </c>
      <c r="N10" s="15">
        <v>3.2173200000000001E-7</v>
      </c>
      <c r="O10" s="2">
        <v>1614</v>
      </c>
      <c r="T10">
        <v>4</v>
      </c>
      <c r="U10" t="s">
        <v>44</v>
      </c>
      <c r="W10" t="s">
        <v>44</v>
      </c>
      <c r="X10" s="2" t="s">
        <v>54</v>
      </c>
      <c r="Y10" s="2"/>
      <c r="Z10" t="s">
        <v>40</v>
      </c>
      <c r="AA10" t="s">
        <v>62</v>
      </c>
      <c r="AC10" t="s">
        <v>69</v>
      </c>
      <c r="AD10" t="s">
        <v>40</v>
      </c>
      <c r="AF10" t="s">
        <v>76</v>
      </c>
      <c r="AG10" t="s">
        <v>44</v>
      </c>
      <c r="AI10" t="s">
        <v>83</v>
      </c>
      <c r="AJ10" t="s">
        <v>44</v>
      </c>
      <c r="AL10" t="s">
        <v>90</v>
      </c>
      <c r="AM10" t="s">
        <v>44</v>
      </c>
      <c r="AO10" t="s">
        <v>43</v>
      </c>
      <c r="AP10" t="s">
        <v>44</v>
      </c>
    </row>
    <row r="11" spans="1:42">
      <c r="A11">
        <f t="shared" si="0"/>
        <v>1920</v>
      </c>
      <c r="B11">
        <f t="shared" si="1"/>
        <v>3686400</v>
      </c>
      <c r="C11" s="2">
        <v>22.718</v>
      </c>
      <c r="D11" s="15">
        <v>1.6061200000000001E-7</v>
      </c>
      <c r="E11" s="2">
        <v>3312</v>
      </c>
      <c r="K11">
        <f t="shared" si="2"/>
        <v>1920</v>
      </c>
      <c r="L11">
        <f t="shared" si="3"/>
        <v>3686400</v>
      </c>
      <c r="M11" s="2">
        <v>23.257000000000001</v>
      </c>
      <c r="N11" s="15">
        <v>1.6061300000000001E-7</v>
      </c>
      <c r="O11" s="2">
        <v>3312</v>
      </c>
      <c r="T11">
        <v>0</v>
      </c>
      <c r="U11" t="s">
        <v>44</v>
      </c>
      <c r="W11" t="s">
        <v>44</v>
      </c>
      <c r="X11" s="2" t="s">
        <v>55</v>
      </c>
      <c r="Y11" s="2"/>
      <c r="Z11" t="s">
        <v>44</v>
      </c>
      <c r="AA11" t="s">
        <v>63</v>
      </c>
      <c r="AC11" t="s">
        <v>70</v>
      </c>
      <c r="AD11" t="s">
        <v>44</v>
      </c>
      <c r="AF11" t="s">
        <v>77</v>
      </c>
      <c r="AG11" t="s">
        <v>44</v>
      </c>
      <c r="AI11" t="s">
        <v>84</v>
      </c>
      <c r="AJ11" t="s">
        <v>44</v>
      </c>
      <c r="AL11" t="s">
        <v>91</v>
      </c>
      <c r="AM11" t="s">
        <v>44</v>
      </c>
      <c r="AO11" t="s">
        <v>45</v>
      </c>
      <c r="AP11" t="s">
        <v>44</v>
      </c>
    </row>
    <row r="13" spans="1:42">
      <c r="W13">
        <v>30</v>
      </c>
      <c r="Z13">
        <v>60</v>
      </c>
      <c r="AC13">
        <v>120</v>
      </c>
      <c r="AD13" s="16" t="s">
        <v>46</v>
      </c>
      <c r="AF13">
        <v>240</v>
      </c>
      <c r="AI13">
        <v>480</v>
      </c>
      <c r="AL13">
        <v>960</v>
      </c>
      <c r="AO13">
        <v>1920</v>
      </c>
    </row>
    <row r="14" spans="1:42">
      <c r="I14">
        <v>3</v>
      </c>
      <c r="J14" t="s">
        <v>36</v>
      </c>
      <c r="U14" t="s">
        <v>32</v>
      </c>
      <c r="X14" s="16" t="s">
        <v>31</v>
      </c>
      <c r="AA14" t="s">
        <v>31</v>
      </c>
      <c r="AB14" s="2"/>
      <c r="AD14" t="s">
        <v>31</v>
      </c>
      <c r="AG14" t="s">
        <v>31</v>
      </c>
      <c r="AJ14" t="s">
        <v>31</v>
      </c>
      <c r="AM14" t="s">
        <v>31</v>
      </c>
      <c r="AP14" t="s">
        <v>31</v>
      </c>
    </row>
    <row r="15" spans="1:42">
      <c r="I15">
        <v>1</v>
      </c>
      <c r="J15" t="s">
        <v>38</v>
      </c>
      <c r="U15" t="s">
        <v>44</v>
      </c>
      <c r="V15">
        <f>_xlfn.NUMBERVALUE(W15)/1000000</f>
        <v>1.392E-6</v>
      </c>
      <c r="W15" s="17" t="str">
        <f t="shared" ref="W15:W21" si="4">LEFT(X15,6)</f>
        <v>1.3920</v>
      </c>
      <c r="X15" s="18" t="s">
        <v>54</v>
      </c>
      <c r="Y15">
        <f t="shared" ref="Y15:Y21" si="5">_xlfn.NUMBERVALUE(Z15)/1000000</f>
        <v>1.0069999999999998E-6</v>
      </c>
      <c r="Z15" s="17" t="str">
        <f t="shared" ref="Z15:Z21" si="6">LEFT(AA15,6)</f>
        <v>1.0070</v>
      </c>
      <c r="AA15" s="17" t="s">
        <v>59</v>
      </c>
      <c r="AB15">
        <f t="shared" ref="AB15:AB21" si="7">_xlfn.NUMBERVALUE(AC15)/1000000</f>
        <v>1.15E-6</v>
      </c>
      <c r="AC15" s="17" t="str">
        <f t="shared" ref="AC15:AC21" si="8">LEFT(AD15,6)</f>
        <v>1.1500</v>
      </c>
      <c r="AD15" s="17" t="s">
        <v>67</v>
      </c>
      <c r="AE15">
        <f t="shared" ref="AE15:AE21" si="9">_xlfn.NUMBERVALUE(AF15)/1000000</f>
        <v>1.4619999999999999E-6</v>
      </c>
      <c r="AF15" s="17" t="str">
        <f t="shared" ref="AF15:AF21" si="10">LEFT(AG15,6)</f>
        <v>1.4620</v>
      </c>
      <c r="AG15" s="17" t="s">
        <v>76</v>
      </c>
      <c r="AH15">
        <f t="shared" ref="AH15:AH21" si="11">_xlfn.NUMBERVALUE(AI15)/1000000</f>
        <v>1.1399999999999999E-6</v>
      </c>
      <c r="AI15" s="17" t="str">
        <f t="shared" ref="AI15:AI21" si="12">LEFT(AJ15,6)</f>
        <v>1.1400</v>
      </c>
      <c r="AJ15" s="17" t="s">
        <v>83</v>
      </c>
      <c r="AK15">
        <f>_xlfn.NUMBERVALUE(AL15)/1000</f>
        <v>1.4256E-3</v>
      </c>
      <c r="AL15" s="17" t="str">
        <f t="shared" ref="AL15:AL21" si="13">LEFT(AM15,6)</f>
        <v>1.4256</v>
      </c>
      <c r="AM15" s="17" t="s">
        <v>90</v>
      </c>
      <c r="AN15">
        <f>_xlfn.NUMBERVALUE(AO15)/1000</f>
        <v>5.8691000000000004E-3</v>
      </c>
      <c r="AO15" s="17" t="str">
        <f t="shared" ref="AO15:AO16" si="14">LEFT(AP15,6)</f>
        <v>5.8691</v>
      </c>
      <c r="AP15" s="17" t="s">
        <v>43</v>
      </c>
    </row>
    <row r="16" spans="1:42">
      <c r="I16">
        <v>1</v>
      </c>
      <c r="J16" t="s">
        <v>34</v>
      </c>
      <c r="U16" t="s">
        <v>44</v>
      </c>
      <c r="V16">
        <f t="shared" ref="V16:V21" si="15">_xlfn.NUMBERVALUE(W16)/1000000</f>
        <v>3.4079999999999998E-6</v>
      </c>
      <c r="W16" s="17" t="str">
        <f t="shared" si="4"/>
        <v>3.4080</v>
      </c>
      <c r="X16" s="18" t="s">
        <v>55</v>
      </c>
      <c r="Y16">
        <f t="shared" si="5"/>
        <v>5.7220000000000004E-6</v>
      </c>
      <c r="Z16" s="17" t="str">
        <f t="shared" si="6"/>
        <v>5.7220</v>
      </c>
      <c r="AA16" s="17" t="s">
        <v>63</v>
      </c>
      <c r="AB16">
        <f t="shared" si="7"/>
        <v>2.0452999999999999E-5</v>
      </c>
      <c r="AC16" s="17" t="str">
        <f t="shared" si="8"/>
        <v>20.453</v>
      </c>
      <c r="AD16" s="17" t="s">
        <v>70</v>
      </c>
      <c r="AE16">
        <f t="shared" si="9"/>
        <v>7.9826999999999993E-5</v>
      </c>
      <c r="AF16" s="17" t="str">
        <f t="shared" si="10"/>
        <v>79.827</v>
      </c>
      <c r="AG16" s="17" t="s">
        <v>77</v>
      </c>
      <c r="AH16">
        <f t="shared" si="11"/>
        <v>3.5660000000000005E-4</v>
      </c>
      <c r="AI16" s="17" t="str">
        <f t="shared" si="12"/>
        <v>356.60</v>
      </c>
      <c r="AJ16" s="17" t="s">
        <v>84</v>
      </c>
      <c r="AK16">
        <f t="shared" ref="AK16:AK21" si="16">_xlfn.NUMBERVALUE(AL16)/1000000</f>
        <v>1.1619999999999998E-6</v>
      </c>
      <c r="AL16" s="17" t="str">
        <f t="shared" si="13"/>
        <v>1.1620</v>
      </c>
      <c r="AM16" s="17" t="s">
        <v>91</v>
      </c>
      <c r="AN16">
        <f t="shared" ref="AN16:AN21" si="17">_xlfn.NUMBERVALUE(AO16)/1000000</f>
        <v>1.2440000000000001E-6</v>
      </c>
      <c r="AO16" s="17" t="str">
        <f t="shared" si="14"/>
        <v>1.2440</v>
      </c>
      <c r="AP16" s="17" t="s">
        <v>45</v>
      </c>
    </row>
    <row r="17" spans="2:42">
      <c r="I17">
        <v>1</v>
      </c>
      <c r="J17" t="s">
        <v>42</v>
      </c>
      <c r="U17" t="s">
        <v>34</v>
      </c>
      <c r="V17">
        <f t="shared" si="15"/>
        <v>2.597E-5</v>
      </c>
      <c r="W17" s="17" t="str">
        <f t="shared" si="4"/>
        <v>25.970</v>
      </c>
      <c r="X17" s="18" t="s">
        <v>51</v>
      </c>
      <c r="Y17">
        <f t="shared" si="5"/>
        <v>2.8949999999999998E-6</v>
      </c>
      <c r="Z17" s="17" t="str">
        <f t="shared" si="6"/>
        <v>2.8950</v>
      </c>
      <c r="AA17" s="17" t="s">
        <v>60</v>
      </c>
      <c r="AB17">
        <f t="shared" si="7"/>
        <v>1.0101E-5</v>
      </c>
      <c r="AC17" s="17" t="str">
        <f t="shared" si="8"/>
        <v>10.101</v>
      </c>
      <c r="AD17" s="17" t="s">
        <v>65</v>
      </c>
      <c r="AE17">
        <f t="shared" si="9"/>
        <v>5.4156000000000001E-5</v>
      </c>
      <c r="AF17" s="17" t="str">
        <f t="shared" si="10"/>
        <v>54.156</v>
      </c>
      <c r="AG17" s="17" t="s">
        <v>71</v>
      </c>
      <c r="AH17">
        <f t="shared" si="11"/>
        <v>1.1051999999999999E-4</v>
      </c>
      <c r="AI17" s="17" t="str">
        <f t="shared" si="12"/>
        <v>110.52</v>
      </c>
      <c r="AJ17" s="17" t="s">
        <v>78</v>
      </c>
      <c r="AK17">
        <f t="shared" si="16"/>
        <v>4.5956000000000002E-4</v>
      </c>
      <c r="AL17" s="17" t="str">
        <f t="shared" si="13"/>
        <v>459.56</v>
      </c>
      <c r="AM17" s="17" t="s">
        <v>85</v>
      </c>
      <c r="AN17">
        <f>_xlfn.NUMBERVALUE(AO17)/1000</f>
        <v>1.8882E-3</v>
      </c>
      <c r="AO17" s="17" t="str">
        <f>LEFT(AP17,6)</f>
        <v>1.8882</v>
      </c>
      <c r="AP17" s="17" t="s">
        <v>33</v>
      </c>
    </row>
    <row r="18" spans="2:42">
      <c r="I18">
        <v>1</v>
      </c>
      <c r="J18" t="s">
        <v>40</v>
      </c>
      <c r="U18" t="s">
        <v>36</v>
      </c>
      <c r="V18">
        <f t="shared" si="15"/>
        <v>5.2981E-5</v>
      </c>
      <c r="W18" s="17" t="str">
        <f t="shared" si="4"/>
        <v>52.981</v>
      </c>
      <c r="X18" s="17" t="s">
        <v>49</v>
      </c>
      <c r="Y18">
        <f t="shared" si="5"/>
        <v>5.4960000000000004E-6</v>
      </c>
      <c r="Z18" s="17" t="str">
        <f t="shared" si="6"/>
        <v>5.4960</v>
      </c>
      <c r="AA18" s="17" t="s">
        <v>57</v>
      </c>
      <c r="AB18">
        <f t="shared" si="7"/>
        <v>1.1093E-5</v>
      </c>
      <c r="AC18" s="17" t="str">
        <f t="shared" si="8"/>
        <v>11.093</v>
      </c>
      <c r="AD18" s="17" t="s">
        <v>64</v>
      </c>
      <c r="AE18">
        <f t="shared" si="9"/>
        <v>1.2487000000000001E-5</v>
      </c>
      <c r="AF18" s="17" t="str">
        <f t="shared" si="10"/>
        <v>12.487</v>
      </c>
      <c r="AG18" s="17" t="s">
        <v>72</v>
      </c>
      <c r="AH18">
        <f t="shared" si="11"/>
        <v>1.2295999999999999E-5</v>
      </c>
      <c r="AI18" s="17" t="str">
        <f t="shared" si="12"/>
        <v>12.296</v>
      </c>
      <c r="AJ18" s="17" t="s">
        <v>79</v>
      </c>
      <c r="AK18">
        <f t="shared" si="16"/>
        <v>3.4272E-5</v>
      </c>
      <c r="AL18" s="17" t="str">
        <f t="shared" si="13"/>
        <v>34.272</v>
      </c>
      <c r="AM18" s="17" t="s">
        <v>86</v>
      </c>
      <c r="AN18">
        <f t="shared" si="17"/>
        <v>1.2058E-4</v>
      </c>
      <c r="AO18" s="17" t="str">
        <f t="shared" ref="AO18:AO21" si="18">LEFT(AP18,6)</f>
        <v>120.58</v>
      </c>
      <c r="AP18" s="17" t="s">
        <v>35</v>
      </c>
    </row>
    <row r="19" spans="2:42">
      <c r="I19">
        <v>4</v>
      </c>
      <c r="J19" t="s">
        <v>506</v>
      </c>
      <c r="U19" t="s">
        <v>42</v>
      </c>
      <c r="V19">
        <f t="shared" si="15"/>
        <v>1.4242E-5</v>
      </c>
      <c r="W19" s="17" t="str">
        <f t="shared" si="4"/>
        <v>14.242</v>
      </c>
      <c r="X19" s="17" t="s">
        <v>52</v>
      </c>
      <c r="Y19">
        <f t="shared" si="5"/>
        <v>1.6109999999999999E-6</v>
      </c>
      <c r="Z19" s="17" t="str">
        <f t="shared" si="6"/>
        <v>1.6110</v>
      </c>
      <c r="AA19" s="17" t="s">
        <v>61</v>
      </c>
      <c r="AB19">
        <f t="shared" si="7"/>
        <v>4.1050000000000005E-6</v>
      </c>
      <c r="AC19" s="17" t="str">
        <f t="shared" si="8"/>
        <v>4.1050</v>
      </c>
      <c r="AD19" s="17" t="s">
        <v>68</v>
      </c>
      <c r="AE19">
        <f t="shared" si="9"/>
        <v>9.7229999999999999E-6</v>
      </c>
      <c r="AF19" s="17" t="str">
        <f t="shared" si="10"/>
        <v>9.7230</v>
      </c>
      <c r="AG19" s="17" t="s">
        <v>74</v>
      </c>
      <c r="AH19">
        <f t="shared" si="11"/>
        <v>1.4218E-5</v>
      </c>
      <c r="AI19" s="17" t="str">
        <f t="shared" si="12"/>
        <v>14.218</v>
      </c>
      <c r="AJ19" s="17" t="s">
        <v>82</v>
      </c>
      <c r="AK19">
        <f t="shared" si="16"/>
        <v>6.1569000000000006E-5</v>
      </c>
      <c r="AL19" s="17" t="str">
        <f t="shared" si="13"/>
        <v>61.569</v>
      </c>
      <c r="AM19" s="17" t="s">
        <v>89</v>
      </c>
      <c r="AN19">
        <f t="shared" si="17"/>
        <v>2.5085E-4</v>
      </c>
      <c r="AO19" s="17" t="str">
        <f t="shared" si="18"/>
        <v>250.85</v>
      </c>
      <c r="AP19" s="17" t="s">
        <v>41</v>
      </c>
    </row>
    <row r="20" spans="2:42">
      <c r="I20">
        <v>0</v>
      </c>
      <c r="J20" t="s">
        <v>507</v>
      </c>
      <c r="U20" t="s">
        <v>38</v>
      </c>
      <c r="V20">
        <f t="shared" si="15"/>
        <v>4.0520000000000005E-5</v>
      </c>
      <c r="W20" s="17" t="str">
        <f t="shared" si="4"/>
        <v>40.520</v>
      </c>
      <c r="X20" s="18" t="s">
        <v>50</v>
      </c>
      <c r="Y20">
        <f t="shared" si="5"/>
        <v>4.0929999999999996E-6</v>
      </c>
      <c r="Z20" s="17" t="str">
        <f t="shared" si="6"/>
        <v>4.0930</v>
      </c>
      <c r="AA20" s="17" t="s">
        <v>58</v>
      </c>
      <c r="AB20">
        <f t="shared" si="7"/>
        <v>8.0440000000000012E-6</v>
      </c>
      <c r="AC20" s="17" t="str">
        <f t="shared" si="8"/>
        <v>8.0440</v>
      </c>
      <c r="AD20" s="17" t="s">
        <v>66</v>
      </c>
      <c r="AE20">
        <f t="shared" si="9"/>
        <v>1.0324E-5</v>
      </c>
      <c r="AF20" s="17" t="str">
        <f t="shared" si="10"/>
        <v>10.324</v>
      </c>
      <c r="AG20" s="17" t="s">
        <v>73</v>
      </c>
      <c r="AH20">
        <f t="shared" si="11"/>
        <v>2.6999999999999999E-5</v>
      </c>
      <c r="AI20" s="17" t="str">
        <f t="shared" si="12"/>
        <v>27.000</v>
      </c>
      <c r="AJ20" s="17" t="s">
        <v>80</v>
      </c>
      <c r="AK20">
        <f t="shared" si="16"/>
        <v>6.8549999999999999E-5</v>
      </c>
      <c r="AL20" s="17" t="str">
        <f t="shared" si="13"/>
        <v>68.550</v>
      </c>
      <c r="AM20" s="17" t="s">
        <v>87</v>
      </c>
      <c r="AN20">
        <f t="shared" si="17"/>
        <v>2.5850999999999999E-4</v>
      </c>
      <c r="AO20" s="17" t="str">
        <f t="shared" si="18"/>
        <v>258.51</v>
      </c>
      <c r="AP20" s="17" t="s">
        <v>37</v>
      </c>
    </row>
    <row r="21" spans="2:42">
      <c r="B21" t="s">
        <v>28</v>
      </c>
      <c r="D21">
        <v>30</v>
      </c>
      <c r="U21" t="s">
        <v>40</v>
      </c>
      <c r="V21">
        <f t="shared" si="15"/>
        <v>9.9380000000000004E-6</v>
      </c>
      <c r="W21" s="17" t="str">
        <f t="shared" si="4"/>
        <v>9.9380</v>
      </c>
      <c r="X21" s="18" t="s">
        <v>53</v>
      </c>
      <c r="Y21">
        <f t="shared" si="5"/>
        <v>1.232E-6</v>
      </c>
      <c r="Z21" s="17" t="str">
        <f t="shared" si="6"/>
        <v>1.2320</v>
      </c>
      <c r="AA21" s="17" t="s">
        <v>62</v>
      </c>
      <c r="AB21">
        <f t="shared" si="7"/>
        <v>2.8100000000000002E-6</v>
      </c>
      <c r="AC21" s="17" t="str">
        <f t="shared" si="8"/>
        <v>2.8100</v>
      </c>
      <c r="AD21" s="17" t="s">
        <v>69</v>
      </c>
      <c r="AE21">
        <f t="shared" si="9"/>
        <v>6.4320000000000004E-6</v>
      </c>
      <c r="AF21" s="17" t="str">
        <f t="shared" si="10"/>
        <v>6.4320</v>
      </c>
      <c r="AG21" s="17" t="s">
        <v>75</v>
      </c>
      <c r="AH21">
        <f t="shared" si="11"/>
        <v>1.7998999999999998E-5</v>
      </c>
      <c r="AI21" s="17" t="str">
        <f t="shared" si="12"/>
        <v>17.999</v>
      </c>
      <c r="AJ21" s="17" t="s">
        <v>81</v>
      </c>
      <c r="AK21">
        <f t="shared" si="16"/>
        <v>6.509699999999999E-5</v>
      </c>
      <c r="AL21" s="17" t="str">
        <f t="shared" si="13"/>
        <v>65.097</v>
      </c>
      <c r="AM21" s="17" t="s">
        <v>88</v>
      </c>
      <c r="AN21">
        <f t="shared" si="17"/>
        <v>2.5536999999999999E-4</v>
      </c>
      <c r="AO21" s="17" t="str">
        <f t="shared" si="18"/>
        <v>255.37</v>
      </c>
      <c r="AP21" s="17" t="s">
        <v>39</v>
      </c>
    </row>
    <row r="22" spans="2:42">
      <c r="D22">
        <f>D21^2</f>
        <v>900</v>
      </c>
    </row>
    <row r="23" spans="2:42">
      <c r="D23" t="s">
        <v>92</v>
      </c>
      <c r="E23" t="s">
        <v>93</v>
      </c>
      <c r="F23" t="s">
        <v>94</v>
      </c>
      <c r="G23" t="s">
        <v>95</v>
      </c>
      <c r="H23" t="s">
        <v>31</v>
      </c>
      <c r="I23" t="s">
        <v>96</v>
      </c>
      <c r="J23" t="s">
        <v>97</v>
      </c>
      <c r="K23" t="s">
        <v>32</v>
      </c>
    </row>
    <row r="24" spans="2:42">
      <c r="C24" t="s">
        <v>98</v>
      </c>
      <c r="D24" t="s">
        <v>99</v>
      </c>
      <c r="E24" s="16">
        <v>0.62239999999999995</v>
      </c>
      <c r="F24" t="s">
        <v>100</v>
      </c>
      <c r="G24">
        <v>129</v>
      </c>
      <c r="H24" t="s">
        <v>49</v>
      </c>
      <c r="I24" t="s">
        <v>101</v>
      </c>
      <c r="J24" t="s">
        <v>102</v>
      </c>
      <c r="K24" t="s">
        <v>36</v>
      </c>
      <c r="L24" t="s">
        <v>103</v>
      </c>
      <c r="M24" t="s">
        <v>104</v>
      </c>
      <c r="N24" t="s">
        <v>105</v>
      </c>
      <c r="O24" t="s">
        <v>103</v>
      </c>
      <c r="P24" t="s">
        <v>104</v>
      </c>
      <c r="Q24" t="s">
        <v>106</v>
      </c>
      <c r="R24" t="s">
        <v>107</v>
      </c>
      <c r="S24" t="s">
        <v>108</v>
      </c>
    </row>
    <row r="25" spans="2:42">
      <c r="D25" s="2"/>
      <c r="E25" s="16">
        <v>0.15870000000000001</v>
      </c>
      <c r="F25" t="s">
        <v>109</v>
      </c>
      <c r="G25">
        <v>43</v>
      </c>
      <c r="H25" t="s">
        <v>50</v>
      </c>
      <c r="I25" t="s">
        <v>110</v>
      </c>
      <c r="J25" t="s">
        <v>111</v>
      </c>
      <c r="K25" t="s">
        <v>38</v>
      </c>
      <c r="L25" t="s">
        <v>107</v>
      </c>
      <c r="M25" t="s">
        <v>112</v>
      </c>
      <c r="N25" t="s">
        <v>105</v>
      </c>
      <c r="O25" t="s">
        <v>103</v>
      </c>
      <c r="P25" t="s">
        <v>104</v>
      </c>
      <c r="Q25" t="s">
        <v>105</v>
      </c>
      <c r="R25" t="s">
        <v>103</v>
      </c>
      <c r="S25" t="s">
        <v>104</v>
      </c>
      <c r="T25" t="s">
        <v>112</v>
      </c>
      <c r="U25" t="s">
        <v>105</v>
      </c>
      <c r="V25" t="s">
        <v>103</v>
      </c>
      <c r="W25" t="s">
        <v>113</v>
      </c>
    </row>
    <row r="26" spans="2:42">
      <c r="D26" s="2"/>
      <c r="E26" s="16">
        <v>0.1017</v>
      </c>
      <c r="F26" t="s">
        <v>114</v>
      </c>
      <c r="G26">
        <v>43</v>
      </c>
      <c r="H26" t="s">
        <v>51</v>
      </c>
      <c r="I26" t="s">
        <v>115</v>
      </c>
      <c r="J26" t="s">
        <v>116</v>
      </c>
      <c r="K26" t="s">
        <v>34</v>
      </c>
      <c r="L26" t="s">
        <v>107</v>
      </c>
      <c r="M26" t="s">
        <v>117</v>
      </c>
      <c r="N26" t="s">
        <v>103</v>
      </c>
      <c r="O26" t="s">
        <v>104</v>
      </c>
      <c r="P26" t="s">
        <v>117</v>
      </c>
      <c r="Q26" t="s">
        <v>103</v>
      </c>
      <c r="R26" t="s">
        <v>104</v>
      </c>
      <c r="S26" t="s">
        <v>105</v>
      </c>
      <c r="T26" t="s">
        <v>103</v>
      </c>
      <c r="U26" t="s">
        <v>104</v>
      </c>
      <c r="V26" t="s">
        <v>105</v>
      </c>
      <c r="W26" t="s">
        <v>103</v>
      </c>
      <c r="X26" t="s">
        <v>104</v>
      </c>
    </row>
    <row r="27" spans="2:42">
      <c r="D27" s="2"/>
      <c r="E27" s="16">
        <v>5.45E-2</v>
      </c>
      <c r="F27" t="s">
        <v>118</v>
      </c>
      <c r="G27">
        <v>42</v>
      </c>
      <c r="H27" t="s">
        <v>52</v>
      </c>
      <c r="I27" t="s">
        <v>119</v>
      </c>
      <c r="J27" t="s">
        <v>120</v>
      </c>
      <c r="K27" t="s">
        <v>42</v>
      </c>
      <c r="L27" t="s">
        <v>107</v>
      </c>
      <c r="M27" t="s">
        <v>112</v>
      </c>
      <c r="N27" t="s">
        <v>105</v>
      </c>
      <c r="O27" t="s">
        <v>103</v>
      </c>
      <c r="P27" t="s">
        <v>104</v>
      </c>
      <c r="Q27" t="s">
        <v>105</v>
      </c>
      <c r="R27" t="s">
        <v>103</v>
      </c>
      <c r="S27" t="s">
        <v>104</v>
      </c>
      <c r="T27" t="s">
        <v>105</v>
      </c>
      <c r="U27" t="s">
        <v>103</v>
      </c>
      <c r="V27" t="s">
        <v>113</v>
      </c>
    </row>
    <row r="28" spans="2:42">
      <c r="D28" s="2"/>
      <c r="E28" s="16">
        <v>3.8899999999999997E-2</v>
      </c>
      <c r="F28" t="s">
        <v>121</v>
      </c>
      <c r="G28">
        <v>43</v>
      </c>
      <c r="H28" t="s">
        <v>53</v>
      </c>
      <c r="I28" t="s">
        <v>122</v>
      </c>
      <c r="J28" t="s">
        <v>123</v>
      </c>
      <c r="K28" t="s">
        <v>40</v>
      </c>
      <c r="L28" t="s">
        <v>107</v>
      </c>
      <c r="M28" t="s">
        <v>112</v>
      </c>
      <c r="N28" t="s">
        <v>105</v>
      </c>
      <c r="O28" t="s">
        <v>103</v>
      </c>
      <c r="P28" t="s">
        <v>104</v>
      </c>
      <c r="Q28" t="s">
        <v>105</v>
      </c>
      <c r="R28" t="s">
        <v>103</v>
      </c>
      <c r="S28" t="s">
        <v>113</v>
      </c>
    </row>
    <row r="29" spans="2:42">
      <c r="D29" s="2"/>
      <c r="E29" s="16">
        <v>2.1899999999999999E-2</v>
      </c>
      <c r="F29" t="s">
        <v>124</v>
      </c>
      <c r="G29">
        <v>173</v>
      </c>
      <c r="H29" t="s">
        <v>54</v>
      </c>
      <c r="I29" t="s">
        <v>125</v>
      </c>
      <c r="J29" t="s">
        <v>126</v>
      </c>
      <c r="K29" t="s">
        <v>44</v>
      </c>
      <c r="L29" t="s">
        <v>127</v>
      </c>
      <c r="M29" t="s">
        <v>128</v>
      </c>
      <c r="W29">
        <v>30</v>
      </c>
      <c r="Z29">
        <v>60</v>
      </c>
      <c r="AC29">
        <v>120</v>
      </c>
      <c r="AD29" s="16" t="s">
        <v>46</v>
      </c>
      <c r="AF29">
        <v>240</v>
      </c>
      <c r="AI29">
        <v>480</v>
      </c>
      <c r="AL29">
        <v>960</v>
      </c>
      <c r="AO29">
        <v>1920</v>
      </c>
    </row>
    <row r="30" spans="2:42">
      <c r="D30" s="2"/>
      <c r="E30" s="16">
        <v>1.9E-3</v>
      </c>
      <c r="F30" t="s">
        <v>129</v>
      </c>
      <c r="G30">
        <v>6</v>
      </c>
      <c r="H30" t="s">
        <v>55</v>
      </c>
      <c r="I30" t="s">
        <v>130</v>
      </c>
      <c r="J30" t="s">
        <v>131</v>
      </c>
      <c r="K30" t="s">
        <v>44</v>
      </c>
      <c r="L30" t="s">
        <v>127</v>
      </c>
      <c r="M30" t="s">
        <v>132</v>
      </c>
      <c r="W30" t="str">
        <f>K23</f>
        <v>Name</v>
      </c>
      <c r="X30" t="str">
        <f>E23</f>
        <v>Time(%)</v>
      </c>
      <c r="Z30" t="str">
        <f>K48</f>
        <v>Name</v>
      </c>
      <c r="AA30" t="str">
        <f>E48</f>
        <v>Time(%)</v>
      </c>
      <c r="AC30" t="str">
        <f>K72</f>
        <v>Name</v>
      </c>
      <c r="AD30" t="str">
        <f>E72</f>
        <v>Time(%)</v>
      </c>
      <c r="AF30" t="str">
        <f>K96</f>
        <v>Name</v>
      </c>
      <c r="AG30" t="str">
        <f>E96</f>
        <v>Time(%)</v>
      </c>
      <c r="AI30" t="str">
        <f>K120</f>
        <v>Name</v>
      </c>
      <c r="AJ30" t="str">
        <f>E120</f>
        <v>Time(%)</v>
      </c>
      <c r="AL30" t="str">
        <f>K144</f>
        <v>Name</v>
      </c>
      <c r="AM30" t="str">
        <f>E144</f>
        <v>Time(%)</v>
      </c>
      <c r="AO30" t="str">
        <f>K168</f>
        <v>Name</v>
      </c>
      <c r="AP30" t="str">
        <f>E168</f>
        <v>Time(%)</v>
      </c>
    </row>
    <row r="31" spans="2:42">
      <c r="C31" t="s">
        <v>133</v>
      </c>
      <c r="D31" t="s">
        <v>134</v>
      </c>
      <c r="E31" s="16">
        <v>0.74950000000000006</v>
      </c>
      <c r="F31" t="s">
        <v>135</v>
      </c>
      <c r="G31">
        <v>12</v>
      </c>
      <c r="H31" t="s">
        <v>136</v>
      </c>
      <c r="I31" t="s">
        <v>137</v>
      </c>
      <c r="J31" t="s">
        <v>138</v>
      </c>
      <c r="K31" t="s">
        <v>139</v>
      </c>
      <c r="W31" t="str">
        <f t="shared" ref="W31:W37" si="19">K24</f>
        <v>gpu_dotp_wshuffle(double</v>
      </c>
      <c r="X31">
        <f t="shared" ref="X31:X37" si="20">E24</f>
        <v>0.62239999999999995</v>
      </c>
      <c r="Z31" t="str">
        <f>K49</f>
        <v>gpu_dotp_wshuffle(double</v>
      </c>
      <c r="AA31">
        <f>E49</f>
        <v>0.53659999999999997</v>
      </c>
      <c r="AC31" t="str">
        <f>K73</f>
        <v>gpu_dotp_wshuffle(double</v>
      </c>
      <c r="AD31">
        <f>E73</f>
        <v>0.52859999999999996</v>
      </c>
      <c r="AF31" t="str">
        <f>K97</f>
        <v>gpu_csr_matvec_product_par(unsigned</v>
      </c>
      <c r="AG31">
        <f>E97</f>
        <v>0.43259999999999998</v>
      </c>
      <c r="AI31" t="str">
        <f>K121</f>
        <v>gpu_csr_matvec_product_par(unsigned</v>
      </c>
      <c r="AJ31">
        <f>E121</f>
        <v>0.51670000000000005</v>
      </c>
      <c r="AL31" t="str">
        <f>K145</f>
        <v>gpu_csr_matvec_product_par(unsigned</v>
      </c>
      <c r="AM31">
        <f>E145</f>
        <v>0.5988</v>
      </c>
      <c r="AO31" t="str">
        <f>K169</f>
        <v>gpu_csr_matvec_product_par(unsigned</v>
      </c>
      <c r="AP31">
        <f>E169</f>
        <v>0.62309999999999999</v>
      </c>
    </row>
    <row r="32" spans="2:42">
      <c r="D32" s="2"/>
      <c r="E32" s="16">
        <v>0.2122</v>
      </c>
      <c r="F32" t="s">
        <v>140</v>
      </c>
      <c r="G32">
        <v>1</v>
      </c>
      <c r="H32" t="s">
        <v>140</v>
      </c>
      <c r="I32" t="s">
        <v>140</v>
      </c>
      <c r="J32" t="s">
        <v>140</v>
      </c>
      <c r="K32" t="s">
        <v>141</v>
      </c>
      <c r="W32" t="str">
        <f t="shared" si="19"/>
        <v>gpu_line6and7(unsigned</v>
      </c>
      <c r="X32">
        <f t="shared" si="20"/>
        <v>0.15870000000000001</v>
      </c>
      <c r="Z32" t="str">
        <f>K50</f>
        <v>gpu_line6and7(unsigned</v>
      </c>
      <c r="AA32">
        <f>E50</f>
        <v>0.13320000000000001</v>
      </c>
      <c r="AC32" t="str">
        <f>K74</f>
        <v>gpu_csr_matvec_product_par(unsigned</v>
      </c>
      <c r="AD32">
        <f>E74</f>
        <v>0.1605</v>
      </c>
      <c r="AF32" t="str">
        <f>K98</f>
        <v>gpu_dotp_wshuffle(double</v>
      </c>
      <c r="AG32">
        <f>E98</f>
        <v>0.29930000000000001</v>
      </c>
      <c r="AI32" t="str">
        <f>K122</f>
        <v>gpu_dotp_wshuffle(double</v>
      </c>
      <c r="AJ32">
        <f>E122</f>
        <v>0.17249999999999999</v>
      </c>
      <c r="AL32" t="str">
        <f>K146</f>
        <v>gpu_dotp_wshuffle(double</v>
      </c>
      <c r="AM32">
        <f>E146</f>
        <v>0.13400000000000001</v>
      </c>
      <c r="AO32" t="str">
        <f>K170</f>
        <v>gpu_dotp_wshuffle(double</v>
      </c>
      <c r="AP32">
        <f>E170</f>
        <v>0.11940000000000001</v>
      </c>
    </row>
    <row r="33" spans="4:42">
      <c r="D33" s="2"/>
      <c r="E33" s="16">
        <v>2.5100000000000001E-2</v>
      </c>
      <c r="F33" t="s">
        <v>142</v>
      </c>
      <c r="G33">
        <v>179</v>
      </c>
      <c r="H33" t="s">
        <v>143</v>
      </c>
      <c r="I33" t="s">
        <v>144</v>
      </c>
      <c r="J33" t="s">
        <v>145</v>
      </c>
      <c r="K33" t="s">
        <v>146</v>
      </c>
      <c r="W33" t="str">
        <f t="shared" si="19"/>
        <v>gpu_csr_matvec_product_par(unsigned</v>
      </c>
      <c r="X33">
        <f t="shared" si="20"/>
        <v>0.1017</v>
      </c>
      <c r="Z33" t="str">
        <f>K51</f>
        <v>[CUDA</v>
      </c>
      <c r="AA33">
        <f>E51</f>
        <v>0.13159999999999999</v>
      </c>
      <c r="AC33" t="str">
        <f>K75</f>
        <v>gpu_line6and7(unsigned</v>
      </c>
      <c r="AD33">
        <f>E75</f>
        <v>0.1278</v>
      </c>
      <c r="AF33" t="str">
        <f>K99</f>
        <v>gpu_line6and7(unsigned</v>
      </c>
      <c r="AG33">
        <f>E99</f>
        <v>8.2500000000000004E-2</v>
      </c>
      <c r="AI33" t="str">
        <f>K123</f>
        <v>gpu_line6and7(unsigned</v>
      </c>
      <c r="AJ33">
        <f>E123</f>
        <v>0.12620000000000001</v>
      </c>
      <c r="AL33" t="str">
        <f>K147</f>
        <v>gpu_line6and7(unsigned</v>
      </c>
      <c r="AM33">
        <f>E147</f>
        <v>8.9300000000000004E-2</v>
      </c>
      <c r="AO33" t="str">
        <f>K171</f>
        <v>gpu_line6and7(unsigned</v>
      </c>
      <c r="AP33">
        <f>E171</f>
        <v>8.5300000000000001E-2</v>
      </c>
    </row>
    <row r="34" spans="4:42">
      <c r="D34" s="2"/>
      <c r="E34" s="16">
        <v>6.7000000000000002E-3</v>
      </c>
      <c r="F34" t="s">
        <v>147</v>
      </c>
      <c r="G34">
        <v>257</v>
      </c>
      <c r="H34" t="s">
        <v>148</v>
      </c>
      <c r="I34" t="s">
        <v>149</v>
      </c>
      <c r="J34" t="s">
        <v>150</v>
      </c>
      <c r="K34" t="s">
        <v>151</v>
      </c>
      <c r="W34" t="str">
        <f t="shared" si="19"/>
        <v>gpu_line12(unsigned</v>
      </c>
      <c r="X34">
        <f t="shared" si="20"/>
        <v>5.45E-2</v>
      </c>
      <c r="Z34" t="str">
        <f>K52</f>
        <v>gpu_csr_matvec_product_par(unsigned</v>
      </c>
      <c r="AA34">
        <f>E52</f>
        <v>9.4200000000000006E-2</v>
      </c>
      <c r="AC34" t="str">
        <f>K76</f>
        <v>[CUDA</v>
      </c>
      <c r="AD34">
        <f>E76</f>
        <v>7.3099999999999998E-2</v>
      </c>
      <c r="AF34" t="str">
        <f>K100</f>
        <v>gpu_line12(unsigned</v>
      </c>
      <c r="AG34">
        <f>E100</f>
        <v>7.7499999999999999E-2</v>
      </c>
      <c r="AI34" t="str">
        <f>K124</f>
        <v>gpu_line8(unsigned</v>
      </c>
      <c r="AJ34">
        <f>E124</f>
        <v>8.4199999999999997E-2</v>
      </c>
      <c r="AL34" t="str">
        <f>K148</f>
        <v>gpu_line8(unsigned</v>
      </c>
      <c r="AM34">
        <f>E148</f>
        <v>8.48E-2</v>
      </c>
      <c r="AO34" t="str">
        <f>K172</f>
        <v>gpu_line8(unsigned</v>
      </c>
      <c r="AP34">
        <f>E172</f>
        <v>8.43E-2</v>
      </c>
    </row>
    <row r="35" spans="4:42">
      <c r="D35" s="2"/>
      <c r="E35" s="16">
        <v>4.8999999999999998E-3</v>
      </c>
      <c r="F35" t="s">
        <v>152</v>
      </c>
      <c r="G35">
        <v>300</v>
      </c>
      <c r="H35" t="s">
        <v>153</v>
      </c>
      <c r="I35" t="s">
        <v>154</v>
      </c>
      <c r="J35" t="s">
        <v>155</v>
      </c>
      <c r="K35" t="s">
        <v>156</v>
      </c>
      <c r="W35" t="str">
        <f t="shared" si="19"/>
        <v>gpu_line8(unsigned</v>
      </c>
      <c r="X35">
        <f t="shared" si="20"/>
        <v>3.8899999999999997E-2</v>
      </c>
      <c r="Z35" t="str">
        <f>K53</f>
        <v>gpu_line12(unsigned</v>
      </c>
      <c r="AA35">
        <f>E53</f>
        <v>5.1900000000000002E-2</v>
      </c>
      <c r="AC35" t="str">
        <f>K77</f>
        <v>gpu_line12(unsigned</v>
      </c>
      <c r="AD35">
        <f>E77</f>
        <v>6.5199999999999994E-2</v>
      </c>
      <c r="AF35" t="str">
        <f>K101</f>
        <v>gpu_line8(unsigned</v>
      </c>
      <c r="AG35">
        <f>E101</f>
        <v>5.1400000000000001E-2</v>
      </c>
      <c r="AI35" t="str">
        <f>K125</f>
        <v>gpu_line12(unsigned</v>
      </c>
      <c r="AJ35">
        <f>E125</f>
        <v>6.6400000000000001E-2</v>
      </c>
      <c r="AL35" t="str">
        <f>K149</f>
        <v>gpu_line12(unsigned</v>
      </c>
      <c r="AM35">
        <f>E149</f>
        <v>8.0199999999999994E-2</v>
      </c>
      <c r="AO35" t="str">
        <f>K173</f>
        <v>gpu_line12(unsigned</v>
      </c>
      <c r="AP35">
        <f>E173</f>
        <v>8.2799999999999999E-2</v>
      </c>
    </row>
    <row r="36" spans="4:42">
      <c r="D36" s="2"/>
      <c r="E36" s="16">
        <v>8.9999999999999998E-4</v>
      </c>
      <c r="F36" t="s">
        <v>157</v>
      </c>
      <c r="G36">
        <v>1</v>
      </c>
      <c r="H36" t="s">
        <v>157</v>
      </c>
      <c r="I36" t="s">
        <v>157</v>
      </c>
      <c r="J36" t="s">
        <v>157</v>
      </c>
      <c r="K36" t="s">
        <v>158</v>
      </c>
      <c r="W36" t="str">
        <f t="shared" si="19"/>
        <v>[CUDA</v>
      </c>
      <c r="X36">
        <f t="shared" si="20"/>
        <v>2.1899999999999999E-2</v>
      </c>
      <c r="Z36" t="str">
        <f>K54</f>
        <v>gpu_line8(unsigned</v>
      </c>
      <c r="AA36">
        <f>E54</f>
        <v>4.0099999999999997E-2</v>
      </c>
      <c r="AC36" t="str">
        <f>K78</f>
        <v>gpu_line8(unsigned</v>
      </c>
      <c r="AD36">
        <f>E78</f>
        <v>4.4600000000000001E-2</v>
      </c>
      <c r="AF36" t="str">
        <f>K102</f>
        <v>[CUDA</v>
      </c>
      <c r="AG36">
        <f>E102</f>
        <v>4.6800000000000001E-2</v>
      </c>
      <c r="AI36" t="str">
        <f>K126</f>
        <v>[CUDA</v>
      </c>
      <c r="AJ36">
        <f>E126</f>
        <v>2.1299999999999999E-2</v>
      </c>
      <c r="AL36" t="str">
        <f>K150</f>
        <v>[CUDA</v>
      </c>
      <c r="AM36">
        <f>E150</f>
        <v>6.8999999999999999E-3</v>
      </c>
      <c r="AO36" t="str">
        <f>K174</f>
        <v>[CUDA</v>
      </c>
      <c r="AP36">
        <f>E174</f>
        <v>3.5000000000000001E-3</v>
      </c>
    </row>
    <row r="37" spans="4:42">
      <c r="D37" s="2"/>
      <c r="E37" s="16">
        <v>4.0000000000000002E-4</v>
      </c>
      <c r="F37" t="s">
        <v>159</v>
      </c>
      <c r="G37">
        <v>12</v>
      </c>
      <c r="H37" t="s">
        <v>160</v>
      </c>
      <c r="I37" t="s">
        <v>161</v>
      </c>
      <c r="J37" t="s">
        <v>162</v>
      </c>
      <c r="K37" t="s">
        <v>163</v>
      </c>
      <c r="W37" t="str">
        <f t="shared" si="19"/>
        <v>[CUDA</v>
      </c>
      <c r="X37">
        <f t="shared" si="20"/>
        <v>1.9E-3</v>
      </c>
      <c r="Z37" t="str">
        <f>K55</f>
        <v>[CUDA</v>
      </c>
      <c r="AA37">
        <f>E55</f>
        <v>1.24E-2</v>
      </c>
      <c r="AC37" t="str">
        <f>K79</f>
        <v>[CUDA</v>
      </c>
      <c r="AD37">
        <f>E79</f>
        <v>2.0000000000000001E-4</v>
      </c>
      <c r="AF37" t="str">
        <f>K103</f>
        <v>[CUDA</v>
      </c>
      <c r="AG37">
        <f>E103</f>
        <v>0.01</v>
      </c>
      <c r="AI37" t="str">
        <f>K127</f>
        <v>[CUDA</v>
      </c>
      <c r="AJ37">
        <f>E127</f>
        <v>1.2699999999999999E-2</v>
      </c>
      <c r="AL37" t="str">
        <f>K151</f>
        <v>[CUDA</v>
      </c>
      <c r="AM37">
        <f>E151</f>
        <v>6.1000000000000004E-3</v>
      </c>
      <c r="AO37" t="str">
        <f>K175</f>
        <v>[CUDA</v>
      </c>
      <c r="AP37">
        <f>E175</f>
        <v>1.6000000000000001E-3</v>
      </c>
    </row>
    <row r="38" spans="4:42">
      <c r="D38" s="2"/>
      <c r="E38" s="16">
        <v>2.9999999999999997E-4</v>
      </c>
      <c r="F38" t="s">
        <v>164</v>
      </c>
      <c r="G38">
        <v>97</v>
      </c>
      <c r="H38" t="s">
        <v>165</v>
      </c>
      <c r="I38" t="s">
        <v>166</v>
      </c>
      <c r="J38" t="s">
        <v>167</v>
      </c>
      <c r="K38" t="s">
        <v>168</v>
      </c>
    </row>
    <row r="39" spans="4:42">
      <c r="D39" s="2"/>
      <c r="E39" s="16">
        <v>1E-4</v>
      </c>
      <c r="F39" t="s">
        <v>169</v>
      </c>
      <c r="G39">
        <v>1</v>
      </c>
      <c r="H39" t="s">
        <v>169</v>
      </c>
      <c r="I39" t="s">
        <v>169</v>
      </c>
      <c r="J39" t="s">
        <v>169</v>
      </c>
      <c r="K39" t="s">
        <v>170</v>
      </c>
    </row>
    <row r="40" spans="4:42">
      <c r="D40" s="2"/>
      <c r="E40" s="16">
        <v>0</v>
      </c>
      <c r="F40" t="s">
        <v>171</v>
      </c>
      <c r="G40">
        <v>1</v>
      </c>
      <c r="H40" t="s">
        <v>171</v>
      </c>
      <c r="I40" t="s">
        <v>171</v>
      </c>
      <c r="J40" t="s">
        <v>171</v>
      </c>
      <c r="K40" t="s">
        <v>172</v>
      </c>
    </row>
    <row r="41" spans="4:42">
      <c r="D41" s="2"/>
      <c r="E41" s="16">
        <v>0</v>
      </c>
      <c r="F41" t="s">
        <v>173</v>
      </c>
      <c r="G41">
        <v>3</v>
      </c>
      <c r="H41" t="s">
        <v>174</v>
      </c>
      <c r="I41" t="s">
        <v>175</v>
      </c>
      <c r="J41" t="s">
        <v>176</v>
      </c>
      <c r="K41" t="s">
        <v>177</v>
      </c>
    </row>
    <row r="42" spans="4:42">
      <c r="D42" s="2"/>
      <c r="E42" s="16">
        <v>0</v>
      </c>
      <c r="F42" t="s">
        <v>178</v>
      </c>
      <c r="G42">
        <v>2</v>
      </c>
      <c r="H42" t="s">
        <v>179</v>
      </c>
      <c r="I42" t="s">
        <v>180</v>
      </c>
      <c r="J42" t="s">
        <v>181</v>
      </c>
      <c r="K42" t="s">
        <v>182</v>
      </c>
    </row>
    <row r="43" spans="4:42">
      <c r="D43" s="2"/>
      <c r="E43" s="16">
        <v>0</v>
      </c>
      <c r="F43" t="s">
        <v>183</v>
      </c>
      <c r="G43">
        <v>1</v>
      </c>
      <c r="H43" t="s">
        <v>183</v>
      </c>
      <c r="I43" t="s">
        <v>183</v>
      </c>
      <c r="J43" t="s">
        <v>183</v>
      </c>
      <c r="K43" t="s">
        <v>184</v>
      </c>
    </row>
    <row r="46" spans="4:42">
      <c r="D46">
        <f>SQRT(D47)</f>
        <v>60</v>
      </c>
    </row>
    <row r="47" spans="4:42">
      <c r="D47">
        <f>D22*4</f>
        <v>3600</v>
      </c>
    </row>
    <row r="48" spans="4:42">
      <c r="D48" s="2" t="s">
        <v>92</v>
      </c>
      <c r="E48" t="s">
        <v>93</v>
      </c>
      <c r="F48" t="s">
        <v>94</v>
      </c>
      <c r="G48" t="s">
        <v>95</v>
      </c>
      <c r="H48" t="s">
        <v>31</v>
      </c>
      <c r="I48" t="s">
        <v>96</v>
      </c>
      <c r="J48" t="s">
        <v>97</v>
      </c>
      <c r="K48" t="s">
        <v>32</v>
      </c>
    </row>
    <row r="49" spans="3:25">
      <c r="C49" t="s">
        <v>98</v>
      </c>
      <c r="D49" t="s">
        <v>99</v>
      </c>
      <c r="E49" s="16">
        <v>0.53659999999999997</v>
      </c>
      <c r="F49" t="s">
        <v>185</v>
      </c>
      <c r="G49">
        <v>270</v>
      </c>
      <c r="H49" t="s">
        <v>57</v>
      </c>
      <c r="I49" t="s">
        <v>186</v>
      </c>
      <c r="J49" t="s">
        <v>187</v>
      </c>
      <c r="K49" t="s">
        <v>36</v>
      </c>
      <c r="L49" t="s">
        <v>103</v>
      </c>
      <c r="M49" t="s">
        <v>104</v>
      </c>
      <c r="N49" t="s">
        <v>105</v>
      </c>
      <c r="O49" t="s">
        <v>103</v>
      </c>
      <c r="P49" t="s">
        <v>104</v>
      </c>
      <c r="Q49" t="s">
        <v>106</v>
      </c>
      <c r="R49" t="s">
        <v>107</v>
      </c>
      <c r="S49" t="s">
        <v>108</v>
      </c>
    </row>
    <row r="50" spans="3:25">
      <c r="D50" s="2"/>
      <c r="E50" s="16">
        <v>0.13320000000000001</v>
      </c>
      <c r="F50" t="s">
        <v>188</v>
      </c>
      <c r="G50">
        <v>90</v>
      </c>
      <c r="H50" t="s">
        <v>58</v>
      </c>
      <c r="I50" t="s">
        <v>189</v>
      </c>
      <c r="J50" t="s">
        <v>190</v>
      </c>
      <c r="K50" t="s">
        <v>38</v>
      </c>
      <c r="L50" t="s">
        <v>107</v>
      </c>
      <c r="M50" t="s">
        <v>112</v>
      </c>
      <c r="N50" t="s">
        <v>105</v>
      </c>
      <c r="O50" t="s">
        <v>103</v>
      </c>
      <c r="P50" t="s">
        <v>104</v>
      </c>
      <c r="Q50" t="s">
        <v>105</v>
      </c>
      <c r="R50" t="s">
        <v>103</v>
      </c>
      <c r="S50" t="s">
        <v>104</v>
      </c>
      <c r="T50" t="s">
        <v>112</v>
      </c>
      <c r="U50" t="s">
        <v>105</v>
      </c>
      <c r="V50" t="s">
        <v>103</v>
      </c>
    </row>
    <row r="51" spans="3:25">
      <c r="D51" s="2"/>
      <c r="E51" s="16">
        <v>0.13159999999999999</v>
      </c>
      <c r="F51" t="s">
        <v>191</v>
      </c>
      <c r="G51">
        <v>361</v>
      </c>
      <c r="H51" t="s">
        <v>59</v>
      </c>
      <c r="I51" t="s">
        <v>192</v>
      </c>
      <c r="J51" t="s">
        <v>193</v>
      </c>
      <c r="K51" t="s">
        <v>44</v>
      </c>
      <c r="L51" t="s">
        <v>127</v>
      </c>
      <c r="M51" t="s">
        <v>128</v>
      </c>
    </row>
    <row r="52" spans="3:25">
      <c r="D52" s="2"/>
      <c r="E52" s="16">
        <v>9.4200000000000006E-2</v>
      </c>
      <c r="F52" t="s">
        <v>194</v>
      </c>
      <c r="G52">
        <v>90</v>
      </c>
      <c r="H52" t="s">
        <v>60</v>
      </c>
      <c r="I52" t="s">
        <v>195</v>
      </c>
      <c r="J52" t="s">
        <v>196</v>
      </c>
      <c r="K52" t="s">
        <v>34</v>
      </c>
      <c r="L52" t="s">
        <v>107</v>
      </c>
      <c r="M52" t="s">
        <v>117</v>
      </c>
      <c r="N52" t="s">
        <v>103</v>
      </c>
      <c r="O52" t="s">
        <v>104</v>
      </c>
      <c r="P52" t="s">
        <v>117</v>
      </c>
      <c r="Q52" t="s">
        <v>103</v>
      </c>
      <c r="R52" t="s">
        <v>104</v>
      </c>
      <c r="S52" t="s">
        <v>105</v>
      </c>
      <c r="T52" t="s">
        <v>103</v>
      </c>
      <c r="U52" t="s">
        <v>104</v>
      </c>
      <c r="V52" t="s">
        <v>105</v>
      </c>
      <c r="Y52" t="s">
        <v>108</v>
      </c>
    </row>
    <row r="53" spans="3:25">
      <c r="D53" s="2"/>
      <c r="E53" s="16">
        <v>5.1900000000000002E-2</v>
      </c>
      <c r="F53" t="s">
        <v>197</v>
      </c>
      <c r="G53">
        <v>89</v>
      </c>
      <c r="H53" t="s">
        <v>61</v>
      </c>
      <c r="I53" t="s">
        <v>198</v>
      </c>
      <c r="J53" t="s">
        <v>130</v>
      </c>
      <c r="K53" t="s">
        <v>42</v>
      </c>
      <c r="L53" t="s">
        <v>107</v>
      </c>
      <c r="M53" t="s">
        <v>112</v>
      </c>
      <c r="N53" s="16" t="s">
        <v>105</v>
      </c>
      <c r="O53" t="s">
        <v>103</v>
      </c>
      <c r="P53" t="s">
        <v>104</v>
      </c>
      <c r="Q53" t="s">
        <v>105</v>
      </c>
      <c r="R53" t="s">
        <v>103</v>
      </c>
      <c r="S53" t="s">
        <v>104</v>
      </c>
      <c r="T53" t="s">
        <v>105</v>
      </c>
      <c r="U53" t="s">
        <v>103</v>
      </c>
      <c r="V53" t="s">
        <v>113</v>
      </c>
    </row>
    <row r="54" spans="3:25">
      <c r="D54" s="2"/>
      <c r="E54" s="16">
        <v>4.0099999999999997E-2</v>
      </c>
      <c r="F54" t="s">
        <v>199</v>
      </c>
      <c r="G54">
        <v>90</v>
      </c>
      <c r="H54" t="s">
        <v>62</v>
      </c>
      <c r="I54" t="s">
        <v>200</v>
      </c>
      <c r="J54" s="2" t="s">
        <v>201</v>
      </c>
      <c r="K54" t="s">
        <v>40</v>
      </c>
      <c r="L54" s="2" t="s">
        <v>107</v>
      </c>
      <c r="M54" t="s">
        <v>112</v>
      </c>
      <c r="N54" t="s">
        <v>105</v>
      </c>
      <c r="O54" t="s">
        <v>103</v>
      </c>
      <c r="P54" t="s">
        <v>104</v>
      </c>
      <c r="Q54" t="s">
        <v>105</v>
      </c>
      <c r="R54" t="s">
        <v>103</v>
      </c>
      <c r="S54" t="s">
        <v>113</v>
      </c>
    </row>
    <row r="55" spans="3:25">
      <c r="D55" s="2"/>
      <c r="E55" s="16">
        <v>1.24E-2</v>
      </c>
      <c r="F55" t="s">
        <v>202</v>
      </c>
      <c r="G55">
        <v>6</v>
      </c>
      <c r="H55" t="s">
        <v>63</v>
      </c>
      <c r="I55" t="s">
        <v>203</v>
      </c>
      <c r="J55" s="2" t="s">
        <v>204</v>
      </c>
      <c r="K55" t="s">
        <v>44</v>
      </c>
      <c r="L55" s="16" t="s">
        <v>127</v>
      </c>
      <c r="M55" t="s">
        <v>132</v>
      </c>
    </row>
    <row r="56" spans="3:25">
      <c r="C56" t="s">
        <v>133</v>
      </c>
      <c r="D56" t="s">
        <v>134</v>
      </c>
      <c r="E56" s="16">
        <v>0.42730000000000001</v>
      </c>
      <c r="F56" t="s">
        <v>205</v>
      </c>
      <c r="G56">
        <v>367</v>
      </c>
      <c r="H56" s="2" t="s">
        <v>206</v>
      </c>
      <c r="I56" t="s">
        <v>207</v>
      </c>
      <c r="J56" t="s">
        <v>208</v>
      </c>
      <c r="K56" t="s">
        <v>146</v>
      </c>
    </row>
    <row r="57" spans="3:25">
      <c r="D57" s="2"/>
      <c r="E57" s="16">
        <v>0.31480000000000002</v>
      </c>
      <c r="F57" t="s">
        <v>209</v>
      </c>
      <c r="G57">
        <v>539</v>
      </c>
      <c r="H57" t="s">
        <v>210</v>
      </c>
      <c r="I57" t="s">
        <v>211</v>
      </c>
      <c r="J57" s="2" t="s">
        <v>212</v>
      </c>
      <c r="K57" t="s">
        <v>151</v>
      </c>
    </row>
    <row r="58" spans="3:25">
      <c r="D58" s="2"/>
      <c r="E58" s="16">
        <v>0.25380000000000003</v>
      </c>
      <c r="F58" t="s">
        <v>213</v>
      </c>
      <c r="G58">
        <v>12</v>
      </c>
      <c r="H58" t="s">
        <v>214</v>
      </c>
      <c r="I58" t="s">
        <v>215</v>
      </c>
      <c r="J58" s="2" t="s">
        <v>216</v>
      </c>
      <c r="K58" t="s">
        <v>139</v>
      </c>
    </row>
    <row r="59" spans="3:25">
      <c r="D59" s="2"/>
      <c r="E59" s="16">
        <v>3.8E-3</v>
      </c>
      <c r="F59" t="s">
        <v>217</v>
      </c>
      <c r="G59">
        <v>629</v>
      </c>
      <c r="H59" t="s">
        <v>218</v>
      </c>
      <c r="I59" t="s">
        <v>219</v>
      </c>
      <c r="J59" s="2" t="s">
        <v>220</v>
      </c>
      <c r="K59" t="s">
        <v>156</v>
      </c>
    </row>
    <row r="60" spans="3:25">
      <c r="D60" s="2"/>
      <c r="E60" s="16">
        <v>2.0000000000000001E-4</v>
      </c>
      <c r="F60" t="s">
        <v>221</v>
      </c>
      <c r="G60">
        <v>1</v>
      </c>
      <c r="H60" t="s">
        <v>221</v>
      </c>
      <c r="I60" t="s">
        <v>221</v>
      </c>
      <c r="J60" s="2" t="s">
        <v>221</v>
      </c>
      <c r="K60" t="s">
        <v>158</v>
      </c>
    </row>
    <row r="61" spans="3:25">
      <c r="D61" s="2"/>
      <c r="E61" s="16">
        <v>1E-4</v>
      </c>
      <c r="F61" t="s">
        <v>222</v>
      </c>
      <c r="G61">
        <v>97</v>
      </c>
      <c r="H61" t="s">
        <v>223</v>
      </c>
      <c r="I61" t="s">
        <v>224</v>
      </c>
      <c r="J61" s="2" t="s">
        <v>225</v>
      </c>
      <c r="K61" t="s">
        <v>168</v>
      </c>
    </row>
    <row r="62" spans="3:25">
      <c r="D62" s="2"/>
      <c r="E62" s="16">
        <v>0</v>
      </c>
      <c r="F62" t="s">
        <v>226</v>
      </c>
      <c r="G62">
        <v>1</v>
      </c>
      <c r="H62" t="s">
        <v>226</v>
      </c>
      <c r="I62" t="s">
        <v>226</v>
      </c>
      <c r="J62" s="2" t="s">
        <v>226</v>
      </c>
      <c r="K62" t="s">
        <v>170</v>
      </c>
    </row>
    <row r="63" spans="3:25">
      <c r="D63" s="2"/>
      <c r="E63" s="16">
        <v>0</v>
      </c>
      <c r="F63" t="s">
        <v>227</v>
      </c>
      <c r="G63">
        <v>1</v>
      </c>
      <c r="H63" t="s">
        <v>227</v>
      </c>
      <c r="I63" t="s">
        <v>227</v>
      </c>
      <c r="J63" s="2" t="s">
        <v>227</v>
      </c>
      <c r="K63" t="s">
        <v>172</v>
      </c>
    </row>
    <row r="64" spans="3:25">
      <c r="D64" s="2"/>
      <c r="E64" s="16">
        <v>0</v>
      </c>
      <c r="F64" t="s">
        <v>228</v>
      </c>
      <c r="G64">
        <v>3</v>
      </c>
      <c r="H64" t="s">
        <v>229</v>
      </c>
      <c r="I64" t="s">
        <v>230</v>
      </c>
      <c r="J64" s="2" t="s">
        <v>231</v>
      </c>
      <c r="K64" t="s">
        <v>177</v>
      </c>
    </row>
    <row r="65" spans="3:25">
      <c r="D65" s="2"/>
      <c r="E65" s="16">
        <v>0</v>
      </c>
      <c r="F65" t="s">
        <v>232</v>
      </c>
      <c r="G65">
        <v>2</v>
      </c>
      <c r="H65" t="s">
        <v>233</v>
      </c>
      <c r="I65" t="s">
        <v>234</v>
      </c>
      <c r="J65" s="2" t="s">
        <v>235</v>
      </c>
      <c r="K65" t="s">
        <v>182</v>
      </c>
    </row>
    <row r="66" spans="3:25">
      <c r="D66" s="2"/>
      <c r="E66" s="16">
        <v>0</v>
      </c>
      <c r="F66" t="s">
        <v>236</v>
      </c>
      <c r="G66">
        <v>1</v>
      </c>
      <c r="H66" t="s">
        <v>236</v>
      </c>
      <c r="I66" t="s">
        <v>236</v>
      </c>
      <c r="J66" s="2" t="s">
        <v>236</v>
      </c>
      <c r="K66" t="s">
        <v>184</v>
      </c>
    </row>
    <row r="67" spans="3:25">
      <c r="J67" s="2"/>
    </row>
    <row r="68" spans="3:25">
      <c r="J68" s="2"/>
      <c r="K68" s="16"/>
    </row>
    <row r="69" spans="3:25">
      <c r="I69" s="2"/>
      <c r="J69" s="2"/>
      <c r="K69" s="16"/>
    </row>
    <row r="70" spans="3:25">
      <c r="D70">
        <f>SQRT(D71)</f>
        <v>120</v>
      </c>
      <c r="J70" s="2"/>
      <c r="K70" s="16"/>
    </row>
    <row r="71" spans="3:25">
      <c r="D71">
        <f>D47*4</f>
        <v>14400</v>
      </c>
      <c r="I71" s="2"/>
      <c r="J71" s="2"/>
      <c r="K71" s="16"/>
    </row>
    <row r="72" spans="3:25">
      <c r="D72" s="2" t="s">
        <v>92</v>
      </c>
      <c r="E72" t="s">
        <v>93</v>
      </c>
      <c r="F72" t="s">
        <v>94</v>
      </c>
      <c r="G72" t="s">
        <v>95</v>
      </c>
      <c r="H72" t="s">
        <v>31</v>
      </c>
      <c r="I72" s="2" t="s">
        <v>96</v>
      </c>
      <c r="J72" t="s">
        <v>97</v>
      </c>
      <c r="K72" s="16" t="s">
        <v>32</v>
      </c>
    </row>
    <row r="73" spans="3:25">
      <c r="C73" t="s">
        <v>98</v>
      </c>
      <c r="D73" t="s">
        <v>99</v>
      </c>
      <c r="E73" s="16">
        <v>0.52859999999999996</v>
      </c>
      <c r="F73" t="s">
        <v>237</v>
      </c>
      <c r="G73" s="2">
        <v>30006</v>
      </c>
      <c r="H73" t="s">
        <v>64</v>
      </c>
      <c r="I73" s="16" t="s">
        <v>238</v>
      </c>
      <c r="J73" t="s">
        <v>239</v>
      </c>
      <c r="K73" t="s">
        <v>36</v>
      </c>
      <c r="L73" t="s">
        <v>103</v>
      </c>
      <c r="M73" t="s">
        <v>104</v>
      </c>
      <c r="N73" t="s">
        <v>105</v>
      </c>
      <c r="O73" t="s">
        <v>103</v>
      </c>
      <c r="P73" t="s">
        <v>104</v>
      </c>
      <c r="Q73" t="s">
        <v>106</v>
      </c>
      <c r="R73" t="s">
        <v>107</v>
      </c>
      <c r="S73" t="s">
        <v>108</v>
      </c>
    </row>
    <row r="74" spans="3:25">
      <c r="D74" s="2"/>
      <c r="E74" s="16">
        <v>0.1605</v>
      </c>
      <c r="F74" t="s">
        <v>240</v>
      </c>
      <c r="G74">
        <v>10002</v>
      </c>
      <c r="H74" t="s">
        <v>65</v>
      </c>
      <c r="I74" s="2" t="s">
        <v>241</v>
      </c>
      <c r="J74" s="2" t="s">
        <v>242</v>
      </c>
      <c r="K74" s="16" t="s">
        <v>34</v>
      </c>
      <c r="L74" t="s">
        <v>107</v>
      </c>
      <c r="M74" t="s">
        <v>117</v>
      </c>
      <c r="N74" t="s">
        <v>103</v>
      </c>
      <c r="O74" t="s">
        <v>104</v>
      </c>
      <c r="P74" t="s">
        <v>117</v>
      </c>
      <c r="Q74" t="s">
        <v>103</v>
      </c>
      <c r="R74" t="s">
        <v>104</v>
      </c>
      <c r="S74" t="s">
        <v>105</v>
      </c>
      <c r="T74" t="s">
        <v>103</v>
      </c>
      <c r="U74" t="s">
        <v>104</v>
      </c>
      <c r="V74" t="s">
        <v>105</v>
      </c>
      <c r="Y74" t="s">
        <v>108</v>
      </c>
    </row>
    <row r="75" spans="3:25">
      <c r="D75" s="2"/>
      <c r="E75" s="16">
        <v>0.1278</v>
      </c>
      <c r="F75" t="s">
        <v>243</v>
      </c>
      <c r="G75">
        <v>10002</v>
      </c>
      <c r="H75" t="s">
        <v>66</v>
      </c>
      <c r="I75" t="s">
        <v>244</v>
      </c>
      <c r="J75" s="2" t="s">
        <v>245</v>
      </c>
      <c r="K75" t="s">
        <v>38</v>
      </c>
      <c r="L75" t="s">
        <v>107</v>
      </c>
      <c r="M75" s="16" t="s">
        <v>112</v>
      </c>
      <c r="N75" t="s">
        <v>105</v>
      </c>
      <c r="O75" t="s">
        <v>103</v>
      </c>
      <c r="P75" t="s">
        <v>104</v>
      </c>
      <c r="Q75" t="s">
        <v>105</v>
      </c>
      <c r="R75" t="s">
        <v>103</v>
      </c>
      <c r="S75" t="s">
        <v>104</v>
      </c>
      <c r="T75" t="s">
        <v>112</v>
      </c>
      <c r="U75" t="s">
        <v>105</v>
      </c>
      <c r="V75" t="s">
        <v>103</v>
      </c>
    </row>
    <row r="76" spans="3:25">
      <c r="D76" s="2"/>
      <c r="E76" s="16">
        <v>7.3099999999999998E-2</v>
      </c>
      <c r="F76" t="s">
        <v>246</v>
      </c>
      <c r="G76">
        <v>40009</v>
      </c>
      <c r="H76" t="s">
        <v>67</v>
      </c>
      <c r="I76" s="2" t="s">
        <v>247</v>
      </c>
      <c r="J76" s="2" t="s">
        <v>248</v>
      </c>
      <c r="K76" s="16" t="s">
        <v>44</v>
      </c>
      <c r="L76" t="s">
        <v>127</v>
      </c>
      <c r="M76" t="s">
        <v>128</v>
      </c>
    </row>
    <row r="77" spans="3:25">
      <c r="D77" s="2"/>
      <c r="E77" s="16">
        <v>6.5199999999999994E-2</v>
      </c>
      <c r="F77" t="s">
        <v>249</v>
      </c>
      <c r="G77">
        <v>10002</v>
      </c>
      <c r="H77" t="s">
        <v>68</v>
      </c>
      <c r="I77" s="2" t="s">
        <v>250</v>
      </c>
      <c r="J77" s="2" t="s">
        <v>251</v>
      </c>
      <c r="K77" s="16" t="s">
        <v>42</v>
      </c>
      <c r="L77" s="16" t="s">
        <v>107</v>
      </c>
      <c r="M77" t="s">
        <v>112</v>
      </c>
      <c r="N77" t="s">
        <v>105</v>
      </c>
      <c r="O77" t="s">
        <v>103</v>
      </c>
      <c r="P77" t="s">
        <v>104</v>
      </c>
      <c r="Q77" t="s">
        <v>105</v>
      </c>
      <c r="R77" t="s">
        <v>103</v>
      </c>
      <c r="S77" t="s">
        <v>104</v>
      </c>
      <c r="T77" t="s">
        <v>105</v>
      </c>
      <c r="U77" t="s">
        <v>103</v>
      </c>
      <c r="V77" t="s">
        <v>113</v>
      </c>
    </row>
    <row r="78" spans="3:25">
      <c r="D78" s="2"/>
      <c r="E78" s="16">
        <v>4.4600000000000001E-2</v>
      </c>
      <c r="F78" t="s">
        <v>252</v>
      </c>
      <c r="G78">
        <v>10002</v>
      </c>
      <c r="H78" t="s">
        <v>69</v>
      </c>
      <c r="I78" s="2" t="s">
        <v>130</v>
      </c>
      <c r="J78" s="2" t="s">
        <v>253</v>
      </c>
      <c r="K78" s="16" t="s">
        <v>40</v>
      </c>
      <c r="L78" t="s">
        <v>107</v>
      </c>
      <c r="M78" t="s">
        <v>112</v>
      </c>
      <c r="N78" t="s">
        <v>105</v>
      </c>
      <c r="O78" t="s">
        <v>103</v>
      </c>
      <c r="P78" t="s">
        <v>104</v>
      </c>
      <c r="Q78" t="s">
        <v>105</v>
      </c>
      <c r="R78" t="s">
        <v>103</v>
      </c>
      <c r="S78" t="s">
        <v>113</v>
      </c>
    </row>
    <row r="79" spans="3:25">
      <c r="D79" s="2"/>
      <c r="E79" s="16">
        <v>2.0000000000000001E-4</v>
      </c>
      <c r="F79" t="s">
        <v>254</v>
      </c>
      <c r="G79">
        <v>6</v>
      </c>
      <c r="H79" t="s">
        <v>70</v>
      </c>
      <c r="I79" s="2" t="s">
        <v>255</v>
      </c>
      <c r="J79" s="2" t="s">
        <v>256</v>
      </c>
      <c r="K79" s="16" t="s">
        <v>44</v>
      </c>
      <c r="L79" t="s">
        <v>127</v>
      </c>
      <c r="M79" t="s">
        <v>132</v>
      </c>
    </row>
    <row r="80" spans="3:25">
      <c r="C80" t="s">
        <v>133</v>
      </c>
      <c r="D80" t="s">
        <v>134</v>
      </c>
      <c r="E80" s="16">
        <v>0.4536</v>
      </c>
      <c r="F80" t="s">
        <v>257</v>
      </c>
      <c r="G80" s="2">
        <v>40015</v>
      </c>
      <c r="H80" s="2" t="s">
        <v>258</v>
      </c>
      <c r="I80" s="16" t="s">
        <v>259</v>
      </c>
      <c r="J80" t="s">
        <v>260</v>
      </c>
      <c r="K80" t="s">
        <v>146</v>
      </c>
    </row>
    <row r="81" spans="4:12">
      <c r="D81" s="2"/>
      <c r="E81" s="16">
        <v>0.20019999999999999</v>
      </c>
      <c r="F81" t="s">
        <v>261</v>
      </c>
      <c r="G81">
        <v>70014</v>
      </c>
      <c r="H81" t="s">
        <v>262</v>
      </c>
      <c r="I81" s="2" t="s">
        <v>263</v>
      </c>
      <c r="J81" s="2" t="s">
        <v>264</v>
      </c>
      <c r="K81" s="16" t="s">
        <v>156</v>
      </c>
    </row>
    <row r="82" spans="4:12">
      <c r="D82" s="2"/>
      <c r="E82" s="16">
        <v>0.16300000000000001</v>
      </c>
      <c r="F82" t="s">
        <v>265</v>
      </c>
      <c r="G82">
        <v>12</v>
      </c>
      <c r="H82" t="s">
        <v>266</v>
      </c>
      <c r="I82" s="2" t="s">
        <v>267</v>
      </c>
      <c r="J82" s="2" t="s">
        <v>268</v>
      </c>
      <c r="K82" s="16" t="s">
        <v>139</v>
      </c>
      <c r="L82" s="16"/>
    </row>
    <row r="83" spans="4:12">
      <c r="D83" s="2"/>
      <c r="E83" s="16">
        <v>0.1507</v>
      </c>
      <c r="F83" t="s">
        <v>269</v>
      </c>
      <c r="G83">
        <v>60012</v>
      </c>
      <c r="H83" t="s">
        <v>270</v>
      </c>
      <c r="I83" s="2" t="s">
        <v>271</v>
      </c>
      <c r="J83" s="2" t="s">
        <v>272</v>
      </c>
      <c r="K83" s="16" t="s">
        <v>151</v>
      </c>
    </row>
    <row r="84" spans="4:12">
      <c r="D84" s="2"/>
      <c r="E84" s="16">
        <v>3.2000000000000001E-2</v>
      </c>
      <c r="F84" t="s">
        <v>273</v>
      </c>
      <c r="G84">
        <v>1</v>
      </c>
      <c r="H84" t="s">
        <v>273</v>
      </c>
      <c r="I84" s="2" t="s">
        <v>273</v>
      </c>
      <c r="J84" s="2" t="s">
        <v>273</v>
      </c>
      <c r="K84" s="16" t="s">
        <v>141</v>
      </c>
    </row>
    <row r="85" spans="4:12">
      <c r="D85" s="2"/>
      <c r="E85" s="16">
        <v>2.0000000000000001E-4</v>
      </c>
      <c r="F85" t="s">
        <v>274</v>
      </c>
      <c r="G85">
        <v>1</v>
      </c>
      <c r="H85" t="s">
        <v>274</v>
      </c>
      <c r="I85" s="2" t="s">
        <v>274</v>
      </c>
      <c r="J85" s="2" t="s">
        <v>274</v>
      </c>
      <c r="K85" s="16" t="s">
        <v>158</v>
      </c>
    </row>
    <row r="86" spans="4:12">
      <c r="D86" s="2"/>
      <c r="E86" s="16">
        <v>1E-4</v>
      </c>
      <c r="F86" t="s">
        <v>275</v>
      </c>
      <c r="G86">
        <v>12</v>
      </c>
      <c r="H86" t="s">
        <v>276</v>
      </c>
      <c r="I86" s="2" t="s">
        <v>277</v>
      </c>
      <c r="J86" t="s">
        <v>278</v>
      </c>
      <c r="K86" t="s">
        <v>163</v>
      </c>
    </row>
    <row r="87" spans="4:12">
      <c r="D87" s="2"/>
      <c r="E87" s="16">
        <v>1E-4</v>
      </c>
      <c r="F87" t="s">
        <v>279</v>
      </c>
      <c r="G87">
        <v>97</v>
      </c>
      <c r="H87" t="s">
        <v>280</v>
      </c>
      <c r="I87" s="2" t="s">
        <v>281</v>
      </c>
      <c r="J87" t="s">
        <v>282</v>
      </c>
      <c r="K87" t="s">
        <v>168</v>
      </c>
    </row>
    <row r="88" spans="4:12">
      <c r="D88" s="2"/>
      <c r="E88" s="16">
        <v>0</v>
      </c>
      <c r="F88" t="s">
        <v>283</v>
      </c>
      <c r="G88">
        <v>1</v>
      </c>
      <c r="H88" t="s">
        <v>283</v>
      </c>
      <c r="I88" s="2" t="s">
        <v>283</v>
      </c>
      <c r="J88" s="16" t="s">
        <v>283</v>
      </c>
      <c r="K88" t="s">
        <v>170</v>
      </c>
    </row>
    <row r="89" spans="4:12">
      <c r="D89" s="2"/>
      <c r="E89" s="16">
        <v>0</v>
      </c>
      <c r="F89" t="s">
        <v>284</v>
      </c>
      <c r="G89">
        <v>1</v>
      </c>
      <c r="H89" t="s">
        <v>284</v>
      </c>
      <c r="I89" s="2" t="s">
        <v>284</v>
      </c>
      <c r="J89" s="16" t="s">
        <v>284</v>
      </c>
      <c r="K89" t="s">
        <v>172</v>
      </c>
    </row>
    <row r="90" spans="4:12">
      <c r="D90" s="2"/>
      <c r="E90" s="16">
        <v>0</v>
      </c>
      <c r="F90" t="s">
        <v>285</v>
      </c>
      <c r="G90">
        <v>3</v>
      </c>
      <c r="H90" t="s">
        <v>286</v>
      </c>
      <c r="I90" s="2" t="s">
        <v>287</v>
      </c>
      <c r="J90" s="16" t="s">
        <v>288</v>
      </c>
      <c r="K90" t="s">
        <v>177</v>
      </c>
    </row>
    <row r="91" spans="4:12">
      <c r="D91" s="2"/>
      <c r="E91" s="16">
        <v>0</v>
      </c>
      <c r="F91" t="s">
        <v>289</v>
      </c>
      <c r="G91">
        <v>2</v>
      </c>
      <c r="H91" t="s">
        <v>290</v>
      </c>
      <c r="I91" s="2" t="s">
        <v>291</v>
      </c>
      <c r="J91" s="16" t="s">
        <v>292</v>
      </c>
      <c r="K91" t="s">
        <v>182</v>
      </c>
    </row>
    <row r="92" spans="4:12">
      <c r="D92" s="2"/>
      <c r="E92" s="16">
        <v>0</v>
      </c>
      <c r="F92" t="s">
        <v>293</v>
      </c>
      <c r="G92">
        <v>1</v>
      </c>
      <c r="H92" t="s">
        <v>293</v>
      </c>
      <c r="I92" s="2" t="s">
        <v>293</v>
      </c>
      <c r="J92" s="16" t="s">
        <v>293</v>
      </c>
      <c r="K92" t="s">
        <v>184</v>
      </c>
    </row>
    <row r="94" spans="4:12">
      <c r="D94">
        <f>SQRT(D95)</f>
        <v>240</v>
      </c>
    </row>
    <row r="95" spans="4:12">
      <c r="D95">
        <f>D71*4</f>
        <v>57600</v>
      </c>
    </row>
    <row r="96" spans="4:12">
      <c r="D96" t="s">
        <v>92</v>
      </c>
      <c r="E96" t="s">
        <v>93</v>
      </c>
      <c r="F96" t="s">
        <v>94</v>
      </c>
      <c r="G96" t="s">
        <v>95</v>
      </c>
      <c r="H96" t="s">
        <v>31</v>
      </c>
      <c r="I96" t="s">
        <v>96</v>
      </c>
      <c r="J96" t="s">
        <v>97</v>
      </c>
      <c r="K96" t="s">
        <v>32</v>
      </c>
    </row>
    <row r="97" spans="3:25">
      <c r="C97" t="s">
        <v>98</v>
      </c>
      <c r="D97" t="s">
        <v>99</v>
      </c>
      <c r="E97" s="16">
        <v>0.43259999999999998</v>
      </c>
      <c r="F97" t="s">
        <v>294</v>
      </c>
      <c r="G97">
        <v>382</v>
      </c>
      <c r="H97" t="s">
        <v>71</v>
      </c>
      <c r="I97" t="s">
        <v>295</v>
      </c>
      <c r="J97" t="s">
        <v>296</v>
      </c>
      <c r="K97" t="s">
        <v>34</v>
      </c>
      <c r="L97" t="s">
        <v>107</v>
      </c>
      <c r="M97" t="s">
        <v>117</v>
      </c>
      <c r="N97" t="s">
        <v>103</v>
      </c>
      <c r="O97" t="s">
        <v>104</v>
      </c>
      <c r="P97" t="s">
        <v>117</v>
      </c>
      <c r="Q97" t="s">
        <v>103</v>
      </c>
      <c r="R97" t="s">
        <v>104</v>
      </c>
      <c r="S97" t="s">
        <v>105</v>
      </c>
      <c r="T97" t="s">
        <v>103</v>
      </c>
      <c r="U97" t="s">
        <v>104</v>
      </c>
      <c r="V97" t="s">
        <v>105</v>
      </c>
      <c r="Y97" t="s">
        <v>108</v>
      </c>
    </row>
    <row r="98" spans="3:25">
      <c r="D98" s="2"/>
      <c r="E98" s="16">
        <v>0.29930000000000001</v>
      </c>
      <c r="F98" t="s">
        <v>297</v>
      </c>
      <c r="G98">
        <v>1146</v>
      </c>
      <c r="H98" t="s">
        <v>72</v>
      </c>
      <c r="I98" t="s">
        <v>298</v>
      </c>
      <c r="J98" t="s">
        <v>299</v>
      </c>
      <c r="K98" t="s">
        <v>36</v>
      </c>
      <c r="L98" t="s">
        <v>103</v>
      </c>
      <c r="M98" t="s">
        <v>104</v>
      </c>
      <c r="N98" t="s">
        <v>105</v>
      </c>
      <c r="O98" t="s">
        <v>103</v>
      </c>
      <c r="P98" t="s">
        <v>104</v>
      </c>
      <c r="Q98" t="s">
        <v>106</v>
      </c>
      <c r="R98" t="s">
        <v>107</v>
      </c>
      <c r="S98" t="s">
        <v>108</v>
      </c>
    </row>
    <row r="99" spans="3:25">
      <c r="D99" s="2"/>
      <c r="E99" s="16">
        <v>8.2500000000000004E-2</v>
      </c>
      <c r="F99" t="s">
        <v>300</v>
      </c>
      <c r="G99">
        <v>382</v>
      </c>
      <c r="H99" t="s">
        <v>73</v>
      </c>
      <c r="I99" t="s">
        <v>301</v>
      </c>
      <c r="J99" t="s">
        <v>302</v>
      </c>
      <c r="K99" t="s">
        <v>38</v>
      </c>
      <c r="L99" t="s">
        <v>107</v>
      </c>
      <c r="M99" t="s">
        <v>112</v>
      </c>
      <c r="N99" t="s">
        <v>105</v>
      </c>
      <c r="O99" t="s">
        <v>103</v>
      </c>
      <c r="P99" t="s">
        <v>104</v>
      </c>
      <c r="Q99" t="s">
        <v>105</v>
      </c>
      <c r="R99" t="s">
        <v>103</v>
      </c>
      <c r="S99" t="s">
        <v>104</v>
      </c>
      <c r="T99" t="s">
        <v>112</v>
      </c>
      <c r="U99" t="s">
        <v>105</v>
      </c>
      <c r="V99" t="s">
        <v>103</v>
      </c>
    </row>
    <row r="100" spans="3:25">
      <c r="D100" s="2"/>
      <c r="E100" s="16">
        <v>7.7499999999999999E-2</v>
      </c>
      <c r="F100" t="s">
        <v>303</v>
      </c>
      <c r="G100">
        <v>381</v>
      </c>
      <c r="H100" t="s">
        <v>74</v>
      </c>
      <c r="I100" t="s">
        <v>304</v>
      </c>
      <c r="J100" t="s">
        <v>123</v>
      </c>
      <c r="K100" t="s">
        <v>42</v>
      </c>
      <c r="L100" t="s">
        <v>107</v>
      </c>
      <c r="M100" t="s">
        <v>112</v>
      </c>
      <c r="N100" t="s">
        <v>105</v>
      </c>
      <c r="O100" t="s">
        <v>103</v>
      </c>
      <c r="P100" t="s">
        <v>104</v>
      </c>
      <c r="Q100" t="s">
        <v>105</v>
      </c>
      <c r="R100" t="s">
        <v>103</v>
      </c>
      <c r="S100" t="s">
        <v>104</v>
      </c>
      <c r="T100" t="s">
        <v>105</v>
      </c>
      <c r="U100" t="s">
        <v>103</v>
      </c>
      <c r="V100" t="s">
        <v>113</v>
      </c>
    </row>
    <row r="101" spans="3:25">
      <c r="D101" s="2"/>
      <c r="E101" s="16">
        <v>5.1400000000000001E-2</v>
      </c>
      <c r="F101" t="s">
        <v>305</v>
      </c>
      <c r="G101">
        <v>382</v>
      </c>
      <c r="H101" t="s">
        <v>75</v>
      </c>
      <c r="I101" t="s">
        <v>306</v>
      </c>
      <c r="J101" t="s">
        <v>307</v>
      </c>
      <c r="K101" t="s">
        <v>40</v>
      </c>
      <c r="L101" t="s">
        <v>107</v>
      </c>
      <c r="M101" t="s">
        <v>112</v>
      </c>
      <c r="N101" t="s">
        <v>105</v>
      </c>
      <c r="O101" t="s">
        <v>103</v>
      </c>
      <c r="P101" t="s">
        <v>104</v>
      </c>
      <c r="Q101" t="s">
        <v>105</v>
      </c>
      <c r="R101" t="s">
        <v>103</v>
      </c>
      <c r="S101" t="s">
        <v>113</v>
      </c>
    </row>
    <row r="102" spans="3:25">
      <c r="D102" s="2"/>
      <c r="E102" s="16">
        <v>4.6800000000000001E-2</v>
      </c>
      <c r="F102" t="s">
        <v>308</v>
      </c>
      <c r="G102">
        <v>1529</v>
      </c>
      <c r="H102" t="s">
        <v>76</v>
      </c>
      <c r="I102" t="s">
        <v>201</v>
      </c>
      <c r="J102" t="s">
        <v>309</v>
      </c>
      <c r="K102" t="s">
        <v>44</v>
      </c>
      <c r="L102" t="s">
        <v>127</v>
      </c>
      <c r="M102" t="s">
        <v>128</v>
      </c>
    </row>
    <row r="103" spans="3:25">
      <c r="D103" s="2"/>
      <c r="E103" s="16">
        <v>0.01</v>
      </c>
      <c r="F103" t="s">
        <v>310</v>
      </c>
      <c r="G103">
        <v>6</v>
      </c>
      <c r="H103" t="s">
        <v>77</v>
      </c>
      <c r="I103" t="s">
        <v>311</v>
      </c>
      <c r="J103" t="s">
        <v>312</v>
      </c>
      <c r="K103" t="s">
        <v>44</v>
      </c>
      <c r="L103" t="s">
        <v>127</v>
      </c>
      <c r="M103" t="s">
        <v>132</v>
      </c>
    </row>
    <row r="104" spans="3:25">
      <c r="C104" t="s">
        <v>133</v>
      </c>
      <c r="D104" t="s">
        <v>134</v>
      </c>
      <c r="E104" s="16">
        <v>0.80110000000000003</v>
      </c>
      <c r="F104" t="s">
        <v>313</v>
      </c>
      <c r="G104">
        <v>12</v>
      </c>
      <c r="H104" t="s">
        <v>314</v>
      </c>
      <c r="I104" t="s">
        <v>315</v>
      </c>
      <c r="J104" t="s">
        <v>316</v>
      </c>
      <c r="K104" t="s">
        <v>139</v>
      </c>
    </row>
    <row r="105" spans="3:25">
      <c r="D105" s="2"/>
      <c r="E105" s="16">
        <v>8.3799999999999999E-2</v>
      </c>
      <c r="F105" t="s">
        <v>317</v>
      </c>
      <c r="G105">
        <v>1535</v>
      </c>
      <c r="H105" t="s">
        <v>318</v>
      </c>
      <c r="I105" t="s">
        <v>319</v>
      </c>
      <c r="J105" t="s">
        <v>320</v>
      </c>
      <c r="K105" t="s">
        <v>146</v>
      </c>
    </row>
    <row r="106" spans="3:25">
      <c r="D106" s="2"/>
      <c r="E106" s="16">
        <v>7.2599999999999998E-2</v>
      </c>
      <c r="F106" t="s">
        <v>321</v>
      </c>
      <c r="G106">
        <v>2291</v>
      </c>
      <c r="H106" t="s">
        <v>322</v>
      </c>
      <c r="I106" t="s">
        <v>323</v>
      </c>
      <c r="J106" t="s">
        <v>324</v>
      </c>
      <c r="K106" t="s">
        <v>151</v>
      </c>
    </row>
    <row r="107" spans="3:25">
      <c r="D107" s="2"/>
      <c r="E107" s="16">
        <v>4.1200000000000001E-2</v>
      </c>
      <c r="F107" t="s">
        <v>325</v>
      </c>
      <c r="G107">
        <v>2673</v>
      </c>
      <c r="H107" t="s">
        <v>326</v>
      </c>
      <c r="I107" t="s">
        <v>327</v>
      </c>
      <c r="J107" t="s">
        <v>328</v>
      </c>
      <c r="K107" t="s">
        <v>156</v>
      </c>
    </row>
    <row r="108" spans="3:25">
      <c r="D108" s="2"/>
      <c r="E108" s="16">
        <v>8.9999999999999998E-4</v>
      </c>
      <c r="F108" t="s">
        <v>329</v>
      </c>
      <c r="G108">
        <v>1</v>
      </c>
      <c r="H108" t="s">
        <v>329</v>
      </c>
      <c r="I108" t="s">
        <v>329</v>
      </c>
      <c r="J108" t="s">
        <v>329</v>
      </c>
      <c r="K108" t="s">
        <v>158</v>
      </c>
    </row>
    <row r="109" spans="3:25">
      <c r="D109" s="2"/>
      <c r="E109" s="16">
        <v>2.9999999999999997E-4</v>
      </c>
      <c r="F109" t="s">
        <v>330</v>
      </c>
      <c r="G109">
        <v>97</v>
      </c>
      <c r="H109" t="s">
        <v>331</v>
      </c>
      <c r="I109" t="s">
        <v>332</v>
      </c>
      <c r="J109" t="s">
        <v>333</v>
      </c>
      <c r="K109" t="s">
        <v>168</v>
      </c>
    </row>
    <row r="110" spans="3:25">
      <c r="D110" s="2"/>
      <c r="E110" s="16">
        <v>1E-4</v>
      </c>
      <c r="F110" t="s">
        <v>334</v>
      </c>
      <c r="G110">
        <v>1</v>
      </c>
      <c r="H110" t="s">
        <v>334</v>
      </c>
      <c r="I110" t="s">
        <v>334</v>
      </c>
      <c r="J110" t="s">
        <v>334</v>
      </c>
      <c r="K110" t="s">
        <v>170</v>
      </c>
    </row>
    <row r="111" spans="3:25">
      <c r="D111" s="2"/>
      <c r="E111" s="16">
        <v>0</v>
      </c>
      <c r="F111" t="s">
        <v>335</v>
      </c>
      <c r="G111">
        <v>1</v>
      </c>
      <c r="H111" t="s">
        <v>335</v>
      </c>
      <c r="I111" t="s">
        <v>335</v>
      </c>
      <c r="J111" t="s">
        <v>335</v>
      </c>
      <c r="K111" t="s">
        <v>172</v>
      </c>
    </row>
    <row r="112" spans="3:25">
      <c r="D112" s="2"/>
      <c r="E112" s="16">
        <v>0</v>
      </c>
      <c r="F112" t="s">
        <v>336</v>
      </c>
      <c r="G112">
        <v>3</v>
      </c>
      <c r="H112" t="s">
        <v>337</v>
      </c>
      <c r="I112" t="s">
        <v>338</v>
      </c>
      <c r="J112" t="s">
        <v>339</v>
      </c>
      <c r="K112" t="s">
        <v>177</v>
      </c>
    </row>
    <row r="113" spans="3:25">
      <c r="D113" s="2"/>
      <c r="E113" s="16">
        <v>0</v>
      </c>
      <c r="F113" t="s">
        <v>340</v>
      </c>
      <c r="G113">
        <v>2</v>
      </c>
      <c r="H113" t="s">
        <v>341</v>
      </c>
      <c r="I113" t="s">
        <v>342</v>
      </c>
      <c r="J113" t="s">
        <v>343</v>
      </c>
      <c r="K113" t="s">
        <v>182</v>
      </c>
    </row>
    <row r="114" spans="3:25">
      <c r="D114" s="2"/>
      <c r="E114" s="16">
        <v>0</v>
      </c>
      <c r="F114" t="s">
        <v>344</v>
      </c>
      <c r="G114">
        <v>1</v>
      </c>
      <c r="H114" t="s">
        <v>344</v>
      </c>
      <c r="I114" t="s">
        <v>344</v>
      </c>
      <c r="J114" t="s">
        <v>344</v>
      </c>
      <c r="K114" t="s">
        <v>184</v>
      </c>
    </row>
    <row r="118" spans="3:25">
      <c r="D118">
        <f>SQRT(D119)</f>
        <v>480</v>
      </c>
    </row>
    <row r="119" spans="3:25">
      <c r="D119">
        <f>D95*4</f>
        <v>230400</v>
      </c>
    </row>
    <row r="120" spans="3:25">
      <c r="D120" s="2" t="s">
        <v>92</v>
      </c>
      <c r="E120" t="s">
        <v>93</v>
      </c>
      <c r="F120" t="s">
        <v>94</v>
      </c>
      <c r="G120" t="s">
        <v>95</v>
      </c>
      <c r="H120" t="s">
        <v>31</v>
      </c>
      <c r="I120" t="s">
        <v>96</v>
      </c>
      <c r="J120" t="s">
        <v>97</v>
      </c>
      <c r="K120" t="s">
        <v>32</v>
      </c>
    </row>
    <row r="121" spans="3:25">
      <c r="C121" t="s">
        <v>98</v>
      </c>
      <c r="D121" t="s">
        <v>99</v>
      </c>
      <c r="E121" s="16">
        <v>0.51670000000000005</v>
      </c>
      <c r="F121" t="s">
        <v>345</v>
      </c>
      <c r="G121">
        <v>785</v>
      </c>
      <c r="H121" t="s">
        <v>78</v>
      </c>
      <c r="I121" t="s">
        <v>346</v>
      </c>
      <c r="J121" t="s">
        <v>347</v>
      </c>
      <c r="K121" t="s">
        <v>34</v>
      </c>
      <c r="L121" t="s">
        <v>107</v>
      </c>
      <c r="M121" t="s">
        <v>117</v>
      </c>
      <c r="N121" t="s">
        <v>103</v>
      </c>
      <c r="O121" t="s">
        <v>104</v>
      </c>
      <c r="P121" t="s">
        <v>117</v>
      </c>
      <c r="Q121" t="s">
        <v>103</v>
      </c>
      <c r="R121" t="s">
        <v>104</v>
      </c>
      <c r="S121" t="s">
        <v>105</v>
      </c>
      <c r="T121" t="s">
        <v>103</v>
      </c>
      <c r="U121" t="s">
        <v>104</v>
      </c>
      <c r="V121" t="s">
        <v>105</v>
      </c>
      <c r="Y121" t="s">
        <v>108</v>
      </c>
    </row>
    <row r="122" spans="3:25">
      <c r="D122" s="2"/>
      <c r="E122" s="16">
        <v>0.17249999999999999</v>
      </c>
      <c r="F122" t="s">
        <v>348</v>
      </c>
      <c r="G122">
        <v>2355</v>
      </c>
      <c r="H122" t="s">
        <v>79</v>
      </c>
      <c r="I122" t="s">
        <v>349</v>
      </c>
      <c r="J122" t="s">
        <v>350</v>
      </c>
      <c r="K122" t="s">
        <v>36</v>
      </c>
      <c r="L122" t="s">
        <v>103</v>
      </c>
      <c r="M122" t="s">
        <v>104</v>
      </c>
      <c r="N122" t="s">
        <v>105</v>
      </c>
      <c r="O122" t="s">
        <v>103</v>
      </c>
      <c r="P122" t="s">
        <v>104</v>
      </c>
      <c r="Q122" t="s">
        <v>106</v>
      </c>
      <c r="R122" t="s">
        <v>107</v>
      </c>
      <c r="S122" t="s">
        <v>108</v>
      </c>
    </row>
    <row r="123" spans="3:25">
      <c r="D123" s="2"/>
      <c r="E123" s="16">
        <v>0.12620000000000001</v>
      </c>
      <c r="F123" t="s">
        <v>351</v>
      </c>
      <c r="G123">
        <v>785</v>
      </c>
      <c r="H123" t="s">
        <v>80</v>
      </c>
      <c r="I123" t="s">
        <v>352</v>
      </c>
      <c r="J123" t="s">
        <v>353</v>
      </c>
      <c r="K123" t="s">
        <v>38</v>
      </c>
      <c r="L123" t="s">
        <v>107</v>
      </c>
      <c r="M123" t="s">
        <v>112</v>
      </c>
      <c r="N123" t="s">
        <v>105</v>
      </c>
      <c r="O123" t="s">
        <v>103</v>
      </c>
      <c r="P123" t="s">
        <v>104</v>
      </c>
      <c r="Q123" t="s">
        <v>105</v>
      </c>
      <c r="R123" t="s">
        <v>103</v>
      </c>
      <c r="S123" t="s">
        <v>104</v>
      </c>
      <c r="T123" t="s">
        <v>112</v>
      </c>
      <c r="U123" t="s">
        <v>105</v>
      </c>
      <c r="V123" t="s">
        <v>103</v>
      </c>
    </row>
    <row r="124" spans="3:25">
      <c r="D124" s="2"/>
      <c r="E124" s="16">
        <v>8.4199999999999997E-2</v>
      </c>
      <c r="F124" t="s">
        <v>354</v>
      </c>
      <c r="G124">
        <v>785</v>
      </c>
      <c r="H124" t="s">
        <v>81</v>
      </c>
      <c r="I124" t="s">
        <v>355</v>
      </c>
      <c r="J124" t="s">
        <v>356</v>
      </c>
      <c r="K124" t="s">
        <v>40</v>
      </c>
      <c r="L124" t="s">
        <v>107</v>
      </c>
      <c r="M124" t="s">
        <v>112</v>
      </c>
      <c r="N124" t="s">
        <v>105</v>
      </c>
      <c r="O124" t="s">
        <v>103</v>
      </c>
      <c r="P124" t="s">
        <v>104</v>
      </c>
      <c r="Q124" t="s">
        <v>105</v>
      </c>
      <c r="R124" t="s">
        <v>103</v>
      </c>
      <c r="S124" t="s">
        <v>113</v>
      </c>
    </row>
    <row r="125" spans="3:25">
      <c r="D125" s="2"/>
      <c r="E125" s="16">
        <v>6.6400000000000001E-2</v>
      </c>
      <c r="F125" t="s">
        <v>357</v>
      </c>
      <c r="G125">
        <v>784</v>
      </c>
      <c r="H125" t="s">
        <v>82</v>
      </c>
      <c r="I125" t="s">
        <v>358</v>
      </c>
      <c r="J125" t="s">
        <v>359</v>
      </c>
      <c r="K125" t="s">
        <v>42</v>
      </c>
      <c r="L125" t="s">
        <v>107</v>
      </c>
      <c r="M125" t="s">
        <v>112</v>
      </c>
      <c r="N125" t="s">
        <v>105</v>
      </c>
      <c r="O125" t="s">
        <v>103</v>
      </c>
      <c r="P125" t="s">
        <v>104</v>
      </c>
      <c r="Q125" t="s">
        <v>105</v>
      </c>
      <c r="R125" t="s">
        <v>103</v>
      </c>
      <c r="S125" t="s">
        <v>104</v>
      </c>
      <c r="T125" t="s">
        <v>105</v>
      </c>
      <c r="U125" t="s">
        <v>103</v>
      </c>
      <c r="V125" t="s">
        <v>113</v>
      </c>
    </row>
    <row r="126" spans="3:25">
      <c r="D126" s="2"/>
      <c r="E126" s="16">
        <v>2.1299999999999999E-2</v>
      </c>
      <c r="F126" t="s">
        <v>360</v>
      </c>
      <c r="G126">
        <v>3141</v>
      </c>
      <c r="H126" t="s">
        <v>83</v>
      </c>
      <c r="I126" t="s">
        <v>361</v>
      </c>
      <c r="J126" t="s">
        <v>362</v>
      </c>
      <c r="K126" t="s">
        <v>44</v>
      </c>
      <c r="L126" t="s">
        <v>127</v>
      </c>
      <c r="M126" t="s">
        <v>128</v>
      </c>
    </row>
    <row r="127" spans="3:25">
      <c r="D127" s="2"/>
      <c r="E127" s="16">
        <v>1.2699999999999999E-2</v>
      </c>
      <c r="F127" t="s">
        <v>363</v>
      </c>
      <c r="G127">
        <v>6</v>
      </c>
      <c r="H127" t="s">
        <v>84</v>
      </c>
      <c r="I127" t="s">
        <v>364</v>
      </c>
      <c r="J127" t="s">
        <v>365</v>
      </c>
      <c r="K127" t="s">
        <v>44</v>
      </c>
      <c r="L127" t="s">
        <v>127</v>
      </c>
      <c r="M127" t="s">
        <v>132</v>
      </c>
    </row>
    <row r="128" spans="3:25">
      <c r="C128" t="s">
        <v>133</v>
      </c>
      <c r="D128" t="s">
        <v>134</v>
      </c>
      <c r="E128" s="16">
        <v>0.56530000000000002</v>
      </c>
      <c r="F128" t="s">
        <v>366</v>
      </c>
      <c r="G128">
        <v>12</v>
      </c>
      <c r="H128" t="s">
        <v>367</v>
      </c>
      <c r="I128" t="s">
        <v>368</v>
      </c>
      <c r="J128" t="s">
        <v>369</v>
      </c>
      <c r="K128" t="s">
        <v>139</v>
      </c>
    </row>
    <row r="129" spans="4:11">
      <c r="D129" s="2"/>
      <c r="E129" s="16">
        <v>0.21540000000000001</v>
      </c>
      <c r="F129" t="s">
        <v>370</v>
      </c>
      <c r="G129">
        <v>4709</v>
      </c>
      <c r="H129" t="s">
        <v>371</v>
      </c>
      <c r="I129" t="s">
        <v>372</v>
      </c>
      <c r="J129" t="s">
        <v>373</v>
      </c>
      <c r="K129" t="s">
        <v>151</v>
      </c>
    </row>
    <row r="130" spans="4:11">
      <c r="D130" s="2"/>
      <c r="E130" s="16">
        <v>0.152</v>
      </c>
      <c r="F130" t="s">
        <v>374</v>
      </c>
      <c r="G130">
        <v>3147</v>
      </c>
      <c r="H130" t="s">
        <v>375</v>
      </c>
      <c r="I130" t="s">
        <v>376</v>
      </c>
      <c r="J130" t="s">
        <v>377</v>
      </c>
      <c r="K130" t="s">
        <v>146</v>
      </c>
    </row>
    <row r="131" spans="4:11">
      <c r="D131" s="2"/>
      <c r="E131" s="16">
        <v>6.6199999999999995E-2</v>
      </c>
      <c r="F131" t="s">
        <v>378</v>
      </c>
      <c r="G131">
        <v>5494</v>
      </c>
      <c r="H131" t="s">
        <v>379</v>
      </c>
      <c r="I131" t="s">
        <v>380</v>
      </c>
      <c r="J131" t="s">
        <v>381</v>
      </c>
      <c r="K131" t="s">
        <v>156</v>
      </c>
    </row>
    <row r="132" spans="4:11">
      <c r="D132" s="2"/>
      <c r="E132" s="16">
        <v>6.9999999999999999E-4</v>
      </c>
      <c r="F132" t="s">
        <v>382</v>
      </c>
      <c r="G132">
        <v>1</v>
      </c>
      <c r="H132" t="s">
        <v>382</v>
      </c>
      <c r="I132" t="s">
        <v>382</v>
      </c>
      <c r="J132" t="s">
        <v>382</v>
      </c>
      <c r="K132" t="s">
        <v>158</v>
      </c>
    </row>
    <row r="133" spans="4:11">
      <c r="D133" s="2"/>
      <c r="E133" s="16">
        <v>2.9999999999999997E-4</v>
      </c>
      <c r="F133" t="s">
        <v>383</v>
      </c>
      <c r="G133">
        <v>97</v>
      </c>
      <c r="H133" t="s">
        <v>384</v>
      </c>
      <c r="I133" t="s">
        <v>385</v>
      </c>
      <c r="J133" t="s">
        <v>386</v>
      </c>
      <c r="K133" t="s">
        <v>168</v>
      </c>
    </row>
    <row r="134" spans="4:11">
      <c r="D134" s="2"/>
      <c r="E134" s="16">
        <v>1E-4</v>
      </c>
      <c r="F134" t="s">
        <v>387</v>
      </c>
      <c r="G134">
        <v>1</v>
      </c>
      <c r="H134" t="s">
        <v>387</v>
      </c>
      <c r="I134" t="s">
        <v>387</v>
      </c>
      <c r="J134" t="s">
        <v>387</v>
      </c>
      <c r="K134" t="s">
        <v>170</v>
      </c>
    </row>
    <row r="135" spans="4:11">
      <c r="D135" s="2"/>
      <c r="E135" s="16">
        <v>0</v>
      </c>
      <c r="F135" t="s">
        <v>388</v>
      </c>
      <c r="G135">
        <v>1</v>
      </c>
      <c r="H135" t="s">
        <v>388</v>
      </c>
      <c r="I135" t="s">
        <v>388</v>
      </c>
      <c r="J135" t="s">
        <v>388</v>
      </c>
      <c r="K135" t="s">
        <v>172</v>
      </c>
    </row>
    <row r="136" spans="4:11">
      <c r="D136" s="2"/>
      <c r="E136" s="16">
        <v>0</v>
      </c>
      <c r="F136" t="s">
        <v>389</v>
      </c>
      <c r="G136">
        <v>3</v>
      </c>
      <c r="H136" t="s">
        <v>390</v>
      </c>
      <c r="I136" t="s">
        <v>391</v>
      </c>
      <c r="J136" t="s">
        <v>392</v>
      </c>
      <c r="K136" t="s">
        <v>177</v>
      </c>
    </row>
    <row r="137" spans="4:11">
      <c r="D137" s="2"/>
      <c r="E137" s="16">
        <v>0</v>
      </c>
      <c r="F137" t="s">
        <v>393</v>
      </c>
      <c r="G137">
        <v>2</v>
      </c>
      <c r="H137" t="s">
        <v>394</v>
      </c>
      <c r="I137" t="s">
        <v>395</v>
      </c>
      <c r="J137" t="s">
        <v>396</v>
      </c>
      <c r="K137" t="s">
        <v>182</v>
      </c>
    </row>
    <row r="138" spans="4:11">
      <c r="D138" s="2"/>
      <c r="E138" s="16">
        <v>0</v>
      </c>
      <c r="F138" t="s">
        <v>397</v>
      </c>
      <c r="G138">
        <v>1</v>
      </c>
      <c r="H138" t="s">
        <v>397</v>
      </c>
      <c r="I138" t="s">
        <v>397</v>
      </c>
      <c r="J138" t="s">
        <v>397</v>
      </c>
      <c r="K138" t="s">
        <v>184</v>
      </c>
    </row>
    <row r="142" spans="4:11">
      <c r="D142">
        <f>SQRT(D143)</f>
        <v>960</v>
      </c>
    </row>
    <row r="143" spans="4:11">
      <c r="D143">
        <f>D119*4</f>
        <v>921600</v>
      </c>
    </row>
    <row r="144" spans="4:11">
      <c r="D144" s="2" t="s">
        <v>92</v>
      </c>
      <c r="E144" t="s">
        <v>93</v>
      </c>
      <c r="F144" t="s">
        <v>94</v>
      </c>
      <c r="G144" t="s">
        <v>95</v>
      </c>
      <c r="H144" t="s">
        <v>31</v>
      </c>
      <c r="I144" t="s">
        <v>96</v>
      </c>
      <c r="J144" t="s">
        <v>97</v>
      </c>
      <c r="K144" t="s">
        <v>32</v>
      </c>
    </row>
    <row r="145" spans="3:25">
      <c r="C145" t="s">
        <v>98</v>
      </c>
      <c r="D145" t="s">
        <v>99</v>
      </c>
      <c r="E145" s="16">
        <v>0.5988</v>
      </c>
      <c r="F145" t="s">
        <v>398</v>
      </c>
      <c r="G145">
        <v>1615</v>
      </c>
      <c r="H145" t="s">
        <v>85</v>
      </c>
      <c r="I145" t="s">
        <v>399</v>
      </c>
      <c r="J145" t="s">
        <v>400</v>
      </c>
      <c r="K145" t="s">
        <v>34</v>
      </c>
      <c r="L145" t="s">
        <v>107</v>
      </c>
      <c r="M145" t="s">
        <v>117</v>
      </c>
      <c r="N145" t="s">
        <v>103</v>
      </c>
      <c r="O145" t="s">
        <v>104</v>
      </c>
      <c r="P145" t="s">
        <v>117</v>
      </c>
      <c r="Q145" t="s">
        <v>103</v>
      </c>
      <c r="R145" t="s">
        <v>104</v>
      </c>
      <c r="S145" t="s">
        <v>105</v>
      </c>
      <c r="T145" t="s">
        <v>103</v>
      </c>
      <c r="U145" t="s">
        <v>104</v>
      </c>
      <c r="V145" t="s">
        <v>105</v>
      </c>
      <c r="Y145" t="s">
        <v>108</v>
      </c>
    </row>
    <row r="146" spans="3:25">
      <c r="D146" s="2"/>
      <c r="E146" s="16">
        <v>0.13400000000000001</v>
      </c>
      <c r="F146" t="s">
        <v>401</v>
      </c>
      <c r="G146">
        <v>4845</v>
      </c>
      <c r="H146" t="s">
        <v>86</v>
      </c>
      <c r="I146" t="s">
        <v>402</v>
      </c>
      <c r="J146" t="s">
        <v>403</v>
      </c>
      <c r="K146" t="s">
        <v>36</v>
      </c>
      <c r="L146" t="s">
        <v>103</v>
      </c>
      <c r="M146" t="s">
        <v>104</v>
      </c>
      <c r="N146" t="s">
        <v>105</v>
      </c>
      <c r="O146" t="s">
        <v>103</v>
      </c>
      <c r="P146" t="s">
        <v>104</v>
      </c>
      <c r="Q146" t="s">
        <v>106</v>
      </c>
      <c r="R146" t="s">
        <v>107</v>
      </c>
      <c r="S146" t="s">
        <v>108</v>
      </c>
    </row>
    <row r="147" spans="3:25">
      <c r="D147" s="2"/>
      <c r="E147" s="16">
        <v>8.9300000000000004E-2</v>
      </c>
      <c r="F147" t="s">
        <v>404</v>
      </c>
      <c r="G147">
        <v>1615</v>
      </c>
      <c r="H147" t="s">
        <v>87</v>
      </c>
      <c r="I147" t="s">
        <v>405</v>
      </c>
      <c r="J147" t="s">
        <v>406</v>
      </c>
      <c r="K147" t="s">
        <v>38</v>
      </c>
      <c r="L147" t="s">
        <v>107</v>
      </c>
      <c r="M147" t="s">
        <v>112</v>
      </c>
      <c r="N147" t="s">
        <v>105</v>
      </c>
      <c r="O147" t="s">
        <v>103</v>
      </c>
      <c r="P147" t="s">
        <v>104</v>
      </c>
      <c r="Q147" t="s">
        <v>105</v>
      </c>
      <c r="R147" t="s">
        <v>103</v>
      </c>
      <c r="S147" t="s">
        <v>104</v>
      </c>
      <c r="T147" t="s">
        <v>112</v>
      </c>
      <c r="U147" t="s">
        <v>105</v>
      </c>
      <c r="V147" t="s">
        <v>103</v>
      </c>
    </row>
    <row r="148" spans="3:25">
      <c r="D148" s="2"/>
      <c r="E148" s="16">
        <v>8.48E-2</v>
      </c>
      <c r="F148" t="s">
        <v>407</v>
      </c>
      <c r="G148">
        <v>1615</v>
      </c>
      <c r="H148" t="s">
        <v>88</v>
      </c>
      <c r="I148" t="s">
        <v>408</v>
      </c>
      <c r="J148" t="s">
        <v>409</v>
      </c>
      <c r="K148" t="s">
        <v>40</v>
      </c>
      <c r="L148" t="s">
        <v>107</v>
      </c>
      <c r="M148" t="s">
        <v>112</v>
      </c>
      <c r="N148" t="s">
        <v>105</v>
      </c>
      <c r="O148" t="s">
        <v>103</v>
      </c>
      <c r="P148" t="s">
        <v>104</v>
      </c>
      <c r="Q148" t="s">
        <v>105</v>
      </c>
      <c r="R148" t="s">
        <v>103</v>
      </c>
      <c r="S148" t="s">
        <v>113</v>
      </c>
    </row>
    <row r="149" spans="3:25">
      <c r="D149" s="2"/>
      <c r="E149" s="16">
        <v>8.0199999999999994E-2</v>
      </c>
      <c r="F149" t="s">
        <v>410</v>
      </c>
      <c r="G149">
        <v>1614</v>
      </c>
      <c r="H149" t="s">
        <v>89</v>
      </c>
      <c r="I149" t="s">
        <v>411</v>
      </c>
      <c r="J149" t="s">
        <v>412</v>
      </c>
      <c r="K149" t="s">
        <v>42</v>
      </c>
      <c r="L149" t="s">
        <v>107</v>
      </c>
      <c r="M149" t="s">
        <v>112</v>
      </c>
      <c r="N149" t="s">
        <v>105</v>
      </c>
      <c r="O149" t="s">
        <v>103</v>
      </c>
      <c r="P149" t="s">
        <v>104</v>
      </c>
      <c r="Q149" t="s">
        <v>105</v>
      </c>
      <c r="R149" t="s">
        <v>103</v>
      </c>
      <c r="S149" t="s">
        <v>104</v>
      </c>
      <c r="T149" t="s">
        <v>105</v>
      </c>
      <c r="U149" t="s">
        <v>103</v>
      </c>
      <c r="V149" t="s">
        <v>113</v>
      </c>
    </row>
    <row r="150" spans="3:25">
      <c r="D150" s="2"/>
      <c r="E150" s="16">
        <v>6.8999999999999999E-3</v>
      </c>
      <c r="F150" t="s">
        <v>413</v>
      </c>
      <c r="G150">
        <v>6</v>
      </c>
      <c r="H150" t="s">
        <v>90</v>
      </c>
      <c r="I150" t="s">
        <v>414</v>
      </c>
      <c r="J150" t="s">
        <v>415</v>
      </c>
      <c r="K150" t="s">
        <v>44</v>
      </c>
      <c r="L150" t="s">
        <v>127</v>
      </c>
      <c r="M150" t="s">
        <v>132</v>
      </c>
    </row>
    <row r="151" spans="3:25">
      <c r="D151" s="2"/>
      <c r="E151" s="16">
        <v>6.1000000000000004E-3</v>
      </c>
      <c r="F151" t="s">
        <v>416</v>
      </c>
      <c r="G151">
        <v>6461</v>
      </c>
      <c r="H151" t="s">
        <v>91</v>
      </c>
      <c r="I151" t="s">
        <v>417</v>
      </c>
      <c r="J151" t="s">
        <v>418</v>
      </c>
      <c r="K151" t="s">
        <v>44</v>
      </c>
      <c r="L151" t="s">
        <v>127</v>
      </c>
      <c r="M151" t="s">
        <v>128</v>
      </c>
    </row>
    <row r="152" spans="3:25">
      <c r="C152" t="s">
        <v>133</v>
      </c>
      <c r="D152" t="s">
        <v>134</v>
      </c>
      <c r="E152" s="16">
        <v>0.56159999999999999</v>
      </c>
      <c r="F152" t="s">
        <v>419</v>
      </c>
      <c r="G152">
        <v>9689</v>
      </c>
      <c r="H152" t="s">
        <v>420</v>
      </c>
      <c r="I152" t="s">
        <v>361</v>
      </c>
      <c r="J152" t="s">
        <v>421</v>
      </c>
      <c r="K152" t="s">
        <v>151</v>
      </c>
    </row>
    <row r="153" spans="3:25">
      <c r="D153" s="2"/>
      <c r="E153" s="16">
        <v>0.20369999999999999</v>
      </c>
      <c r="F153" t="s">
        <v>422</v>
      </c>
      <c r="G153">
        <v>6467</v>
      </c>
      <c r="H153" t="s">
        <v>423</v>
      </c>
      <c r="I153" t="s">
        <v>424</v>
      </c>
      <c r="J153" t="s">
        <v>425</v>
      </c>
      <c r="K153" t="s">
        <v>146</v>
      </c>
    </row>
    <row r="154" spans="3:25">
      <c r="D154" s="2"/>
      <c r="E154" s="16">
        <v>0.18490000000000001</v>
      </c>
      <c r="F154" t="s">
        <v>426</v>
      </c>
      <c r="G154">
        <v>12</v>
      </c>
      <c r="H154" t="s">
        <v>427</v>
      </c>
      <c r="I154" t="s">
        <v>428</v>
      </c>
      <c r="J154" t="s">
        <v>429</v>
      </c>
      <c r="K154" t="s">
        <v>139</v>
      </c>
    </row>
    <row r="155" spans="3:25">
      <c r="D155" s="2"/>
      <c r="E155" s="16">
        <v>4.9500000000000002E-2</v>
      </c>
      <c r="F155" t="s">
        <v>430</v>
      </c>
      <c r="G155">
        <v>11304</v>
      </c>
      <c r="H155" t="s">
        <v>431</v>
      </c>
      <c r="I155" t="s">
        <v>432</v>
      </c>
      <c r="J155" t="s">
        <v>433</v>
      </c>
      <c r="K155" t="s">
        <v>156</v>
      </c>
    </row>
    <row r="156" spans="3:25">
      <c r="D156" s="2"/>
      <c r="E156" s="16">
        <v>2.0000000000000001E-4</v>
      </c>
      <c r="F156" t="s">
        <v>434</v>
      </c>
      <c r="G156">
        <v>1</v>
      </c>
      <c r="H156" t="s">
        <v>434</v>
      </c>
      <c r="I156" t="s">
        <v>434</v>
      </c>
      <c r="J156" t="s">
        <v>434</v>
      </c>
      <c r="K156" t="s">
        <v>158</v>
      </c>
    </row>
    <row r="157" spans="3:25">
      <c r="D157" s="2"/>
      <c r="E157" s="16">
        <v>1E-4</v>
      </c>
      <c r="F157" t="s">
        <v>435</v>
      </c>
      <c r="G157">
        <v>97</v>
      </c>
      <c r="H157" t="s">
        <v>436</v>
      </c>
      <c r="I157" t="s">
        <v>281</v>
      </c>
      <c r="J157" t="s">
        <v>437</v>
      </c>
      <c r="K157" t="s">
        <v>168</v>
      </c>
    </row>
    <row r="158" spans="3:25">
      <c r="D158" s="2"/>
      <c r="E158" s="16">
        <v>0</v>
      </c>
      <c r="F158" t="s">
        <v>438</v>
      </c>
      <c r="G158">
        <v>1</v>
      </c>
      <c r="H158" t="s">
        <v>438</v>
      </c>
      <c r="I158" t="s">
        <v>438</v>
      </c>
      <c r="J158" t="s">
        <v>438</v>
      </c>
      <c r="K158" t="s">
        <v>170</v>
      </c>
    </row>
    <row r="159" spans="3:25">
      <c r="D159" s="2"/>
      <c r="E159" s="16">
        <v>0</v>
      </c>
      <c r="F159" t="s">
        <v>439</v>
      </c>
      <c r="G159">
        <v>1</v>
      </c>
      <c r="H159" t="s">
        <v>439</v>
      </c>
      <c r="I159" t="s">
        <v>439</v>
      </c>
      <c r="J159" t="s">
        <v>439</v>
      </c>
      <c r="K159" t="s">
        <v>172</v>
      </c>
    </row>
    <row r="160" spans="3:25">
      <c r="D160" s="2"/>
      <c r="E160" s="16">
        <v>0</v>
      </c>
      <c r="F160" t="s">
        <v>440</v>
      </c>
      <c r="G160">
        <v>3</v>
      </c>
      <c r="H160" t="s">
        <v>441</v>
      </c>
      <c r="I160" t="s">
        <v>442</v>
      </c>
      <c r="J160" t="s">
        <v>443</v>
      </c>
      <c r="K160" t="s">
        <v>177</v>
      </c>
    </row>
    <row r="161" spans="3:25">
      <c r="D161" s="2"/>
      <c r="E161" s="16">
        <v>0</v>
      </c>
      <c r="F161" t="s">
        <v>444</v>
      </c>
      <c r="G161">
        <v>2</v>
      </c>
      <c r="H161" t="s">
        <v>174</v>
      </c>
      <c r="I161" t="s">
        <v>445</v>
      </c>
      <c r="J161" t="s">
        <v>446</v>
      </c>
      <c r="K161" t="s">
        <v>182</v>
      </c>
    </row>
    <row r="162" spans="3:25">
      <c r="D162" s="2"/>
      <c r="E162" s="16">
        <v>0</v>
      </c>
      <c r="F162" t="s">
        <v>447</v>
      </c>
      <c r="G162">
        <v>1</v>
      </c>
      <c r="H162" t="s">
        <v>447</v>
      </c>
      <c r="I162" t="s">
        <v>447</v>
      </c>
      <c r="J162" t="s">
        <v>447</v>
      </c>
      <c r="K162" t="s">
        <v>184</v>
      </c>
    </row>
    <row r="166" spans="3:25">
      <c r="D166">
        <f>SQRT(D167)</f>
        <v>1920</v>
      </c>
    </row>
    <row r="167" spans="3:25">
      <c r="D167">
        <f>D143*4</f>
        <v>3686400</v>
      </c>
    </row>
    <row r="168" spans="3:25">
      <c r="D168" s="2" t="s">
        <v>92</v>
      </c>
      <c r="E168" t="s">
        <v>93</v>
      </c>
      <c r="F168" t="s">
        <v>94</v>
      </c>
      <c r="G168" t="s">
        <v>95</v>
      </c>
      <c r="H168" t="s">
        <v>31</v>
      </c>
      <c r="I168" t="s">
        <v>96</v>
      </c>
      <c r="J168" t="s">
        <v>97</v>
      </c>
      <c r="K168" t="s">
        <v>32</v>
      </c>
    </row>
    <row r="169" spans="3:25">
      <c r="C169" t="s">
        <v>98</v>
      </c>
      <c r="D169" t="s">
        <v>99</v>
      </c>
      <c r="E169" s="16">
        <v>0.62309999999999999</v>
      </c>
      <c r="F169" t="s">
        <v>448</v>
      </c>
      <c r="G169">
        <v>3313</v>
      </c>
      <c r="H169" t="s">
        <v>33</v>
      </c>
      <c r="I169" t="s">
        <v>449</v>
      </c>
      <c r="J169" t="s">
        <v>450</v>
      </c>
      <c r="K169" t="s">
        <v>34</v>
      </c>
      <c r="L169" t="s">
        <v>107</v>
      </c>
      <c r="M169" t="s">
        <v>117</v>
      </c>
      <c r="N169" t="s">
        <v>103</v>
      </c>
      <c r="O169" t="s">
        <v>104</v>
      </c>
      <c r="P169" t="s">
        <v>117</v>
      </c>
      <c r="Q169" t="s">
        <v>103</v>
      </c>
      <c r="R169" t="s">
        <v>104</v>
      </c>
      <c r="S169" t="s">
        <v>105</v>
      </c>
      <c r="T169" t="s">
        <v>103</v>
      </c>
      <c r="U169" t="s">
        <v>104</v>
      </c>
      <c r="V169" t="s">
        <v>105</v>
      </c>
      <c r="Y169" t="s">
        <v>108</v>
      </c>
    </row>
    <row r="170" spans="3:25">
      <c r="D170" s="2"/>
      <c r="E170" s="16">
        <v>0.11940000000000001</v>
      </c>
      <c r="F170" t="s">
        <v>451</v>
      </c>
      <c r="G170">
        <v>9939</v>
      </c>
      <c r="H170" t="s">
        <v>35</v>
      </c>
      <c r="I170" t="s">
        <v>452</v>
      </c>
      <c r="J170" t="s">
        <v>453</v>
      </c>
      <c r="K170" t="s">
        <v>36</v>
      </c>
      <c r="L170" t="s">
        <v>103</v>
      </c>
      <c r="M170" t="s">
        <v>104</v>
      </c>
      <c r="N170" t="s">
        <v>105</v>
      </c>
      <c r="O170" t="s">
        <v>103</v>
      </c>
      <c r="P170" t="s">
        <v>104</v>
      </c>
      <c r="Q170" t="s">
        <v>106</v>
      </c>
      <c r="R170" t="s">
        <v>107</v>
      </c>
      <c r="S170" t="s">
        <v>108</v>
      </c>
    </row>
    <row r="171" spans="3:25">
      <c r="D171" s="2"/>
      <c r="E171" s="16">
        <v>8.5300000000000001E-2</v>
      </c>
      <c r="F171" t="s">
        <v>454</v>
      </c>
      <c r="G171">
        <v>3313</v>
      </c>
      <c r="H171" t="s">
        <v>37</v>
      </c>
      <c r="I171" t="s">
        <v>455</v>
      </c>
      <c r="J171" t="s">
        <v>456</v>
      </c>
      <c r="K171" t="s">
        <v>38</v>
      </c>
      <c r="L171" t="s">
        <v>107</v>
      </c>
      <c r="M171" t="s">
        <v>112</v>
      </c>
      <c r="N171" t="s">
        <v>105</v>
      </c>
      <c r="O171" t="s">
        <v>103</v>
      </c>
      <c r="P171" t="s">
        <v>104</v>
      </c>
      <c r="Q171" t="s">
        <v>105</v>
      </c>
      <c r="R171" t="s">
        <v>103</v>
      </c>
      <c r="S171" t="s">
        <v>104</v>
      </c>
      <c r="T171" t="s">
        <v>112</v>
      </c>
      <c r="U171" t="s">
        <v>105</v>
      </c>
      <c r="V171" t="s">
        <v>103</v>
      </c>
    </row>
    <row r="172" spans="3:25">
      <c r="D172" s="2"/>
      <c r="E172" s="16">
        <v>8.43E-2</v>
      </c>
      <c r="F172" t="s">
        <v>457</v>
      </c>
      <c r="G172">
        <v>3313</v>
      </c>
      <c r="H172" t="s">
        <v>39</v>
      </c>
      <c r="I172" t="s">
        <v>458</v>
      </c>
      <c r="J172" t="s">
        <v>459</v>
      </c>
      <c r="K172" t="s">
        <v>40</v>
      </c>
      <c r="L172" t="s">
        <v>107</v>
      </c>
      <c r="M172" t="s">
        <v>112</v>
      </c>
      <c r="N172" t="s">
        <v>105</v>
      </c>
      <c r="O172" t="s">
        <v>103</v>
      </c>
      <c r="P172" t="s">
        <v>104</v>
      </c>
      <c r="Q172" t="s">
        <v>105</v>
      </c>
      <c r="R172" t="s">
        <v>103</v>
      </c>
      <c r="S172" t="s">
        <v>113</v>
      </c>
    </row>
    <row r="173" spans="3:25">
      <c r="D173" s="2"/>
      <c r="E173" s="16">
        <v>8.2799999999999999E-2</v>
      </c>
      <c r="F173" t="s">
        <v>460</v>
      </c>
      <c r="G173">
        <v>3312</v>
      </c>
      <c r="H173" t="s">
        <v>41</v>
      </c>
      <c r="I173" t="s">
        <v>461</v>
      </c>
      <c r="J173" t="s">
        <v>462</v>
      </c>
      <c r="K173" t="s">
        <v>42</v>
      </c>
      <c r="L173" t="s">
        <v>107</v>
      </c>
      <c r="M173" t="s">
        <v>112</v>
      </c>
      <c r="N173" t="s">
        <v>105</v>
      </c>
      <c r="O173" t="s">
        <v>103</v>
      </c>
      <c r="P173" t="s">
        <v>104</v>
      </c>
      <c r="Q173" t="s">
        <v>105</v>
      </c>
      <c r="R173" t="s">
        <v>103</v>
      </c>
      <c r="S173" t="s">
        <v>104</v>
      </c>
      <c r="T173" t="s">
        <v>105</v>
      </c>
      <c r="U173" t="s">
        <v>103</v>
      </c>
      <c r="V173" t="s">
        <v>113</v>
      </c>
    </row>
    <row r="174" spans="3:25">
      <c r="D174" s="2"/>
      <c r="E174" s="16">
        <v>3.5000000000000001E-3</v>
      </c>
      <c r="F174" t="s">
        <v>463</v>
      </c>
      <c r="G174">
        <v>6</v>
      </c>
      <c r="H174" t="s">
        <v>43</v>
      </c>
      <c r="I174" t="s">
        <v>464</v>
      </c>
      <c r="J174" t="s">
        <v>465</v>
      </c>
      <c r="K174" t="s">
        <v>44</v>
      </c>
      <c r="L174" t="s">
        <v>127</v>
      </c>
      <c r="M174" t="s">
        <v>132</v>
      </c>
    </row>
    <row r="175" spans="3:25">
      <c r="D175" s="2"/>
      <c r="E175" s="16">
        <v>1.6000000000000001E-3</v>
      </c>
      <c r="F175" t="s">
        <v>466</v>
      </c>
      <c r="G175">
        <v>13253</v>
      </c>
      <c r="H175" t="s">
        <v>45</v>
      </c>
      <c r="I175" t="s">
        <v>467</v>
      </c>
      <c r="J175" t="s">
        <v>468</v>
      </c>
      <c r="K175" t="s">
        <v>44</v>
      </c>
      <c r="L175" t="s">
        <v>127</v>
      </c>
      <c r="M175" t="s">
        <v>128</v>
      </c>
    </row>
    <row r="176" spans="3:25">
      <c r="C176" t="s">
        <v>133</v>
      </c>
      <c r="D176" t="s">
        <v>134</v>
      </c>
      <c r="E176" s="16">
        <v>0.74360000000000004</v>
      </c>
      <c r="F176" t="s">
        <v>469</v>
      </c>
      <c r="G176">
        <v>19877</v>
      </c>
      <c r="H176" t="s">
        <v>470</v>
      </c>
      <c r="I176" t="s">
        <v>178</v>
      </c>
      <c r="J176" t="s">
        <v>471</v>
      </c>
      <c r="K176" t="s">
        <v>151</v>
      </c>
    </row>
    <row r="177" spans="4:11">
      <c r="D177" s="2"/>
      <c r="E177" s="16">
        <v>0.2082</v>
      </c>
      <c r="F177" t="s">
        <v>472</v>
      </c>
      <c r="G177">
        <v>13259</v>
      </c>
      <c r="H177" t="s">
        <v>473</v>
      </c>
      <c r="I177" t="s">
        <v>474</v>
      </c>
      <c r="J177" t="s">
        <v>475</v>
      </c>
      <c r="K177" t="s">
        <v>146</v>
      </c>
    </row>
    <row r="178" spans="4:11">
      <c r="D178" s="2"/>
      <c r="E178" s="16">
        <v>2.93E-2</v>
      </c>
      <c r="F178" t="s">
        <v>476</v>
      </c>
      <c r="G178">
        <v>12</v>
      </c>
      <c r="H178" t="s">
        <v>477</v>
      </c>
      <c r="I178" t="s">
        <v>478</v>
      </c>
      <c r="J178" t="s">
        <v>479</v>
      </c>
      <c r="K178" t="s">
        <v>139</v>
      </c>
    </row>
    <row r="179" spans="4:11">
      <c r="D179" s="2"/>
      <c r="E179" s="16">
        <v>1.8800000000000001E-2</v>
      </c>
      <c r="F179" t="s">
        <v>480</v>
      </c>
      <c r="G179">
        <v>23190</v>
      </c>
      <c r="H179" t="s">
        <v>481</v>
      </c>
      <c r="I179" t="s">
        <v>482</v>
      </c>
      <c r="J179" t="s">
        <v>483</v>
      </c>
      <c r="K179" t="s">
        <v>156</v>
      </c>
    </row>
    <row r="180" spans="4:11">
      <c r="D180" s="2"/>
      <c r="E180" s="16">
        <v>0</v>
      </c>
      <c r="F180" t="s">
        <v>484</v>
      </c>
      <c r="G180">
        <v>1</v>
      </c>
      <c r="H180" t="s">
        <v>484</v>
      </c>
      <c r="I180" t="s">
        <v>484</v>
      </c>
      <c r="J180" t="s">
        <v>484</v>
      </c>
      <c r="K180" t="s">
        <v>158</v>
      </c>
    </row>
    <row r="181" spans="4:11">
      <c r="D181" s="2"/>
      <c r="E181" s="16">
        <v>0</v>
      </c>
      <c r="F181" t="s">
        <v>485</v>
      </c>
      <c r="G181">
        <v>97</v>
      </c>
      <c r="H181" t="s">
        <v>486</v>
      </c>
      <c r="I181" t="s">
        <v>281</v>
      </c>
      <c r="J181" t="s">
        <v>487</v>
      </c>
      <c r="K181" t="s">
        <v>168</v>
      </c>
    </row>
    <row r="182" spans="4:11">
      <c r="D182" s="2"/>
      <c r="E182" s="16">
        <v>0</v>
      </c>
      <c r="F182" t="s">
        <v>488</v>
      </c>
      <c r="G182">
        <v>1</v>
      </c>
      <c r="H182" t="s">
        <v>488</v>
      </c>
      <c r="I182" t="s">
        <v>488</v>
      </c>
      <c r="J182" t="s">
        <v>488</v>
      </c>
      <c r="K182" t="s">
        <v>170</v>
      </c>
    </row>
    <row r="183" spans="4:11">
      <c r="D183" s="2"/>
      <c r="E183" s="16">
        <v>0</v>
      </c>
      <c r="F183" t="s">
        <v>489</v>
      </c>
      <c r="G183">
        <v>1</v>
      </c>
      <c r="H183" t="s">
        <v>489</v>
      </c>
      <c r="I183" t="s">
        <v>489</v>
      </c>
      <c r="J183" t="s">
        <v>489</v>
      </c>
      <c r="K183" t="s">
        <v>172</v>
      </c>
    </row>
    <row r="184" spans="4:11">
      <c r="D184" s="2"/>
      <c r="E184" s="16">
        <v>0</v>
      </c>
      <c r="F184" t="s">
        <v>490</v>
      </c>
      <c r="G184">
        <v>3</v>
      </c>
      <c r="H184" t="s">
        <v>491</v>
      </c>
      <c r="I184" t="s">
        <v>492</v>
      </c>
      <c r="J184" t="s">
        <v>493</v>
      </c>
      <c r="K184" t="s">
        <v>177</v>
      </c>
    </row>
    <row r="185" spans="4:11">
      <c r="D185" s="2"/>
      <c r="E185" s="16">
        <v>0</v>
      </c>
      <c r="F185" t="s">
        <v>494</v>
      </c>
      <c r="G185">
        <v>2</v>
      </c>
      <c r="H185" t="s">
        <v>495</v>
      </c>
      <c r="I185" t="s">
        <v>496</v>
      </c>
      <c r="J185" t="s">
        <v>497</v>
      </c>
      <c r="K185" t="s">
        <v>182</v>
      </c>
    </row>
    <row r="186" spans="4:11">
      <c r="D186" s="2"/>
      <c r="E186" s="16">
        <v>0</v>
      </c>
      <c r="F186" t="s">
        <v>498</v>
      </c>
      <c r="G186">
        <v>1</v>
      </c>
      <c r="H186" t="s">
        <v>498</v>
      </c>
      <c r="I186" t="s">
        <v>498</v>
      </c>
      <c r="J186" t="s">
        <v>498</v>
      </c>
      <c r="K186" t="s">
        <v>184</v>
      </c>
    </row>
    <row r="189" spans="4:11">
      <c r="E189" s="2" t="s">
        <v>512</v>
      </c>
    </row>
    <row r="190" spans="4:11">
      <c r="E190" s="2">
        <v>400</v>
      </c>
      <c r="F190" t="s">
        <v>513</v>
      </c>
    </row>
    <row r="191" spans="4:11">
      <c r="E191" s="2"/>
      <c r="F191" t="s">
        <v>514</v>
      </c>
      <c r="G191" t="s">
        <v>515</v>
      </c>
      <c r="H191">
        <v>10000</v>
      </c>
    </row>
    <row r="192" spans="4:11">
      <c r="E192" s="2" t="s">
        <v>516</v>
      </c>
      <c r="F192" t="s">
        <v>517</v>
      </c>
      <c r="G192" t="s">
        <v>518</v>
      </c>
      <c r="H192" t="s">
        <v>519</v>
      </c>
      <c r="I192">
        <v>0.51100000000000001</v>
      </c>
    </row>
    <row r="193" spans="4:26">
      <c r="E193" s="2" t="s">
        <v>520</v>
      </c>
      <c r="F193" t="s">
        <v>521</v>
      </c>
      <c r="G193" t="s">
        <v>522</v>
      </c>
      <c r="H193" t="s">
        <v>523</v>
      </c>
    </row>
    <row r="194" spans="4:26">
      <c r="E194" s="2" t="s">
        <v>520</v>
      </c>
      <c r="F194" t="s">
        <v>521</v>
      </c>
      <c r="G194" t="s">
        <v>524</v>
      </c>
    </row>
    <row r="195" spans="4:26">
      <c r="E195" t="s">
        <v>92</v>
      </c>
      <c r="F195" t="s">
        <v>93</v>
      </c>
      <c r="G195" t="s">
        <v>94</v>
      </c>
      <c r="H195" t="s">
        <v>95</v>
      </c>
      <c r="I195" t="s">
        <v>31</v>
      </c>
      <c r="J195" t="s">
        <v>96</v>
      </c>
      <c r="K195" t="s">
        <v>97</v>
      </c>
      <c r="L195" t="s">
        <v>32</v>
      </c>
    </row>
    <row r="196" spans="4:26">
      <c r="D196" t="s">
        <v>98</v>
      </c>
      <c r="E196" t="s">
        <v>99</v>
      </c>
      <c r="F196" s="16">
        <v>0.62519999999999998</v>
      </c>
      <c r="G196" t="s">
        <v>525</v>
      </c>
      <c r="H196">
        <v>84</v>
      </c>
      <c r="I196" t="s">
        <v>526</v>
      </c>
      <c r="J196" t="s">
        <v>527</v>
      </c>
      <c r="K196" t="s">
        <v>528</v>
      </c>
      <c r="L196" t="s">
        <v>36</v>
      </c>
      <c r="M196" t="s">
        <v>103</v>
      </c>
      <c r="N196" t="s">
        <v>104</v>
      </c>
      <c r="O196" t="s">
        <v>105</v>
      </c>
      <c r="P196" t="s">
        <v>103</v>
      </c>
      <c r="Q196" t="s">
        <v>104</v>
      </c>
      <c r="R196" t="s">
        <v>106</v>
      </c>
      <c r="S196" t="s">
        <v>107</v>
      </c>
      <c r="T196" t="s">
        <v>108</v>
      </c>
    </row>
    <row r="197" spans="4:26">
      <c r="E197" s="2"/>
      <c r="F197" s="16">
        <v>0.1537</v>
      </c>
      <c r="G197" t="s">
        <v>529</v>
      </c>
      <c r="H197">
        <v>28</v>
      </c>
      <c r="I197" t="s">
        <v>530</v>
      </c>
      <c r="J197" t="s">
        <v>531</v>
      </c>
      <c r="K197" t="s">
        <v>532</v>
      </c>
      <c r="L197" t="s">
        <v>38</v>
      </c>
      <c r="M197" t="s">
        <v>107</v>
      </c>
      <c r="N197" t="s">
        <v>112</v>
      </c>
      <c r="O197" t="s">
        <v>105</v>
      </c>
      <c r="P197" t="s">
        <v>103</v>
      </c>
      <c r="Q197" t="s">
        <v>104</v>
      </c>
      <c r="R197" t="s">
        <v>105</v>
      </c>
      <c r="S197" t="s">
        <v>103</v>
      </c>
      <c r="T197" t="s">
        <v>104</v>
      </c>
      <c r="U197" t="s">
        <v>112</v>
      </c>
      <c r="V197" t="s">
        <v>105</v>
      </c>
      <c r="W197" t="s">
        <v>103</v>
      </c>
      <c r="X197" t="s">
        <v>113</v>
      </c>
    </row>
    <row r="198" spans="4:26">
      <c r="E198" s="2"/>
      <c r="F198" s="16">
        <v>0.1018</v>
      </c>
      <c r="G198" t="s">
        <v>533</v>
      </c>
      <c r="H198">
        <v>28</v>
      </c>
      <c r="I198" t="s">
        <v>534</v>
      </c>
      <c r="J198" t="s">
        <v>535</v>
      </c>
      <c r="K198" t="s">
        <v>536</v>
      </c>
      <c r="L198" t="s">
        <v>34</v>
      </c>
      <c r="M198" t="s">
        <v>107</v>
      </c>
      <c r="N198" t="s">
        <v>117</v>
      </c>
      <c r="O198" t="s">
        <v>103</v>
      </c>
      <c r="P198" t="s">
        <v>104</v>
      </c>
      <c r="Q198" t="s">
        <v>117</v>
      </c>
      <c r="R198" t="s">
        <v>103</v>
      </c>
      <c r="S198" t="s">
        <v>104</v>
      </c>
      <c r="T198" t="s">
        <v>105</v>
      </c>
      <c r="U198" t="s">
        <v>103</v>
      </c>
      <c r="V198" t="s">
        <v>104</v>
      </c>
      <c r="W198" t="s">
        <v>105</v>
      </c>
      <c r="X198" t="s">
        <v>103</v>
      </c>
      <c r="Y198" t="s">
        <v>104</v>
      </c>
      <c r="Z198" t="s">
        <v>108</v>
      </c>
    </row>
    <row r="199" spans="4:26">
      <c r="E199" s="2"/>
      <c r="F199" s="16">
        <v>5.5300000000000002E-2</v>
      </c>
      <c r="G199" t="s">
        <v>537</v>
      </c>
      <c r="H199">
        <v>27</v>
      </c>
      <c r="I199" t="s">
        <v>538</v>
      </c>
      <c r="J199" t="s">
        <v>539</v>
      </c>
      <c r="K199" t="s">
        <v>540</v>
      </c>
      <c r="L199" t="s">
        <v>42</v>
      </c>
      <c r="M199" t="s">
        <v>107</v>
      </c>
      <c r="N199" t="s">
        <v>112</v>
      </c>
      <c r="O199" t="s">
        <v>105</v>
      </c>
      <c r="P199" t="s">
        <v>103</v>
      </c>
      <c r="Q199" t="s">
        <v>104</v>
      </c>
      <c r="R199" t="s">
        <v>105</v>
      </c>
      <c r="S199" t="s">
        <v>103</v>
      </c>
      <c r="T199" t="s">
        <v>104</v>
      </c>
      <c r="U199" t="s">
        <v>105</v>
      </c>
      <c r="V199" t="s">
        <v>103</v>
      </c>
      <c r="W199" t="s">
        <v>113</v>
      </c>
    </row>
    <row r="200" spans="4:26">
      <c r="E200" s="2"/>
      <c r="F200" s="16">
        <v>3.9800000000000002E-2</v>
      </c>
      <c r="G200" t="s">
        <v>541</v>
      </c>
      <c r="H200">
        <v>28</v>
      </c>
      <c r="I200" t="s">
        <v>542</v>
      </c>
      <c r="J200" t="s">
        <v>122</v>
      </c>
      <c r="K200" t="s">
        <v>543</v>
      </c>
      <c r="L200" t="s">
        <v>40</v>
      </c>
      <c r="M200" t="s">
        <v>107</v>
      </c>
      <c r="N200" t="s">
        <v>112</v>
      </c>
      <c r="O200" t="s">
        <v>105</v>
      </c>
      <c r="P200" t="s">
        <v>103</v>
      </c>
      <c r="Q200" t="s">
        <v>104</v>
      </c>
      <c r="R200" t="s">
        <v>105</v>
      </c>
      <c r="S200" t="s">
        <v>103</v>
      </c>
      <c r="T200" t="s">
        <v>113</v>
      </c>
    </row>
    <row r="201" spans="4:26">
      <c r="E201" s="2"/>
      <c r="F201" s="16">
        <v>2.23E-2</v>
      </c>
      <c r="G201" t="s">
        <v>544</v>
      </c>
      <c r="H201">
        <v>113</v>
      </c>
      <c r="I201" t="s">
        <v>545</v>
      </c>
      <c r="J201" t="s">
        <v>546</v>
      </c>
      <c r="K201" t="s">
        <v>547</v>
      </c>
      <c r="L201" t="s">
        <v>44</v>
      </c>
      <c r="M201" t="s">
        <v>127</v>
      </c>
      <c r="N201" t="s">
        <v>128</v>
      </c>
    </row>
    <row r="202" spans="4:26">
      <c r="E202" s="2"/>
      <c r="F202" s="16">
        <v>1.8E-3</v>
      </c>
      <c r="G202" t="s">
        <v>548</v>
      </c>
      <c r="H202">
        <v>6</v>
      </c>
      <c r="I202" t="s">
        <v>549</v>
      </c>
      <c r="J202" t="s">
        <v>550</v>
      </c>
      <c r="K202" t="s">
        <v>551</v>
      </c>
      <c r="L202" t="s">
        <v>44</v>
      </c>
      <c r="M202" t="s">
        <v>127</v>
      </c>
      <c r="N202" t="s">
        <v>132</v>
      </c>
    </row>
    <row r="203" spans="4:26">
      <c r="D203" t="s">
        <v>133</v>
      </c>
      <c r="E203" t="s">
        <v>134</v>
      </c>
      <c r="F203" s="16">
        <v>0.79690000000000005</v>
      </c>
      <c r="G203" t="s">
        <v>552</v>
      </c>
      <c r="H203">
        <v>12</v>
      </c>
      <c r="I203" t="s">
        <v>553</v>
      </c>
      <c r="J203" t="s">
        <v>554</v>
      </c>
      <c r="K203" t="s">
        <v>555</v>
      </c>
      <c r="L203" t="s">
        <v>139</v>
      </c>
    </row>
    <row r="204" spans="4:26">
      <c r="E204" s="2"/>
      <c r="F204" s="16">
        <v>0.17730000000000001</v>
      </c>
      <c r="G204" t="s">
        <v>556</v>
      </c>
      <c r="H204">
        <v>1</v>
      </c>
      <c r="I204" t="s">
        <v>556</v>
      </c>
      <c r="J204" t="s">
        <v>556</v>
      </c>
      <c r="K204" t="s">
        <v>556</v>
      </c>
      <c r="L204" t="s">
        <v>141</v>
      </c>
    </row>
    <row r="205" spans="4:26">
      <c r="E205" s="2"/>
      <c r="F205" s="16">
        <v>1.5599999999999999E-2</v>
      </c>
      <c r="G205" t="s">
        <v>557</v>
      </c>
      <c r="H205">
        <v>119</v>
      </c>
      <c r="I205" t="s">
        <v>558</v>
      </c>
      <c r="J205" t="s">
        <v>559</v>
      </c>
      <c r="K205" t="s">
        <v>560</v>
      </c>
      <c r="L205" t="s">
        <v>146</v>
      </c>
    </row>
    <row r="206" spans="4:26">
      <c r="E206" s="2"/>
      <c r="F206" s="16">
        <v>4.1999999999999997E-3</v>
      </c>
      <c r="G206" t="s">
        <v>561</v>
      </c>
      <c r="H206">
        <v>195</v>
      </c>
      <c r="I206" t="s">
        <v>562</v>
      </c>
      <c r="J206" t="s">
        <v>563</v>
      </c>
      <c r="K206" t="s">
        <v>564</v>
      </c>
      <c r="L206" t="s">
        <v>156</v>
      </c>
    </row>
    <row r="207" spans="4:26">
      <c r="E207" s="2"/>
      <c r="F207" s="16">
        <v>4.1999999999999997E-3</v>
      </c>
      <c r="G207" t="s">
        <v>565</v>
      </c>
      <c r="H207">
        <v>167</v>
      </c>
      <c r="I207" t="s">
        <v>566</v>
      </c>
      <c r="J207" t="s">
        <v>567</v>
      </c>
      <c r="K207" t="s">
        <v>568</v>
      </c>
      <c r="L207" t="s">
        <v>151</v>
      </c>
    </row>
    <row r="208" spans="4:26">
      <c r="E208" s="2"/>
      <c r="F208" s="16">
        <v>8.9999999999999998E-4</v>
      </c>
      <c r="G208" t="s">
        <v>569</v>
      </c>
      <c r="H208">
        <v>1</v>
      </c>
      <c r="I208" t="s">
        <v>569</v>
      </c>
      <c r="J208" t="s">
        <v>569</v>
      </c>
      <c r="K208" t="s">
        <v>569</v>
      </c>
      <c r="L208" t="s">
        <v>158</v>
      </c>
    </row>
    <row r="209" spans="5:12">
      <c r="E209" s="2"/>
      <c r="F209" s="16">
        <v>4.0000000000000002E-4</v>
      </c>
      <c r="G209" t="s">
        <v>570</v>
      </c>
      <c r="H209">
        <v>97</v>
      </c>
      <c r="I209" t="s">
        <v>571</v>
      </c>
      <c r="J209" t="s">
        <v>338</v>
      </c>
      <c r="K209" t="s">
        <v>572</v>
      </c>
      <c r="L209" t="s">
        <v>168</v>
      </c>
    </row>
    <row r="210" spans="5:12">
      <c r="E210" s="2"/>
      <c r="F210" s="16">
        <v>2.9999999999999997E-4</v>
      </c>
      <c r="G210" t="s">
        <v>573</v>
      </c>
      <c r="H210">
        <v>12</v>
      </c>
      <c r="I210" t="s">
        <v>574</v>
      </c>
      <c r="J210" t="s">
        <v>575</v>
      </c>
      <c r="K210" t="s">
        <v>576</v>
      </c>
      <c r="L210" t="s">
        <v>163</v>
      </c>
    </row>
    <row r="211" spans="5:12">
      <c r="E211" s="2"/>
      <c r="F211" s="16">
        <v>1E-4</v>
      </c>
      <c r="G211" t="s">
        <v>577</v>
      </c>
      <c r="H211">
        <v>1</v>
      </c>
      <c r="I211" t="s">
        <v>577</v>
      </c>
      <c r="J211" t="s">
        <v>577</v>
      </c>
      <c r="K211" t="s">
        <v>577</v>
      </c>
      <c r="L211" t="s">
        <v>170</v>
      </c>
    </row>
    <row r="212" spans="5:12">
      <c r="E212" s="2"/>
      <c r="F212" s="16">
        <v>0</v>
      </c>
      <c r="G212" t="s">
        <v>578</v>
      </c>
      <c r="H212">
        <v>3</v>
      </c>
      <c r="I212" t="s">
        <v>579</v>
      </c>
      <c r="J212" t="s">
        <v>580</v>
      </c>
      <c r="K212" t="s">
        <v>581</v>
      </c>
      <c r="L212" t="s">
        <v>177</v>
      </c>
    </row>
    <row r="213" spans="5:12">
      <c r="E213" s="2"/>
      <c r="F213" s="16">
        <v>0</v>
      </c>
      <c r="G213" t="s">
        <v>582</v>
      </c>
      <c r="H213">
        <v>1</v>
      </c>
      <c r="I213" t="s">
        <v>582</v>
      </c>
      <c r="J213" t="s">
        <v>582</v>
      </c>
      <c r="K213" t="s">
        <v>582</v>
      </c>
      <c r="L213" t="s">
        <v>172</v>
      </c>
    </row>
    <row r="214" spans="5:12">
      <c r="E214" s="2"/>
      <c r="F214" s="16">
        <v>0</v>
      </c>
      <c r="G214" t="s">
        <v>583</v>
      </c>
      <c r="H214">
        <v>2</v>
      </c>
      <c r="I214" t="s">
        <v>584</v>
      </c>
      <c r="J214" t="s">
        <v>183</v>
      </c>
      <c r="K214" t="s">
        <v>585</v>
      </c>
      <c r="L214" t="s">
        <v>182</v>
      </c>
    </row>
    <row r="215" spans="5:12">
      <c r="E215" s="2"/>
      <c r="F215" s="16">
        <v>0</v>
      </c>
      <c r="G215" t="s">
        <v>586</v>
      </c>
      <c r="H215">
        <v>1</v>
      </c>
      <c r="I215" t="s">
        <v>586</v>
      </c>
      <c r="J215" t="s">
        <v>586</v>
      </c>
      <c r="K215" t="s">
        <v>586</v>
      </c>
      <c r="L215" t="s">
        <v>184</v>
      </c>
    </row>
    <row r="218" spans="5:12">
      <c r="E218" s="2" t="s">
        <v>512</v>
      </c>
    </row>
    <row r="219" spans="5:12">
      <c r="E219" s="2">
        <v>100</v>
      </c>
      <c r="F219" t="s">
        <v>513</v>
      </c>
    </row>
    <row r="220" spans="5:12">
      <c r="E220" s="2"/>
      <c r="F220" t="s">
        <v>514</v>
      </c>
      <c r="G220" t="s">
        <v>515</v>
      </c>
      <c r="H220">
        <v>10000</v>
      </c>
    </row>
    <row r="221" spans="5:12">
      <c r="E221" s="2" t="s">
        <v>516</v>
      </c>
      <c r="F221" t="s">
        <v>517</v>
      </c>
      <c r="G221" t="s">
        <v>518</v>
      </c>
      <c r="H221" t="s">
        <v>519</v>
      </c>
      <c r="I221">
        <v>0.46400000000000002</v>
      </c>
    </row>
    <row r="222" spans="5:12">
      <c r="E222" s="2" t="s">
        <v>587</v>
      </c>
      <c r="F222" t="s">
        <v>521</v>
      </c>
      <c r="G222" t="s">
        <v>522</v>
      </c>
      <c r="H222" t="s">
        <v>588</v>
      </c>
    </row>
    <row r="223" spans="5:12">
      <c r="E223" s="2" t="s">
        <v>587</v>
      </c>
      <c r="F223" t="s">
        <v>521</v>
      </c>
      <c r="G223" t="s">
        <v>524</v>
      </c>
    </row>
    <row r="224" spans="5:12">
      <c r="E224" t="s">
        <v>92</v>
      </c>
      <c r="F224" t="s">
        <v>93</v>
      </c>
      <c r="G224" t="s">
        <v>94</v>
      </c>
      <c r="H224" t="s">
        <v>95</v>
      </c>
      <c r="I224" t="s">
        <v>31</v>
      </c>
      <c r="J224" t="s">
        <v>96</v>
      </c>
      <c r="K224" t="s">
        <v>97</v>
      </c>
      <c r="L224" t="s">
        <v>32</v>
      </c>
    </row>
    <row r="225" spans="4:26">
      <c r="D225" t="s">
        <v>98</v>
      </c>
      <c r="E225" t="s">
        <v>99</v>
      </c>
      <c r="F225" s="16">
        <v>0.63719999999999999</v>
      </c>
      <c r="G225" t="s">
        <v>589</v>
      </c>
      <c r="H225">
        <v>39</v>
      </c>
      <c r="I225" t="s">
        <v>590</v>
      </c>
      <c r="J225" t="s">
        <v>591</v>
      </c>
      <c r="K225" t="s">
        <v>592</v>
      </c>
      <c r="L225" t="s">
        <v>36</v>
      </c>
      <c r="M225" t="s">
        <v>103</v>
      </c>
      <c r="N225" t="s">
        <v>104</v>
      </c>
      <c r="O225" t="s">
        <v>105</v>
      </c>
      <c r="P225" t="s">
        <v>103</v>
      </c>
      <c r="Q225" t="s">
        <v>104</v>
      </c>
      <c r="R225" t="s">
        <v>106</v>
      </c>
      <c r="S225" t="s">
        <v>107</v>
      </c>
      <c r="T225" t="s">
        <v>108</v>
      </c>
    </row>
    <row r="226" spans="4:26">
      <c r="E226" s="2"/>
      <c r="F226" s="16">
        <v>0.15659999999999999</v>
      </c>
      <c r="G226" t="s">
        <v>593</v>
      </c>
      <c r="H226">
        <v>13</v>
      </c>
      <c r="I226" t="s">
        <v>594</v>
      </c>
      <c r="J226" t="s">
        <v>595</v>
      </c>
      <c r="K226" t="s">
        <v>596</v>
      </c>
      <c r="L226" t="s">
        <v>38</v>
      </c>
      <c r="M226" t="s">
        <v>107</v>
      </c>
      <c r="N226" t="s">
        <v>112</v>
      </c>
      <c r="O226" t="s">
        <v>105</v>
      </c>
      <c r="P226" t="s">
        <v>103</v>
      </c>
      <c r="Q226" t="s">
        <v>104</v>
      </c>
      <c r="R226" t="s">
        <v>105</v>
      </c>
      <c r="S226" t="s">
        <v>103</v>
      </c>
      <c r="T226" t="s">
        <v>104</v>
      </c>
      <c r="U226" t="s">
        <v>112</v>
      </c>
      <c r="V226" t="s">
        <v>105</v>
      </c>
      <c r="W226" t="s">
        <v>103</v>
      </c>
      <c r="X226" t="s">
        <v>113</v>
      </c>
    </row>
    <row r="227" spans="4:26">
      <c r="E227" s="2"/>
      <c r="F227" s="16">
        <v>8.9300000000000004E-2</v>
      </c>
      <c r="G227" t="s">
        <v>597</v>
      </c>
      <c r="H227">
        <v>13</v>
      </c>
      <c r="I227" t="s">
        <v>598</v>
      </c>
      <c r="J227" t="s">
        <v>599</v>
      </c>
      <c r="K227" t="s">
        <v>600</v>
      </c>
      <c r="L227" t="s">
        <v>34</v>
      </c>
      <c r="M227" t="s">
        <v>107</v>
      </c>
      <c r="N227" t="s">
        <v>117</v>
      </c>
      <c r="O227" t="s">
        <v>103</v>
      </c>
      <c r="P227" t="s">
        <v>104</v>
      </c>
      <c r="Q227" t="s">
        <v>117</v>
      </c>
      <c r="R227" t="s">
        <v>103</v>
      </c>
      <c r="S227" t="s">
        <v>104</v>
      </c>
      <c r="T227" t="s">
        <v>105</v>
      </c>
      <c r="U227" t="s">
        <v>103</v>
      </c>
      <c r="V227" t="s">
        <v>104</v>
      </c>
      <c r="W227" t="s">
        <v>105</v>
      </c>
      <c r="X227" t="s">
        <v>103</v>
      </c>
      <c r="Y227" t="s">
        <v>104</v>
      </c>
      <c r="Z227" t="s">
        <v>108</v>
      </c>
    </row>
    <row r="228" spans="4:26">
      <c r="E228" s="2"/>
      <c r="F228" s="16">
        <v>5.21E-2</v>
      </c>
      <c r="G228" t="s">
        <v>601</v>
      </c>
      <c r="H228">
        <v>12</v>
      </c>
      <c r="I228" t="s">
        <v>602</v>
      </c>
      <c r="J228" t="s">
        <v>603</v>
      </c>
      <c r="K228" t="s">
        <v>604</v>
      </c>
      <c r="L228" t="s">
        <v>42</v>
      </c>
      <c r="M228" t="s">
        <v>107</v>
      </c>
      <c r="N228" t="s">
        <v>112</v>
      </c>
      <c r="O228" t="s">
        <v>105</v>
      </c>
      <c r="P228" t="s">
        <v>103</v>
      </c>
      <c r="Q228" t="s">
        <v>104</v>
      </c>
      <c r="R228" t="s">
        <v>105</v>
      </c>
      <c r="S228" t="s">
        <v>103</v>
      </c>
      <c r="T228" t="s">
        <v>104</v>
      </c>
      <c r="U228" t="s">
        <v>105</v>
      </c>
      <c r="V228" t="s">
        <v>103</v>
      </c>
      <c r="W228" t="s">
        <v>113</v>
      </c>
    </row>
    <row r="229" spans="4:26">
      <c r="E229" s="2"/>
      <c r="F229" s="16">
        <v>3.9300000000000002E-2</v>
      </c>
      <c r="G229" t="s">
        <v>605</v>
      </c>
      <c r="H229">
        <v>13</v>
      </c>
      <c r="I229" t="s">
        <v>606</v>
      </c>
      <c r="J229" t="s">
        <v>607</v>
      </c>
      <c r="K229" t="s">
        <v>608</v>
      </c>
      <c r="L229" t="s">
        <v>40</v>
      </c>
      <c r="M229" t="s">
        <v>107</v>
      </c>
      <c r="N229" t="s">
        <v>112</v>
      </c>
      <c r="O229" t="s">
        <v>105</v>
      </c>
      <c r="P229" t="s">
        <v>103</v>
      </c>
      <c r="Q229" t="s">
        <v>104</v>
      </c>
      <c r="R229" t="s">
        <v>105</v>
      </c>
      <c r="S229" t="s">
        <v>103</v>
      </c>
      <c r="T229" t="s">
        <v>113</v>
      </c>
    </row>
    <row r="230" spans="4:26">
      <c r="E230" s="2"/>
      <c r="F230" s="16">
        <v>2.2800000000000001E-2</v>
      </c>
      <c r="G230" t="s">
        <v>609</v>
      </c>
      <c r="H230">
        <v>53</v>
      </c>
      <c r="I230" t="s">
        <v>610</v>
      </c>
      <c r="J230" t="s">
        <v>546</v>
      </c>
      <c r="K230" t="s">
        <v>611</v>
      </c>
      <c r="L230" t="s">
        <v>44</v>
      </c>
      <c r="M230" t="s">
        <v>127</v>
      </c>
      <c r="N230" t="s">
        <v>128</v>
      </c>
    </row>
    <row r="231" spans="4:26">
      <c r="E231" s="2"/>
      <c r="F231" s="16">
        <v>2.7000000000000001E-3</v>
      </c>
      <c r="G231" t="s">
        <v>612</v>
      </c>
      <c r="H231">
        <v>6</v>
      </c>
      <c r="I231" t="s">
        <v>613</v>
      </c>
      <c r="J231" t="s">
        <v>614</v>
      </c>
      <c r="K231" t="s">
        <v>615</v>
      </c>
      <c r="L231" t="s">
        <v>44</v>
      </c>
      <c r="M231" t="s">
        <v>127</v>
      </c>
      <c r="N231" t="s">
        <v>132</v>
      </c>
    </row>
    <row r="232" spans="4:26">
      <c r="D232" t="s">
        <v>133</v>
      </c>
      <c r="E232" t="s">
        <v>134</v>
      </c>
      <c r="F232" s="16">
        <v>0.8216</v>
      </c>
      <c r="G232" t="s">
        <v>616</v>
      </c>
      <c r="H232">
        <v>12</v>
      </c>
      <c r="I232" t="s">
        <v>617</v>
      </c>
      <c r="J232" t="s">
        <v>618</v>
      </c>
      <c r="K232" t="s">
        <v>619</v>
      </c>
      <c r="L232" t="s">
        <v>139</v>
      </c>
    </row>
    <row r="233" spans="4:26">
      <c r="E233" s="2"/>
      <c r="F233" s="16">
        <v>0.16470000000000001</v>
      </c>
      <c r="G233" t="s">
        <v>620</v>
      </c>
      <c r="H233">
        <v>1</v>
      </c>
      <c r="I233" t="s">
        <v>620</v>
      </c>
      <c r="J233" t="s">
        <v>620</v>
      </c>
      <c r="K233" t="s">
        <v>620</v>
      </c>
      <c r="L233" t="s">
        <v>141</v>
      </c>
    </row>
    <row r="234" spans="4:26">
      <c r="E234" s="2"/>
      <c r="F234" s="16">
        <v>8.3999999999999995E-3</v>
      </c>
      <c r="G234" t="s">
        <v>621</v>
      </c>
      <c r="H234">
        <v>59</v>
      </c>
      <c r="I234" t="s">
        <v>622</v>
      </c>
      <c r="J234" t="s">
        <v>623</v>
      </c>
      <c r="K234" t="s">
        <v>624</v>
      </c>
      <c r="L234" t="s">
        <v>146</v>
      </c>
    </row>
    <row r="235" spans="4:26">
      <c r="E235" s="2"/>
      <c r="F235" s="16">
        <v>2E-3</v>
      </c>
      <c r="G235" t="s">
        <v>625</v>
      </c>
      <c r="H235">
        <v>77</v>
      </c>
      <c r="I235" t="s">
        <v>626</v>
      </c>
      <c r="J235" t="s">
        <v>627</v>
      </c>
      <c r="K235" t="s">
        <v>628</v>
      </c>
      <c r="L235" t="s">
        <v>151</v>
      </c>
    </row>
    <row r="236" spans="4:26">
      <c r="E236" s="2"/>
      <c r="F236" s="16">
        <v>1.6000000000000001E-3</v>
      </c>
      <c r="G236" t="s">
        <v>629</v>
      </c>
      <c r="H236">
        <v>90</v>
      </c>
      <c r="I236" t="s">
        <v>630</v>
      </c>
      <c r="J236" t="s">
        <v>631</v>
      </c>
      <c r="K236" t="s">
        <v>632</v>
      </c>
      <c r="L236" t="s">
        <v>156</v>
      </c>
    </row>
    <row r="237" spans="4:26">
      <c r="E237" s="2"/>
      <c r="F237" s="16">
        <v>1E-3</v>
      </c>
      <c r="G237" t="s">
        <v>633</v>
      </c>
      <c r="H237">
        <v>1</v>
      </c>
      <c r="I237" t="s">
        <v>633</v>
      </c>
      <c r="J237" t="s">
        <v>633</v>
      </c>
      <c r="K237" t="s">
        <v>633</v>
      </c>
      <c r="L237" t="s">
        <v>158</v>
      </c>
    </row>
    <row r="238" spans="4:26">
      <c r="E238" s="2"/>
      <c r="F238" s="16">
        <v>4.0000000000000002E-4</v>
      </c>
      <c r="G238" t="s">
        <v>634</v>
      </c>
      <c r="H238">
        <v>97</v>
      </c>
      <c r="I238" t="s">
        <v>211</v>
      </c>
      <c r="J238" t="s">
        <v>635</v>
      </c>
      <c r="K238" t="s">
        <v>636</v>
      </c>
      <c r="L238" t="s">
        <v>168</v>
      </c>
    </row>
    <row r="239" spans="4:26">
      <c r="E239" s="2"/>
      <c r="F239" s="16">
        <v>4.0000000000000002E-4</v>
      </c>
      <c r="G239" t="s">
        <v>637</v>
      </c>
      <c r="H239">
        <v>12</v>
      </c>
      <c r="I239" t="s">
        <v>638</v>
      </c>
      <c r="J239" t="s">
        <v>639</v>
      </c>
      <c r="K239" t="s">
        <v>640</v>
      </c>
      <c r="L239" t="s">
        <v>163</v>
      </c>
    </row>
    <row r="240" spans="4:26">
      <c r="E240" s="2"/>
      <c r="F240" s="16">
        <v>1E-4</v>
      </c>
      <c r="G240" t="s">
        <v>641</v>
      </c>
      <c r="H240">
        <v>1</v>
      </c>
      <c r="I240" t="s">
        <v>641</v>
      </c>
      <c r="J240" t="s">
        <v>641</v>
      </c>
      <c r="K240" t="s">
        <v>641</v>
      </c>
      <c r="L240" t="s">
        <v>170</v>
      </c>
    </row>
    <row r="241" spans="5:12">
      <c r="E241" s="2"/>
      <c r="F241" s="16">
        <v>0</v>
      </c>
      <c r="G241" t="s">
        <v>642</v>
      </c>
      <c r="H241">
        <v>1</v>
      </c>
      <c r="I241" t="s">
        <v>642</v>
      </c>
      <c r="J241" t="s">
        <v>642</v>
      </c>
      <c r="K241" t="s">
        <v>642</v>
      </c>
      <c r="L241" t="s">
        <v>172</v>
      </c>
    </row>
    <row r="242" spans="5:12">
      <c r="E242" s="2"/>
      <c r="F242" s="16">
        <v>0</v>
      </c>
      <c r="G242" t="s">
        <v>643</v>
      </c>
      <c r="H242">
        <v>3</v>
      </c>
      <c r="I242" t="s">
        <v>644</v>
      </c>
      <c r="J242" t="s">
        <v>645</v>
      </c>
      <c r="K242" t="s">
        <v>646</v>
      </c>
      <c r="L242" t="s">
        <v>177</v>
      </c>
    </row>
    <row r="243" spans="5:12">
      <c r="E243" s="2"/>
      <c r="F243" s="16">
        <v>0</v>
      </c>
      <c r="G243" t="s">
        <v>647</v>
      </c>
      <c r="H243">
        <v>2</v>
      </c>
      <c r="I243" t="s">
        <v>648</v>
      </c>
      <c r="J243" t="s">
        <v>649</v>
      </c>
      <c r="K243" t="s">
        <v>650</v>
      </c>
      <c r="L243" t="s">
        <v>182</v>
      </c>
    </row>
    <row r="244" spans="5:12">
      <c r="E244" s="2"/>
      <c r="F244" s="16">
        <v>0</v>
      </c>
      <c r="G244" t="s">
        <v>651</v>
      </c>
      <c r="H244">
        <v>1</v>
      </c>
      <c r="I244" t="s">
        <v>651</v>
      </c>
      <c r="J244" t="s">
        <v>651</v>
      </c>
      <c r="K244" t="s">
        <v>651</v>
      </c>
      <c r="L244" t="s">
        <v>184</v>
      </c>
    </row>
  </sheetData>
  <sortState xmlns:xlrd2="http://schemas.microsoft.com/office/spreadsheetml/2017/richdata2" ref="W15:X21">
    <sortCondition ref="W15:W2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3E7A-DB92-4670-AED0-0A2B9F6CA36E}">
  <dimension ref="A3:U100"/>
  <sheetViews>
    <sheetView tabSelected="1" topLeftCell="C79" zoomScale="145" zoomScaleNormal="145" workbookViewId="0">
      <selection activeCell="I98" sqref="I98"/>
    </sheetView>
  </sheetViews>
  <sheetFormatPr defaultRowHeight="15"/>
  <cols>
    <col min="2" max="2" width="20.28515625" bestFit="1" customWidth="1"/>
    <col min="4" max="4" width="10.28515625" bestFit="1" customWidth="1"/>
    <col min="8" max="8" width="12" bestFit="1" customWidth="1"/>
    <col min="9" max="9" width="12.85546875" bestFit="1" customWidth="1"/>
  </cols>
  <sheetData>
    <row r="3" spans="2:12">
      <c r="B3" t="s">
        <v>499</v>
      </c>
      <c r="C3" s="20">
        <f>C4^2</f>
        <v>900</v>
      </c>
      <c r="D3" s="20">
        <f t="shared" ref="D3:I3" si="0">D4^2</f>
        <v>3600</v>
      </c>
      <c r="E3" s="20">
        <f t="shared" si="0"/>
        <v>14400</v>
      </c>
      <c r="F3" s="20">
        <f t="shared" si="0"/>
        <v>57600</v>
      </c>
      <c r="G3" s="20">
        <f t="shared" si="0"/>
        <v>230400</v>
      </c>
      <c r="H3" s="20">
        <f t="shared" si="0"/>
        <v>921600</v>
      </c>
      <c r="I3" s="20">
        <f t="shared" si="0"/>
        <v>3686400</v>
      </c>
    </row>
    <row r="4" spans="2:12">
      <c r="C4">
        <v>30</v>
      </c>
      <c r="D4">
        <v>60</v>
      </c>
      <c r="E4">
        <v>120</v>
      </c>
      <c r="F4">
        <v>240</v>
      </c>
      <c r="G4">
        <v>480</v>
      </c>
      <c r="H4">
        <v>960</v>
      </c>
      <c r="I4">
        <v>1920</v>
      </c>
      <c r="L4" t="s">
        <v>500</v>
      </c>
    </row>
    <row r="5" spans="2:12">
      <c r="B5" t="s">
        <v>32</v>
      </c>
    </row>
    <row r="6" spans="2:12">
      <c r="B6" t="s">
        <v>509</v>
      </c>
      <c r="C6">
        <v>3.4079999999999998E-6</v>
      </c>
      <c r="D6">
        <v>5.7220000000000004E-6</v>
      </c>
      <c r="E6">
        <v>2.0452999999999999E-5</v>
      </c>
      <c r="F6">
        <v>7.9826999999999993E-5</v>
      </c>
      <c r="G6">
        <v>3.5660000000000005E-4</v>
      </c>
      <c r="H6">
        <v>1.4256E-3</v>
      </c>
      <c r="I6">
        <v>5.8691000000000004E-3</v>
      </c>
      <c r="L6">
        <v>0</v>
      </c>
    </row>
    <row r="7" spans="2:12">
      <c r="B7" t="s">
        <v>508</v>
      </c>
      <c r="C7">
        <v>1.392E-6</v>
      </c>
      <c r="D7">
        <v>1.0069999999999998E-6</v>
      </c>
      <c r="E7">
        <v>1.15E-6</v>
      </c>
      <c r="F7">
        <v>1.4619999999999999E-6</v>
      </c>
      <c r="G7">
        <v>1.1399999999999999E-6</v>
      </c>
      <c r="H7">
        <v>1.1619999999999998E-6</v>
      </c>
      <c r="I7">
        <v>1.2440000000000001E-6</v>
      </c>
      <c r="L7">
        <v>4</v>
      </c>
    </row>
    <row r="8" spans="2:12">
      <c r="B8" t="s">
        <v>501</v>
      </c>
      <c r="C8">
        <v>2.597E-5</v>
      </c>
      <c r="D8">
        <v>2.8949999999999998E-6</v>
      </c>
      <c r="E8">
        <v>1.0101E-5</v>
      </c>
      <c r="F8">
        <v>5.4156000000000001E-5</v>
      </c>
      <c r="G8">
        <v>1.1051999999999999E-4</v>
      </c>
      <c r="H8">
        <v>4.5956000000000002E-4</v>
      </c>
      <c r="I8">
        <v>1.8882E-3</v>
      </c>
      <c r="L8">
        <v>1</v>
      </c>
    </row>
    <row r="9" spans="2:12">
      <c r="B9" t="s">
        <v>502</v>
      </c>
      <c r="C9">
        <v>5.2981E-5</v>
      </c>
      <c r="D9">
        <v>5.4960000000000004E-6</v>
      </c>
      <c r="E9">
        <v>1.1093E-5</v>
      </c>
      <c r="F9">
        <v>1.2487000000000001E-5</v>
      </c>
      <c r="G9">
        <v>1.2295999999999999E-5</v>
      </c>
      <c r="H9">
        <v>3.4272E-5</v>
      </c>
      <c r="I9">
        <v>1.2058E-4</v>
      </c>
      <c r="L9">
        <v>3</v>
      </c>
    </row>
    <row r="10" spans="2:12">
      <c r="B10" t="s">
        <v>503</v>
      </c>
      <c r="C10">
        <v>1.4242E-5</v>
      </c>
      <c r="D10">
        <v>1.6109999999999999E-6</v>
      </c>
      <c r="E10">
        <v>4.1050000000000005E-6</v>
      </c>
      <c r="F10">
        <v>9.7229999999999999E-6</v>
      </c>
      <c r="G10">
        <v>1.4218E-5</v>
      </c>
      <c r="H10">
        <v>6.1569000000000006E-5</v>
      </c>
      <c r="I10">
        <v>2.5085E-4</v>
      </c>
      <c r="L10">
        <v>1</v>
      </c>
    </row>
    <row r="11" spans="2:12">
      <c r="B11" t="s">
        <v>504</v>
      </c>
      <c r="C11">
        <v>4.0520000000000005E-5</v>
      </c>
      <c r="D11">
        <v>4.0929999999999996E-6</v>
      </c>
      <c r="E11">
        <v>8.0440000000000012E-6</v>
      </c>
      <c r="F11">
        <v>1.0324E-5</v>
      </c>
      <c r="G11">
        <v>2.6999999999999999E-5</v>
      </c>
      <c r="H11">
        <v>6.8549999999999999E-5</v>
      </c>
      <c r="I11">
        <v>2.5850999999999999E-4</v>
      </c>
      <c r="L11">
        <v>1</v>
      </c>
    </row>
    <row r="12" spans="2:12">
      <c r="B12" t="s">
        <v>505</v>
      </c>
      <c r="C12">
        <v>9.9380000000000004E-6</v>
      </c>
      <c r="D12">
        <v>1.232E-6</v>
      </c>
      <c r="E12">
        <v>2.8100000000000002E-6</v>
      </c>
      <c r="F12">
        <v>6.4320000000000004E-6</v>
      </c>
      <c r="G12">
        <v>1.7998999999999998E-5</v>
      </c>
      <c r="H12">
        <v>6.509699999999999E-5</v>
      </c>
      <c r="I12">
        <v>2.5536999999999999E-4</v>
      </c>
      <c r="L12">
        <v>1</v>
      </c>
    </row>
    <row r="14" spans="2:12">
      <c r="B14" t="s">
        <v>30</v>
      </c>
      <c r="C14" s="2">
        <v>42</v>
      </c>
      <c r="D14" s="2">
        <v>89</v>
      </c>
      <c r="E14" s="2">
        <v>184</v>
      </c>
      <c r="F14" s="2">
        <v>381</v>
      </c>
      <c r="G14" s="2">
        <v>784</v>
      </c>
      <c r="H14" s="2">
        <v>1614</v>
      </c>
      <c r="I14" s="2">
        <v>3312</v>
      </c>
    </row>
    <row r="16" spans="2:12">
      <c r="B16" t="s">
        <v>27</v>
      </c>
    </row>
    <row r="17" spans="2:9">
      <c r="C17" s="20">
        <f>C3</f>
        <v>900</v>
      </c>
      <c r="D17" s="20">
        <f t="shared" ref="D17:I17" si="1">D3</f>
        <v>3600</v>
      </c>
      <c r="E17" s="20">
        <f t="shared" si="1"/>
        <v>14400</v>
      </c>
      <c r="F17" s="20">
        <f t="shared" si="1"/>
        <v>57600</v>
      </c>
      <c r="G17" s="20">
        <f t="shared" si="1"/>
        <v>230400</v>
      </c>
      <c r="H17" s="20">
        <f t="shared" si="1"/>
        <v>921600</v>
      </c>
      <c r="I17" s="20">
        <f t="shared" si="1"/>
        <v>3686400</v>
      </c>
    </row>
    <row r="18" spans="2:9">
      <c r="B18" t="s">
        <v>509</v>
      </c>
      <c r="C18">
        <f>C6*$L6*C$14</f>
        <v>0</v>
      </c>
      <c r="D18">
        <f>D6*$L6*D$14</f>
        <v>0</v>
      </c>
      <c r="E18">
        <f>E6*$L6*E$14</f>
        <v>0</v>
      </c>
      <c r="F18">
        <f>F6*$L6*F$14</f>
        <v>0</v>
      </c>
      <c r="G18">
        <f>G6*$L6*G$14</f>
        <v>0</v>
      </c>
      <c r="H18">
        <f>H6*$L6*H$14</f>
        <v>0</v>
      </c>
      <c r="I18">
        <f>I6*$L6*I$14</f>
        <v>0</v>
      </c>
    </row>
    <row r="19" spans="2:9">
      <c r="B19" t="s">
        <v>508</v>
      </c>
      <c r="C19">
        <f>C7*$L7*C$14</f>
        <v>2.3385600000000001E-4</v>
      </c>
      <c r="D19">
        <f>D7*$L7*D$14</f>
        <v>3.5849199999999997E-4</v>
      </c>
      <c r="E19">
        <f>E7*$L7*E$14</f>
        <v>8.4639999999999997E-4</v>
      </c>
      <c r="F19">
        <f>F7*$L7*F$14</f>
        <v>2.228088E-3</v>
      </c>
      <c r="G19">
        <f>G7*$L7*G$14</f>
        <v>3.5750399999999998E-3</v>
      </c>
      <c r="H19">
        <f>H7*$L7*H$14</f>
        <v>7.5018719999999988E-3</v>
      </c>
      <c r="I19">
        <f>I7*$L7*I$14</f>
        <v>1.6480512000000003E-2</v>
      </c>
    </row>
    <row r="20" spans="2:9">
      <c r="B20" t="s">
        <v>501</v>
      </c>
      <c r="C20">
        <f>C8*$L8*C$14</f>
        <v>1.09074E-3</v>
      </c>
      <c r="D20">
        <f>D8*$L8*D$14</f>
        <v>2.5765499999999997E-4</v>
      </c>
      <c r="E20">
        <f>E8*$L8*E$14</f>
        <v>1.8585840000000001E-3</v>
      </c>
      <c r="F20">
        <f>F8*$L8*F$14</f>
        <v>2.0633436000000002E-2</v>
      </c>
      <c r="G20">
        <f>G8*$L8*G$14</f>
        <v>8.6647679999999991E-2</v>
      </c>
      <c r="H20">
        <f>H8*$L8*H$14</f>
        <v>0.74172984000000008</v>
      </c>
      <c r="I20">
        <f>I8*$L8*I$14</f>
        <v>6.2537184000000003</v>
      </c>
    </row>
    <row r="21" spans="2:9">
      <c r="B21" t="s">
        <v>502</v>
      </c>
      <c r="C21">
        <f>C9*$L9*C$14</f>
        <v>6.6756059999999997E-3</v>
      </c>
      <c r="D21">
        <f>D9*$L9*D$14</f>
        <v>1.4674320000000003E-3</v>
      </c>
      <c r="E21">
        <f>E9*$L9*E$14</f>
        <v>6.1233360000000009E-3</v>
      </c>
      <c r="F21">
        <f>F9*$L9*F$14</f>
        <v>1.4272640999999999E-2</v>
      </c>
      <c r="G21">
        <f>G9*$L9*G$14</f>
        <v>2.8920191999999997E-2</v>
      </c>
      <c r="H21">
        <f>H9*$L9*H$14</f>
        <v>0.165945024</v>
      </c>
      <c r="I21">
        <f>I9*$L9*I$14</f>
        <v>1.1980828800000001</v>
      </c>
    </row>
    <row r="22" spans="2:9">
      <c r="B22" t="s">
        <v>503</v>
      </c>
      <c r="C22">
        <f>C10*$L10*C$14</f>
        <v>5.9816399999999999E-4</v>
      </c>
      <c r="D22">
        <f>D10*$L10*D$14</f>
        <v>1.4337899999999998E-4</v>
      </c>
      <c r="E22">
        <f>E10*$L10*E$14</f>
        <v>7.5532000000000008E-4</v>
      </c>
      <c r="F22">
        <f>F10*$L10*F$14</f>
        <v>3.7044629999999999E-3</v>
      </c>
      <c r="G22">
        <f>G10*$L10*G$14</f>
        <v>1.1146912E-2</v>
      </c>
      <c r="H22">
        <f>H10*$L10*H$14</f>
        <v>9.9372366000000004E-2</v>
      </c>
      <c r="I22">
        <f>I10*$L10*I$14</f>
        <v>0.83081519999999998</v>
      </c>
    </row>
    <row r="23" spans="2:9">
      <c r="B23" t="s">
        <v>504</v>
      </c>
      <c r="C23">
        <f>C11*$L11*C$14</f>
        <v>1.7018400000000003E-3</v>
      </c>
      <c r="D23">
        <f>D11*$L11*D$14</f>
        <v>3.6427699999999998E-4</v>
      </c>
      <c r="E23">
        <f>E11*$L11*E$14</f>
        <v>1.4800960000000002E-3</v>
      </c>
      <c r="F23">
        <f>F11*$L11*F$14</f>
        <v>3.9334439999999995E-3</v>
      </c>
      <c r="G23">
        <f>G11*$L11*G$14</f>
        <v>2.1167999999999999E-2</v>
      </c>
      <c r="H23">
        <f>H11*$L11*H$14</f>
        <v>0.11063969999999999</v>
      </c>
      <c r="I23">
        <f>I11*$L11*I$14</f>
        <v>0.85618511999999991</v>
      </c>
    </row>
    <row r="24" spans="2:9">
      <c r="B24" t="s">
        <v>505</v>
      </c>
      <c r="C24">
        <f>C12*$L12*C$14</f>
        <v>4.17396E-4</v>
      </c>
      <c r="D24">
        <f>D12*$L12*D$14</f>
        <v>1.09648E-4</v>
      </c>
      <c r="E24">
        <f>E12*$L12*E$14</f>
        <v>5.1704000000000008E-4</v>
      </c>
      <c r="F24">
        <f>F12*$L12*F$14</f>
        <v>2.4505920000000001E-3</v>
      </c>
      <c r="G24">
        <f>G12*$L12*G$14</f>
        <v>1.4111215999999999E-2</v>
      </c>
      <c r="H24">
        <f>H12*$L12*H$14</f>
        <v>0.10506655799999999</v>
      </c>
      <c r="I24">
        <f>I12*$L12*I$14</f>
        <v>0.84578544</v>
      </c>
    </row>
    <row r="26" spans="2:9">
      <c r="B26" t="s">
        <v>510</v>
      </c>
    </row>
    <row r="27" spans="2:9">
      <c r="B27" t="s">
        <v>509</v>
      </c>
      <c r="C27" s="19">
        <f>C18/SUM(C$18:C$24)</f>
        <v>0</v>
      </c>
      <c r="D27" s="19">
        <f t="shared" ref="D27:I27" si="2">D18/SUM(D$18:D$24)</f>
        <v>0</v>
      </c>
      <c r="E27" s="19">
        <f t="shared" si="2"/>
        <v>0</v>
      </c>
      <c r="F27" s="19">
        <f t="shared" si="2"/>
        <v>0</v>
      </c>
      <c r="G27" s="19">
        <f t="shared" si="2"/>
        <v>0</v>
      </c>
      <c r="H27" s="19">
        <f t="shared" si="2"/>
        <v>0</v>
      </c>
      <c r="I27" s="19">
        <f t="shared" si="2"/>
        <v>0</v>
      </c>
    </row>
    <row r="28" spans="2:9">
      <c r="B28" t="s">
        <v>508</v>
      </c>
      <c r="C28" s="19">
        <f t="shared" ref="C28:I28" si="3">C19/SUM(C$18:C$24)</f>
        <v>2.1819806333543641E-2</v>
      </c>
      <c r="D28" s="19">
        <f t="shared" si="3"/>
        <v>0.13273140672883643</v>
      </c>
      <c r="E28" s="19">
        <f t="shared" si="3"/>
        <v>7.3086639444541537E-2</v>
      </c>
      <c r="F28" s="19">
        <f t="shared" si="3"/>
        <v>4.7182598592912933E-2</v>
      </c>
      <c r="G28" s="19">
        <f t="shared" si="3"/>
        <v>2.1592442645074223E-2</v>
      </c>
      <c r="H28" s="19">
        <f t="shared" si="3"/>
        <v>6.0978169605373621E-3</v>
      </c>
      <c r="I28" s="19">
        <f t="shared" si="3"/>
        <v>1.6478752807448293E-3</v>
      </c>
    </row>
    <row r="29" spans="2:9">
      <c r="B29" t="s">
        <v>501</v>
      </c>
      <c r="C29" s="19">
        <f t="shared" ref="C29:I29" si="4">C20/SUM(C$18:C$24)</f>
        <v>0.10177089987107191</v>
      </c>
      <c r="D29" s="19">
        <f t="shared" si="4"/>
        <v>9.5396579563053988E-2</v>
      </c>
      <c r="E29" s="19">
        <f t="shared" si="4"/>
        <v>0.16048872718028567</v>
      </c>
      <c r="F29" s="19">
        <f t="shared" si="4"/>
        <v>0.43693926289291946</v>
      </c>
      <c r="G29" s="19">
        <f t="shared" si="4"/>
        <v>0.52333262305561468</v>
      </c>
      <c r="H29" s="19">
        <f t="shared" si="4"/>
        <v>0.60290722082283799</v>
      </c>
      <c r="I29" s="19">
        <f t="shared" si="4"/>
        <v>0.62530508543054386</v>
      </c>
    </row>
    <row r="30" spans="2:9">
      <c r="B30" t="s">
        <v>502</v>
      </c>
      <c r="C30" s="19">
        <f t="shared" ref="C30:I30" si="5">C21/SUM(C$18:C$24)</f>
        <v>0.62286377120553649</v>
      </c>
      <c r="D30" s="19">
        <f t="shared" si="5"/>
        <v>0.54331564899331075</v>
      </c>
      <c r="E30" s="19">
        <f t="shared" si="5"/>
        <v>0.52875005958149957</v>
      </c>
      <c r="F30" s="19">
        <f t="shared" si="5"/>
        <v>0.30224133479635962</v>
      </c>
      <c r="G30" s="19">
        <f t="shared" si="5"/>
        <v>0.17467149655515304</v>
      </c>
      <c r="H30" s="19">
        <f t="shared" si="5"/>
        <v>0.13488664987405541</v>
      </c>
      <c r="I30" s="19">
        <f t="shared" si="5"/>
        <v>0.119795499207523</v>
      </c>
    </row>
    <row r="31" spans="2:9">
      <c r="B31" t="s">
        <v>503</v>
      </c>
      <c r="C31" s="19">
        <f t="shared" ref="C31:I31" si="6">C22/SUM(C$18:C$24)</f>
        <v>5.5811365266222802E-2</v>
      </c>
      <c r="D31" s="19">
        <f t="shared" si="6"/>
        <v>5.308597225425906E-2</v>
      </c>
      <c r="E31" s="19">
        <f t="shared" si="6"/>
        <v>6.5221881504313697E-2</v>
      </c>
      <c r="F31" s="19">
        <f t="shared" si="6"/>
        <v>7.8446717872587626E-2</v>
      </c>
      <c r="G31" s="19">
        <f t="shared" si="6"/>
        <v>6.7324857352558179E-2</v>
      </c>
      <c r="H31" s="19">
        <f t="shared" si="6"/>
        <v>8.0773772040302255E-2</v>
      </c>
      <c r="I31" s="19">
        <f t="shared" si="6"/>
        <v>8.3072651562467917E-2</v>
      </c>
    </row>
    <row r="32" spans="2:9">
      <c r="B32" t="s">
        <v>504</v>
      </c>
      <c r="C32" s="19">
        <f t="shared" ref="C32:I32" si="7">C23/SUM(C$18:C$24)</f>
        <v>0.15878925155086002</v>
      </c>
      <c r="D32" s="19">
        <f t="shared" si="7"/>
        <v>0.13487329884337823</v>
      </c>
      <c r="E32" s="19">
        <f t="shared" si="7"/>
        <v>0.12780628862867222</v>
      </c>
      <c r="F32" s="19">
        <f t="shared" si="7"/>
        <v>8.3295681920867476E-2</v>
      </c>
      <c r="G32" s="19">
        <f t="shared" si="7"/>
        <v>0.12784998934583422</v>
      </c>
      <c r="H32" s="19">
        <f t="shared" si="7"/>
        <v>8.9932304785894188E-2</v>
      </c>
      <c r="I32" s="19">
        <f t="shared" si="7"/>
        <v>8.5609372754289731E-2</v>
      </c>
    </row>
    <row r="33" spans="2:21">
      <c r="B33" t="s">
        <v>505</v>
      </c>
      <c r="C33" s="19">
        <f t="shared" ref="C33:I33" si="8">C24/SUM(C$18:C$24)</f>
        <v>3.8944905772765215E-2</v>
      </c>
      <c r="D33" s="19">
        <f t="shared" si="8"/>
        <v>4.0597093617161496E-2</v>
      </c>
      <c r="E33" s="19">
        <f t="shared" si="8"/>
        <v>4.4646403660687332E-2</v>
      </c>
      <c r="F33" s="19">
        <f t="shared" si="8"/>
        <v>5.189440392435294E-2</v>
      </c>
      <c r="G33" s="19">
        <f t="shared" si="8"/>
        <v>8.522859104576555E-2</v>
      </c>
      <c r="H33" s="19">
        <f t="shared" si="8"/>
        <v>8.5402235516372785E-2</v>
      </c>
      <c r="I33" s="19">
        <f t="shared" si="8"/>
        <v>8.4569515764430656E-2</v>
      </c>
    </row>
    <row r="38" spans="2:21">
      <c r="B38">
        <v>30</v>
      </c>
      <c r="E38">
        <v>60</v>
      </c>
      <c r="H38">
        <v>120</v>
      </c>
      <c r="I38" t="s">
        <v>46</v>
      </c>
      <c r="K38">
        <v>240</v>
      </c>
      <c r="N38">
        <v>480</v>
      </c>
      <c r="Q38">
        <v>960</v>
      </c>
      <c r="T38">
        <v>1920</v>
      </c>
    </row>
    <row r="39" spans="2:21">
      <c r="B39" t="s">
        <v>32</v>
      </c>
      <c r="C39" t="s">
        <v>93</v>
      </c>
      <c r="E39" t="s">
        <v>32</v>
      </c>
      <c r="F39" t="s">
        <v>93</v>
      </c>
      <c r="H39" t="s">
        <v>32</v>
      </c>
      <c r="I39" t="s">
        <v>93</v>
      </c>
      <c r="K39" t="s">
        <v>32</v>
      </c>
      <c r="L39" t="s">
        <v>93</v>
      </c>
      <c r="N39" t="s">
        <v>32</v>
      </c>
      <c r="O39" t="s">
        <v>93</v>
      </c>
      <c r="Q39" t="s">
        <v>32</v>
      </c>
      <c r="R39" t="s">
        <v>93</v>
      </c>
      <c r="T39" t="s">
        <v>32</v>
      </c>
      <c r="U39" t="s">
        <v>93</v>
      </c>
    </row>
    <row r="40" spans="2:21">
      <c r="B40" t="s">
        <v>44</v>
      </c>
      <c r="C40">
        <v>2.1899999999999999E-2</v>
      </c>
      <c r="E40" t="s">
        <v>44</v>
      </c>
      <c r="F40">
        <v>0.13159999999999999</v>
      </c>
      <c r="H40" t="s">
        <v>44</v>
      </c>
      <c r="I40">
        <v>7.3099999999999998E-2</v>
      </c>
      <c r="K40" t="s">
        <v>44</v>
      </c>
      <c r="L40">
        <v>4.6800000000000001E-2</v>
      </c>
      <c r="N40" t="s">
        <v>44</v>
      </c>
      <c r="O40">
        <v>2.1299999999999999E-2</v>
      </c>
      <c r="Q40" t="s">
        <v>44</v>
      </c>
      <c r="R40">
        <v>6.8999999999999999E-3</v>
      </c>
      <c r="T40" t="s">
        <v>44</v>
      </c>
      <c r="U40">
        <v>3.5000000000000001E-3</v>
      </c>
    </row>
    <row r="41" spans="2:21">
      <c r="B41" t="s">
        <v>44</v>
      </c>
      <c r="C41">
        <v>1.9E-3</v>
      </c>
      <c r="E41" t="s">
        <v>44</v>
      </c>
      <c r="F41">
        <v>1.24E-2</v>
      </c>
      <c r="H41" t="s">
        <v>44</v>
      </c>
      <c r="I41">
        <v>2.0000000000000001E-4</v>
      </c>
      <c r="K41" t="s">
        <v>44</v>
      </c>
      <c r="L41">
        <v>0.01</v>
      </c>
      <c r="N41" t="s">
        <v>44</v>
      </c>
      <c r="O41">
        <v>1.2699999999999999E-2</v>
      </c>
      <c r="Q41" t="s">
        <v>44</v>
      </c>
      <c r="R41">
        <v>6.1000000000000004E-3</v>
      </c>
      <c r="T41" t="s">
        <v>44</v>
      </c>
      <c r="U41">
        <v>1.6000000000000001E-3</v>
      </c>
    </row>
    <row r="42" spans="2:21">
      <c r="B42" t="s">
        <v>34</v>
      </c>
      <c r="C42">
        <v>0.1017</v>
      </c>
      <c r="E42" t="s">
        <v>34</v>
      </c>
      <c r="F42">
        <v>9.4200000000000006E-2</v>
      </c>
      <c r="H42" t="s">
        <v>34</v>
      </c>
      <c r="I42">
        <v>0.1605</v>
      </c>
      <c r="K42" t="s">
        <v>34</v>
      </c>
      <c r="L42">
        <v>0.43259999999999998</v>
      </c>
      <c r="N42" t="s">
        <v>34</v>
      </c>
      <c r="O42">
        <v>0.51670000000000005</v>
      </c>
      <c r="Q42" t="s">
        <v>34</v>
      </c>
      <c r="R42">
        <v>0.5988</v>
      </c>
      <c r="T42" t="s">
        <v>34</v>
      </c>
      <c r="U42">
        <v>0.62309999999999999</v>
      </c>
    </row>
    <row r="43" spans="2:21">
      <c r="B43" t="s">
        <v>36</v>
      </c>
      <c r="C43">
        <v>0.62239999999999995</v>
      </c>
      <c r="E43" t="s">
        <v>36</v>
      </c>
      <c r="F43">
        <v>0.53659999999999997</v>
      </c>
      <c r="H43" t="s">
        <v>36</v>
      </c>
      <c r="I43">
        <v>0.52859999999999996</v>
      </c>
      <c r="K43" t="s">
        <v>36</v>
      </c>
      <c r="L43">
        <v>0.29930000000000001</v>
      </c>
      <c r="N43" t="s">
        <v>36</v>
      </c>
      <c r="O43">
        <v>0.17249999999999999</v>
      </c>
      <c r="Q43" t="s">
        <v>36</v>
      </c>
      <c r="R43">
        <v>0.13400000000000001</v>
      </c>
      <c r="T43" t="s">
        <v>36</v>
      </c>
      <c r="U43">
        <v>0.11940000000000001</v>
      </c>
    </row>
    <row r="44" spans="2:21">
      <c r="B44" t="s">
        <v>42</v>
      </c>
      <c r="C44">
        <v>5.45E-2</v>
      </c>
      <c r="E44" t="s">
        <v>42</v>
      </c>
      <c r="F44">
        <v>5.1900000000000002E-2</v>
      </c>
      <c r="H44" t="s">
        <v>42</v>
      </c>
      <c r="I44">
        <v>6.5199999999999994E-2</v>
      </c>
      <c r="K44" t="s">
        <v>42</v>
      </c>
      <c r="L44">
        <v>7.7499999999999999E-2</v>
      </c>
      <c r="N44" t="s">
        <v>42</v>
      </c>
      <c r="O44">
        <v>6.6400000000000001E-2</v>
      </c>
      <c r="Q44" t="s">
        <v>42</v>
      </c>
      <c r="R44">
        <v>8.0199999999999994E-2</v>
      </c>
      <c r="T44" t="s">
        <v>42</v>
      </c>
      <c r="U44">
        <v>8.2799999999999999E-2</v>
      </c>
    </row>
    <row r="45" spans="2:21">
      <c r="B45" t="s">
        <v>38</v>
      </c>
      <c r="C45">
        <v>0.15870000000000001</v>
      </c>
      <c r="E45" t="s">
        <v>38</v>
      </c>
      <c r="F45">
        <v>0.13320000000000001</v>
      </c>
      <c r="H45" t="s">
        <v>38</v>
      </c>
      <c r="I45">
        <v>0.1278</v>
      </c>
      <c r="K45" t="s">
        <v>38</v>
      </c>
      <c r="L45">
        <v>8.2500000000000004E-2</v>
      </c>
      <c r="N45" t="s">
        <v>38</v>
      </c>
      <c r="O45">
        <v>0.12620000000000001</v>
      </c>
      <c r="Q45" t="s">
        <v>38</v>
      </c>
      <c r="R45">
        <v>8.9300000000000004E-2</v>
      </c>
      <c r="T45" t="s">
        <v>38</v>
      </c>
      <c r="U45">
        <v>8.5300000000000001E-2</v>
      </c>
    </row>
    <row r="46" spans="2:21">
      <c r="B46" t="s">
        <v>40</v>
      </c>
      <c r="C46">
        <v>3.8899999999999997E-2</v>
      </c>
      <c r="E46" t="s">
        <v>40</v>
      </c>
      <c r="F46">
        <v>4.0099999999999997E-2</v>
      </c>
      <c r="H46" t="s">
        <v>40</v>
      </c>
      <c r="I46">
        <v>4.4600000000000001E-2</v>
      </c>
      <c r="K46" t="s">
        <v>40</v>
      </c>
      <c r="L46">
        <v>5.1400000000000001E-2</v>
      </c>
      <c r="N46" t="s">
        <v>40</v>
      </c>
      <c r="O46">
        <v>8.4199999999999997E-2</v>
      </c>
      <c r="Q46" t="s">
        <v>40</v>
      </c>
      <c r="R46">
        <v>8.48E-2</v>
      </c>
      <c r="T46" t="s">
        <v>40</v>
      </c>
      <c r="U46">
        <v>8.43E-2</v>
      </c>
    </row>
    <row r="51" spans="2:6">
      <c r="B51" t="s">
        <v>511</v>
      </c>
    </row>
    <row r="52" spans="2:6">
      <c r="B52" t="s">
        <v>25</v>
      </c>
    </row>
    <row r="53" spans="2:6">
      <c r="C53" t="s">
        <v>26</v>
      </c>
      <c r="D53" t="s">
        <v>27</v>
      </c>
      <c r="E53" t="s">
        <v>29</v>
      </c>
      <c r="F53" t="s">
        <v>30</v>
      </c>
    </row>
    <row r="54" spans="2:6">
      <c r="B54">
        <v>30</v>
      </c>
      <c r="C54">
        <f>B54^2</f>
        <v>900</v>
      </c>
      <c r="D54" s="2">
        <v>0.433</v>
      </c>
      <c r="E54" s="15">
        <v>9.8330200000000003E-6</v>
      </c>
      <c r="F54" s="2">
        <v>42</v>
      </c>
    </row>
    <row r="55" spans="2:6">
      <c r="B55">
        <f>SQRT(C55)</f>
        <v>60</v>
      </c>
      <c r="C55">
        <f>C54*4</f>
        <v>3600</v>
      </c>
      <c r="D55" s="2">
        <v>0.45600000000000002</v>
      </c>
      <c r="E55" s="15">
        <v>4.4614600000000001E-6</v>
      </c>
      <c r="F55" s="2">
        <v>89</v>
      </c>
    </row>
    <row r="56" spans="2:6">
      <c r="B56">
        <f t="shared" ref="B56:B60" si="9">SQRT(C56)</f>
        <v>120</v>
      </c>
      <c r="C56">
        <f t="shared" ref="C56:C60" si="10">C55*4</f>
        <v>14400</v>
      </c>
      <c r="D56" s="2">
        <v>0.80500000000000005</v>
      </c>
      <c r="E56" s="15">
        <v>2.4193100000000001E-6</v>
      </c>
      <c r="F56" s="2">
        <v>184</v>
      </c>
    </row>
    <row r="57" spans="2:6">
      <c r="B57">
        <f t="shared" si="9"/>
        <v>240</v>
      </c>
      <c r="C57">
        <f t="shared" si="10"/>
        <v>57600</v>
      </c>
      <c r="D57" s="2">
        <v>0.77700000000000002</v>
      </c>
      <c r="E57" s="15">
        <v>1.25459E-6</v>
      </c>
      <c r="F57" s="2">
        <v>381</v>
      </c>
    </row>
    <row r="58" spans="2:6">
      <c r="B58">
        <f t="shared" si="9"/>
        <v>480</v>
      </c>
      <c r="C58">
        <f t="shared" si="10"/>
        <v>230400</v>
      </c>
      <c r="D58" s="2">
        <v>1.94</v>
      </c>
      <c r="E58" s="15">
        <v>6.4578500000000004E-7</v>
      </c>
      <c r="F58" s="2">
        <v>784</v>
      </c>
    </row>
    <row r="59" spans="2:6">
      <c r="B59">
        <f t="shared" si="9"/>
        <v>960</v>
      </c>
      <c r="C59">
        <f t="shared" si="10"/>
        <v>921600</v>
      </c>
      <c r="D59" s="2">
        <v>5.407</v>
      </c>
      <c r="E59" s="15">
        <v>3.2173200000000001E-7</v>
      </c>
      <c r="F59" s="2">
        <v>1614</v>
      </c>
    </row>
    <row r="60" spans="2:6">
      <c r="B60">
        <f t="shared" si="9"/>
        <v>1920</v>
      </c>
      <c r="C60">
        <f t="shared" si="10"/>
        <v>3686400</v>
      </c>
      <c r="D60" s="2">
        <v>23.257000000000001</v>
      </c>
      <c r="E60" s="15">
        <v>1.6061300000000001E-7</v>
      </c>
      <c r="F60" s="2">
        <v>3312</v>
      </c>
    </row>
    <row r="71" spans="1:11">
      <c r="B71" s="14" t="s">
        <v>652</v>
      </c>
      <c r="D71" t="s">
        <v>654</v>
      </c>
    </row>
    <row r="72" spans="1:11">
      <c r="B72" t="s">
        <v>653</v>
      </c>
      <c r="C72" t="s">
        <v>659</v>
      </c>
      <c r="D72" t="s">
        <v>655</v>
      </c>
      <c r="E72" t="s">
        <v>656</v>
      </c>
      <c r="F72" t="s">
        <v>658</v>
      </c>
      <c r="G72" t="s">
        <v>662</v>
      </c>
      <c r="H72" t="s">
        <v>663</v>
      </c>
      <c r="I72" t="s">
        <v>660</v>
      </c>
      <c r="J72" t="s">
        <v>661</v>
      </c>
      <c r="K72" t="s">
        <v>657</v>
      </c>
    </row>
    <row r="73" spans="1:11">
      <c r="B73">
        <v>400</v>
      </c>
      <c r="C73">
        <v>2.5879000000000001E-5</v>
      </c>
      <c r="D73" s="1">
        <f>B73*7*8/1000000000</f>
        <v>2.2399999999999999E-5</v>
      </c>
      <c r="E73" s="1">
        <f>D73/C73</f>
        <v>0.86556667568298618</v>
      </c>
      <c r="F73" s="1">
        <f>D73/$K$73</f>
        <v>1.9187499999999999E-7</v>
      </c>
      <c r="G73" s="1">
        <f>$I$73+D73/$K$73</f>
        <v>2.6070875E-5</v>
      </c>
      <c r="H73" s="1">
        <f>$J$73+D73/$K$73</f>
        <v>3.086875E-6</v>
      </c>
      <c r="I73" s="1">
        <f>C73</f>
        <v>2.5879000000000001E-5</v>
      </c>
      <c r="J73" s="1">
        <f>MIN(C73:C82)</f>
        <v>2.8949999999999998E-6</v>
      </c>
      <c r="K73" s="1">
        <f>MAX(E73:E82)</f>
        <v>116.742671009772</v>
      </c>
    </row>
    <row r="74" spans="1:11">
      <c r="B74">
        <v>100</v>
      </c>
      <c r="C74">
        <v>2.2216000000000002E-5</v>
      </c>
      <c r="D74" s="1">
        <f t="shared" ref="D74:D82" si="11">B74*7*8/1000000000</f>
        <v>5.5999999999999997E-6</v>
      </c>
      <c r="E74" s="1">
        <f t="shared" ref="E74:E82" si="12">D74/C74</f>
        <v>0.25207057976233344</v>
      </c>
      <c r="F74" s="1">
        <f>D74/$K$73</f>
        <v>4.7968749999999997E-8</v>
      </c>
      <c r="G74" s="1">
        <f>$I$73+D74/$K$73</f>
        <v>2.592696875E-5</v>
      </c>
      <c r="H74" s="1">
        <f t="shared" ref="H74:H82" si="13">$J$73+D74/$K$73</f>
        <v>2.94296875E-6</v>
      </c>
    </row>
    <row r="75" spans="1:11">
      <c r="B75">
        <v>25</v>
      </c>
      <c r="C75">
        <v>2.2887E-5</v>
      </c>
      <c r="D75" s="1">
        <f t="shared" si="11"/>
        <v>1.3999999999999999E-6</v>
      </c>
      <c r="E75" s="1">
        <f t="shared" si="12"/>
        <v>6.117009656136671E-2</v>
      </c>
      <c r="F75" s="1">
        <f>D75/$K$73</f>
        <v>1.1992187499999999E-8</v>
      </c>
      <c r="G75" s="1">
        <f>$I$73+D75/$K$73</f>
        <v>2.5890992187500001E-5</v>
      </c>
      <c r="H75" s="1">
        <f t="shared" si="13"/>
        <v>2.9069921874999997E-6</v>
      </c>
    </row>
    <row r="76" spans="1:11">
      <c r="A76">
        <v>30</v>
      </c>
      <c r="B76">
        <f>A76^2</f>
        <v>900</v>
      </c>
      <c r="C76">
        <v>2.597E-5</v>
      </c>
      <c r="D76" s="1">
        <f t="shared" si="11"/>
        <v>5.0399999999999999E-5</v>
      </c>
      <c r="E76" s="1">
        <f t="shared" si="12"/>
        <v>1.9407008086253368</v>
      </c>
      <c r="F76" s="1">
        <f>D76/$K$73</f>
        <v>4.3171874999999997E-7</v>
      </c>
      <c r="G76" s="1">
        <f>$I$73+D76/$K$73</f>
        <v>2.6310718750000002E-5</v>
      </c>
      <c r="H76" s="1">
        <f t="shared" si="13"/>
        <v>3.3267187499999999E-6</v>
      </c>
    </row>
    <row r="77" spans="1:11">
      <c r="A77">
        <v>60</v>
      </c>
      <c r="B77">
        <f t="shared" ref="B77:B82" si="14">A77^2</f>
        <v>3600</v>
      </c>
      <c r="C77">
        <v>2.8949999999999998E-6</v>
      </c>
      <c r="D77" s="1">
        <f t="shared" si="11"/>
        <v>2.0159999999999999E-4</v>
      </c>
      <c r="E77" s="1">
        <f t="shared" si="12"/>
        <v>69.637305699481871</v>
      </c>
      <c r="F77" s="1">
        <f>D77/$K$73</f>
        <v>1.7268749999999999E-6</v>
      </c>
      <c r="G77" s="1">
        <f>$I$73+D77/$K$73</f>
        <v>2.7605875000000001E-5</v>
      </c>
      <c r="H77" s="1">
        <f t="shared" si="13"/>
        <v>4.6218749999999997E-6</v>
      </c>
    </row>
    <row r="78" spans="1:11">
      <c r="A78">
        <v>120</v>
      </c>
      <c r="B78">
        <f t="shared" si="14"/>
        <v>14400</v>
      </c>
      <c r="C78">
        <v>1.0101E-5</v>
      </c>
      <c r="D78" s="1">
        <f t="shared" si="11"/>
        <v>8.0639999999999998E-4</v>
      </c>
      <c r="E78" s="1">
        <f t="shared" si="12"/>
        <v>79.833679833679824</v>
      </c>
      <c r="F78" s="1">
        <f>D78/$K$73</f>
        <v>6.9074999999999995E-6</v>
      </c>
      <c r="G78" s="1">
        <f>$I$73+D78/$K$73</f>
        <v>3.2786500000000002E-5</v>
      </c>
      <c r="H78" s="1">
        <f t="shared" si="13"/>
        <v>9.8024999999999997E-6</v>
      </c>
    </row>
    <row r="79" spans="1:11">
      <c r="A79">
        <v>240</v>
      </c>
      <c r="B79">
        <f t="shared" si="14"/>
        <v>57600</v>
      </c>
      <c r="C79">
        <v>5.4156000000000001E-5</v>
      </c>
      <c r="D79" s="1">
        <f t="shared" si="11"/>
        <v>3.2255999999999999E-3</v>
      </c>
      <c r="E79" s="1">
        <f t="shared" si="12"/>
        <v>59.561267449590069</v>
      </c>
      <c r="F79" s="1">
        <f>D79/$K$73</f>
        <v>2.7629999999999998E-5</v>
      </c>
      <c r="G79" s="1">
        <f>$I$73+D79/$K$73</f>
        <v>5.3508999999999999E-5</v>
      </c>
      <c r="H79" s="1">
        <f t="shared" si="13"/>
        <v>3.0524999999999997E-5</v>
      </c>
    </row>
    <row r="80" spans="1:11">
      <c r="A80">
        <v>480</v>
      </c>
      <c r="B80">
        <f t="shared" si="14"/>
        <v>230400</v>
      </c>
      <c r="C80">
        <v>1.1051999999999999E-4</v>
      </c>
      <c r="D80" s="1">
        <f t="shared" si="11"/>
        <v>1.29024E-2</v>
      </c>
      <c r="E80" s="1">
        <f t="shared" si="12"/>
        <v>116.742671009772</v>
      </c>
      <c r="F80" s="1">
        <f>D80/$K$73</f>
        <v>1.1051999999999999E-4</v>
      </c>
      <c r="G80" s="1">
        <f>$I$73+D80/$K$73</f>
        <v>1.3639899999999999E-4</v>
      </c>
      <c r="H80" s="1">
        <f t="shared" si="13"/>
        <v>1.13415E-4</v>
      </c>
    </row>
    <row r="81" spans="1:11">
      <c r="A81">
        <v>960</v>
      </c>
      <c r="B81">
        <f t="shared" si="14"/>
        <v>921600</v>
      </c>
      <c r="C81">
        <v>4.5956000000000002E-4</v>
      </c>
      <c r="D81" s="1">
        <f t="shared" si="11"/>
        <v>5.1609599999999999E-2</v>
      </c>
      <c r="E81" s="1">
        <f t="shared" si="12"/>
        <v>112.3022021063626</v>
      </c>
      <c r="F81" s="1">
        <f>D81/$K$73</f>
        <v>4.4207999999999997E-4</v>
      </c>
      <c r="G81" s="1">
        <f>$I$73+D81/$K$73</f>
        <v>4.67959E-4</v>
      </c>
      <c r="H81" s="1">
        <f t="shared" si="13"/>
        <v>4.4497499999999996E-4</v>
      </c>
    </row>
    <row r="82" spans="1:11">
      <c r="A82">
        <v>1920</v>
      </c>
      <c r="B82">
        <f t="shared" si="14"/>
        <v>3686400</v>
      </c>
      <c r="C82">
        <v>1.8882E-3</v>
      </c>
      <c r="D82" s="1">
        <f t="shared" si="11"/>
        <v>0.20643839999999999</v>
      </c>
      <c r="E82" s="1">
        <f t="shared" si="12"/>
        <v>109.3307912297426</v>
      </c>
      <c r="F82" s="1">
        <f>D82/$K$73</f>
        <v>1.7683199999999999E-3</v>
      </c>
      <c r="G82" s="1">
        <f>$I$73+D82/$K$73</f>
        <v>1.7941989999999998E-3</v>
      </c>
      <c r="H82" s="1">
        <f t="shared" si="13"/>
        <v>1.7712149999999998E-3</v>
      </c>
    </row>
    <row r="89" spans="1:11">
      <c r="B89" s="14" t="s">
        <v>652</v>
      </c>
      <c r="D89" t="s">
        <v>654</v>
      </c>
    </row>
    <row r="90" spans="1:11">
      <c r="B90" t="s">
        <v>653</v>
      </c>
      <c r="C90" t="s">
        <v>659</v>
      </c>
      <c r="D90" t="s">
        <v>655</v>
      </c>
      <c r="E90" t="s">
        <v>656</v>
      </c>
      <c r="F90" t="s">
        <v>658</v>
      </c>
      <c r="G90" t="s">
        <v>662</v>
      </c>
      <c r="H90" t="s">
        <v>663</v>
      </c>
      <c r="I90" t="s">
        <v>660</v>
      </c>
      <c r="J90" t="s">
        <v>661</v>
      </c>
      <c r="K90" t="s">
        <v>657</v>
      </c>
    </row>
    <row r="91" spans="1:11">
      <c r="B91">
        <v>25</v>
      </c>
      <c r="C91">
        <v>2.2887E-5</v>
      </c>
      <c r="D91" s="1">
        <f>B91*7*8/1000000000</f>
        <v>1.3999999999999999E-6</v>
      </c>
      <c r="E91" s="1">
        <f>D91/C91</f>
        <v>6.117009656136671E-2</v>
      </c>
      <c r="F91" s="1">
        <f>D91/$K$73</f>
        <v>1.1992187499999999E-8</v>
      </c>
      <c r="G91" s="1">
        <f>$I$73+D91/$K$73</f>
        <v>2.5890992187500001E-5</v>
      </c>
      <c r="H91" s="1">
        <f>$J$73+D91/$K$73</f>
        <v>2.9069921874999997E-6</v>
      </c>
      <c r="I91" s="1">
        <f>C91</f>
        <v>2.2887E-5</v>
      </c>
      <c r="J91" s="1">
        <f>MIN(C91:C100)</f>
        <v>2.8949999999999998E-6</v>
      </c>
      <c r="K91" s="1">
        <f>MAX(E91:E100)</f>
        <v>116.742671009772</v>
      </c>
    </row>
    <row r="92" spans="1:11">
      <c r="B92">
        <v>100</v>
      </c>
      <c r="C92">
        <v>2.2216000000000002E-5</v>
      </c>
      <c r="D92" s="1">
        <f>B92*7*8/1000000000</f>
        <v>5.5999999999999997E-6</v>
      </c>
      <c r="E92" s="1">
        <f>D92/C92</f>
        <v>0.25207057976233344</v>
      </c>
      <c r="F92" s="1">
        <f>D92/$K$73</f>
        <v>4.7968749999999997E-8</v>
      </c>
      <c r="G92" s="1">
        <f>$I$73+D92/$K$73</f>
        <v>2.592696875E-5</v>
      </c>
      <c r="H92" s="1">
        <f>$J$73+D92/$K$73</f>
        <v>2.94296875E-6</v>
      </c>
    </row>
    <row r="93" spans="1:11">
      <c r="B93">
        <v>400</v>
      </c>
      <c r="C93">
        <v>2.5879000000000001E-5</v>
      </c>
      <c r="D93" s="1">
        <f>B93*7*8/1000000000</f>
        <v>2.2399999999999999E-5</v>
      </c>
      <c r="E93" s="1">
        <f>D93/C93</f>
        <v>0.86556667568298618</v>
      </c>
      <c r="F93" s="1">
        <f>D93/$K$73</f>
        <v>1.9187499999999999E-7</v>
      </c>
      <c r="G93" s="1">
        <f>$I$73+D93/$K$73</f>
        <v>2.6070875E-5</v>
      </c>
      <c r="H93" s="1">
        <f>$J$73+D93/$K$73</f>
        <v>3.086875E-6</v>
      </c>
    </row>
    <row r="94" spans="1:11">
      <c r="A94">
        <v>30</v>
      </c>
      <c r="B94">
        <f>A94^2</f>
        <v>900</v>
      </c>
      <c r="C94">
        <v>2.597E-5</v>
      </c>
      <c r="D94" s="1">
        <f>B94*7*8/1000000000</f>
        <v>5.0399999999999999E-5</v>
      </c>
      <c r="E94" s="1">
        <f>D94/C94</f>
        <v>1.9407008086253368</v>
      </c>
      <c r="F94" s="1">
        <f>D94/$K$73</f>
        <v>4.3171874999999997E-7</v>
      </c>
      <c r="G94" s="1">
        <f>$I$73+D94/$K$73</f>
        <v>2.6310718750000002E-5</v>
      </c>
      <c r="H94" s="1">
        <f>$J$73+D94/$K$73</f>
        <v>3.3267187499999999E-6</v>
      </c>
    </row>
    <row r="95" spans="1:11">
      <c r="A95">
        <v>60</v>
      </c>
      <c r="B95">
        <f>A95^2</f>
        <v>3600</v>
      </c>
      <c r="C95">
        <v>2.8949999999999998E-6</v>
      </c>
      <c r="D95" s="1">
        <f>B95*7*8/1000000000</f>
        <v>2.0159999999999999E-4</v>
      </c>
      <c r="E95" s="1">
        <f>D95/C95</f>
        <v>69.637305699481871</v>
      </c>
      <c r="F95" s="1">
        <f>D95/$K$73</f>
        <v>1.7268749999999999E-6</v>
      </c>
      <c r="G95" s="1">
        <f>$I$73+D95/$K$73</f>
        <v>2.7605875000000001E-5</v>
      </c>
      <c r="H95" s="1">
        <f>$J$73+D95/$K$73</f>
        <v>4.6218749999999997E-6</v>
      </c>
    </row>
    <row r="96" spans="1:11">
      <c r="A96">
        <v>120</v>
      </c>
      <c r="B96">
        <f>A96^2</f>
        <v>14400</v>
      </c>
      <c r="C96">
        <v>1.0101E-5</v>
      </c>
      <c r="D96" s="1">
        <f>B96*7*8/1000000000</f>
        <v>8.0639999999999998E-4</v>
      </c>
      <c r="E96" s="1">
        <f>D96/C96</f>
        <v>79.833679833679824</v>
      </c>
      <c r="F96" s="1">
        <f>D96/$K$73</f>
        <v>6.9074999999999995E-6</v>
      </c>
      <c r="G96" s="1">
        <f>$I$73+D96/$K$73</f>
        <v>3.2786500000000002E-5</v>
      </c>
      <c r="H96" s="1">
        <f>$J$73+D96/$K$73</f>
        <v>9.8024999999999997E-6</v>
      </c>
    </row>
    <row r="97" spans="1:8">
      <c r="A97">
        <v>240</v>
      </c>
      <c r="B97">
        <f>A97^2</f>
        <v>57600</v>
      </c>
      <c r="C97">
        <v>5.4156000000000001E-5</v>
      </c>
      <c r="D97" s="1">
        <f>B97*7*8/1000000000</f>
        <v>3.2255999999999999E-3</v>
      </c>
      <c r="E97" s="1">
        <f>D97/C97</f>
        <v>59.561267449590069</v>
      </c>
      <c r="F97" s="1">
        <f>D97/$K$73</f>
        <v>2.7629999999999998E-5</v>
      </c>
      <c r="G97" s="1">
        <f>$I$73+D97/$K$73</f>
        <v>5.3508999999999999E-5</v>
      </c>
      <c r="H97" s="1">
        <f>$J$73+D97/$K$73</f>
        <v>3.0524999999999997E-5</v>
      </c>
    </row>
    <row r="98" spans="1:8">
      <c r="A98">
        <v>480</v>
      </c>
      <c r="B98">
        <f>A98^2</f>
        <v>230400</v>
      </c>
      <c r="C98">
        <v>1.1051999999999999E-4</v>
      </c>
      <c r="D98" s="1">
        <f>B98*7*8/1000000000</f>
        <v>1.29024E-2</v>
      </c>
      <c r="E98" s="1">
        <f>D98/C98</f>
        <v>116.742671009772</v>
      </c>
      <c r="F98" s="1">
        <f>D98/$K$73</f>
        <v>1.1051999999999999E-4</v>
      </c>
      <c r="G98" s="1">
        <f>$I$73+D98/$K$73</f>
        <v>1.3639899999999999E-4</v>
      </c>
      <c r="H98" s="1">
        <f>$J$73+D98/$K$73</f>
        <v>1.13415E-4</v>
      </c>
    </row>
    <row r="99" spans="1:8">
      <c r="A99">
        <v>960</v>
      </c>
      <c r="B99">
        <f>A99^2</f>
        <v>921600</v>
      </c>
      <c r="C99">
        <v>4.5956000000000002E-4</v>
      </c>
      <c r="D99" s="1">
        <f>B99*7*8/1000000000</f>
        <v>5.1609599999999999E-2</v>
      </c>
      <c r="E99" s="1">
        <f>D99/C99</f>
        <v>112.3022021063626</v>
      </c>
      <c r="F99" s="1">
        <f>D99/$K$73</f>
        <v>4.4207999999999997E-4</v>
      </c>
      <c r="G99" s="1">
        <f>$I$73+D99/$K$73</f>
        <v>4.67959E-4</v>
      </c>
      <c r="H99" s="1">
        <f>$J$73+D99/$K$73</f>
        <v>4.4497499999999996E-4</v>
      </c>
    </row>
    <row r="100" spans="1:8">
      <c r="A100">
        <v>1920</v>
      </c>
      <c r="B100">
        <f>A100^2</f>
        <v>3686400</v>
      </c>
      <c r="C100">
        <v>1.8882E-3</v>
      </c>
      <c r="D100" s="1">
        <f>B100*7*8/1000000000</f>
        <v>0.20643839999999999</v>
      </c>
      <c r="E100" s="1">
        <f>D100/C100</f>
        <v>109.3307912297426</v>
      </c>
      <c r="F100" s="1">
        <f>D100/$K$73</f>
        <v>1.7683199999999999E-3</v>
      </c>
      <c r="G100" s="1">
        <f>$I$73+D100/$K$73</f>
        <v>1.7941989999999998E-3</v>
      </c>
      <c r="H100" s="1">
        <f>$J$73+D100/$K$73</f>
        <v>1.7712149999999998E-3</v>
      </c>
    </row>
  </sheetData>
  <sortState xmlns:xlrd2="http://schemas.microsoft.com/office/spreadsheetml/2017/richdata2" ref="A91:H100">
    <sortCondition ref="B91:B10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</vt:lpstr>
      <vt:lpstr>P1_sketch</vt:lpstr>
      <vt:lpstr>CG_solution</vt:lpstr>
      <vt:lpstr>CG_results</vt:lpstr>
      <vt:lpstr>CG_results_proc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2021-11-16T11:13:47Z</dcterms:modified>
</cp:coreProperties>
</file>