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19801\Desktop\"/>
    </mc:Choice>
  </mc:AlternateContent>
  <bookViews>
    <workbookView xWindow="0" yWindow="0" windowWidth="20490" windowHeight="8910"/>
  </bookViews>
  <sheets>
    <sheet name="Sheet1" sheetId="1" r:id="rId1"/>
  </sheets>
  <externalReferences>
    <externalReference r:id="rId2"/>
  </externalReferences>
  <definedNames>
    <definedName name="Shifts">[1]Data!$A$1:$A$31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32" i="1" l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J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K125" i="1" s="1"/>
  <c r="AJ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K124" i="1" s="1"/>
  <c r="AJ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K123" i="1" s="1"/>
  <c r="AJ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K121" i="1" s="1"/>
  <c r="AJ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K120" i="1" s="1"/>
  <c r="AJ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K119" i="1" s="1"/>
  <c r="AJ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K118" i="1" s="1"/>
  <c r="AJ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K117" i="1" s="1"/>
  <c r="AJ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K116" i="1" s="1"/>
  <c r="AJ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K115" i="1" s="1"/>
  <c r="AJ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K114" i="1" s="1"/>
  <c r="AJ113" i="1"/>
  <c r="AJ122" i="1" s="1"/>
  <c r="AG113" i="1"/>
  <c r="AG122" i="1" s="1"/>
  <c r="AF113" i="1"/>
  <c r="AF122" i="1" s="1"/>
  <c r="AE113" i="1"/>
  <c r="AE122" i="1" s="1"/>
  <c r="AD113" i="1"/>
  <c r="AD122" i="1" s="1"/>
  <c r="AC113" i="1"/>
  <c r="AC122" i="1" s="1"/>
  <c r="AB113" i="1"/>
  <c r="AB122" i="1" s="1"/>
  <c r="AA113" i="1"/>
  <c r="AA122" i="1" s="1"/>
  <c r="Z113" i="1"/>
  <c r="Z122" i="1" s="1"/>
  <c r="Y113" i="1"/>
  <c r="Y122" i="1" s="1"/>
  <c r="X113" i="1"/>
  <c r="X122" i="1" s="1"/>
  <c r="W113" i="1"/>
  <c r="W122" i="1" s="1"/>
  <c r="V113" i="1"/>
  <c r="V122" i="1" s="1"/>
  <c r="U113" i="1"/>
  <c r="U122" i="1" s="1"/>
  <c r="T113" i="1"/>
  <c r="T122" i="1" s="1"/>
  <c r="S113" i="1"/>
  <c r="S122" i="1" s="1"/>
  <c r="R113" i="1"/>
  <c r="R122" i="1" s="1"/>
  <c r="Q113" i="1"/>
  <c r="Q122" i="1" s="1"/>
  <c r="P113" i="1"/>
  <c r="P122" i="1" s="1"/>
  <c r="O113" i="1"/>
  <c r="O122" i="1" s="1"/>
  <c r="N113" i="1"/>
  <c r="N122" i="1" s="1"/>
  <c r="M113" i="1"/>
  <c r="M122" i="1" s="1"/>
  <c r="L113" i="1"/>
  <c r="L122" i="1" s="1"/>
  <c r="K113" i="1"/>
  <c r="K122" i="1" s="1"/>
  <c r="J113" i="1"/>
  <c r="J122" i="1" s="1"/>
  <c r="I113" i="1"/>
  <c r="I122" i="1" s="1"/>
  <c r="H113" i="1"/>
  <c r="H122" i="1" s="1"/>
  <c r="G113" i="1"/>
  <c r="G122" i="1" s="1"/>
  <c r="F113" i="1"/>
  <c r="F122" i="1" s="1"/>
  <c r="E113" i="1"/>
  <c r="E122" i="1" s="1"/>
  <c r="D113" i="1"/>
  <c r="D122" i="1" s="1"/>
  <c r="C113" i="1"/>
  <c r="AK113" i="1" s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J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K109" i="1" s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J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K105" i="1" s="1"/>
  <c r="AJ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K104" i="1" s="1"/>
  <c r="AJ103" i="1"/>
  <c r="AG103" i="1"/>
  <c r="AG112" i="1" s="1"/>
  <c r="AF103" i="1"/>
  <c r="AF112" i="1" s="1"/>
  <c r="AE103" i="1"/>
  <c r="AE112" i="1" s="1"/>
  <c r="AD103" i="1"/>
  <c r="AD112" i="1" s="1"/>
  <c r="AC103" i="1"/>
  <c r="AC112" i="1" s="1"/>
  <c r="AB103" i="1"/>
  <c r="AB112" i="1" s="1"/>
  <c r="AA103" i="1"/>
  <c r="AA112" i="1" s="1"/>
  <c r="Z103" i="1"/>
  <c r="Z112" i="1" s="1"/>
  <c r="Y103" i="1"/>
  <c r="Y112" i="1" s="1"/>
  <c r="X103" i="1"/>
  <c r="X112" i="1" s="1"/>
  <c r="W103" i="1"/>
  <c r="W112" i="1" s="1"/>
  <c r="V103" i="1"/>
  <c r="V112" i="1" s="1"/>
  <c r="U103" i="1"/>
  <c r="U112" i="1" s="1"/>
  <c r="T103" i="1"/>
  <c r="T112" i="1" s="1"/>
  <c r="S103" i="1"/>
  <c r="S112" i="1" s="1"/>
  <c r="R103" i="1"/>
  <c r="R112" i="1" s="1"/>
  <c r="Q103" i="1"/>
  <c r="Q112" i="1" s="1"/>
  <c r="P103" i="1"/>
  <c r="P112" i="1" s="1"/>
  <c r="O103" i="1"/>
  <c r="O112" i="1" s="1"/>
  <c r="N103" i="1"/>
  <c r="N112" i="1" s="1"/>
  <c r="M103" i="1"/>
  <c r="M112" i="1" s="1"/>
  <c r="L103" i="1"/>
  <c r="L112" i="1" s="1"/>
  <c r="K103" i="1"/>
  <c r="K112" i="1" s="1"/>
  <c r="J103" i="1"/>
  <c r="J112" i="1" s="1"/>
  <c r="I103" i="1"/>
  <c r="I112" i="1" s="1"/>
  <c r="H103" i="1"/>
  <c r="H112" i="1" s="1"/>
  <c r="G103" i="1"/>
  <c r="G112" i="1" s="1"/>
  <c r="F103" i="1"/>
  <c r="F112" i="1" s="1"/>
  <c r="E103" i="1"/>
  <c r="E112" i="1" s="1"/>
  <c r="D103" i="1"/>
  <c r="D112" i="1" s="1"/>
  <c r="C103" i="1"/>
  <c r="AJ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K101" i="1" s="1"/>
  <c r="AJ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K100" i="1" s="1"/>
  <c r="AJ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J98" i="1"/>
  <c r="AJ97" i="1"/>
  <c r="AJ96" i="1"/>
  <c r="AJ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K95" i="1" s="1"/>
  <c r="AJ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K94" i="1" s="1"/>
  <c r="AJ93" i="1"/>
  <c r="AG93" i="1"/>
  <c r="AG98" i="1" s="1"/>
  <c r="AF93" i="1"/>
  <c r="AE93" i="1"/>
  <c r="AD93" i="1"/>
  <c r="AC93" i="1"/>
  <c r="AC98" i="1" s="1"/>
  <c r="AB93" i="1"/>
  <c r="AA93" i="1"/>
  <c r="Z93" i="1"/>
  <c r="Y93" i="1"/>
  <c r="Y97" i="1" s="1"/>
  <c r="X93" i="1"/>
  <c r="W93" i="1"/>
  <c r="V93" i="1"/>
  <c r="U93" i="1"/>
  <c r="U97" i="1" s="1"/>
  <c r="T93" i="1"/>
  <c r="S93" i="1"/>
  <c r="R93" i="1"/>
  <c r="Q93" i="1"/>
  <c r="Q97" i="1" s="1"/>
  <c r="P93" i="1"/>
  <c r="O93" i="1"/>
  <c r="N93" i="1"/>
  <c r="M93" i="1"/>
  <c r="M97" i="1" s="1"/>
  <c r="L93" i="1"/>
  <c r="K93" i="1"/>
  <c r="J93" i="1"/>
  <c r="I93" i="1"/>
  <c r="I97" i="1" s="1"/>
  <c r="H93" i="1"/>
  <c r="G93" i="1"/>
  <c r="F93" i="1"/>
  <c r="E93" i="1"/>
  <c r="E97" i="1" s="1"/>
  <c r="D93" i="1"/>
  <c r="C93" i="1"/>
  <c r="AX91" i="1"/>
  <c r="AW91" i="1"/>
  <c r="AV91" i="1"/>
  <c r="AU91" i="1"/>
  <c r="AT91" i="1"/>
  <c r="AQ91" i="1"/>
  <c r="AP91" i="1"/>
  <c r="AO91" i="1"/>
  <c r="AN91" i="1"/>
  <c r="AM91" i="1"/>
  <c r="AL91" i="1"/>
  <c r="AK91" i="1"/>
  <c r="AX90" i="1"/>
  <c r="AW90" i="1"/>
  <c r="AV90" i="1"/>
  <c r="AU90" i="1"/>
  <c r="AT90" i="1"/>
  <c r="AQ90" i="1"/>
  <c r="AP90" i="1"/>
  <c r="AO90" i="1"/>
  <c r="AN90" i="1"/>
  <c r="AM90" i="1"/>
  <c r="AL90" i="1"/>
  <c r="AK90" i="1"/>
  <c r="AX89" i="1"/>
  <c r="AW89" i="1"/>
  <c r="AV89" i="1"/>
  <c r="AU89" i="1"/>
  <c r="AT89" i="1"/>
  <c r="AQ89" i="1"/>
  <c r="AP89" i="1"/>
  <c r="AO89" i="1"/>
  <c r="AN89" i="1"/>
  <c r="AM89" i="1"/>
  <c r="AL89" i="1"/>
  <c r="AR89" i="1" s="1"/>
  <c r="AK89" i="1"/>
  <c r="AX88" i="1"/>
  <c r="AW88" i="1"/>
  <c r="AV88" i="1"/>
  <c r="AU88" i="1"/>
  <c r="AT88" i="1"/>
  <c r="AQ88" i="1"/>
  <c r="AP88" i="1"/>
  <c r="AO88" i="1"/>
  <c r="AN88" i="1"/>
  <c r="AM88" i="1"/>
  <c r="AL88" i="1"/>
  <c r="AK88" i="1"/>
  <c r="AR88" i="1" s="1"/>
  <c r="AX87" i="1"/>
  <c r="AW87" i="1"/>
  <c r="AV87" i="1"/>
  <c r="AU87" i="1"/>
  <c r="AT87" i="1"/>
  <c r="AQ87" i="1"/>
  <c r="AP87" i="1"/>
  <c r="AO87" i="1"/>
  <c r="AN87" i="1"/>
  <c r="AM87" i="1"/>
  <c r="AL87" i="1"/>
  <c r="AR87" i="1" s="1"/>
  <c r="AK87" i="1"/>
  <c r="AX85" i="1"/>
  <c r="AW85" i="1"/>
  <c r="AV85" i="1"/>
  <c r="AU85" i="1"/>
  <c r="AT85" i="1"/>
  <c r="AQ85" i="1"/>
  <c r="AP85" i="1"/>
  <c r="AO85" i="1"/>
  <c r="AN85" i="1"/>
  <c r="AM85" i="1"/>
  <c r="AL85" i="1"/>
  <c r="AK85" i="1"/>
  <c r="AR85" i="1" s="1"/>
  <c r="AX83" i="1"/>
  <c r="AW83" i="1"/>
  <c r="AV83" i="1"/>
  <c r="AU83" i="1"/>
  <c r="AT83" i="1"/>
  <c r="AQ83" i="1"/>
  <c r="AP83" i="1"/>
  <c r="AO83" i="1"/>
  <c r="AN83" i="1"/>
  <c r="AM83" i="1"/>
  <c r="AL83" i="1"/>
  <c r="AR83" i="1" s="1"/>
  <c r="AK83" i="1"/>
  <c r="AX82" i="1"/>
  <c r="AW82" i="1"/>
  <c r="AV82" i="1"/>
  <c r="AU82" i="1"/>
  <c r="AT82" i="1"/>
  <c r="AQ82" i="1"/>
  <c r="AP82" i="1"/>
  <c r="AO82" i="1"/>
  <c r="AN82" i="1"/>
  <c r="AM82" i="1"/>
  <c r="AL82" i="1"/>
  <c r="AK82" i="1"/>
  <c r="AR82" i="1" s="1"/>
  <c r="AX81" i="1"/>
  <c r="AW81" i="1"/>
  <c r="AV81" i="1"/>
  <c r="AU81" i="1"/>
  <c r="AT81" i="1"/>
  <c r="AQ81" i="1"/>
  <c r="AP81" i="1"/>
  <c r="AO81" i="1"/>
  <c r="AN81" i="1"/>
  <c r="AM81" i="1"/>
  <c r="AL81" i="1"/>
  <c r="AR81" i="1" s="1"/>
  <c r="AK81" i="1"/>
  <c r="AX80" i="1"/>
  <c r="AW80" i="1"/>
  <c r="AV80" i="1"/>
  <c r="AU80" i="1"/>
  <c r="AT80" i="1"/>
  <c r="AQ80" i="1"/>
  <c r="AP80" i="1"/>
  <c r="AO80" i="1"/>
  <c r="AN80" i="1"/>
  <c r="AM80" i="1"/>
  <c r="AL80" i="1"/>
  <c r="AK80" i="1"/>
  <c r="AR80" i="1" s="1"/>
  <c r="AX79" i="1"/>
  <c r="AW79" i="1"/>
  <c r="AV79" i="1"/>
  <c r="AU79" i="1"/>
  <c r="AT79" i="1"/>
  <c r="AQ79" i="1"/>
  <c r="AP79" i="1"/>
  <c r="AO79" i="1"/>
  <c r="AN79" i="1"/>
  <c r="AM79" i="1"/>
  <c r="AL79" i="1"/>
  <c r="AR79" i="1" s="1"/>
  <c r="AK79" i="1"/>
  <c r="AX78" i="1"/>
  <c r="AW78" i="1"/>
  <c r="AV78" i="1"/>
  <c r="AU78" i="1"/>
  <c r="AT78" i="1"/>
  <c r="AQ78" i="1"/>
  <c r="AP78" i="1"/>
  <c r="AO78" i="1"/>
  <c r="AN78" i="1"/>
  <c r="AM78" i="1"/>
  <c r="AL78" i="1"/>
  <c r="AK78" i="1"/>
  <c r="AR78" i="1" s="1"/>
  <c r="AX76" i="1"/>
  <c r="AW76" i="1"/>
  <c r="AV76" i="1"/>
  <c r="AU76" i="1"/>
  <c r="AT76" i="1"/>
  <c r="AQ76" i="1"/>
  <c r="AP76" i="1"/>
  <c r="AO76" i="1"/>
  <c r="AN76" i="1"/>
  <c r="AM76" i="1"/>
  <c r="AL76" i="1"/>
  <c r="AR76" i="1" s="1"/>
  <c r="AK76" i="1"/>
  <c r="AX75" i="1"/>
  <c r="AW75" i="1"/>
  <c r="AV75" i="1"/>
  <c r="AU75" i="1"/>
  <c r="AT75" i="1"/>
  <c r="AQ75" i="1"/>
  <c r="AP75" i="1"/>
  <c r="AO75" i="1"/>
  <c r="AN75" i="1"/>
  <c r="AM75" i="1"/>
  <c r="AL75" i="1"/>
  <c r="AK75" i="1"/>
  <c r="AR75" i="1" s="1"/>
  <c r="AX74" i="1"/>
  <c r="AW74" i="1"/>
  <c r="AV74" i="1"/>
  <c r="AU74" i="1"/>
  <c r="AT74" i="1"/>
  <c r="AQ74" i="1"/>
  <c r="AP74" i="1"/>
  <c r="AO74" i="1"/>
  <c r="AN74" i="1"/>
  <c r="AM74" i="1"/>
  <c r="AL74" i="1"/>
  <c r="AR74" i="1" s="1"/>
  <c r="AK74" i="1"/>
  <c r="AX73" i="1"/>
  <c r="AW73" i="1"/>
  <c r="AV73" i="1"/>
  <c r="AU73" i="1"/>
  <c r="AT73" i="1"/>
  <c r="AQ73" i="1"/>
  <c r="AP73" i="1"/>
  <c r="AO73" i="1"/>
  <c r="AN73" i="1"/>
  <c r="AM73" i="1"/>
  <c r="AL73" i="1"/>
  <c r="AK73" i="1"/>
  <c r="AR73" i="1" s="1"/>
  <c r="AX72" i="1"/>
  <c r="AW72" i="1"/>
  <c r="AV72" i="1"/>
  <c r="AU72" i="1"/>
  <c r="AT72" i="1"/>
  <c r="AQ72" i="1"/>
  <c r="AP72" i="1"/>
  <c r="AO72" i="1"/>
  <c r="AN72" i="1"/>
  <c r="AM72" i="1"/>
  <c r="AL72" i="1"/>
  <c r="AR72" i="1" s="1"/>
  <c r="AK72" i="1"/>
  <c r="AX71" i="1"/>
  <c r="AW71" i="1"/>
  <c r="AV71" i="1"/>
  <c r="AU71" i="1"/>
  <c r="AT71" i="1"/>
  <c r="AQ71" i="1"/>
  <c r="AP71" i="1"/>
  <c r="AO71" i="1"/>
  <c r="AN71" i="1"/>
  <c r="AM71" i="1"/>
  <c r="AL71" i="1"/>
  <c r="AK71" i="1"/>
  <c r="AR71" i="1" s="1"/>
  <c r="AX70" i="1"/>
  <c r="AW70" i="1"/>
  <c r="AV70" i="1"/>
  <c r="AU70" i="1"/>
  <c r="AT70" i="1"/>
  <c r="AQ70" i="1"/>
  <c r="AP70" i="1"/>
  <c r="AO70" i="1"/>
  <c r="AN70" i="1"/>
  <c r="AM70" i="1"/>
  <c r="AL70" i="1"/>
  <c r="AR70" i="1" s="1"/>
  <c r="AK70" i="1"/>
  <c r="AX69" i="1"/>
  <c r="AW69" i="1"/>
  <c r="AV69" i="1"/>
  <c r="AU69" i="1"/>
  <c r="AT69" i="1"/>
  <c r="AQ69" i="1"/>
  <c r="AP69" i="1"/>
  <c r="AO69" i="1"/>
  <c r="AN69" i="1"/>
  <c r="AM69" i="1"/>
  <c r="AL69" i="1"/>
  <c r="AK69" i="1"/>
  <c r="AR69" i="1" s="1"/>
  <c r="AX68" i="1"/>
  <c r="AW68" i="1"/>
  <c r="AV68" i="1"/>
  <c r="AU68" i="1"/>
  <c r="AT68" i="1"/>
  <c r="AQ68" i="1"/>
  <c r="AP68" i="1"/>
  <c r="AO68" i="1"/>
  <c r="AN68" i="1"/>
  <c r="AM68" i="1"/>
  <c r="AL68" i="1"/>
  <c r="AR68" i="1" s="1"/>
  <c r="AK68" i="1"/>
  <c r="AX67" i="1"/>
  <c r="AW67" i="1"/>
  <c r="AV67" i="1"/>
  <c r="AU67" i="1"/>
  <c r="AT67" i="1"/>
  <c r="AQ67" i="1"/>
  <c r="AP67" i="1"/>
  <c r="AO67" i="1"/>
  <c r="AN67" i="1"/>
  <c r="AM67" i="1"/>
  <c r="AL67" i="1"/>
  <c r="AK67" i="1"/>
  <c r="AR67" i="1" s="1"/>
  <c r="AX66" i="1"/>
  <c r="AW66" i="1"/>
  <c r="AV66" i="1"/>
  <c r="AU66" i="1"/>
  <c r="AT66" i="1"/>
  <c r="AQ66" i="1"/>
  <c r="AP66" i="1"/>
  <c r="AO66" i="1"/>
  <c r="AN66" i="1"/>
  <c r="AM66" i="1"/>
  <c r="AL66" i="1"/>
  <c r="AR66" i="1" s="1"/>
  <c r="AK66" i="1"/>
  <c r="AX65" i="1"/>
  <c r="AW65" i="1"/>
  <c r="AV65" i="1"/>
  <c r="AU65" i="1"/>
  <c r="AT65" i="1"/>
  <c r="AQ65" i="1"/>
  <c r="AP65" i="1"/>
  <c r="AO65" i="1"/>
  <c r="AN65" i="1"/>
  <c r="AM65" i="1"/>
  <c r="AL65" i="1"/>
  <c r="AK65" i="1"/>
  <c r="AQ64" i="1"/>
  <c r="AP64" i="1"/>
  <c r="AO64" i="1"/>
  <c r="AN64" i="1"/>
  <c r="AM64" i="1"/>
  <c r="AL64" i="1"/>
  <c r="AR64" i="1" s="1"/>
  <c r="AK64" i="1"/>
  <c r="AX63" i="1"/>
  <c r="AW63" i="1"/>
  <c r="AV63" i="1"/>
  <c r="AU63" i="1"/>
  <c r="AT63" i="1"/>
  <c r="AQ63" i="1"/>
  <c r="AP63" i="1"/>
  <c r="AO63" i="1"/>
  <c r="AN63" i="1"/>
  <c r="AM63" i="1"/>
  <c r="AL63" i="1"/>
  <c r="AK63" i="1"/>
  <c r="AR63" i="1" s="1"/>
  <c r="AX62" i="1"/>
  <c r="AW62" i="1"/>
  <c r="AV62" i="1"/>
  <c r="AU62" i="1"/>
  <c r="AT62" i="1"/>
  <c r="AQ62" i="1"/>
  <c r="AP62" i="1"/>
  <c r="AO62" i="1"/>
  <c r="AN62" i="1"/>
  <c r="AM62" i="1"/>
  <c r="AL62" i="1"/>
  <c r="AR62" i="1" s="1"/>
  <c r="AK62" i="1"/>
  <c r="AX61" i="1"/>
  <c r="AW61" i="1"/>
  <c r="AV61" i="1"/>
  <c r="AU61" i="1"/>
  <c r="AT61" i="1"/>
  <c r="AQ61" i="1"/>
  <c r="AP61" i="1"/>
  <c r="AO61" i="1"/>
  <c r="AN61" i="1"/>
  <c r="AM61" i="1"/>
  <c r="AL61" i="1"/>
  <c r="AK61" i="1"/>
  <c r="AR61" i="1" s="1"/>
  <c r="AX60" i="1"/>
  <c r="AW60" i="1"/>
  <c r="AV60" i="1"/>
  <c r="AU60" i="1"/>
  <c r="AT60" i="1"/>
  <c r="AQ60" i="1"/>
  <c r="AP60" i="1"/>
  <c r="AO60" i="1"/>
  <c r="AN60" i="1"/>
  <c r="AM60" i="1"/>
  <c r="AL60" i="1"/>
  <c r="AR60" i="1" s="1"/>
  <c r="AK60" i="1"/>
  <c r="AX59" i="1"/>
  <c r="AW59" i="1"/>
  <c r="AV59" i="1"/>
  <c r="AU59" i="1"/>
  <c r="AT59" i="1"/>
  <c r="AQ59" i="1"/>
  <c r="AP59" i="1"/>
  <c r="AO59" i="1"/>
  <c r="AN59" i="1"/>
  <c r="AM59" i="1"/>
  <c r="AL59" i="1"/>
  <c r="AK59" i="1"/>
  <c r="AR59" i="1" s="1"/>
  <c r="AX58" i="1"/>
  <c r="AW58" i="1"/>
  <c r="AV58" i="1"/>
  <c r="AU58" i="1"/>
  <c r="AT58" i="1"/>
  <c r="AQ58" i="1"/>
  <c r="AP58" i="1"/>
  <c r="AO58" i="1"/>
  <c r="AN58" i="1"/>
  <c r="AM58" i="1"/>
  <c r="AL58" i="1"/>
  <c r="AR58" i="1" s="1"/>
  <c r="AK58" i="1"/>
  <c r="AX57" i="1"/>
  <c r="AW57" i="1"/>
  <c r="AV57" i="1"/>
  <c r="AU57" i="1"/>
  <c r="AT57" i="1"/>
  <c r="AQ57" i="1"/>
  <c r="AP57" i="1"/>
  <c r="AO57" i="1"/>
  <c r="AN57" i="1"/>
  <c r="AM57" i="1"/>
  <c r="AL57" i="1"/>
  <c r="AK57" i="1"/>
  <c r="AR57" i="1" s="1"/>
  <c r="AX56" i="1"/>
  <c r="AW56" i="1"/>
  <c r="AV56" i="1"/>
  <c r="AU56" i="1"/>
  <c r="AT56" i="1"/>
  <c r="AQ56" i="1"/>
  <c r="AP56" i="1"/>
  <c r="AO56" i="1"/>
  <c r="AN56" i="1"/>
  <c r="AM56" i="1"/>
  <c r="AL56" i="1"/>
  <c r="AR56" i="1" s="1"/>
  <c r="AK56" i="1"/>
  <c r="AX55" i="1"/>
  <c r="AW55" i="1"/>
  <c r="AV55" i="1"/>
  <c r="AU55" i="1"/>
  <c r="AT55" i="1"/>
  <c r="AQ55" i="1"/>
  <c r="AP55" i="1"/>
  <c r="AO55" i="1"/>
  <c r="AN55" i="1"/>
  <c r="AM55" i="1"/>
  <c r="AL55" i="1"/>
  <c r="AK55" i="1"/>
  <c r="AR55" i="1" s="1"/>
  <c r="AX54" i="1"/>
  <c r="AW54" i="1"/>
  <c r="AV54" i="1"/>
  <c r="AU54" i="1"/>
  <c r="AT54" i="1"/>
  <c r="AQ54" i="1"/>
  <c r="AP54" i="1"/>
  <c r="AO54" i="1"/>
  <c r="AN54" i="1"/>
  <c r="AM54" i="1"/>
  <c r="AL54" i="1"/>
  <c r="AR54" i="1" s="1"/>
  <c r="AK54" i="1"/>
  <c r="AX53" i="1"/>
  <c r="AW53" i="1"/>
  <c r="AV53" i="1"/>
  <c r="AU53" i="1"/>
  <c r="AT53" i="1"/>
  <c r="AQ53" i="1"/>
  <c r="AP53" i="1"/>
  <c r="AO53" i="1"/>
  <c r="AN53" i="1"/>
  <c r="AM53" i="1"/>
  <c r="AL53" i="1"/>
  <c r="AK53" i="1"/>
  <c r="AR53" i="1" s="1"/>
  <c r="AQ52" i="1"/>
  <c r="AP52" i="1"/>
  <c r="AO52" i="1"/>
  <c r="AN52" i="1"/>
  <c r="AM52" i="1"/>
  <c r="AL52" i="1"/>
  <c r="AK52" i="1"/>
  <c r="AR52" i="1" s="1"/>
  <c r="AX51" i="1"/>
  <c r="AW51" i="1"/>
  <c r="AV51" i="1"/>
  <c r="AU51" i="1"/>
  <c r="AT51" i="1"/>
  <c r="AQ51" i="1"/>
  <c r="AP51" i="1"/>
  <c r="AO51" i="1"/>
  <c r="AN51" i="1"/>
  <c r="AM51" i="1"/>
  <c r="AL51" i="1"/>
  <c r="AR51" i="1" s="1"/>
  <c r="AK51" i="1"/>
  <c r="AX50" i="1"/>
  <c r="AW50" i="1"/>
  <c r="AV50" i="1"/>
  <c r="AU50" i="1"/>
  <c r="AT50" i="1"/>
  <c r="AQ50" i="1"/>
  <c r="AP50" i="1"/>
  <c r="AO50" i="1"/>
  <c r="AN50" i="1"/>
  <c r="AM50" i="1"/>
  <c r="AL50" i="1"/>
  <c r="AK50" i="1"/>
  <c r="AR50" i="1" s="1"/>
  <c r="AX48" i="1"/>
  <c r="AW48" i="1"/>
  <c r="AV48" i="1"/>
  <c r="AU48" i="1"/>
  <c r="AT48" i="1"/>
  <c r="AQ48" i="1"/>
  <c r="AP48" i="1"/>
  <c r="AO48" i="1"/>
  <c r="AN48" i="1"/>
  <c r="AM48" i="1"/>
  <c r="AL48" i="1"/>
  <c r="AR48" i="1" s="1"/>
  <c r="AK48" i="1"/>
  <c r="AX47" i="1"/>
  <c r="AW47" i="1"/>
  <c r="AV47" i="1"/>
  <c r="AU47" i="1"/>
  <c r="AT47" i="1"/>
  <c r="AQ47" i="1"/>
  <c r="AP47" i="1"/>
  <c r="AO47" i="1"/>
  <c r="AN47" i="1"/>
  <c r="AM47" i="1"/>
  <c r="AL47" i="1"/>
  <c r="AK47" i="1"/>
  <c r="AR47" i="1" s="1"/>
  <c r="AX46" i="1"/>
  <c r="AW46" i="1"/>
  <c r="AV46" i="1"/>
  <c r="AU46" i="1"/>
  <c r="AT46" i="1"/>
  <c r="AQ46" i="1"/>
  <c r="AP46" i="1"/>
  <c r="AO46" i="1"/>
  <c r="AN46" i="1"/>
  <c r="AM46" i="1"/>
  <c r="AL46" i="1"/>
  <c r="AR46" i="1" s="1"/>
  <c r="AK46" i="1"/>
  <c r="AX45" i="1"/>
  <c r="AW45" i="1"/>
  <c r="AV45" i="1"/>
  <c r="AU45" i="1"/>
  <c r="AT45" i="1"/>
  <c r="AQ45" i="1"/>
  <c r="AP45" i="1"/>
  <c r="AO45" i="1"/>
  <c r="AN45" i="1"/>
  <c r="AM45" i="1"/>
  <c r="AL45" i="1"/>
  <c r="AK45" i="1"/>
  <c r="AR45" i="1" s="1"/>
  <c r="AX44" i="1"/>
  <c r="AW44" i="1"/>
  <c r="AV44" i="1"/>
  <c r="AU44" i="1"/>
  <c r="AT44" i="1"/>
  <c r="AQ44" i="1"/>
  <c r="AP44" i="1"/>
  <c r="AO44" i="1"/>
  <c r="AN44" i="1"/>
  <c r="AM44" i="1"/>
  <c r="AL44" i="1"/>
  <c r="AR44" i="1" s="1"/>
  <c r="AK44" i="1"/>
  <c r="AQ43" i="1"/>
  <c r="AP43" i="1"/>
  <c r="AO43" i="1"/>
  <c r="AN43" i="1"/>
  <c r="AM43" i="1"/>
  <c r="AL43" i="1"/>
  <c r="AR43" i="1" s="1"/>
  <c r="AK43" i="1"/>
  <c r="AQ42" i="1"/>
  <c r="AP42" i="1"/>
  <c r="AO42" i="1"/>
  <c r="AN42" i="1"/>
  <c r="AM42" i="1"/>
  <c r="AL42" i="1"/>
  <c r="AK42" i="1"/>
  <c r="AR42" i="1" s="1"/>
  <c r="AQ41" i="1"/>
  <c r="AP41" i="1"/>
  <c r="AO41" i="1"/>
  <c r="AN41" i="1"/>
  <c r="AM41" i="1"/>
  <c r="AL41" i="1"/>
  <c r="AK41" i="1"/>
  <c r="AR41" i="1" s="1"/>
  <c r="AQ40" i="1"/>
  <c r="AP40" i="1"/>
  <c r="AO40" i="1"/>
  <c r="AN40" i="1"/>
  <c r="AM40" i="1"/>
  <c r="AL40" i="1"/>
  <c r="AK40" i="1"/>
  <c r="AR40" i="1" s="1"/>
  <c r="AQ39" i="1"/>
  <c r="AP39" i="1"/>
  <c r="AO39" i="1"/>
  <c r="AN39" i="1"/>
  <c r="AM39" i="1"/>
  <c r="AL39" i="1"/>
  <c r="AK39" i="1"/>
  <c r="AR39" i="1" s="1"/>
  <c r="AQ38" i="1"/>
  <c r="AP38" i="1"/>
  <c r="AO38" i="1"/>
  <c r="AN38" i="1"/>
  <c r="AM38" i="1"/>
  <c r="AL38" i="1"/>
  <c r="AK38" i="1"/>
  <c r="AR38" i="1" s="1"/>
  <c r="AX37" i="1"/>
  <c r="AW37" i="1"/>
  <c r="AV37" i="1"/>
  <c r="AU37" i="1"/>
  <c r="AT37" i="1"/>
  <c r="AQ37" i="1"/>
  <c r="AP37" i="1"/>
  <c r="AO37" i="1"/>
  <c r="AN37" i="1"/>
  <c r="AM37" i="1"/>
  <c r="AL37" i="1"/>
  <c r="AR37" i="1" s="1"/>
  <c r="AK37" i="1"/>
  <c r="AX36" i="1"/>
  <c r="AW36" i="1"/>
  <c r="AV36" i="1"/>
  <c r="AU36" i="1"/>
  <c r="AT36" i="1"/>
  <c r="AQ36" i="1"/>
  <c r="AP36" i="1"/>
  <c r="AO36" i="1"/>
  <c r="AN36" i="1"/>
  <c r="AM36" i="1"/>
  <c r="AL36" i="1"/>
  <c r="AK36" i="1"/>
  <c r="AR36" i="1" s="1"/>
  <c r="AX34" i="1"/>
  <c r="AW34" i="1"/>
  <c r="AV34" i="1"/>
  <c r="AU34" i="1"/>
  <c r="AT34" i="1"/>
  <c r="AQ34" i="1"/>
  <c r="AP34" i="1"/>
  <c r="AO34" i="1"/>
  <c r="AN34" i="1"/>
  <c r="AM34" i="1"/>
  <c r="AL34" i="1"/>
  <c r="AR34" i="1" s="1"/>
  <c r="AK34" i="1"/>
  <c r="AQ33" i="1"/>
  <c r="AP33" i="1"/>
  <c r="AO33" i="1"/>
  <c r="AN33" i="1"/>
  <c r="AM33" i="1"/>
  <c r="AL33" i="1"/>
  <c r="AK33" i="1"/>
  <c r="AR33" i="1" s="1"/>
  <c r="AX32" i="1"/>
  <c r="AW32" i="1"/>
  <c r="AV32" i="1"/>
  <c r="AU32" i="1"/>
  <c r="AT32" i="1"/>
  <c r="AQ32" i="1"/>
  <c r="AP32" i="1"/>
  <c r="AO32" i="1"/>
  <c r="AN32" i="1"/>
  <c r="AM32" i="1"/>
  <c r="AL32" i="1"/>
  <c r="AK32" i="1"/>
  <c r="AR32" i="1" s="1"/>
  <c r="AQ31" i="1"/>
  <c r="AP31" i="1"/>
  <c r="AO31" i="1"/>
  <c r="AN31" i="1"/>
  <c r="AM31" i="1"/>
  <c r="AL31" i="1"/>
  <c r="AK31" i="1"/>
  <c r="AR31" i="1" s="1"/>
  <c r="AX30" i="1"/>
  <c r="AW30" i="1"/>
  <c r="AV30" i="1"/>
  <c r="AU30" i="1"/>
  <c r="AT30" i="1"/>
  <c r="AQ30" i="1"/>
  <c r="AP30" i="1"/>
  <c r="AO30" i="1"/>
  <c r="AN30" i="1"/>
  <c r="AM30" i="1"/>
  <c r="AL30" i="1"/>
  <c r="AR30" i="1" s="1"/>
  <c r="AK30" i="1"/>
  <c r="AX29" i="1"/>
  <c r="AW29" i="1"/>
  <c r="AV29" i="1"/>
  <c r="AU29" i="1"/>
  <c r="AT29" i="1"/>
  <c r="AQ29" i="1"/>
  <c r="AP29" i="1"/>
  <c r="AO29" i="1"/>
  <c r="AN29" i="1"/>
  <c r="AM29" i="1"/>
  <c r="AL29" i="1"/>
  <c r="AK29" i="1"/>
  <c r="AR29" i="1" s="1"/>
  <c r="AX28" i="1"/>
  <c r="AW28" i="1"/>
  <c r="AV28" i="1"/>
  <c r="AU28" i="1"/>
  <c r="AT28" i="1"/>
  <c r="AQ28" i="1"/>
  <c r="AP28" i="1"/>
  <c r="AO28" i="1"/>
  <c r="AN28" i="1"/>
  <c r="AM28" i="1"/>
  <c r="AL28" i="1"/>
  <c r="AR28" i="1" s="1"/>
  <c r="AK28" i="1"/>
  <c r="AQ27" i="1"/>
  <c r="AP27" i="1"/>
  <c r="AO27" i="1"/>
  <c r="AN27" i="1"/>
  <c r="AM27" i="1"/>
  <c r="AL27" i="1"/>
  <c r="AR27" i="1" s="1"/>
  <c r="AK27" i="1"/>
  <c r="AQ26" i="1"/>
  <c r="AP26" i="1"/>
  <c r="AO26" i="1"/>
  <c r="AN26" i="1"/>
  <c r="AM26" i="1"/>
  <c r="AL26" i="1"/>
  <c r="AK26" i="1"/>
  <c r="AR26" i="1" s="1"/>
  <c r="AX25" i="1"/>
  <c r="AW25" i="1"/>
  <c r="AV25" i="1"/>
  <c r="AU25" i="1"/>
  <c r="AT25" i="1"/>
  <c r="AQ25" i="1"/>
  <c r="AP25" i="1"/>
  <c r="AO25" i="1"/>
  <c r="AN25" i="1"/>
  <c r="AM25" i="1"/>
  <c r="AL25" i="1"/>
  <c r="AK25" i="1"/>
  <c r="AR25" i="1" s="1"/>
  <c r="AX24" i="1"/>
  <c r="AW24" i="1"/>
  <c r="AV24" i="1"/>
  <c r="AU24" i="1"/>
  <c r="AT24" i="1"/>
  <c r="AQ24" i="1"/>
  <c r="AP24" i="1"/>
  <c r="AO24" i="1"/>
  <c r="AN24" i="1"/>
  <c r="AM24" i="1"/>
  <c r="AL24" i="1"/>
  <c r="AK24" i="1"/>
  <c r="AR24" i="1" s="1"/>
  <c r="AX23" i="1"/>
  <c r="AW23" i="1"/>
  <c r="AV23" i="1"/>
  <c r="AU23" i="1"/>
  <c r="AT23" i="1"/>
  <c r="AQ23" i="1"/>
  <c r="AP23" i="1"/>
  <c r="AO23" i="1"/>
  <c r="AN23" i="1"/>
  <c r="AM23" i="1"/>
  <c r="AL23" i="1"/>
  <c r="AK23" i="1"/>
  <c r="AR23" i="1" s="1"/>
  <c r="AX22" i="1"/>
  <c r="AW22" i="1"/>
  <c r="AV22" i="1"/>
  <c r="AU22" i="1"/>
  <c r="AT22" i="1"/>
  <c r="AQ22" i="1"/>
  <c r="AP22" i="1"/>
  <c r="AO22" i="1"/>
  <c r="AN22" i="1"/>
  <c r="AM22" i="1"/>
  <c r="AL22" i="1"/>
  <c r="AK22" i="1"/>
  <c r="AR22" i="1" s="1"/>
  <c r="AQ21" i="1"/>
  <c r="AP21" i="1"/>
  <c r="AO21" i="1"/>
  <c r="AN21" i="1"/>
  <c r="AM21" i="1"/>
  <c r="AL21" i="1"/>
  <c r="AK21" i="1"/>
  <c r="AR21" i="1" s="1"/>
  <c r="AQ20" i="1"/>
  <c r="AP20" i="1"/>
  <c r="AO20" i="1"/>
  <c r="AN20" i="1"/>
  <c r="AM20" i="1"/>
  <c r="AL20" i="1"/>
  <c r="AK20" i="1"/>
  <c r="AR20" i="1" s="1"/>
  <c r="AX19" i="1"/>
  <c r="AW19" i="1"/>
  <c r="AV19" i="1"/>
  <c r="AU19" i="1"/>
  <c r="AT19" i="1"/>
  <c r="AQ19" i="1"/>
  <c r="AP19" i="1"/>
  <c r="AO19" i="1"/>
  <c r="AN19" i="1"/>
  <c r="AM19" i="1"/>
  <c r="AL19" i="1"/>
  <c r="AK19" i="1"/>
  <c r="AR19" i="1" s="1"/>
  <c r="AX18" i="1"/>
  <c r="AW18" i="1"/>
  <c r="AV18" i="1"/>
  <c r="AU18" i="1"/>
  <c r="AT18" i="1"/>
  <c r="AQ18" i="1"/>
  <c r="AP18" i="1"/>
  <c r="AO18" i="1"/>
  <c r="AN18" i="1"/>
  <c r="AM18" i="1"/>
  <c r="AL18" i="1"/>
  <c r="AK18" i="1"/>
  <c r="AR18" i="1" s="1"/>
  <c r="AX17" i="1"/>
  <c r="AW17" i="1"/>
  <c r="AV17" i="1"/>
  <c r="AU17" i="1"/>
  <c r="AT17" i="1"/>
  <c r="AQ17" i="1"/>
  <c r="AP17" i="1"/>
  <c r="AO17" i="1"/>
  <c r="AN17" i="1"/>
  <c r="AM17" i="1"/>
  <c r="AL17" i="1"/>
  <c r="AK17" i="1"/>
  <c r="AR17" i="1" s="1"/>
  <c r="AX16" i="1"/>
  <c r="AW16" i="1"/>
  <c r="AV16" i="1"/>
  <c r="AU16" i="1"/>
  <c r="AT16" i="1"/>
  <c r="AQ16" i="1"/>
  <c r="AP16" i="1"/>
  <c r="AO16" i="1"/>
  <c r="AN16" i="1"/>
  <c r="AM16" i="1"/>
  <c r="AL16" i="1"/>
  <c r="AK16" i="1"/>
  <c r="AR16" i="1" s="1"/>
  <c r="AX15" i="1"/>
  <c r="AW15" i="1"/>
  <c r="AV15" i="1"/>
  <c r="AU15" i="1"/>
  <c r="AT15" i="1"/>
  <c r="AQ15" i="1"/>
  <c r="AP15" i="1"/>
  <c r="AO15" i="1"/>
  <c r="AN15" i="1"/>
  <c r="AM15" i="1"/>
  <c r="AL15" i="1"/>
  <c r="AK15" i="1"/>
  <c r="AR15" i="1" s="1"/>
  <c r="AX14" i="1"/>
  <c r="AW14" i="1"/>
  <c r="AV14" i="1"/>
  <c r="AU14" i="1"/>
  <c r="AT14" i="1"/>
  <c r="AQ14" i="1"/>
  <c r="AP14" i="1"/>
  <c r="AO14" i="1"/>
  <c r="AN14" i="1"/>
  <c r="AM14" i="1"/>
  <c r="AL14" i="1"/>
  <c r="AK14" i="1"/>
  <c r="AR14" i="1" s="1"/>
  <c r="AX13" i="1"/>
  <c r="AW13" i="1"/>
  <c r="AV13" i="1"/>
  <c r="AU13" i="1"/>
  <c r="AT13" i="1"/>
  <c r="AQ13" i="1"/>
  <c r="AP13" i="1"/>
  <c r="AO13" i="1"/>
  <c r="AN13" i="1"/>
  <c r="AM13" i="1"/>
  <c r="AL13" i="1"/>
  <c r="AK13" i="1"/>
  <c r="AR13" i="1" s="1"/>
  <c r="AQ12" i="1"/>
  <c r="AP12" i="1"/>
  <c r="AO12" i="1"/>
  <c r="AN12" i="1"/>
  <c r="AM12" i="1"/>
  <c r="AL12" i="1"/>
  <c r="AK12" i="1"/>
  <c r="AR12" i="1" s="1"/>
  <c r="AX11" i="1"/>
  <c r="AW11" i="1"/>
  <c r="AV11" i="1"/>
  <c r="AU11" i="1"/>
  <c r="AT11" i="1"/>
  <c r="AQ11" i="1"/>
  <c r="AP11" i="1"/>
  <c r="AO11" i="1"/>
  <c r="AN11" i="1"/>
  <c r="AM11" i="1"/>
  <c r="AL11" i="1"/>
  <c r="AK11" i="1"/>
  <c r="AR11" i="1" s="1"/>
  <c r="AQ10" i="1"/>
  <c r="AP10" i="1"/>
  <c r="AO10" i="1"/>
  <c r="AN10" i="1"/>
  <c r="AM10" i="1"/>
  <c r="AL10" i="1"/>
  <c r="AK10" i="1"/>
  <c r="AR10" i="1" s="1"/>
  <c r="AX9" i="1"/>
  <c r="AW9" i="1"/>
  <c r="AV9" i="1"/>
  <c r="AU9" i="1"/>
  <c r="AT9" i="1"/>
  <c r="AQ9" i="1"/>
  <c r="AP9" i="1"/>
  <c r="AO9" i="1"/>
  <c r="AN9" i="1"/>
  <c r="AM9" i="1"/>
  <c r="AL9" i="1"/>
  <c r="AR9" i="1" s="1"/>
  <c r="AK9" i="1"/>
  <c r="AX8" i="1"/>
  <c r="AW8" i="1"/>
  <c r="AV8" i="1"/>
  <c r="AU8" i="1"/>
  <c r="AT8" i="1"/>
  <c r="AQ8" i="1"/>
  <c r="AP8" i="1"/>
  <c r="AO8" i="1"/>
  <c r="AN8" i="1"/>
  <c r="AM8" i="1"/>
  <c r="AL8" i="1"/>
  <c r="AK8" i="1"/>
  <c r="AR8" i="1" s="1"/>
  <c r="AX7" i="1"/>
  <c r="AW7" i="1"/>
  <c r="AV7" i="1"/>
  <c r="AU7" i="1"/>
  <c r="AT7" i="1"/>
  <c r="AQ7" i="1"/>
  <c r="AP7" i="1"/>
  <c r="AO7" i="1"/>
  <c r="AN7" i="1"/>
  <c r="AM7" i="1"/>
  <c r="AL7" i="1"/>
  <c r="AR7" i="1" s="1"/>
  <c r="AK7" i="1"/>
  <c r="AX6" i="1"/>
  <c r="AW6" i="1"/>
  <c r="AV6" i="1"/>
  <c r="AU6" i="1"/>
  <c r="AT6" i="1"/>
  <c r="AQ6" i="1"/>
  <c r="AP6" i="1"/>
  <c r="AO6" i="1"/>
  <c r="AN6" i="1"/>
  <c r="AM6" i="1"/>
  <c r="AL6" i="1"/>
  <c r="AK6" i="1"/>
  <c r="AR6" i="1" s="1"/>
  <c r="AX5" i="1"/>
  <c r="AW5" i="1"/>
  <c r="AV5" i="1"/>
  <c r="AU5" i="1"/>
  <c r="AT5" i="1"/>
  <c r="AQ5" i="1"/>
  <c r="AP5" i="1"/>
  <c r="AO5" i="1"/>
  <c r="AN5" i="1"/>
  <c r="AM5" i="1"/>
  <c r="AL5" i="1"/>
  <c r="AR5" i="1" s="1"/>
  <c r="AK5" i="1"/>
  <c r="AX4" i="1"/>
  <c r="AW4" i="1"/>
  <c r="AV4" i="1"/>
  <c r="AU4" i="1"/>
  <c r="AT4" i="1"/>
  <c r="AQ4" i="1"/>
  <c r="AP4" i="1"/>
  <c r="AO4" i="1"/>
  <c r="AN4" i="1"/>
  <c r="AM4" i="1"/>
  <c r="AL4" i="1"/>
  <c r="AK4" i="1"/>
  <c r="AR4" i="1" s="1"/>
  <c r="AX3" i="1"/>
  <c r="AW3" i="1"/>
  <c r="AV3" i="1"/>
  <c r="AU3" i="1"/>
  <c r="AT3" i="1"/>
  <c r="AQ3" i="1"/>
  <c r="AP3" i="1"/>
  <c r="AO3" i="1"/>
  <c r="AN3" i="1"/>
  <c r="AM3" i="1"/>
  <c r="AL3" i="1"/>
  <c r="AR3" i="1" s="1"/>
  <c r="AK3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R65" i="1" l="1"/>
  <c r="AB98" i="1"/>
  <c r="AD98" i="1"/>
  <c r="AF98" i="1"/>
  <c r="AJ110" i="1"/>
  <c r="AJ108" i="1"/>
  <c r="AJ106" i="1"/>
  <c r="AJ102" i="1"/>
  <c r="AJ111" i="1"/>
  <c r="AJ107" i="1"/>
  <c r="C96" i="1"/>
  <c r="E96" i="1"/>
  <c r="G96" i="1"/>
  <c r="G102" i="1" s="1"/>
  <c r="G127" i="1" s="1"/>
  <c r="I96" i="1"/>
  <c r="K96" i="1"/>
  <c r="K102" i="1" s="1"/>
  <c r="K127" i="1" s="1"/>
  <c r="M96" i="1"/>
  <c r="O96" i="1"/>
  <c r="O102" i="1" s="1"/>
  <c r="O127" i="1" s="1"/>
  <c r="Q96" i="1"/>
  <c r="S96" i="1"/>
  <c r="S102" i="1" s="1"/>
  <c r="S127" i="1" s="1"/>
  <c r="U96" i="1"/>
  <c r="W96" i="1"/>
  <c r="W102" i="1" s="1"/>
  <c r="W127" i="1" s="1"/>
  <c r="Y96" i="1"/>
  <c r="AA96" i="1"/>
  <c r="AA102" i="1" s="1"/>
  <c r="AA127" i="1" s="1"/>
  <c r="AC96" i="1"/>
  <c r="AE96" i="1"/>
  <c r="AE102" i="1" s="1"/>
  <c r="AE127" i="1" s="1"/>
  <c r="AG96" i="1"/>
  <c r="D97" i="1"/>
  <c r="F97" i="1"/>
  <c r="H97" i="1"/>
  <c r="J97" i="1"/>
  <c r="L97" i="1"/>
  <c r="N97" i="1"/>
  <c r="P97" i="1"/>
  <c r="R97" i="1"/>
  <c r="T97" i="1"/>
  <c r="V97" i="1"/>
  <c r="X97" i="1"/>
  <c r="Z97" i="1"/>
  <c r="AB97" i="1"/>
  <c r="AD97" i="1"/>
  <c r="AF97" i="1"/>
  <c r="C98" i="1"/>
  <c r="E98" i="1"/>
  <c r="G98" i="1"/>
  <c r="I98" i="1"/>
  <c r="K98" i="1"/>
  <c r="M98" i="1"/>
  <c r="O98" i="1"/>
  <c r="Q98" i="1"/>
  <c r="S98" i="1"/>
  <c r="U98" i="1"/>
  <c r="W98" i="1"/>
  <c r="Y98" i="1"/>
  <c r="AA98" i="1"/>
  <c r="AE98" i="1"/>
  <c r="AK99" i="1"/>
  <c r="E102" i="1"/>
  <c r="E127" i="1" s="1"/>
  <c r="I102" i="1"/>
  <c r="I127" i="1" s="1"/>
  <c r="M102" i="1"/>
  <c r="M127" i="1" s="1"/>
  <c r="Q102" i="1"/>
  <c r="Q127" i="1" s="1"/>
  <c r="U102" i="1"/>
  <c r="U127" i="1" s="1"/>
  <c r="Y102" i="1"/>
  <c r="Y127" i="1" s="1"/>
  <c r="AK103" i="1"/>
  <c r="AK106" i="1"/>
  <c r="AK108" i="1"/>
  <c r="AK111" i="1"/>
  <c r="AK93" i="1"/>
  <c r="D96" i="1"/>
  <c r="D102" i="1" s="1"/>
  <c r="D127" i="1" s="1"/>
  <c r="F96" i="1"/>
  <c r="F102" i="1" s="1"/>
  <c r="F127" i="1" s="1"/>
  <c r="H96" i="1"/>
  <c r="H102" i="1" s="1"/>
  <c r="H127" i="1" s="1"/>
  <c r="J96" i="1"/>
  <c r="J102" i="1" s="1"/>
  <c r="J127" i="1" s="1"/>
  <c r="L96" i="1"/>
  <c r="L102" i="1" s="1"/>
  <c r="L127" i="1" s="1"/>
  <c r="N96" i="1"/>
  <c r="N102" i="1" s="1"/>
  <c r="N127" i="1" s="1"/>
  <c r="P96" i="1"/>
  <c r="P102" i="1" s="1"/>
  <c r="P127" i="1" s="1"/>
  <c r="R96" i="1"/>
  <c r="R102" i="1" s="1"/>
  <c r="R127" i="1" s="1"/>
  <c r="T96" i="1"/>
  <c r="T102" i="1" s="1"/>
  <c r="T127" i="1" s="1"/>
  <c r="V96" i="1"/>
  <c r="V102" i="1" s="1"/>
  <c r="V127" i="1" s="1"/>
  <c r="X96" i="1"/>
  <c r="X102" i="1" s="1"/>
  <c r="X127" i="1" s="1"/>
  <c r="Z96" i="1"/>
  <c r="Z102" i="1" s="1"/>
  <c r="Z127" i="1" s="1"/>
  <c r="AB96" i="1"/>
  <c r="AB102" i="1" s="1"/>
  <c r="AB127" i="1" s="1"/>
  <c r="AD96" i="1"/>
  <c r="AD102" i="1" s="1"/>
  <c r="AD127" i="1" s="1"/>
  <c r="AF96" i="1"/>
  <c r="AF102" i="1" s="1"/>
  <c r="AF127" i="1" s="1"/>
  <c r="C97" i="1"/>
  <c r="G97" i="1"/>
  <c r="K97" i="1"/>
  <c r="O97" i="1"/>
  <c r="S97" i="1"/>
  <c r="W97" i="1"/>
  <c r="AA97" i="1"/>
  <c r="AC97" i="1"/>
  <c r="AC102" i="1" s="1"/>
  <c r="AC127" i="1" s="1"/>
  <c r="AE97" i="1"/>
  <c r="AG97" i="1"/>
  <c r="AG102" i="1" s="1"/>
  <c r="AG127" i="1" s="1"/>
  <c r="D98" i="1"/>
  <c r="F98" i="1"/>
  <c r="H98" i="1"/>
  <c r="J98" i="1"/>
  <c r="L98" i="1"/>
  <c r="N98" i="1"/>
  <c r="P98" i="1"/>
  <c r="R98" i="1"/>
  <c r="T98" i="1"/>
  <c r="V98" i="1"/>
  <c r="X98" i="1"/>
  <c r="Z98" i="1"/>
  <c r="AJ112" i="1"/>
  <c r="AK107" i="1"/>
  <c r="AK110" i="1"/>
  <c r="C112" i="1"/>
  <c r="C122" i="1"/>
  <c r="AK122" i="1" s="1"/>
  <c r="AK97" i="1" l="1"/>
  <c r="AK96" i="1"/>
  <c r="C102" i="1"/>
  <c r="AK112" i="1"/>
  <c r="AK98" i="1"/>
  <c r="AJ127" i="1"/>
  <c r="C127" i="1" l="1"/>
  <c r="AK102" i="1"/>
  <c r="AK127" i="1" s="1"/>
</calcChain>
</file>

<file path=xl/sharedStrings.xml><?xml version="1.0" encoding="utf-8"?>
<sst xmlns="http://schemas.openxmlformats.org/spreadsheetml/2006/main" count="1914" uniqueCount="140">
  <si>
    <t>I shift</t>
  </si>
  <si>
    <t>II Shift</t>
  </si>
  <si>
    <t>III Shift</t>
  </si>
  <si>
    <t>Week off</t>
  </si>
  <si>
    <t>Leave</t>
  </si>
  <si>
    <t>Training</t>
  </si>
  <si>
    <t>Holiday</t>
  </si>
  <si>
    <t>Total</t>
  </si>
  <si>
    <t>comp of pending</t>
  </si>
  <si>
    <t>Week 0</t>
  </si>
  <si>
    <t>Week 1</t>
  </si>
  <si>
    <t>Week 2</t>
  </si>
  <si>
    <t>Week 3</t>
  </si>
  <si>
    <t>Week 4</t>
  </si>
  <si>
    <t>Week 5</t>
  </si>
  <si>
    <t>Server Access</t>
  </si>
  <si>
    <t>CTO</t>
  </si>
  <si>
    <t>ICG</t>
  </si>
  <si>
    <t>Week off Order</t>
  </si>
  <si>
    <t>Summary</t>
  </si>
  <si>
    <t>Aadithya Athrey C (ac90951)</t>
  </si>
  <si>
    <t>Week Off</t>
  </si>
  <si>
    <t>3 POC</t>
  </si>
  <si>
    <t>2 POC</t>
  </si>
  <si>
    <t>1</t>
  </si>
  <si>
    <t>1 POC</t>
  </si>
  <si>
    <t>2</t>
  </si>
  <si>
    <t>Y</t>
  </si>
  <si>
    <t>Arunkumar M (am19259)</t>
  </si>
  <si>
    <t>Kashmir GC (kg96431)</t>
  </si>
  <si>
    <t>Nageswararao V (nv62044)</t>
  </si>
  <si>
    <t>Rajesh B (rb27312)</t>
  </si>
  <si>
    <t>Yogeshwari C (yc36543)</t>
  </si>
  <si>
    <t>Aamir Suhail D (as56541)</t>
  </si>
  <si>
    <t>2 Mail Pri</t>
  </si>
  <si>
    <t>2 Mail Sec</t>
  </si>
  <si>
    <t>2 Inc Pri</t>
  </si>
  <si>
    <t>2 Inc Sec</t>
  </si>
  <si>
    <t>3 Change</t>
  </si>
  <si>
    <t>3 QD</t>
  </si>
  <si>
    <t>3 Mail Sec</t>
  </si>
  <si>
    <t>1 Change</t>
  </si>
  <si>
    <t>1 QD</t>
  </si>
  <si>
    <t>1 Mail Pri</t>
  </si>
  <si>
    <t>1 Mail Sec</t>
  </si>
  <si>
    <t>1 Inc Pri</t>
  </si>
  <si>
    <t>3 Inc Pri</t>
  </si>
  <si>
    <t>Anuj Kumar S T (as38802)</t>
  </si>
  <si>
    <t>2 Change</t>
  </si>
  <si>
    <t>2 QD</t>
  </si>
  <si>
    <t>3 Inc Sec</t>
  </si>
  <si>
    <t>3 Mail Pri</t>
  </si>
  <si>
    <t>1 Inc Sec</t>
  </si>
  <si>
    <t>Anumol S (as50373)</t>
  </si>
  <si>
    <t>Ashika Muralidharan (am31183)</t>
  </si>
  <si>
    <t>Athira Radhakrishnan (ar31176)</t>
  </si>
  <si>
    <t>Ayushi Gupta (ag71046)</t>
  </si>
  <si>
    <t>Busa Ramdas Reddy (br60092)</t>
  </si>
  <si>
    <t>Durga T (dt24580)</t>
  </si>
  <si>
    <t>3</t>
  </si>
  <si>
    <t>Harinarasimha Reddy (hb01747)</t>
  </si>
  <si>
    <t>Himani P V (hp38829)</t>
  </si>
  <si>
    <t>Katyayini V (kv30607)</t>
  </si>
  <si>
    <t>Krishnasree S (ks56550)</t>
  </si>
  <si>
    <t>Mahalakshmy S (ms22430)</t>
  </si>
  <si>
    <t>Manish Kumar J (mj21987)</t>
  </si>
  <si>
    <t>Mathi Purna V K (mv60378)</t>
  </si>
  <si>
    <t>Mohammad Arif (mg60095)</t>
  </si>
  <si>
    <t>Nimmy George  (ng50378)</t>
  </si>
  <si>
    <t>Parvathy K (pk50370)</t>
  </si>
  <si>
    <t>Parveen Sheik (sp31174)</t>
  </si>
  <si>
    <t>Priyanka Ravindra Parte (pr31165)</t>
  </si>
  <si>
    <t>Sejal L D (sl38827)</t>
  </si>
  <si>
    <t>Shradha Eknathrao P (sp56559)</t>
  </si>
  <si>
    <t>Sumimol V (sv50365)</t>
  </si>
  <si>
    <t>Twinkle Rath (tr01055)</t>
  </si>
  <si>
    <t>Venu Madhav Tiramdasu (tv31171)</t>
  </si>
  <si>
    <t>Akshata K (ak32597)</t>
  </si>
  <si>
    <t>3 Reboot</t>
  </si>
  <si>
    <t>1 Reboot</t>
  </si>
  <si>
    <t>Atri B (ab95433)</t>
  </si>
  <si>
    <t>Gandhalee Shashikant S (gs30282)</t>
  </si>
  <si>
    <t>2 Reboot</t>
  </si>
  <si>
    <t>Gudiya Mandal (gm28613)</t>
  </si>
  <si>
    <t>Jayalaxmi N (jn30295)</t>
  </si>
  <si>
    <t>Krishna Murthy V (kv30298)</t>
  </si>
  <si>
    <t>Kumar Prasanjeet (ks95436)</t>
  </si>
  <si>
    <t>Maharshi U (mu29959)</t>
  </si>
  <si>
    <t>Pranita B (pb30288)</t>
  </si>
  <si>
    <t>Sandeep Kumar P (sp95822)</t>
  </si>
  <si>
    <t>Shradda H (sh30286)</t>
  </si>
  <si>
    <t>Somnath B (sb95426)</t>
  </si>
  <si>
    <t>Swarupa M (sm30304)</t>
  </si>
  <si>
    <t>Abhijeet (at11729)</t>
  </si>
  <si>
    <t>Bhasker S (bs73924)</t>
  </si>
  <si>
    <t>Buvaneshwari P (bp97984)</t>
  </si>
  <si>
    <t>y</t>
  </si>
  <si>
    <t>Chaitanya G (cg00034)</t>
  </si>
  <si>
    <t>Dineshkumar A (da72075)</t>
  </si>
  <si>
    <t>Ganesh Balaji G (gg24397)</t>
  </si>
  <si>
    <t>Gurunath N (gn31078)</t>
  </si>
  <si>
    <t>Hanumashree S (hs97993)</t>
  </si>
  <si>
    <t>Kalyanasundaram J (kj72082)</t>
  </si>
  <si>
    <t>Kiran Kumar (ka11723)</t>
  </si>
  <si>
    <t>Koteswararao SVV (ks59786)</t>
  </si>
  <si>
    <t>Koti Reddy Y (ky20055)</t>
  </si>
  <si>
    <t>Manoj Kumar Gupta (mg01305)</t>
  </si>
  <si>
    <t>Marieswaran M (mm20949)</t>
  </si>
  <si>
    <t>Navya Teja (ng11726)</t>
  </si>
  <si>
    <t>Nivas Subhash W (ns24787)</t>
  </si>
  <si>
    <t>Priyanka B (pb24574)</t>
  </si>
  <si>
    <t>Rajesh K(rk66912)</t>
  </si>
  <si>
    <t>Ramkumar K (rk33916)</t>
  </si>
  <si>
    <t>Reshma P (rr97985)</t>
  </si>
  <si>
    <t>Shinto T P (sp19801)</t>
  </si>
  <si>
    <t>Sridhar N (sn14017)</t>
  </si>
  <si>
    <t>Srinivasulu M (sm21991)</t>
  </si>
  <si>
    <t>Surendar V (sv20051)</t>
  </si>
  <si>
    <t>Suresh R (sr72083)</t>
  </si>
  <si>
    <t>Vasudevan S (vs20953)</t>
  </si>
  <si>
    <t>Vijayalakshmi V (vv12169)</t>
  </si>
  <si>
    <t>Ashwin P (ap97982)</t>
  </si>
  <si>
    <t>Janarthanan C (jc38549)</t>
  </si>
  <si>
    <t>Lokeshwaran B (lb90948)</t>
  </si>
  <si>
    <t>Rahul  Das (rd06032)</t>
  </si>
  <si>
    <t>Sivakumar S (ss72076)</t>
  </si>
  <si>
    <t>Srinath E (se97978)</t>
  </si>
  <si>
    <t>Arumuga Ashok Krishnan Chettyar (ak48081)</t>
  </si>
  <si>
    <t>Harine Narayanan (hn14798)</t>
  </si>
  <si>
    <t>Mahesh Pasham (mp20500)</t>
  </si>
  <si>
    <t>Sankar Santhanmari (ss99018)</t>
  </si>
  <si>
    <t>Shravankumar Marati (sm38286)</t>
  </si>
  <si>
    <t>Srinath Kakumanu (sk17055)</t>
  </si>
  <si>
    <t>Singh, Anurag Suresh (as16637)</t>
  </si>
  <si>
    <t>I Shift Total</t>
  </si>
  <si>
    <t>II Shift Total</t>
  </si>
  <si>
    <t>III Shift Total</t>
  </si>
  <si>
    <t>CTO 1</t>
  </si>
  <si>
    <t>CTO 2</t>
  </si>
  <si>
    <t>CTO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</si>
</sst>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10000"/>
      <name val="Tahoma"/>
      <family val="2"/>
    </font>
    <font>
      <b/>
      <sz val="10"/>
      <color theme="1"/>
      <name val="Tahoma"/>
      <family val="2"/>
    </font>
    <font>
      <b/>
      <sz val="10"/>
      <color rgb="FF010000"/>
      <name val="Tahoma"/>
      <family val="2"/>
    </font>
    <font>
      <sz val="10"/>
      <color theme="0"/>
      <name val="Tahoma"/>
      <family val="2"/>
    </font>
    <font>
      <sz val="10"/>
      <color indexed="9"/>
      <name val="Tahoma"/>
      <family val="2"/>
    </font>
    <font>
      <sz val="10"/>
      <color rgb="FFFF0000"/>
      <name val="Tahoma"/>
      <family val="2"/>
    </font>
    <font>
      <sz val="10"/>
      <color rgb="FF7030A0"/>
      <name val="Tahoma"/>
      <family val="2"/>
    </font>
    <font>
      <strike/>
      <sz val="10"/>
      <color indexed="9"/>
      <name val="Tahoma"/>
      <family val="2"/>
    </font>
    <font>
      <strike/>
      <sz val="10"/>
      <color rgb="FF010000"/>
      <name val="Tahoma"/>
      <family val="2"/>
    </font>
    <font>
      <sz val="10"/>
      <color indexed="8"/>
      <name val="Tahoma"/>
      <family val="2"/>
    </font>
    <font>
      <b/>
      <sz val="10"/>
      <color indexed="9"/>
      <name val="Tahoma"/>
      <family val="2"/>
    </font>
    <font>
      <b/>
      <sz val="10"/>
      <color theme="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2" fillId="0" borderId="1" xfId="0" applyNumberFormat="1" applyFont="1" applyFill="1" applyBorder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164" fontId="2" fillId="0" borderId="1" xfId="0" applyNumberFormat="1" applyFont="1" applyBorder="1"/>
    <xf numFmtId="164" fontId="0" fillId="0" borderId="0" xfId="0" applyNumberFormat="1" applyFont="1" applyBorder="1"/>
    <xf numFmtId="164" fontId="0" fillId="0" borderId="0" xfId="0" applyNumberFormat="1"/>
    <xf numFmtId="0" fontId="0" fillId="0" borderId="1" xfId="0" applyNumberFormat="1" applyFont="1" applyFill="1" applyBorder="1"/>
    <xf numFmtId="0" fontId="3" fillId="0" borderId="2" xfId="0" applyNumberFormat="1" applyFont="1" applyBorder="1"/>
    <xf numFmtId="0" fontId="0" fillId="0" borderId="1" xfId="0" applyNumberFormat="1" applyFont="1" applyBorder="1"/>
    <xf numFmtId="0" fontId="4" fillId="0" borderId="2" xfId="0" applyNumberFormat="1" applyFont="1" applyFill="1" applyBorder="1"/>
    <xf numFmtId="0" fontId="2" fillId="0" borderId="1" xfId="0" applyNumberFormat="1" applyFont="1" applyFill="1" applyBorder="1"/>
    <xf numFmtId="164" fontId="5" fillId="3" borderId="1" xfId="0" applyNumberFormat="1" applyFont="1" applyFill="1" applyBorder="1"/>
    <xf numFmtId="164" fontId="5" fillId="4" borderId="1" xfId="0" applyNumberFormat="1" applyFont="1" applyFill="1" applyBorder="1"/>
    <xf numFmtId="164" fontId="0" fillId="5" borderId="1" xfId="0" applyNumberFormat="1" applyFont="1" applyFill="1" applyBorder="1"/>
    <xf numFmtId="164" fontId="5" fillId="6" borderId="1" xfId="0" applyNumberFormat="1" applyFont="1" applyFill="1" applyBorder="1"/>
    <xf numFmtId="164" fontId="0" fillId="7" borderId="1" xfId="0" applyNumberFormat="1" applyFont="1" applyFill="1" applyBorder="1"/>
    <xf numFmtId="164" fontId="0" fillId="0" borderId="1" xfId="0" applyNumberFormat="1" applyFont="1" applyFill="1" applyBorder="1"/>
    <xf numFmtId="164" fontId="2" fillId="0" borderId="0" xfId="0" applyNumberFormat="1" applyFont="1" applyBorder="1"/>
    <xf numFmtId="164" fontId="2" fillId="0" borderId="0" xfId="0" applyNumberFormat="1" applyFont="1"/>
    <xf numFmtId="0" fontId="2" fillId="0" borderId="3" xfId="0" applyFont="1" applyBorder="1"/>
    <xf numFmtId="0" fontId="5" fillId="8" borderId="1" xfId="0" applyFont="1" applyFill="1" applyBorder="1"/>
    <xf numFmtId="0" fontId="2" fillId="9" borderId="1" xfId="0" applyFont="1" applyFill="1" applyBorder="1"/>
    <xf numFmtId="0" fontId="6" fillId="10" borderId="2" xfId="0" applyFont="1" applyFill="1" applyBorder="1"/>
    <xf numFmtId="0" fontId="2" fillId="11" borderId="1" xfId="0" applyFont="1" applyFill="1" applyBorder="1"/>
    <xf numFmtId="0" fontId="2" fillId="12" borderId="2" xfId="0" applyFont="1" applyFill="1" applyBorder="1"/>
    <xf numFmtId="0" fontId="2" fillId="12" borderId="1" xfId="0" applyFont="1" applyFill="1" applyBorder="1"/>
    <xf numFmtId="0" fontId="2" fillId="11" borderId="2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1" fontId="2" fillId="4" borderId="1" xfId="0" applyNumberFormat="1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0" borderId="1" xfId="0" applyFont="1" applyBorder="1"/>
    <xf numFmtId="0" fontId="2" fillId="13" borderId="0" xfId="0" applyFont="1" applyFill="1" applyBorder="1"/>
    <xf numFmtId="0" fontId="2" fillId="0" borderId="0" xfId="0" applyFont="1"/>
    <xf numFmtId="0" fontId="0" fillId="0" borderId="3" xfId="0" applyBorder="1" applyAlignment="1">
      <alignment vertical="center" textRotation="88"/>
    </xf>
    <xf numFmtId="0" fontId="6" fillId="14" borderId="1" xfId="0" applyFont="1" applyFill="1" applyBorder="1"/>
    <xf numFmtId="0" fontId="2" fillId="0" borderId="1" xfId="0" applyFont="1" applyFill="1" applyBorder="1"/>
    <xf numFmtId="0" fontId="5" fillId="3" borderId="1" xfId="0" applyFont="1" applyFill="1" applyBorder="1"/>
    <xf numFmtId="1" fontId="5" fillId="4" borderId="1" xfId="0" applyNumberFormat="1" applyFont="1" applyFill="1" applyBorder="1"/>
    <xf numFmtId="0" fontId="5" fillId="6" borderId="1" xfId="0" applyFont="1" applyFill="1" applyBorder="1"/>
    <xf numFmtId="0" fontId="2" fillId="0" borderId="4" xfId="0" applyFont="1" applyBorder="1" applyAlignment="1">
      <alignment vertical="center" textRotation="88"/>
    </xf>
    <xf numFmtId="0" fontId="6" fillId="14" borderId="2" xfId="0" applyFont="1" applyFill="1" applyBorder="1"/>
    <xf numFmtId="0" fontId="0" fillId="0" borderId="4" xfId="0" applyBorder="1" applyAlignment="1">
      <alignment vertical="center" textRotation="88"/>
    </xf>
    <xf numFmtId="0" fontId="2" fillId="0" borderId="0" xfId="0" applyFont="1" applyFill="1" applyBorder="1"/>
    <xf numFmtId="0" fontId="2" fillId="12" borderId="0" xfId="0" applyFont="1" applyFill="1" applyBorder="1"/>
    <xf numFmtId="0" fontId="2" fillId="0" borderId="0" xfId="0" applyFont="1" applyBorder="1" applyAlignment="1">
      <alignment vertical="center" textRotation="90"/>
    </xf>
    <xf numFmtId="0" fontId="2" fillId="0" borderId="2" xfId="0" applyFont="1" applyFill="1" applyBorder="1"/>
    <xf numFmtId="0" fontId="2" fillId="0" borderId="0" xfId="0" applyFont="1" applyBorder="1"/>
    <xf numFmtId="0" fontId="7" fillId="0" borderId="1" xfId="0" applyFont="1" applyBorder="1"/>
    <xf numFmtId="0" fontId="6" fillId="10" borderId="1" xfId="0" applyFont="1" applyFill="1" applyBorder="1"/>
    <xf numFmtId="0" fontId="2" fillId="9" borderId="2" xfId="0" applyFont="1" applyFill="1" applyBorder="1"/>
    <xf numFmtId="0" fontId="2" fillId="9" borderId="1" xfId="0" applyFont="1" applyFill="1" applyBorder="1" applyProtection="1">
      <protection locked="0"/>
    </xf>
    <xf numFmtId="0" fontId="8" fillId="0" borderId="1" xfId="0" applyFont="1" applyBorder="1"/>
    <xf numFmtId="0" fontId="2" fillId="0" borderId="0" xfId="0" applyFont="1" applyFill="1"/>
    <xf numFmtId="0" fontId="0" fillId="0" borderId="0" xfId="0" applyBorder="1"/>
    <xf numFmtId="0" fontId="2" fillId="15" borderId="1" xfId="0" applyFont="1" applyFill="1" applyBorder="1"/>
    <xf numFmtId="0" fontId="2" fillId="15" borderId="2" xfId="0" applyFont="1" applyFill="1" applyBorder="1"/>
    <xf numFmtId="0" fontId="2" fillId="11" borderId="0" xfId="0" applyFont="1" applyFill="1"/>
    <xf numFmtId="0" fontId="9" fillId="10" borderId="1" xfId="0" applyFont="1" applyFill="1" applyBorder="1"/>
    <xf numFmtId="0" fontId="10" fillId="9" borderId="1" xfId="0" applyFont="1" applyFill="1" applyBorder="1"/>
    <xf numFmtId="0" fontId="9" fillId="10" borderId="2" xfId="0" applyFont="1" applyFill="1" applyBorder="1"/>
    <xf numFmtId="0" fontId="11" fillId="0" borderId="1" xfId="0" applyFont="1" applyFill="1" applyBorder="1"/>
    <xf numFmtId="0" fontId="2" fillId="0" borderId="5" xfId="0" applyFont="1" applyBorder="1" applyAlignment="1">
      <alignment vertical="center" textRotation="90"/>
    </xf>
    <xf numFmtId="0" fontId="2" fillId="0" borderId="1" xfId="0" applyFont="1" applyFill="1" applyBorder="1" applyAlignment="1">
      <alignment horizontal="left"/>
    </xf>
    <xf numFmtId="0" fontId="2" fillId="0" borderId="5" xfId="0" applyFont="1" applyFill="1" applyBorder="1"/>
    <xf numFmtId="0" fontId="2" fillId="2" borderId="1" xfId="0" quotePrefix="1" applyFont="1" applyFill="1" applyBorder="1"/>
    <xf numFmtId="0" fontId="2" fillId="16" borderId="1" xfId="0" applyFont="1" applyFill="1" applyBorder="1"/>
    <xf numFmtId="0" fontId="2" fillId="16" borderId="2" xfId="0" applyFont="1" applyFill="1" applyBorder="1"/>
    <xf numFmtId="0" fontId="11" fillId="16" borderId="1" xfId="0" applyFont="1" applyFill="1" applyBorder="1"/>
    <xf numFmtId="0" fontId="11" fillId="17" borderId="1" xfId="0" applyFont="1" applyFill="1" applyBorder="1"/>
    <xf numFmtId="0" fontId="11" fillId="17" borderId="2" xfId="0" applyFont="1" applyFill="1" applyBorder="1"/>
    <xf numFmtId="0" fontId="2" fillId="0" borderId="4" xfId="0" applyFont="1" applyFill="1" applyBorder="1"/>
    <xf numFmtId="0" fontId="11" fillId="16" borderId="2" xfId="0" applyFont="1" applyFill="1" applyBorder="1"/>
    <xf numFmtId="0" fontId="11" fillId="18" borderId="1" xfId="0" applyFont="1" applyFill="1" applyBorder="1"/>
    <xf numFmtId="0" fontId="4" fillId="2" borderId="1" xfId="0" applyFont="1" applyFill="1" applyBorder="1"/>
    <xf numFmtId="0" fontId="3" fillId="15" borderId="1" xfId="0" applyFont="1" applyFill="1" applyBorder="1"/>
    <xf numFmtId="0" fontId="3" fillId="15" borderId="2" xfId="0" applyFont="1" applyFill="1" applyBorder="1"/>
    <xf numFmtId="0" fontId="12" fillId="14" borderId="1" xfId="0" applyFont="1" applyFill="1" applyBorder="1"/>
    <xf numFmtId="0" fontId="5" fillId="3" borderId="1" xfId="0" quotePrefix="1" applyFont="1" applyFill="1" applyBorder="1"/>
    <xf numFmtId="0" fontId="0" fillId="0" borderId="4" xfId="0" applyFill="1" applyBorder="1"/>
    <xf numFmtId="0" fontId="13" fillId="3" borderId="1" xfId="0" applyFont="1" applyFill="1" applyBorder="1"/>
    <xf numFmtId="0" fontId="5" fillId="4" borderId="1" xfId="0" quotePrefix="1" applyFont="1" applyFill="1" applyBorder="1"/>
    <xf numFmtId="0" fontId="5" fillId="4" borderId="1" xfId="0" applyFont="1" applyFill="1" applyBorder="1"/>
    <xf numFmtId="0" fontId="13" fillId="4" borderId="1" xfId="0" applyFont="1" applyFill="1" applyBorder="1"/>
    <xf numFmtId="0" fontId="0" fillId="19" borderId="1" xfId="0" applyFill="1" applyBorder="1"/>
    <xf numFmtId="0" fontId="11" fillId="0" borderId="2" xfId="0" applyFont="1" applyFill="1" applyBorder="1"/>
    <xf numFmtId="0" fontId="0" fillId="7" borderId="1" xfId="0" applyFill="1" applyBorder="1"/>
    <xf numFmtId="0" fontId="3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2" borderId="0" xfId="0" applyFill="1"/>
    <xf numFmtId="0" fontId="0" fillId="0" borderId="0" xfId="0" applyFill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1647825</xdr:colOff>
          <xdr:row>132</xdr:row>
          <xdr:rowOff>19050</xdr:rowOff>
        </xdr:from>
        <xdr:to>
          <xdr:col>2</xdr:col>
          <xdr:colOff>0</xdr:colOff>
          <xdr:row>133</xdr:row>
          <xdr:rowOff>28575</xdr:rowOff>
        </xdr:to>
        <xdr:sp macro="" textlink="">
          <xdr:nvSpPr>
            <xdr:cNvPr id="1025" name="Button 1" descr="Fill Ro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Fill SA Name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1666875</xdr:colOff>
          <xdr:row>134</xdr:row>
          <xdr:rowOff>95250</xdr:rowOff>
        </xdr:from>
        <xdr:to>
          <xdr:col>2</xdr:col>
          <xdr:colOff>0</xdr:colOff>
          <xdr:row>135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 for EMEA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1714500</xdr:colOff>
          <xdr:row>136</xdr:row>
          <xdr:rowOff>133350</xdr:rowOff>
        </xdr:from>
        <xdr:to>
          <xdr:col>2</xdr:col>
          <xdr:colOff>0</xdr:colOff>
          <xdr:row>137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 for CTO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1695450</xdr:colOff>
          <xdr:row>139</xdr:row>
          <xdr:rowOff>9525</xdr:rowOff>
        </xdr:from>
        <xdr:to>
          <xdr:col>2</xdr:col>
          <xdr:colOff>0</xdr:colOff>
          <xdr:row>140</xdr:row>
          <xdr:rowOff>19050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 for ICG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1695450</xdr:colOff>
          <xdr:row>127</xdr:row>
          <xdr:rowOff>47625</xdr:rowOff>
        </xdr:from>
        <xdr:to>
          <xdr:col>2</xdr:col>
          <xdr:colOff>0</xdr:colOff>
          <xdr:row>128</xdr:row>
          <xdr:rowOff>57150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GC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SA for ICG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ft"/>
      <sheetName val="Data"/>
      <sheetName val="Rota"/>
      <sheetName val="RotaEMEA"/>
      <sheetName val="RotaCTO"/>
      <sheetName val="RotaICG"/>
      <sheetName val="GC"/>
      <sheetName val="Contact"/>
    </sheetNames>
    <definedNames>
      <definedName name="Sheet2.FillGCData"/>
      <definedName name="Sheet2.FillSaName"/>
      <definedName name="Sheet2.FillSaNameCTO"/>
      <definedName name="Sheet2.FillSaNameEMEA"/>
      <definedName name="Sheet2.FillSaNameICG"/>
    </definedNames>
    <sheetDataSet>
      <sheetData sheetId="0"/>
      <sheetData sheetId="1">
        <row r="1">
          <cell r="A1" t="str">
            <v>1</v>
          </cell>
        </row>
        <row r="2">
          <cell r="A2" t="str">
            <v>1 Inc Pri</v>
          </cell>
        </row>
        <row r="3">
          <cell r="A3" t="str">
            <v>1 Inc Sec</v>
          </cell>
        </row>
        <row r="4">
          <cell r="A4" t="str">
            <v>1 Mail Pri</v>
          </cell>
        </row>
        <row r="5">
          <cell r="A5" t="str">
            <v>1 Mail Sec</v>
          </cell>
        </row>
        <row r="6">
          <cell r="A6" t="str">
            <v>1 QD</v>
          </cell>
        </row>
        <row r="7">
          <cell r="A7" t="str">
            <v>1 POC</v>
          </cell>
        </row>
        <row r="8">
          <cell r="A8" t="str">
            <v>1 Reboot</v>
          </cell>
        </row>
        <row r="9">
          <cell r="A9" t="str">
            <v>1 Change</v>
          </cell>
        </row>
        <row r="10">
          <cell r="A10" t="str">
            <v>2</v>
          </cell>
        </row>
        <row r="11">
          <cell r="A11" t="str">
            <v>2 Inc Pri</v>
          </cell>
        </row>
        <row r="12">
          <cell r="A12" t="str">
            <v>2 Inc Sec</v>
          </cell>
        </row>
        <row r="13">
          <cell r="A13" t="str">
            <v>2 Mail Pri</v>
          </cell>
        </row>
        <row r="14">
          <cell r="A14" t="str">
            <v>2 Mail Sec</v>
          </cell>
        </row>
        <row r="15">
          <cell r="A15" t="str">
            <v>2 QD</v>
          </cell>
        </row>
        <row r="16">
          <cell r="A16" t="str">
            <v>2 POC</v>
          </cell>
        </row>
        <row r="17">
          <cell r="A17" t="str">
            <v>2 Reboot</v>
          </cell>
        </row>
        <row r="18">
          <cell r="A18" t="str">
            <v>2 Change</v>
          </cell>
        </row>
        <row r="19">
          <cell r="A19" t="str">
            <v>3</v>
          </cell>
        </row>
        <row r="20">
          <cell r="A20" t="str">
            <v>3 Inc Pri</v>
          </cell>
        </row>
        <row r="21">
          <cell r="A21" t="str">
            <v>3 Inc Sec</v>
          </cell>
        </row>
        <row r="22">
          <cell r="A22" t="str">
            <v>3 Mail Pri</v>
          </cell>
        </row>
        <row r="23">
          <cell r="A23" t="str">
            <v>3 Mail Sec</v>
          </cell>
        </row>
        <row r="24">
          <cell r="A24" t="str">
            <v>3 QD</v>
          </cell>
        </row>
        <row r="25">
          <cell r="A25" t="str">
            <v>3 POC</v>
          </cell>
        </row>
        <row r="26">
          <cell r="A26" t="str">
            <v>3 Reboot</v>
          </cell>
        </row>
        <row r="27">
          <cell r="A27" t="str">
            <v>3 Change</v>
          </cell>
        </row>
        <row r="28">
          <cell r="A28" t="str">
            <v>Week Off</v>
          </cell>
        </row>
        <row r="29">
          <cell r="A29" t="str">
            <v>Leave</v>
          </cell>
        </row>
        <row r="30">
          <cell r="A30" t="str">
            <v>Training</v>
          </cell>
        </row>
        <row r="31">
          <cell r="A31" t="str">
            <v>Holiday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58"/>
  <sheetViews>
    <sheetView tabSelected="1" topLeftCell="B1" workbookViewId="0">
      <selection activeCell="B1" sqref="A1:XFD1048576"/>
    </sheetView>
  </sheetViews>
  <sheetFormatPr defaultRowHeight="15" x14ac:dyDescent="0.25"/>
  <cols>
    <col min="1" max="1" width="9.140625" hidden="1" customWidth="1"/>
    <col min="2" max="2" width="38.28515625" customWidth="1"/>
    <col min="3" max="32" width="10.42578125" customWidth="1"/>
    <col min="33" max="33" width="10.42578125" style="38" customWidth="1"/>
    <col min="34" max="34" width="10.42578125" style="36" hidden="1" customWidth="1"/>
    <col min="35" max="35" width="10.42578125" style="38" hidden="1" customWidth="1"/>
    <col min="36" max="36" width="10.42578125" hidden="1" customWidth="1"/>
    <col min="37" max="37" width="9.140625" style="95" customWidth="1"/>
    <col min="38" max="38" width="9.140625" customWidth="1"/>
    <col min="39" max="39" width="9.140625" style="38" customWidth="1"/>
    <col min="40" max="48" width="9.140625" customWidth="1"/>
    <col min="49" max="51" width="9.5703125" customWidth="1"/>
    <col min="52" max="54" width="9.5703125" bestFit="1" customWidth="1"/>
    <col min="55" max="55" width="9.5703125" customWidth="1"/>
    <col min="56" max="57" width="9.5703125" bestFit="1" customWidth="1"/>
  </cols>
  <sheetData>
    <row r="1" spans="1:57" ht="15.75" thickBot="1" x14ac:dyDescent="0.3">
      <c r="A1" s="1"/>
      <c r="B1" s="2"/>
      <c r="C1" s="3">
        <v>43160</v>
      </c>
      <c r="D1" s="3">
        <v>43161</v>
      </c>
      <c r="E1" s="3">
        <v>43162</v>
      </c>
      <c r="F1" s="3">
        <v>43163</v>
      </c>
      <c r="G1" s="3">
        <v>43164</v>
      </c>
      <c r="H1" s="3">
        <v>43165</v>
      </c>
      <c r="I1" s="3">
        <v>43166</v>
      </c>
      <c r="J1" s="3">
        <v>43167</v>
      </c>
      <c r="K1" s="3">
        <v>43168</v>
      </c>
      <c r="L1" s="3">
        <v>43169</v>
      </c>
      <c r="M1" s="3">
        <v>43170</v>
      </c>
      <c r="N1" s="3">
        <v>43171</v>
      </c>
      <c r="O1" s="3">
        <v>43172</v>
      </c>
      <c r="P1" s="3">
        <v>43173</v>
      </c>
      <c r="Q1" s="3">
        <v>43174</v>
      </c>
      <c r="R1" s="3">
        <v>43175</v>
      </c>
      <c r="S1" s="3">
        <v>43176</v>
      </c>
      <c r="T1" s="3">
        <v>43177</v>
      </c>
      <c r="U1" s="3">
        <v>43178</v>
      </c>
      <c r="V1" s="3">
        <v>43179</v>
      </c>
      <c r="W1" s="3">
        <v>43180</v>
      </c>
      <c r="X1" s="3">
        <v>43181</v>
      </c>
      <c r="Y1" s="3">
        <v>43182</v>
      </c>
      <c r="Z1" s="3">
        <v>43183</v>
      </c>
      <c r="AA1" s="3">
        <v>43184</v>
      </c>
      <c r="AB1" s="3">
        <v>43185</v>
      </c>
      <c r="AC1" s="3">
        <v>43186</v>
      </c>
      <c r="AD1" s="3">
        <v>43187</v>
      </c>
      <c r="AE1" s="3">
        <v>43188</v>
      </c>
      <c r="AF1" s="3">
        <v>43189</v>
      </c>
      <c r="AG1" s="3">
        <v>43190</v>
      </c>
      <c r="AH1" s="3">
        <v>43191</v>
      </c>
      <c r="AI1" s="3">
        <v>43192</v>
      </c>
      <c r="AJ1" s="3">
        <v>43193</v>
      </c>
      <c r="AK1" s="4"/>
      <c r="AL1" s="5"/>
      <c r="AM1" s="6"/>
      <c r="AN1" s="5"/>
      <c r="AO1" s="5"/>
      <c r="AP1" s="5"/>
      <c r="AQ1" s="5"/>
      <c r="AR1" s="5"/>
      <c r="AS1" s="7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</row>
    <row r="2" spans="1:57" ht="15.75" thickBot="1" x14ac:dyDescent="0.3">
      <c r="A2" s="1"/>
      <c r="B2" s="1"/>
      <c r="C2" s="9" t="str">
        <f t="shared" ref="C2:AG2" si="0">TEXT(C1,"dddd")</f>
        <v>Thursday</v>
      </c>
      <c r="D2" s="9" t="str">
        <f t="shared" si="0"/>
        <v>Friday</v>
      </c>
      <c r="E2" s="10" t="str">
        <f t="shared" si="0"/>
        <v>Saturday</v>
      </c>
      <c r="F2" s="10" t="str">
        <f t="shared" si="0"/>
        <v>Sunday</v>
      </c>
      <c r="G2" s="11" t="str">
        <f t="shared" si="0"/>
        <v>Monday</v>
      </c>
      <c r="H2" s="11" t="str">
        <f t="shared" si="0"/>
        <v>Tuesday</v>
      </c>
      <c r="I2" s="11" t="str">
        <f t="shared" si="0"/>
        <v>Wednesday</v>
      </c>
      <c r="J2" s="9" t="str">
        <f t="shared" si="0"/>
        <v>Thursday</v>
      </c>
      <c r="K2" s="9" t="str">
        <f t="shared" si="0"/>
        <v>Friday</v>
      </c>
      <c r="L2" s="10" t="str">
        <f t="shared" si="0"/>
        <v>Saturday</v>
      </c>
      <c r="M2" s="10" t="str">
        <f t="shared" si="0"/>
        <v>Sunday</v>
      </c>
      <c r="N2" s="11" t="str">
        <f t="shared" si="0"/>
        <v>Monday</v>
      </c>
      <c r="O2" s="11" t="str">
        <f t="shared" si="0"/>
        <v>Tuesday</v>
      </c>
      <c r="P2" s="11" t="str">
        <f t="shared" si="0"/>
        <v>Wednesday</v>
      </c>
      <c r="Q2" s="9" t="str">
        <f t="shared" si="0"/>
        <v>Thursday</v>
      </c>
      <c r="R2" s="9" t="str">
        <f t="shared" si="0"/>
        <v>Friday</v>
      </c>
      <c r="S2" s="10" t="str">
        <f t="shared" si="0"/>
        <v>Saturday</v>
      </c>
      <c r="T2" s="10" t="str">
        <f t="shared" si="0"/>
        <v>Sunday</v>
      </c>
      <c r="U2" s="11" t="str">
        <f t="shared" si="0"/>
        <v>Monday</v>
      </c>
      <c r="V2" s="11" t="str">
        <f t="shared" si="0"/>
        <v>Tuesday</v>
      </c>
      <c r="W2" s="11" t="str">
        <f t="shared" si="0"/>
        <v>Wednesday</v>
      </c>
      <c r="X2" s="9" t="str">
        <f t="shared" si="0"/>
        <v>Thursday</v>
      </c>
      <c r="Y2" s="9" t="str">
        <f t="shared" si="0"/>
        <v>Friday</v>
      </c>
      <c r="Z2" s="10" t="str">
        <f t="shared" si="0"/>
        <v>Saturday</v>
      </c>
      <c r="AA2" s="10" t="str">
        <f t="shared" si="0"/>
        <v>Sunday</v>
      </c>
      <c r="AB2" s="11" t="str">
        <f t="shared" si="0"/>
        <v>Monday</v>
      </c>
      <c r="AC2" s="11" t="str">
        <f t="shared" si="0"/>
        <v>Tuesday</v>
      </c>
      <c r="AD2" s="11" t="str">
        <f t="shared" si="0"/>
        <v>Wednesday</v>
      </c>
      <c r="AE2" s="9" t="str">
        <f t="shared" si="0"/>
        <v>Thursday</v>
      </c>
      <c r="AF2" s="9" t="str">
        <f t="shared" si="0"/>
        <v>Friday</v>
      </c>
      <c r="AG2" s="12" t="str">
        <f t="shared" si="0"/>
        <v>Saturday</v>
      </c>
      <c r="AH2" s="13"/>
      <c r="AI2" s="13"/>
      <c r="AJ2" s="13"/>
      <c r="AK2" s="4" t="s">
        <v>0</v>
      </c>
      <c r="AL2" s="14" t="s">
        <v>1</v>
      </c>
      <c r="AM2" s="15" t="s">
        <v>2</v>
      </c>
      <c r="AN2" s="16" t="s">
        <v>3</v>
      </c>
      <c r="AO2" s="17" t="s">
        <v>4</v>
      </c>
      <c r="AP2" s="18" t="s">
        <v>5</v>
      </c>
      <c r="AQ2" s="19" t="s">
        <v>6</v>
      </c>
      <c r="AR2" s="5" t="s">
        <v>7</v>
      </c>
      <c r="AS2" s="20" t="s">
        <v>8</v>
      </c>
      <c r="AT2" s="8" t="s">
        <v>9</v>
      </c>
      <c r="AU2" s="8" t="s">
        <v>10</v>
      </c>
      <c r="AV2" s="8" t="s">
        <v>11</v>
      </c>
      <c r="AW2" s="8" t="s">
        <v>12</v>
      </c>
      <c r="AX2" s="8" t="s">
        <v>13</v>
      </c>
      <c r="AY2" s="8" t="s">
        <v>14</v>
      </c>
      <c r="AZ2" s="8" t="s">
        <v>15</v>
      </c>
      <c r="BA2" s="8" t="s">
        <v>16</v>
      </c>
      <c r="BB2" s="8" t="s">
        <v>17</v>
      </c>
      <c r="BC2" s="8" t="s">
        <v>18</v>
      </c>
      <c r="BD2" s="21" t="s">
        <v>19</v>
      </c>
      <c r="BE2" s="8"/>
    </row>
    <row r="3" spans="1:57" s="38" customFormat="1" ht="13.5" thickBot="1" x14ac:dyDescent="0.25">
      <c r="A3" s="22"/>
      <c r="B3" s="23" t="s">
        <v>20</v>
      </c>
      <c r="C3" s="24" t="s">
        <v>21</v>
      </c>
      <c r="D3" s="24" t="s">
        <v>21</v>
      </c>
      <c r="E3" s="25" t="s">
        <v>22</v>
      </c>
      <c r="F3" s="25" t="s">
        <v>22</v>
      </c>
      <c r="G3" s="24" t="s">
        <v>21</v>
      </c>
      <c r="H3" s="26" t="s">
        <v>23</v>
      </c>
      <c r="I3" s="26" t="s">
        <v>23</v>
      </c>
      <c r="J3" s="26" t="s">
        <v>23</v>
      </c>
      <c r="K3" s="24" t="s">
        <v>21</v>
      </c>
      <c r="L3" s="27" t="s">
        <v>24</v>
      </c>
      <c r="M3" s="27" t="s">
        <v>25</v>
      </c>
      <c r="N3" s="28" t="s">
        <v>25</v>
      </c>
      <c r="O3" s="24" t="s">
        <v>21</v>
      </c>
      <c r="P3" s="24" t="s">
        <v>21</v>
      </c>
      <c r="Q3" s="28" t="s">
        <v>24</v>
      </c>
      <c r="R3" s="28" t="s">
        <v>24</v>
      </c>
      <c r="S3" s="29" t="s">
        <v>26</v>
      </c>
      <c r="T3" s="29" t="s">
        <v>26</v>
      </c>
      <c r="U3" s="26" t="s">
        <v>23</v>
      </c>
      <c r="V3" s="24" t="s">
        <v>21</v>
      </c>
      <c r="W3" s="24" t="s">
        <v>21</v>
      </c>
      <c r="X3" s="28" t="s">
        <v>24</v>
      </c>
      <c r="Y3" s="28" t="s">
        <v>24</v>
      </c>
      <c r="Z3" s="27" t="s">
        <v>24</v>
      </c>
      <c r="AA3" s="27" t="s">
        <v>24</v>
      </c>
      <c r="AB3" s="28" t="s">
        <v>24</v>
      </c>
      <c r="AC3" s="24" t="s">
        <v>21</v>
      </c>
      <c r="AD3" s="24" t="s">
        <v>21</v>
      </c>
      <c r="AE3" s="26" t="s">
        <v>26</v>
      </c>
      <c r="AF3" s="28" t="s">
        <v>24</v>
      </c>
      <c r="AG3" s="29" t="s">
        <v>26</v>
      </c>
      <c r="AH3" s="26" t="s">
        <v>26</v>
      </c>
      <c r="AI3" s="26" t="s">
        <v>26</v>
      </c>
      <c r="AJ3" s="26" t="s">
        <v>26</v>
      </c>
      <c r="AK3" s="30">
        <f>COUNTIF(C3:AG3,"1") +COUNTIF(C3:AG3,"1 POC") + COUNTIF(C3:AG3,"1 Inc Pri") +COUNTIF(C3:AG3,"1 Inc Sec")+COUNTIF(C3:AG3,"1 Mail Pri")+COUNTIF(C3:AG3,"1 Mail Sec")+COUNTIF(C3:AG3,"1 QD")</f>
        <v>11</v>
      </c>
      <c r="AL3" s="31">
        <f>COUNTIF(C3:AG3,"2") +COUNTIF(C3:AG3,"2 POC") + COUNTIF(C3:AG3,"2 Inc Pri") +COUNTIF(C3:AG3,"2 Inc Sec")+ COUNTIF(C3:AG3,"2 Mail Pri") +COUNTIF(C3:AG3,"2 Mail Sec")+COUNTIF(C3:AG3,"2 QD")</f>
        <v>8</v>
      </c>
      <c r="AM3" s="32">
        <f>COUNTIF(C3:AG3,"3") +COUNTIF(C3:AG3,"3 POC") + COUNTIF(C3:AG3,"3 Inc Pri") +COUNTIF(C3:AG3,"3 Inc Sec") + COUNTIF(C3:AG3,"3 Mail Pri") +COUNTIF(C3:AG3,"3 Mail Sec")+COUNTIF(C3:AG3,"3 QD")</f>
        <v>2</v>
      </c>
      <c r="AN3" s="33">
        <f>COUNTIF(C3:AG3,"Week off")</f>
        <v>10</v>
      </c>
      <c r="AO3" s="34">
        <f>COUNTIF(C3:AG3,"Leave")</f>
        <v>0</v>
      </c>
      <c r="AP3" s="35">
        <f>COUNTIF(C3:AG3,"Training")</f>
        <v>0</v>
      </c>
      <c r="AQ3" s="28">
        <f>COUNTIF(C3:AG3,"Holiday")</f>
        <v>0</v>
      </c>
      <c r="AR3" s="36">
        <f t="shared" ref="AR3:AR36" si="1">SUM(AK3:AQ3)</f>
        <v>31</v>
      </c>
      <c r="AS3" s="37">
        <v>0</v>
      </c>
      <c r="AT3" s="38">
        <f t="shared" ref="AT3:AT9" si="2">COUNTIF(C3:F3,"Week off")</f>
        <v>2</v>
      </c>
      <c r="AU3" s="38">
        <f t="shared" ref="AU3:AU9" si="3">COUNTIF(G3:M3,"Week off")</f>
        <v>2</v>
      </c>
      <c r="AV3" s="38">
        <f t="shared" ref="AV3:AV9" si="4">COUNTIF(N3:T3,"Week off")</f>
        <v>2</v>
      </c>
      <c r="AW3" s="38">
        <f t="shared" ref="AW3:AW9" si="5">COUNTIF(U3:AA3,"Week off")</f>
        <v>2</v>
      </c>
      <c r="AX3" s="38">
        <f t="shared" ref="AX3:AX9" si="6">COUNTIF(AB3:AF3,"Week off")</f>
        <v>2</v>
      </c>
      <c r="AZ3" s="21" t="s">
        <v>27</v>
      </c>
      <c r="BA3" s="21"/>
      <c r="BB3" s="21"/>
      <c r="BC3" s="21"/>
      <c r="BD3" s="21"/>
      <c r="BE3" s="21"/>
    </row>
    <row r="4" spans="1:57" ht="12.75" customHeight="1" thickBot="1" x14ac:dyDescent="0.3">
      <c r="A4" s="39"/>
      <c r="B4" s="23" t="s">
        <v>28</v>
      </c>
      <c r="C4" s="26" t="s">
        <v>23</v>
      </c>
      <c r="D4" s="26" t="s">
        <v>23</v>
      </c>
      <c r="E4" s="29" t="s">
        <v>23</v>
      </c>
      <c r="F4" s="29" t="s">
        <v>23</v>
      </c>
      <c r="G4" s="24" t="s">
        <v>21</v>
      </c>
      <c r="H4" s="24" t="s">
        <v>21</v>
      </c>
      <c r="I4" s="28" t="s">
        <v>24</v>
      </c>
      <c r="J4" s="28" t="s">
        <v>24</v>
      </c>
      <c r="K4" s="28" t="s">
        <v>25</v>
      </c>
      <c r="L4" s="29" t="s">
        <v>23</v>
      </c>
      <c r="M4" s="29" t="s">
        <v>23</v>
      </c>
      <c r="N4" s="24" t="s">
        <v>21</v>
      </c>
      <c r="O4" s="24" t="s">
        <v>21</v>
      </c>
      <c r="P4" s="40" t="s">
        <v>4</v>
      </c>
      <c r="Q4" s="40" t="s">
        <v>4</v>
      </c>
      <c r="R4" s="26" t="s">
        <v>23</v>
      </c>
      <c r="S4" s="29" t="s">
        <v>23</v>
      </c>
      <c r="T4" s="29" t="s">
        <v>23</v>
      </c>
      <c r="U4" s="24" t="s">
        <v>21</v>
      </c>
      <c r="V4" s="24" t="s">
        <v>21</v>
      </c>
      <c r="W4" s="28" t="s">
        <v>24</v>
      </c>
      <c r="X4" s="28" t="s">
        <v>25</v>
      </c>
      <c r="Y4" s="28" t="s">
        <v>25</v>
      </c>
      <c r="Z4" s="25" t="s">
        <v>22</v>
      </c>
      <c r="AA4" s="25" t="s">
        <v>22</v>
      </c>
      <c r="AB4" s="24" t="s">
        <v>21</v>
      </c>
      <c r="AC4" s="24" t="s">
        <v>21</v>
      </c>
      <c r="AD4" s="26" t="s">
        <v>23</v>
      </c>
      <c r="AE4" s="26" t="s">
        <v>23</v>
      </c>
      <c r="AF4" s="26" t="s">
        <v>23</v>
      </c>
      <c r="AG4" s="29" t="s">
        <v>23</v>
      </c>
      <c r="AH4" s="26" t="s">
        <v>26</v>
      </c>
      <c r="AI4" s="41"/>
      <c r="AJ4" s="41"/>
      <c r="AK4" s="30">
        <f>COUNTIF(C4:AG4,"1") +COUNTIF(C4:AG4,"1 POC") + COUNTIF(C4:AG4,"1 Inc Pri") +COUNTIF(C4:AG4,"1 Inc Sec")+COUNTIF(C4:AG4,"1 Mail Pri")+COUNTIF(C4:AG4,"1 Mail Sec")+COUNTIF(C4:AG4,"1 QD")</f>
        <v>6</v>
      </c>
      <c r="AL4" s="42">
        <f>COUNTIF(C4:AG4,"2") +COUNTIF(C4:AG4,"2 POC") + COUNTIF(C4:AG4,"2 Inc Pri") +COUNTIF(C4:AG4,"2 Inc Sec")+ COUNTIF(C4:AG4,"2 Mail Pri") +COUNTIF(C4:AG4,"2 Mail Sec")+COUNTIF(C4:AG4,"2 QD")</f>
        <v>13</v>
      </c>
      <c r="AM4" s="43">
        <f>COUNTIF(C4:AG4,"3") +COUNTIF(C4:AG4,"3 POC") + COUNTIF(C4:AG4,"3 Inc Pri") +COUNTIF(C4:AG4,"3 Inc Sec") + COUNTIF(C4:AG4,"3 Mail Pri") +COUNTIF(C4:AG4,"3 Mail Sec")+COUNTIF(C4:AG4,"3 QD")</f>
        <v>2</v>
      </c>
      <c r="AN4" s="33">
        <f>COUNTIF(C4:AG4,"Week off")</f>
        <v>8</v>
      </c>
      <c r="AO4" s="44">
        <f>COUNTIF(C4:AG4,"Leave")</f>
        <v>2</v>
      </c>
      <c r="AP4" s="35">
        <f>COUNTIF(C4:AG4,"Training")</f>
        <v>0</v>
      </c>
      <c r="AQ4" s="28">
        <f>COUNTIF(C4:AG4,"Holiday")</f>
        <v>0</v>
      </c>
      <c r="AR4" s="1">
        <f t="shared" si="1"/>
        <v>31</v>
      </c>
      <c r="AS4" s="37">
        <v>0</v>
      </c>
      <c r="AT4">
        <f t="shared" si="2"/>
        <v>0</v>
      </c>
      <c r="AU4">
        <f t="shared" si="3"/>
        <v>2</v>
      </c>
      <c r="AV4">
        <f t="shared" si="4"/>
        <v>2</v>
      </c>
      <c r="AW4">
        <f t="shared" si="5"/>
        <v>2</v>
      </c>
      <c r="AX4">
        <f t="shared" si="6"/>
        <v>2</v>
      </c>
      <c r="AZ4" t="s">
        <v>27</v>
      </c>
    </row>
    <row r="5" spans="1:57" s="38" customFormat="1" ht="12.75" customHeight="1" thickBot="1" x14ac:dyDescent="0.25">
      <c r="A5" s="45"/>
      <c r="B5" s="23" t="s">
        <v>29</v>
      </c>
      <c r="C5" s="24" t="s">
        <v>21</v>
      </c>
      <c r="D5" s="26" t="s">
        <v>26</v>
      </c>
      <c r="E5" s="29" t="s">
        <v>26</v>
      </c>
      <c r="F5" s="27" t="s">
        <v>24</v>
      </c>
      <c r="G5" s="26" t="s">
        <v>23</v>
      </c>
      <c r="H5" s="26" t="s">
        <v>26</v>
      </c>
      <c r="I5" s="24" t="s">
        <v>21</v>
      </c>
      <c r="J5" s="24" t="s">
        <v>21</v>
      </c>
      <c r="K5" s="28" t="s">
        <v>24</v>
      </c>
      <c r="L5" s="27" t="s">
        <v>25</v>
      </c>
      <c r="M5" s="27" t="s">
        <v>24</v>
      </c>
      <c r="N5" s="28" t="s">
        <v>24</v>
      </c>
      <c r="O5" s="28" t="s">
        <v>25</v>
      </c>
      <c r="P5" s="24" t="s">
        <v>21</v>
      </c>
      <c r="Q5" s="24" t="s">
        <v>21</v>
      </c>
      <c r="R5" s="26" t="s">
        <v>26</v>
      </c>
      <c r="S5" s="25" t="s">
        <v>22</v>
      </c>
      <c r="T5" s="25" t="s">
        <v>22</v>
      </c>
      <c r="U5" s="24" t="s">
        <v>21</v>
      </c>
      <c r="V5" s="26" t="s">
        <v>23</v>
      </c>
      <c r="W5" s="26" t="s">
        <v>23</v>
      </c>
      <c r="X5" s="24" t="s">
        <v>21</v>
      </c>
      <c r="Y5" s="28" t="s">
        <v>24</v>
      </c>
      <c r="Z5" s="27" t="s">
        <v>24</v>
      </c>
      <c r="AA5" s="27" t="s">
        <v>24</v>
      </c>
      <c r="AB5" s="26" t="s">
        <v>26</v>
      </c>
      <c r="AC5" s="26" t="s">
        <v>23</v>
      </c>
      <c r="AD5" s="24" t="s">
        <v>21</v>
      </c>
      <c r="AE5" s="24" t="s">
        <v>21</v>
      </c>
      <c r="AF5" s="40" t="s">
        <v>4</v>
      </c>
      <c r="AG5" s="46" t="s">
        <v>4</v>
      </c>
      <c r="AH5" s="41"/>
      <c r="AI5" s="41"/>
      <c r="AJ5" s="41"/>
      <c r="AK5" s="30">
        <f>COUNTIF(C5:AG5,"1") +COUNTIF(C5:AG5,"1 POC") + COUNTIF(C5:AG5,"1 Inc Pri") +COUNTIF(C5:AG5,"1 Inc Sec")+COUNTIF(C5:AG5,"1 Mail Pri")+COUNTIF(C5:AG5,"1 Mail Sec")+COUNTIF(C5:AG5,"1 QD")</f>
        <v>9</v>
      </c>
      <c r="AL5" s="31">
        <f>COUNTIF(C5:AG5,"2") +COUNTIF(C5:AG5,"2 POC") + COUNTIF(C5:AG5,"2 Inc Pri") +COUNTIF(C5:AG5,"2 Inc Sec")+ COUNTIF(C5:AG5,"2 Mail Pri") +COUNTIF(C5:AG5,"2 Mail Sec")+COUNTIF(C5:AG5,"2 QD")</f>
        <v>9</v>
      </c>
      <c r="AM5" s="32">
        <f>COUNTIF(C5:AG5,"3") +COUNTIF(C5:AG5,"3 POC") + COUNTIF(C5:AG5,"3 Inc Pri") +COUNTIF(C5:AG5,"3 Inc Sec") + COUNTIF(C5:AG5,"3 Mail Pri") +COUNTIF(C5:AG5,"3 Mail Sec")+COUNTIF(C5:AG5,"3 QD")</f>
        <v>2</v>
      </c>
      <c r="AN5" s="33">
        <f>COUNTIF(C5:AG5,"Week off")</f>
        <v>9</v>
      </c>
      <c r="AO5" s="34">
        <f>COUNTIF(C5:AG5,"Leave")</f>
        <v>2</v>
      </c>
      <c r="AP5" s="35">
        <f>COUNTIF(C5:AG5,"Training")</f>
        <v>0</v>
      </c>
      <c r="AQ5" s="28">
        <f>COUNTIF(C5:AG5,"Holiday")</f>
        <v>0</v>
      </c>
      <c r="AR5" s="36">
        <f>SUM(AK5:AQ5)</f>
        <v>31</v>
      </c>
      <c r="AS5" s="37">
        <v>0</v>
      </c>
      <c r="AT5" s="38">
        <f>COUNTIF(C5:F5,"Week off")</f>
        <v>1</v>
      </c>
      <c r="AU5" s="38">
        <f>COUNTIF(G5:M5,"Week off")</f>
        <v>2</v>
      </c>
      <c r="AV5" s="38">
        <f>COUNTIF(N5:T5,"Week off")</f>
        <v>2</v>
      </c>
      <c r="AW5" s="38">
        <f>COUNTIF(U5:AA5,"Week off")</f>
        <v>2</v>
      </c>
      <c r="AX5" s="38">
        <f>COUNTIF(AB5:AF5,"Week off")</f>
        <v>2</v>
      </c>
      <c r="AZ5" s="38" t="s">
        <v>27</v>
      </c>
    </row>
    <row r="6" spans="1:57" ht="15.75" thickBot="1" x14ac:dyDescent="0.3">
      <c r="A6" s="47"/>
      <c r="B6" s="23" t="s">
        <v>30</v>
      </c>
      <c r="C6" s="28" t="s">
        <v>24</v>
      </c>
      <c r="D6" s="28" t="s">
        <v>25</v>
      </c>
      <c r="E6" s="46" t="s">
        <v>4</v>
      </c>
      <c r="F6" s="46" t="s">
        <v>4</v>
      </c>
      <c r="G6" s="24" t="s">
        <v>21</v>
      </c>
      <c r="H6" s="24" t="s">
        <v>21</v>
      </c>
      <c r="I6" s="26" t="s">
        <v>26</v>
      </c>
      <c r="J6" s="26" t="s">
        <v>26</v>
      </c>
      <c r="K6" s="26" t="s">
        <v>23</v>
      </c>
      <c r="L6" s="25" t="s">
        <v>22</v>
      </c>
      <c r="M6" s="25" t="s">
        <v>22</v>
      </c>
      <c r="N6" s="24" t="s">
        <v>21</v>
      </c>
      <c r="O6" s="24" t="s">
        <v>21</v>
      </c>
      <c r="P6" s="26" t="s">
        <v>23</v>
      </c>
      <c r="Q6" s="26" t="s">
        <v>23</v>
      </c>
      <c r="R6" s="40" t="s">
        <v>4</v>
      </c>
      <c r="S6" s="27" t="s">
        <v>24</v>
      </c>
      <c r="T6" s="27" t="s">
        <v>24</v>
      </c>
      <c r="U6" s="24" t="s">
        <v>21</v>
      </c>
      <c r="V6" s="24" t="s">
        <v>21</v>
      </c>
      <c r="W6" s="26" t="s">
        <v>26</v>
      </c>
      <c r="X6" s="26" t="s">
        <v>23</v>
      </c>
      <c r="Y6" s="26" t="s">
        <v>26</v>
      </c>
      <c r="Z6" s="29" t="s">
        <v>23</v>
      </c>
      <c r="AA6" s="29" t="s">
        <v>23</v>
      </c>
      <c r="AB6" s="24" t="s">
        <v>21</v>
      </c>
      <c r="AC6" s="24" t="s">
        <v>21</v>
      </c>
      <c r="AD6" s="28" t="s">
        <v>24</v>
      </c>
      <c r="AE6" s="28" t="s">
        <v>25</v>
      </c>
      <c r="AF6" s="40" t="s">
        <v>4</v>
      </c>
      <c r="AG6" s="27" t="s">
        <v>24</v>
      </c>
      <c r="AH6" s="41"/>
      <c r="AI6" s="41"/>
      <c r="AJ6" s="41"/>
      <c r="AK6" s="30">
        <f t="shared" ref="AK6:AK9" si="7">COUNTIF(C6:AG6,"1") +COUNTIF(C6:AG6,"1 POC") + COUNTIF(C6:AG6,"1 Inc Pri") +COUNTIF(C6:AG6,"1 Inc Sec")+COUNTIF(C6:AG6,"1 Mail Pri")+COUNTIF(C6:AG6,"1 Mail Sec")+COUNTIF(C6:AG6,"1 QD")</f>
        <v>7</v>
      </c>
      <c r="AL6" s="42">
        <f t="shared" ref="AL6:AL9" si="8">COUNTIF(C6:AG6,"2") +COUNTIF(C6:AG6,"2 POC") + COUNTIF(C6:AG6,"2 Inc Pri") +COUNTIF(C6:AG6,"2 Inc Sec")+ COUNTIF(C6:AG6,"2 Mail Pri") +COUNTIF(C6:AG6,"2 Mail Sec")+COUNTIF(C6:AG6,"2 QD")</f>
        <v>10</v>
      </c>
      <c r="AM6" s="43">
        <f t="shared" ref="AM6:AM9" si="9">COUNTIF(C6:AG6,"3") +COUNTIF(C6:AG6,"3 POC") + COUNTIF(C6:AG6,"3 Inc Pri") +COUNTIF(C6:AG6,"3 Inc Sec") + COUNTIF(C6:AG6,"3 Mail Pri") +COUNTIF(C6:AG6,"3 Mail Sec")+COUNTIF(C6:AG6,"3 QD")</f>
        <v>2</v>
      </c>
      <c r="AN6" s="33">
        <f t="shared" ref="AN6:AN69" si="10">COUNTIF(C6:AG6,"Week off")</f>
        <v>8</v>
      </c>
      <c r="AO6" s="44">
        <f t="shared" ref="AO6:AO69" si="11">COUNTIF(C6:AG6,"Leave")</f>
        <v>4</v>
      </c>
      <c r="AP6" s="35">
        <f t="shared" ref="AP6:AP69" si="12">COUNTIF(C6:AG6,"Training")</f>
        <v>0</v>
      </c>
      <c r="AQ6" s="28">
        <f t="shared" ref="AQ6:AQ69" si="13">COUNTIF(C6:AG6,"Holiday")</f>
        <v>0</v>
      </c>
      <c r="AR6" s="1">
        <f t="shared" si="1"/>
        <v>31</v>
      </c>
      <c r="AS6" s="48">
        <v>0</v>
      </c>
      <c r="AT6">
        <f t="shared" si="2"/>
        <v>0</v>
      </c>
      <c r="AU6">
        <f t="shared" si="3"/>
        <v>2</v>
      </c>
      <c r="AV6">
        <f t="shared" si="4"/>
        <v>2</v>
      </c>
      <c r="AW6">
        <f t="shared" si="5"/>
        <v>2</v>
      </c>
      <c r="AX6">
        <f t="shared" si="6"/>
        <v>2</v>
      </c>
      <c r="AZ6" t="s">
        <v>27</v>
      </c>
    </row>
    <row r="7" spans="1:57" s="38" customFormat="1" ht="13.5" thickBot="1" x14ac:dyDescent="0.25">
      <c r="A7" s="45"/>
      <c r="B7" s="23" t="s">
        <v>31</v>
      </c>
      <c r="C7" s="24" t="s">
        <v>21</v>
      </c>
      <c r="D7" s="24" t="s">
        <v>21</v>
      </c>
      <c r="E7" s="27" t="s">
        <v>25</v>
      </c>
      <c r="F7" s="27" t="s">
        <v>25</v>
      </c>
      <c r="G7" s="28" t="s">
        <v>25</v>
      </c>
      <c r="H7" s="28" t="s">
        <v>25</v>
      </c>
      <c r="I7" s="28" t="s">
        <v>25</v>
      </c>
      <c r="J7" s="24" t="s">
        <v>21</v>
      </c>
      <c r="K7" s="24" t="s">
        <v>21</v>
      </c>
      <c r="L7" s="46" t="s">
        <v>4</v>
      </c>
      <c r="M7" s="46" t="s">
        <v>4</v>
      </c>
      <c r="N7" s="40" t="s">
        <v>4</v>
      </c>
      <c r="O7" s="26" t="s">
        <v>23</v>
      </c>
      <c r="P7" s="28" t="s">
        <v>25</v>
      </c>
      <c r="Q7" s="24" t="s">
        <v>21</v>
      </c>
      <c r="R7" s="24" t="s">
        <v>21</v>
      </c>
      <c r="S7" s="27" t="s">
        <v>25</v>
      </c>
      <c r="T7" s="27" t="s">
        <v>25</v>
      </c>
      <c r="U7" s="28" t="s">
        <v>25</v>
      </c>
      <c r="V7" s="28" t="s">
        <v>25</v>
      </c>
      <c r="W7" s="28" t="s">
        <v>25</v>
      </c>
      <c r="X7" s="24" t="s">
        <v>21</v>
      </c>
      <c r="Y7" s="24" t="s">
        <v>21</v>
      </c>
      <c r="Z7" s="27" t="s">
        <v>25</v>
      </c>
      <c r="AA7" s="27" t="s">
        <v>25</v>
      </c>
      <c r="AB7" s="28" t="s">
        <v>25</v>
      </c>
      <c r="AC7" s="28" t="s">
        <v>25</v>
      </c>
      <c r="AD7" s="28" t="s">
        <v>25</v>
      </c>
      <c r="AE7" s="24" t="s">
        <v>21</v>
      </c>
      <c r="AF7" s="24" t="s">
        <v>21</v>
      </c>
      <c r="AG7" s="27" t="s">
        <v>25</v>
      </c>
      <c r="AH7" s="41"/>
      <c r="AI7" s="41"/>
      <c r="AJ7" s="41"/>
      <c r="AK7" s="30">
        <f t="shared" si="7"/>
        <v>17</v>
      </c>
      <c r="AL7" s="42">
        <f t="shared" si="8"/>
        <v>1</v>
      </c>
      <c r="AM7" s="43">
        <f t="shared" si="9"/>
        <v>0</v>
      </c>
      <c r="AN7" s="33">
        <f t="shared" si="10"/>
        <v>10</v>
      </c>
      <c r="AO7" s="44">
        <f t="shared" si="11"/>
        <v>3</v>
      </c>
      <c r="AP7" s="35">
        <f t="shared" si="12"/>
        <v>0</v>
      </c>
      <c r="AQ7" s="28">
        <f t="shared" si="13"/>
        <v>0</v>
      </c>
      <c r="AR7" s="36">
        <f t="shared" si="1"/>
        <v>31</v>
      </c>
      <c r="AS7" s="48">
        <v>0</v>
      </c>
      <c r="AT7" s="38">
        <f t="shared" si="2"/>
        <v>2</v>
      </c>
      <c r="AU7" s="38">
        <f t="shared" si="3"/>
        <v>2</v>
      </c>
      <c r="AV7" s="38">
        <f t="shared" si="4"/>
        <v>2</v>
      </c>
      <c r="AW7" s="38">
        <f t="shared" si="5"/>
        <v>2</v>
      </c>
      <c r="AX7" s="38">
        <f t="shared" si="6"/>
        <v>2</v>
      </c>
      <c r="AZ7" s="38" t="s">
        <v>27</v>
      </c>
    </row>
    <row r="8" spans="1:57" s="38" customFormat="1" ht="13.5" thickBot="1" x14ac:dyDescent="0.25">
      <c r="A8" s="45"/>
      <c r="B8" s="23" t="s">
        <v>32</v>
      </c>
      <c r="C8" s="28" t="s">
        <v>25</v>
      </c>
      <c r="D8" s="28" t="s">
        <v>24</v>
      </c>
      <c r="E8" s="27" t="s">
        <v>24</v>
      </c>
      <c r="F8" s="27" t="s">
        <v>24</v>
      </c>
      <c r="G8" s="28" t="s">
        <v>24</v>
      </c>
      <c r="H8" s="24" t="s">
        <v>21</v>
      </c>
      <c r="I8" s="24" t="s">
        <v>21</v>
      </c>
      <c r="J8" s="28" t="s">
        <v>25</v>
      </c>
      <c r="K8" s="26" t="s">
        <v>26</v>
      </c>
      <c r="L8" s="29" t="s">
        <v>26</v>
      </c>
      <c r="M8" s="29" t="s">
        <v>26</v>
      </c>
      <c r="N8" s="26" t="s">
        <v>23</v>
      </c>
      <c r="O8" s="24" t="s">
        <v>21</v>
      </c>
      <c r="P8" s="24" t="s">
        <v>21</v>
      </c>
      <c r="Q8" s="28" t="s">
        <v>25</v>
      </c>
      <c r="R8" s="28" t="s">
        <v>25</v>
      </c>
      <c r="S8" s="27" t="s">
        <v>24</v>
      </c>
      <c r="T8" s="27" t="s">
        <v>24</v>
      </c>
      <c r="U8" s="28" t="s">
        <v>24</v>
      </c>
      <c r="V8" s="24" t="s">
        <v>21</v>
      </c>
      <c r="W8" s="24" t="s">
        <v>21</v>
      </c>
      <c r="X8" s="26" t="s">
        <v>26</v>
      </c>
      <c r="Y8" s="26" t="s">
        <v>23</v>
      </c>
      <c r="Z8" s="29" t="s">
        <v>26</v>
      </c>
      <c r="AA8" s="29" t="s">
        <v>26</v>
      </c>
      <c r="AB8" s="26" t="s">
        <v>23</v>
      </c>
      <c r="AC8" s="24" t="s">
        <v>21</v>
      </c>
      <c r="AD8" s="24" t="s">
        <v>21</v>
      </c>
      <c r="AE8" s="28" t="s">
        <v>24</v>
      </c>
      <c r="AF8" s="28" t="s">
        <v>25</v>
      </c>
      <c r="AG8" s="25" t="s">
        <v>22</v>
      </c>
      <c r="AH8" s="41"/>
      <c r="AI8" s="41"/>
      <c r="AJ8" s="41"/>
      <c r="AK8" s="30">
        <f t="shared" si="7"/>
        <v>13</v>
      </c>
      <c r="AL8" s="31">
        <f t="shared" si="8"/>
        <v>9</v>
      </c>
      <c r="AM8" s="32">
        <f t="shared" si="9"/>
        <v>1</v>
      </c>
      <c r="AN8" s="33">
        <f t="shared" si="10"/>
        <v>8</v>
      </c>
      <c r="AO8" s="34">
        <f t="shared" si="11"/>
        <v>0</v>
      </c>
      <c r="AP8" s="35">
        <f t="shared" si="12"/>
        <v>0</v>
      </c>
      <c r="AQ8" s="28">
        <f t="shared" si="13"/>
        <v>0</v>
      </c>
      <c r="AR8" s="36">
        <f t="shared" si="1"/>
        <v>31</v>
      </c>
      <c r="AS8" s="49">
        <v>0</v>
      </c>
      <c r="AT8" s="38">
        <f t="shared" si="2"/>
        <v>0</v>
      </c>
      <c r="AU8" s="38">
        <f t="shared" si="3"/>
        <v>2</v>
      </c>
      <c r="AV8" s="38">
        <f t="shared" si="4"/>
        <v>2</v>
      </c>
      <c r="AW8" s="38">
        <f t="shared" si="5"/>
        <v>2</v>
      </c>
      <c r="AX8" s="38">
        <f t="shared" si="6"/>
        <v>2</v>
      </c>
      <c r="AZ8" s="38" t="s">
        <v>27</v>
      </c>
    </row>
    <row r="9" spans="1:57" s="38" customFormat="1" ht="15.75" thickBot="1" x14ac:dyDescent="0.3">
      <c r="A9" s="50"/>
      <c r="B9" s="41"/>
      <c r="C9" s="41"/>
      <c r="D9" s="41"/>
      <c r="E9" s="51"/>
      <c r="F9" s="51"/>
      <c r="G9" s="41"/>
      <c r="H9" s="41"/>
      <c r="I9" s="41"/>
      <c r="J9" s="41"/>
      <c r="K9" s="41"/>
      <c r="L9" s="51"/>
      <c r="M9" s="51"/>
      <c r="N9" s="41"/>
      <c r="O9" s="41"/>
      <c r="P9" s="41"/>
      <c r="Q9" s="41"/>
      <c r="R9" s="41"/>
      <c r="S9" s="51"/>
      <c r="T9" s="51"/>
      <c r="U9" s="41"/>
      <c r="V9" s="41"/>
      <c r="W9" s="41"/>
      <c r="X9" s="41"/>
      <c r="Y9" s="41"/>
      <c r="Z9" s="51"/>
      <c r="AA9" s="51"/>
      <c r="AB9" s="41"/>
      <c r="AC9" s="41"/>
      <c r="AD9" s="41"/>
      <c r="AE9" s="41"/>
      <c r="AF9" s="41"/>
      <c r="AG9" s="51"/>
      <c r="AH9" s="41"/>
      <c r="AI9" s="41"/>
      <c r="AJ9" s="41"/>
      <c r="AK9" s="30">
        <f t="shared" si="7"/>
        <v>0</v>
      </c>
      <c r="AL9" s="42">
        <f t="shared" si="8"/>
        <v>0</v>
      </c>
      <c r="AM9" s="43">
        <f t="shared" si="9"/>
        <v>0</v>
      </c>
      <c r="AN9" s="33">
        <f t="shared" si="10"/>
        <v>0</v>
      </c>
      <c r="AO9" s="44">
        <f t="shared" si="11"/>
        <v>0</v>
      </c>
      <c r="AP9" s="35">
        <f t="shared" si="12"/>
        <v>0</v>
      </c>
      <c r="AQ9" s="28">
        <f t="shared" si="13"/>
        <v>0</v>
      </c>
      <c r="AR9" s="1">
        <f t="shared" si="1"/>
        <v>0</v>
      </c>
      <c r="AS9" s="52"/>
      <c r="AT9" s="38">
        <f t="shared" si="2"/>
        <v>0</v>
      </c>
      <c r="AU9" s="38">
        <f t="shared" si="3"/>
        <v>0</v>
      </c>
      <c r="AV9" s="38">
        <f t="shared" si="4"/>
        <v>0</v>
      </c>
      <c r="AW9" s="38">
        <f t="shared" si="5"/>
        <v>0</v>
      </c>
      <c r="AX9" s="38">
        <f t="shared" si="6"/>
        <v>0</v>
      </c>
    </row>
    <row r="10" spans="1:57" s="38" customFormat="1" ht="15.75" thickBot="1" x14ac:dyDescent="0.3">
      <c r="A10" s="38">
        <v>4</v>
      </c>
      <c r="B10" s="53" t="s">
        <v>33</v>
      </c>
      <c r="C10" s="24" t="s">
        <v>21</v>
      </c>
      <c r="D10" s="24" t="s">
        <v>21</v>
      </c>
      <c r="E10" s="29" t="s">
        <v>34</v>
      </c>
      <c r="F10" s="29" t="s">
        <v>35</v>
      </c>
      <c r="G10" s="26" t="s">
        <v>36</v>
      </c>
      <c r="H10" s="26" t="s">
        <v>37</v>
      </c>
      <c r="I10" s="26" t="s">
        <v>34</v>
      </c>
      <c r="J10" s="24" t="s">
        <v>21</v>
      </c>
      <c r="K10" s="24" t="s">
        <v>21</v>
      </c>
      <c r="L10" s="25" t="s">
        <v>38</v>
      </c>
      <c r="M10" s="25" t="s">
        <v>38</v>
      </c>
      <c r="N10" s="54" t="s">
        <v>39</v>
      </c>
      <c r="O10" s="54" t="s">
        <v>39</v>
      </c>
      <c r="P10" s="54" t="s">
        <v>40</v>
      </c>
      <c r="Q10" s="24" t="s">
        <v>21</v>
      </c>
      <c r="R10" s="24" t="s">
        <v>21</v>
      </c>
      <c r="S10" s="27" t="s">
        <v>41</v>
      </c>
      <c r="T10" s="27" t="s">
        <v>42</v>
      </c>
      <c r="U10" s="28" t="s">
        <v>43</v>
      </c>
      <c r="V10" s="28" t="s">
        <v>44</v>
      </c>
      <c r="W10" s="28" t="s">
        <v>45</v>
      </c>
      <c r="X10" s="24" t="s">
        <v>21</v>
      </c>
      <c r="Y10" s="24" t="s">
        <v>21</v>
      </c>
      <c r="Z10" s="55" t="s">
        <v>21</v>
      </c>
      <c r="AA10" s="27" t="s">
        <v>24</v>
      </c>
      <c r="AB10" s="28" t="s">
        <v>42</v>
      </c>
      <c r="AC10" s="28" t="s">
        <v>44</v>
      </c>
      <c r="AD10" s="28" t="s">
        <v>45</v>
      </c>
      <c r="AE10" s="24" t="s">
        <v>21</v>
      </c>
      <c r="AF10" s="54" t="s">
        <v>40</v>
      </c>
      <c r="AG10" s="25" t="s">
        <v>46</v>
      </c>
      <c r="AH10" s="54">
        <v>3</v>
      </c>
      <c r="AI10" s="54">
        <v>3</v>
      </c>
      <c r="AJ10" s="54">
        <v>3</v>
      </c>
      <c r="AK10" s="30">
        <f>COUNTIF(C10:AG10,"1") +COUNTIF(C10:AG10,"1 POC") + COUNTIF(C10:AG10,"1 Inc Pri") +COUNTIF(C10:AG10,"1 Inc Sec")+COUNTIF(C10:AG10,"1 Mail Pri")+COUNTIF(C10:AG10,"1 Mail Sec")+COUNTIF(C10:AG10,"1 QD")+COUNTIF(C10:AG10,"1 Reboot")+COUNTIF(C10:AG10,"1 Change")</f>
        <v>9</v>
      </c>
      <c r="AL10" s="42">
        <f>COUNTIF(C10:AG10,"2") +COUNTIF(C10:AG10,"2 POC") + COUNTIF(C10:AG10,"2 Inc Pri") +COUNTIF(C10:AG10,"2 Inc Sec")+ COUNTIF(C10:AG10,"2 Mail Pri") +COUNTIF(C10:AG10,"2 Mail Sec")+COUNTIF(C10:AG10,"2 QD")++COUNTIF(C10:AG10,"2 Reboot")++COUNTIF(C10:AG10,"2 Change")</f>
        <v>5</v>
      </c>
      <c r="AM10" s="43">
        <f>COUNTIF(C10:AG10,"3") +COUNTIF(C10:AG10,"3 POC") + COUNTIF(C10:AG10,"3 Inc Pri") +COUNTIF(C10:AG10,"3 Inc Sec") + COUNTIF(C10:AG10,"3 Mail Pri") +COUNTIF(C10:AG10,"3 Mail Sec")+COUNTIF(C10:AG10,"3 QD")+COUNTIF(C10:AG10,"3 Reboot")+COUNTIF(C10:AG10,"3 Change")</f>
        <v>7</v>
      </c>
      <c r="AN10" s="33">
        <f t="shared" si="10"/>
        <v>10</v>
      </c>
      <c r="AO10" s="44">
        <f t="shared" si="11"/>
        <v>0</v>
      </c>
      <c r="AP10" s="35">
        <f t="shared" si="12"/>
        <v>0</v>
      </c>
      <c r="AQ10" s="28">
        <f t="shared" si="13"/>
        <v>0</v>
      </c>
      <c r="AR10" s="1">
        <f t="shared" si="1"/>
        <v>31</v>
      </c>
      <c r="AS10" s="37">
        <v>0</v>
      </c>
      <c r="BC10" s="38">
        <v>4</v>
      </c>
    </row>
    <row r="11" spans="1:57" s="38" customFormat="1" ht="13.5" thickBot="1" x14ac:dyDescent="0.25">
      <c r="A11" s="38">
        <v>5</v>
      </c>
      <c r="B11" s="53" t="s">
        <v>47</v>
      </c>
      <c r="C11" s="54" t="s">
        <v>40</v>
      </c>
      <c r="D11" s="24" t="s">
        <v>21</v>
      </c>
      <c r="E11" s="55" t="s">
        <v>21</v>
      </c>
      <c r="F11" s="55" t="s">
        <v>21</v>
      </c>
      <c r="G11" s="28" t="s">
        <v>43</v>
      </c>
      <c r="H11" s="28" t="s">
        <v>42</v>
      </c>
      <c r="I11" s="28" t="s">
        <v>42</v>
      </c>
      <c r="J11" s="28" t="s">
        <v>42</v>
      </c>
      <c r="K11" s="28" t="s">
        <v>42</v>
      </c>
      <c r="L11" s="55" t="s">
        <v>21</v>
      </c>
      <c r="M11" s="29" t="s">
        <v>48</v>
      </c>
      <c r="N11" s="26" t="s">
        <v>34</v>
      </c>
      <c r="O11" s="26" t="s">
        <v>35</v>
      </c>
      <c r="P11" s="26" t="s">
        <v>49</v>
      </c>
      <c r="Q11" s="26" t="s">
        <v>49</v>
      </c>
      <c r="R11" s="24" t="s">
        <v>21</v>
      </c>
      <c r="S11" s="55" t="s">
        <v>21</v>
      </c>
      <c r="T11" s="25" t="s">
        <v>40</v>
      </c>
      <c r="U11" s="54" t="s">
        <v>46</v>
      </c>
      <c r="V11" s="54" t="s">
        <v>50</v>
      </c>
      <c r="W11" s="54" t="s">
        <v>51</v>
      </c>
      <c r="X11" s="54" t="s">
        <v>39</v>
      </c>
      <c r="Y11" s="24" t="s">
        <v>21</v>
      </c>
      <c r="Z11" s="55" t="s">
        <v>21</v>
      </c>
      <c r="AA11" s="27" t="s">
        <v>42</v>
      </c>
      <c r="AB11" s="28" t="s">
        <v>44</v>
      </c>
      <c r="AC11" s="28" t="s">
        <v>45</v>
      </c>
      <c r="AD11" s="28" t="s">
        <v>52</v>
      </c>
      <c r="AE11" s="28" t="s">
        <v>43</v>
      </c>
      <c r="AF11" s="24" t="s">
        <v>21</v>
      </c>
      <c r="AG11" s="55" t="s">
        <v>21</v>
      </c>
      <c r="AH11" s="54">
        <v>3</v>
      </c>
      <c r="AI11" s="54">
        <v>3</v>
      </c>
      <c r="AJ11" s="54">
        <v>3</v>
      </c>
      <c r="AK11" s="30">
        <f t="shared" ref="AK11:AK75" si="14">COUNTIF(C11:AG11,"1") +COUNTIF(C11:AG11,"1 POC") + COUNTIF(C11:AG11,"1 Inc Pri") +COUNTIF(C11:AG11,"1 Inc Sec")+COUNTIF(C11:AG11,"1 Mail Pri")+COUNTIF(C11:AG11,"1 Mail Sec")+COUNTIF(C11:AG11,"1 QD")+COUNTIF(C11:AG11,"1 Reboot")+COUNTIF(C11:AG11,"1 Change")</f>
        <v>10</v>
      </c>
      <c r="AL11" s="42">
        <f t="shared" ref="AL11:AL75" si="15">COUNTIF(C11:AG11,"2") +COUNTIF(C11:AG11,"2 POC") + COUNTIF(C11:AG11,"2 Inc Pri") +COUNTIF(C11:AG11,"2 Inc Sec")+ COUNTIF(C11:AG11,"2 Mail Pri") +COUNTIF(C11:AG11,"2 Mail Sec")+COUNTIF(C11:AG11,"2 QD")++COUNTIF(C11:AG11,"2 Reboot")++COUNTIF(C11:AG11,"2 Change")</f>
        <v>5</v>
      </c>
      <c r="AM11" s="43">
        <f t="shared" ref="AM11:AM75" si="16">COUNTIF(C11:AG11,"3") +COUNTIF(C11:AG11,"3 POC") + COUNTIF(C11:AG11,"3 Inc Pri") +COUNTIF(C11:AG11,"3 Inc Sec") + COUNTIF(C11:AG11,"3 Mail Pri") +COUNTIF(C11:AG11,"3 Mail Sec")+COUNTIF(C11:AG11,"3 QD")+COUNTIF(C11:AG11,"3 Reboot")+COUNTIF(C11:AG11,"3 Change")</f>
        <v>6</v>
      </c>
      <c r="AN11" s="33">
        <f t="shared" si="10"/>
        <v>10</v>
      </c>
      <c r="AO11" s="44">
        <f t="shared" si="11"/>
        <v>0</v>
      </c>
      <c r="AP11" s="35">
        <f t="shared" si="12"/>
        <v>0</v>
      </c>
      <c r="AQ11" s="28">
        <f t="shared" si="13"/>
        <v>0</v>
      </c>
      <c r="AR11" s="36">
        <f t="shared" si="1"/>
        <v>31</v>
      </c>
      <c r="AS11" s="52">
        <v>0</v>
      </c>
      <c r="AT11" s="38">
        <f>COUNTIF(C11:F11,"Week off")</f>
        <v>3</v>
      </c>
      <c r="AU11" s="38">
        <f>COUNTIF(G11:M11,"Week off")</f>
        <v>1</v>
      </c>
      <c r="AV11" s="38">
        <f>COUNTIF(N11:T11,"Week off")</f>
        <v>2</v>
      </c>
      <c r="AW11" s="38">
        <f>COUNTIF(U11:AA11,"Week off")</f>
        <v>2</v>
      </c>
      <c r="AX11" s="38">
        <f>COUNTIF(AB11:AF11,"Week off")</f>
        <v>1</v>
      </c>
      <c r="BC11" s="38">
        <v>5</v>
      </c>
    </row>
    <row r="12" spans="1:57" ht="15.75" thickBot="1" x14ac:dyDescent="0.3">
      <c r="A12" s="38">
        <v>2</v>
      </c>
      <c r="B12" s="53" t="s">
        <v>53</v>
      </c>
      <c r="C12" s="28" t="s">
        <v>45</v>
      </c>
      <c r="D12" s="28" t="s">
        <v>52</v>
      </c>
      <c r="E12" s="27" t="s">
        <v>43</v>
      </c>
      <c r="F12" s="27" t="s">
        <v>44</v>
      </c>
      <c r="G12" s="28" t="s">
        <v>45</v>
      </c>
      <c r="H12" s="24" t="s">
        <v>21</v>
      </c>
      <c r="I12" s="24" t="s">
        <v>21</v>
      </c>
      <c r="J12" s="26" t="s">
        <v>35</v>
      </c>
      <c r="K12" s="26" t="s">
        <v>36</v>
      </c>
      <c r="L12" s="29" t="s">
        <v>37</v>
      </c>
      <c r="M12" s="29" t="s">
        <v>34</v>
      </c>
      <c r="N12" s="26" t="s">
        <v>35</v>
      </c>
      <c r="O12" s="24" t="s">
        <v>21</v>
      </c>
      <c r="P12" s="24" t="s">
        <v>21</v>
      </c>
      <c r="Q12" s="54" t="s">
        <v>50</v>
      </c>
      <c r="R12" s="54" t="s">
        <v>51</v>
      </c>
      <c r="S12" s="25" t="s">
        <v>40</v>
      </c>
      <c r="T12" s="25" t="s">
        <v>46</v>
      </c>
      <c r="U12" s="54" t="s">
        <v>50</v>
      </c>
      <c r="V12" s="24" t="s">
        <v>21</v>
      </c>
      <c r="W12" s="24" t="s">
        <v>21</v>
      </c>
      <c r="X12" s="28" t="s">
        <v>52</v>
      </c>
      <c r="Y12" s="28" t="s">
        <v>43</v>
      </c>
      <c r="Z12" s="27" t="s">
        <v>44</v>
      </c>
      <c r="AA12" s="27" t="s">
        <v>45</v>
      </c>
      <c r="AB12" s="28" t="s">
        <v>52</v>
      </c>
      <c r="AC12" s="24" t="s">
        <v>21</v>
      </c>
      <c r="AD12" s="24" t="s">
        <v>21</v>
      </c>
      <c r="AE12" s="26" t="s">
        <v>34</v>
      </c>
      <c r="AF12" s="26" t="s">
        <v>35</v>
      </c>
      <c r="AG12" s="29" t="s">
        <v>36</v>
      </c>
      <c r="AH12" s="26">
        <v>2</v>
      </c>
      <c r="AI12" s="26">
        <v>2</v>
      </c>
      <c r="AJ12" s="41"/>
      <c r="AK12" s="30">
        <f t="shared" si="14"/>
        <v>10</v>
      </c>
      <c r="AL12" s="42">
        <f t="shared" si="15"/>
        <v>8</v>
      </c>
      <c r="AM12" s="43">
        <f t="shared" si="16"/>
        <v>5</v>
      </c>
      <c r="AN12" s="33">
        <f t="shared" si="10"/>
        <v>8</v>
      </c>
      <c r="AO12" s="44">
        <f t="shared" si="11"/>
        <v>0</v>
      </c>
      <c r="AP12" s="35">
        <f t="shared" si="12"/>
        <v>0</v>
      </c>
      <c r="AQ12" s="28">
        <f t="shared" si="13"/>
        <v>0</v>
      </c>
      <c r="AR12" s="1">
        <f t="shared" si="1"/>
        <v>31</v>
      </c>
      <c r="AS12" s="52">
        <v>0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>
        <v>2</v>
      </c>
      <c r="BD12" s="38"/>
      <c r="BE12" s="38"/>
    </row>
    <row r="13" spans="1:57" ht="15.75" thickBot="1" x14ac:dyDescent="0.3">
      <c r="A13" s="38">
        <v>5</v>
      </c>
      <c r="B13" s="36" t="s">
        <v>54</v>
      </c>
      <c r="C13" s="26" t="s">
        <v>36</v>
      </c>
      <c r="D13" s="24" t="s">
        <v>21</v>
      </c>
      <c r="E13" s="55" t="s">
        <v>21</v>
      </c>
      <c r="F13" s="25" t="s">
        <v>51</v>
      </c>
      <c r="G13" s="54" t="s">
        <v>40</v>
      </c>
      <c r="H13" s="54" t="s">
        <v>46</v>
      </c>
      <c r="I13" s="54" t="s">
        <v>50</v>
      </c>
      <c r="J13" s="54" t="s">
        <v>51</v>
      </c>
      <c r="K13" s="24" t="s">
        <v>21</v>
      </c>
      <c r="L13" s="55" t="s">
        <v>21</v>
      </c>
      <c r="M13" s="27" t="s">
        <v>43</v>
      </c>
      <c r="N13" s="28" t="s">
        <v>44</v>
      </c>
      <c r="O13" s="28" t="s">
        <v>45</v>
      </c>
      <c r="P13" s="28" t="s">
        <v>52</v>
      </c>
      <c r="Q13" s="28" t="s">
        <v>43</v>
      </c>
      <c r="R13" s="24" t="s">
        <v>21</v>
      </c>
      <c r="S13" s="55" t="s">
        <v>21</v>
      </c>
      <c r="T13" s="29" t="s">
        <v>34</v>
      </c>
      <c r="U13" s="26" t="s">
        <v>35</v>
      </c>
      <c r="V13" s="26" t="s">
        <v>36</v>
      </c>
      <c r="W13" s="26" t="s">
        <v>37</v>
      </c>
      <c r="X13" s="26" t="s">
        <v>34</v>
      </c>
      <c r="Y13" s="24" t="s">
        <v>21</v>
      </c>
      <c r="Z13" s="55" t="s">
        <v>21</v>
      </c>
      <c r="AA13" s="25" t="s">
        <v>38</v>
      </c>
      <c r="AB13" s="54" t="s">
        <v>46</v>
      </c>
      <c r="AC13" s="54" t="s">
        <v>40</v>
      </c>
      <c r="AD13" s="54" t="s">
        <v>46</v>
      </c>
      <c r="AE13" s="54" t="s">
        <v>50</v>
      </c>
      <c r="AF13" s="24" t="s">
        <v>21</v>
      </c>
      <c r="AG13" s="55" t="s">
        <v>21</v>
      </c>
      <c r="AH13" s="28">
        <v>1</v>
      </c>
      <c r="AI13" s="28">
        <v>1</v>
      </c>
      <c r="AJ13" s="28">
        <v>1</v>
      </c>
      <c r="AK13" s="30">
        <f t="shared" si="14"/>
        <v>5</v>
      </c>
      <c r="AL13" s="42">
        <f t="shared" si="15"/>
        <v>6</v>
      </c>
      <c r="AM13" s="43">
        <f t="shared" si="16"/>
        <v>10</v>
      </c>
      <c r="AN13" s="33">
        <f t="shared" si="10"/>
        <v>10</v>
      </c>
      <c r="AO13" s="44">
        <f t="shared" si="11"/>
        <v>0</v>
      </c>
      <c r="AP13" s="35">
        <f t="shared" si="12"/>
        <v>0</v>
      </c>
      <c r="AQ13" s="28">
        <f t="shared" si="13"/>
        <v>0</v>
      </c>
      <c r="AR13" s="1">
        <f t="shared" si="1"/>
        <v>31</v>
      </c>
      <c r="AS13" s="52">
        <v>0</v>
      </c>
      <c r="AT13" s="38">
        <f t="shared" ref="AT13:AT19" si="17">COUNTIF(C13:F13,"Week off")</f>
        <v>2</v>
      </c>
      <c r="AU13" s="38">
        <f t="shared" ref="AU13:AU19" si="18">COUNTIF(G13:M13,"Week off")</f>
        <v>2</v>
      </c>
      <c r="AV13" s="38">
        <f t="shared" ref="AV13:AV19" si="19">COUNTIF(N13:T13,"Week off")</f>
        <v>2</v>
      </c>
      <c r="AW13" s="38">
        <f t="shared" ref="AW13:AW19" si="20">COUNTIF(U13:AA13,"Week off")</f>
        <v>2</v>
      </c>
      <c r="AX13" s="38">
        <f t="shared" ref="AX13:AX19" si="21">COUNTIF(AB13:AF13,"Week off")</f>
        <v>1</v>
      </c>
      <c r="AY13" s="38"/>
      <c r="AZ13" s="38"/>
      <c r="BA13" s="38"/>
      <c r="BB13" s="38"/>
      <c r="BC13" s="38">
        <v>5</v>
      </c>
      <c r="BD13" s="38"/>
      <c r="BE13" s="38"/>
    </row>
    <row r="14" spans="1:57" ht="15.75" thickBot="1" x14ac:dyDescent="0.3">
      <c r="A14" s="38">
        <v>5</v>
      </c>
      <c r="B14" s="36" t="s">
        <v>55</v>
      </c>
      <c r="C14" s="28" t="s">
        <v>52</v>
      </c>
      <c r="D14" s="24" t="s">
        <v>21</v>
      </c>
      <c r="E14" s="55" t="s">
        <v>21</v>
      </c>
      <c r="F14" s="27" t="s">
        <v>43</v>
      </c>
      <c r="G14" s="28" t="s">
        <v>44</v>
      </c>
      <c r="H14" s="28" t="s">
        <v>45</v>
      </c>
      <c r="I14" s="28" t="s">
        <v>52</v>
      </c>
      <c r="J14" s="28" t="s">
        <v>43</v>
      </c>
      <c r="K14" s="24" t="s">
        <v>21</v>
      </c>
      <c r="L14" s="55" t="s">
        <v>21</v>
      </c>
      <c r="M14" s="25" t="s">
        <v>40</v>
      </c>
      <c r="N14" s="54" t="s">
        <v>46</v>
      </c>
      <c r="O14" s="54" t="s">
        <v>50</v>
      </c>
      <c r="P14" s="54" t="s">
        <v>51</v>
      </c>
      <c r="Q14" s="54" t="s">
        <v>40</v>
      </c>
      <c r="R14" s="24" t="s">
        <v>21</v>
      </c>
      <c r="S14" s="55" t="s">
        <v>21</v>
      </c>
      <c r="T14" s="27" t="s">
        <v>41</v>
      </c>
      <c r="U14" s="28" t="s">
        <v>45</v>
      </c>
      <c r="V14" s="28" t="s">
        <v>43</v>
      </c>
      <c r="W14" s="28" t="s">
        <v>44</v>
      </c>
      <c r="X14" s="28" t="s">
        <v>45</v>
      </c>
      <c r="Y14" s="24" t="s">
        <v>21</v>
      </c>
      <c r="Z14" s="55" t="s">
        <v>21</v>
      </c>
      <c r="AA14" s="29" t="s">
        <v>36</v>
      </c>
      <c r="AB14" s="26" t="s">
        <v>37</v>
      </c>
      <c r="AC14" s="26" t="s">
        <v>34</v>
      </c>
      <c r="AD14" s="26" t="s">
        <v>35</v>
      </c>
      <c r="AE14" s="26" t="s">
        <v>36</v>
      </c>
      <c r="AF14" s="24" t="s">
        <v>21</v>
      </c>
      <c r="AG14" s="55" t="s">
        <v>21</v>
      </c>
      <c r="AH14" s="54">
        <v>3</v>
      </c>
      <c r="AI14" s="54">
        <v>3</v>
      </c>
      <c r="AJ14" s="54">
        <v>3</v>
      </c>
      <c r="AK14" s="30">
        <f t="shared" si="14"/>
        <v>11</v>
      </c>
      <c r="AL14" s="42">
        <f t="shared" si="15"/>
        <v>5</v>
      </c>
      <c r="AM14" s="43">
        <f t="shared" si="16"/>
        <v>5</v>
      </c>
      <c r="AN14" s="33">
        <f t="shared" si="10"/>
        <v>10</v>
      </c>
      <c r="AO14" s="44">
        <f t="shared" si="11"/>
        <v>0</v>
      </c>
      <c r="AP14" s="35">
        <f t="shared" si="12"/>
        <v>0</v>
      </c>
      <c r="AQ14" s="28">
        <f t="shared" si="13"/>
        <v>0</v>
      </c>
      <c r="AR14" s="1">
        <f t="shared" si="1"/>
        <v>31</v>
      </c>
      <c r="AS14" s="48">
        <v>0</v>
      </c>
      <c r="AT14">
        <f t="shared" si="17"/>
        <v>2</v>
      </c>
      <c r="AU14">
        <f t="shared" si="18"/>
        <v>2</v>
      </c>
      <c r="AV14">
        <f t="shared" si="19"/>
        <v>2</v>
      </c>
      <c r="AW14">
        <f t="shared" si="20"/>
        <v>2</v>
      </c>
      <c r="AX14">
        <f t="shared" si="21"/>
        <v>1</v>
      </c>
      <c r="BC14" s="38">
        <v>5</v>
      </c>
      <c r="BD14" s="38"/>
      <c r="BE14" s="38"/>
    </row>
    <row r="15" spans="1:57" ht="15.75" thickBot="1" x14ac:dyDescent="0.3">
      <c r="A15" s="38">
        <v>3</v>
      </c>
      <c r="B15" s="53" t="s">
        <v>56</v>
      </c>
      <c r="C15" s="56" t="s">
        <v>21</v>
      </c>
      <c r="D15" s="54" t="s">
        <v>51</v>
      </c>
      <c r="E15" s="25" t="s">
        <v>40</v>
      </c>
      <c r="F15" s="25" t="s">
        <v>46</v>
      </c>
      <c r="G15" s="54" t="s">
        <v>50</v>
      </c>
      <c r="H15" s="54" t="s">
        <v>51</v>
      </c>
      <c r="I15" s="24" t="s">
        <v>21</v>
      </c>
      <c r="J15" s="24" t="s">
        <v>21</v>
      </c>
      <c r="K15" s="28" t="s">
        <v>44</v>
      </c>
      <c r="L15" s="27" t="s">
        <v>45</v>
      </c>
      <c r="M15" s="27" t="s">
        <v>52</v>
      </c>
      <c r="N15" s="28" t="s">
        <v>43</v>
      </c>
      <c r="O15" s="28" t="s">
        <v>44</v>
      </c>
      <c r="P15" s="24" t="s">
        <v>21</v>
      </c>
      <c r="Q15" s="24" t="s">
        <v>21</v>
      </c>
      <c r="R15" s="26" t="s">
        <v>36</v>
      </c>
      <c r="S15" s="29" t="s">
        <v>37</v>
      </c>
      <c r="T15" s="29" t="s">
        <v>34</v>
      </c>
      <c r="U15" s="26" t="s">
        <v>36</v>
      </c>
      <c r="V15" s="54" t="s">
        <v>40</v>
      </c>
      <c r="W15" s="24" t="s">
        <v>21</v>
      </c>
      <c r="X15" s="24" t="s">
        <v>21</v>
      </c>
      <c r="Y15" s="26" t="s">
        <v>37</v>
      </c>
      <c r="Z15" s="25" t="s">
        <v>40</v>
      </c>
      <c r="AA15" s="25" t="s">
        <v>46</v>
      </c>
      <c r="AB15" s="54" t="s">
        <v>50</v>
      </c>
      <c r="AC15" s="54" t="s">
        <v>51</v>
      </c>
      <c r="AD15" s="24" t="s">
        <v>21</v>
      </c>
      <c r="AE15" s="24" t="s">
        <v>21</v>
      </c>
      <c r="AF15" s="28" t="s">
        <v>43</v>
      </c>
      <c r="AG15" s="27" t="s">
        <v>44</v>
      </c>
      <c r="AH15" s="28">
        <v>1</v>
      </c>
      <c r="AI15" s="28">
        <v>1</v>
      </c>
      <c r="AJ15" s="28">
        <v>1</v>
      </c>
      <c r="AK15" s="30">
        <f t="shared" si="14"/>
        <v>7</v>
      </c>
      <c r="AL15" s="42">
        <f t="shared" si="15"/>
        <v>5</v>
      </c>
      <c r="AM15" s="43">
        <f t="shared" si="16"/>
        <v>10</v>
      </c>
      <c r="AN15" s="33">
        <f t="shared" si="10"/>
        <v>9</v>
      </c>
      <c r="AO15" s="44">
        <f t="shared" si="11"/>
        <v>0</v>
      </c>
      <c r="AP15" s="35">
        <f t="shared" si="12"/>
        <v>0</v>
      </c>
      <c r="AQ15" s="28">
        <f t="shared" si="13"/>
        <v>0</v>
      </c>
      <c r="AR15" s="36">
        <f t="shared" si="1"/>
        <v>31</v>
      </c>
      <c r="AS15" s="52">
        <v>0</v>
      </c>
      <c r="AT15" s="38">
        <f t="shared" si="17"/>
        <v>1</v>
      </c>
      <c r="AU15" s="38">
        <f t="shared" si="18"/>
        <v>2</v>
      </c>
      <c r="AV15" s="38">
        <f t="shared" si="19"/>
        <v>2</v>
      </c>
      <c r="AW15" s="38">
        <f t="shared" si="20"/>
        <v>2</v>
      </c>
      <c r="AX15" s="38">
        <f t="shared" si="21"/>
        <v>2</v>
      </c>
      <c r="AY15" s="38"/>
      <c r="AZ15" s="38"/>
      <c r="BA15" s="38"/>
      <c r="BB15" s="38"/>
      <c r="BC15" s="38">
        <v>3</v>
      </c>
      <c r="BD15" s="38"/>
      <c r="BE15" s="38"/>
    </row>
    <row r="16" spans="1:57" ht="15.75" thickBot="1" x14ac:dyDescent="0.3">
      <c r="A16" s="38">
        <v>2</v>
      </c>
      <c r="B16" s="36" t="s">
        <v>57</v>
      </c>
      <c r="C16" s="54" t="s">
        <v>51</v>
      </c>
      <c r="D16" s="54" t="s">
        <v>40</v>
      </c>
      <c r="E16" s="25" t="s">
        <v>46</v>
      </c>
      <c r="F16" s="25" t="s">
        <v>50</v>
      </c>
      <c r="G16" s="54" t="s">
        <v>51</v>
      </c>
      <c r="H16" s="24" t="s">
        <v>21</v>
      </c>
      <c r="I16" s="24" t="s">
        <v>21</v>
      </c>
      <c r="J16" s="28" t="s">
        <v>44</v>
      </c>
      <c r="K16" s="28" t="s">
        <v>45</v>
      </c>
      <c r="L16" s="27" t="s">
        <v>52</v>
      </c>
      <c r="M16" s="27" t="s">
        <v>41</v>
      </c>
      <c r="N16" s="28" t="s">
        <v>45</v>
      </c>
      <c r="O16" s="24" t="s">
        <v>21</v>
      </c>
      <c r="P16" s="24" t="s">
        <v>21</v>
      </c>
      <c r="Q16" s="40" t="s">
        <v>4</v>
      </c>
      <c r="R16" s="40" t="s">
        <v>4</v>
      </c>
      <c r="S16" s="46" t="s">
        <v>4</v>
      </c>
      <c r="T16" s="29" t="s">
        <v>26</v>
      </c>
      <c r="U16" s="54" t="s">
        <v>51</v>
      </c>
      <c r="V16" s="24" t="s">
        <v>21</v>
      </c>
      <c r="W16" s="24" t="s">
        <v>21</v>
      </c>
      <c r="X16" s="54" t="s">
        <v>50</v>
      </c>
      <c r="Y16" s="54" t="s">
        <v>51</v>
      </c>
      <c r="Z16" s="25" t="s">
        <v>39</v>
      </c>
      <c r="AA16" s="25" t="s">
        <v>39</v>
      </c>
      <c r="AB16" s="24" t="s">
        <v>21</v>
      </c>
      <c r="AC16" s="24" t="s">
        <v>21</v>
      </c>
      <c r="AD16" s="28" t="s">
        <v>42</v>
      </c>
      <c r="AE16" s="28" t="s">
        <v>42</v>
      </c>
      <c r="AF16" s="28" t="s">
        <v>42</v>
      </c>
      <c r="AG16" s="27" t="s">
        <v>42</v>
      </c>
      <c r="AH16" s="28">
        <v>1</v>
      </c>
      <c r="AI16" s="28">
        <v>1</v>
      </c>
      <c r="AJ16" s="41"/>
      <c r="AK16" s="30">
        <f t="shared" si="14"/>
        <v>9</v>
      </c>
      <c r="AL16" s="42">
        <f t="shared" si="15"/>
        <v>1</v>
      </c>
      <c r="AM16" s="43">
        <f t="shared" si="16"/>
        <v>10</v>
      </c>
      <c r="AN16" s="33">
        <f t="shared" si="10"/>
        <v>8</v>
      </c>
      <c r="AO16" s="44">
        <f t="shared" si="11"/>
        <v>3</v>
      </c>
      <c r="AP16" s="35">
        <f t="shared" si="12"/>
        <v>0</v>
      </c>
      <c r="AQ16" s="28">
        <f t="shared" si="13"/>
        <v>0</v>
      </c>
      <c r="AR16" s="36">
        <f t="shared" si="1"/>
        <v>31</v>
      </c>
      <c r="AS16" s="52">
        <v>0</v>
      </c>
      <c r="AT16" s="38">
        <f t="shared" si="17"/>
        <v>0</v>
      </c>
      <c r="AU16" s="38">
        <f t="shared" si="18"/>
        <v>2</v>
      </c>
      <c r="AV16" s="38">
        <f t="shared" si="19"/>
        <v>2</v>
      </c>
      <c r="AW16" s="38">
        <f t="shared" si="20"/>
        <v>2</v>
      </c>
      <c r="AX16" s="38">
        <f t="shared" si="21"/>
        <v>2</v>
      </c>
      <c r="AY16" s="38"/>
      <c r="AZ16" s="38"/>
      <c r="BA16" s="38"/>
      <c r="BB16" s="38"/>
      <c r="BC16" s="38">
        <v>2</v>
      </c>
      <c r="BD16" s="38"/>
      <c r="BE16" s="38"/>
    </row>
    <row r="17" spans="1:56" s="38" customFormat="1" ht="13.5" thickBot="1" x14ac:dyDescent="0.25">
      <c r="A17" s="38">
        <v>6</v>
      </c>
      <c r="B17" s="36" t="s">
        <v>58</v>
      </c>
      <c r="C17" s="26" t="s">
        <v>26</v>
      </c>
      <c r="D17" s="26" t="s">
        <v>36</v>
      </c>
      <c r="E17" s="29" t="s">
        <v>37</v>
      </c>
      <c r="F17" s="55" t="s">
        <v>21</v>
      </c>
      <c r="G17" s="24" t="s">
        <v>21</v>
      </c>
      <c r="H17" s="26" t="s">
        <v>49</v>
      </c>
      <c r="I17" s="26" t="s">
        <v>49</v>
      </c>
      <c r="J17" s="26" t="s">
        <v>49</v>
      </c>
      <c r="K17" s="26" t="s">
        <v>49</v>
      </c>
      <c r="L17" s="29" t="s">
        <v>49</v>
      </c>
      <c r="M17" s="55" t="s">
        <v>21</v>
      </c>
      <c r="N17" s="24" t="s">
        <v>21</v>
      </c>
      <c r="O17" s="26" t="s">
        <v>49</v>
      </c>
      <c r="P17" s="26" t="s">
        <v>49</v>
      </c>
      <c r="Q17" s="26" t="s">
        <v>49</v>
      </c>
      <c r="R17" s="26" t="s">
        <v>49</v>
      </c>
      <c r="S17" s="29" t="s">
        <v>49</v>
      </c>
      <c r="T17" s="55" t="s">
        <v>21</v>
      </c>
      <c r="U17" s="24" t="s">
        <v>21</v>
      </c>
      <c r="V17" s="40" t="s">
        <v>4</v>
      </c>
      <c r="W17" s="54" t="s">
        <v>39</v>
      </c>
      <c r="X17" s="54" t="s">
        <v>59</v>
      </c>
      <c r="Y17" s="54" t="s">
        <v>39</v>
      </c>
      <c r="Z17" s="25" t="s">
        <v>59</v>
      </c>
      <c r="AA17" s="55" t="s">
        <v>21</v>
      </c>
      <c r="AB17" s="24" t="s">
        <v>21</v>
      </c>
      <c r="AC17" s="26">
        <v>2</v>
      </c>
      <c r="AD17" s="26">
        <v>2</v>
      </c>
      <c r="AE17" s="26" t="s">
        <v>35</v>
      </c>
      <c r="AF17" s="26" t="s">
        <v>36</v>
      </c>
      <c r="AG17" s="29" t="s">
        <v>37</v>
      </c>
      <c r="AH17" s="41"/>
      <c r="AI17" s="41"/>
      <c r="AJ17" s="54">
        <v>3</v>
      </c>
      <c r="AK17" s="30">
        <f t="shared" si="14"/>
        <v>0</v>
      </c>
      <c r="AL17" s="42">
        <f t="shared" si="15"/>
        <v>18</v>
      </c>
      <c r="AM17" s="43">
        <f t="shared" si="16"/>
        <v>4</v>
      </c>
      <c r="AN17" s="33">
        <f t="shared" si="10"/>
        <v>8</v>
      </c>
      <c r="AO17" s="44">
        <f t="shared" si="11"/>
        <v>1</v>
      </c>
      <c r="AP17" s="35">
        <f t="shared" si="12"/>
        <v>0</v>
      </c>
      <c r="AQ17" s="28">
        <f t="shared" si="13"/>
        <v>0</v>
      </c>
      <c r="AR17" s="36">
        <f t="shared" si="1"/>
        <v>31</v>
      </c>
      <c r="AS17" s="52"/>
      <c r="AT17" s="38">
        <f t="shared" si="17"/>
        <v>1</v>
      </c>
      <c r="AU17" s="38">
        <f t="shared" si="18"/>
        <v>2</v>
      </c>
      <c r="AV17" s="38">
        <f t="shared" si="19"/>
        <v>2</v>
      </c>
      <c r="AW17" s="38">
        <f t="shared" si="20"/>
        <v>2</v>
      </c>
      <c r="AX17" s="38">
        <f t="shared" si="21"/>
        <v>1</v>
      </c>
      <c r="BC17" s="38">
        <v>6</v>
      </c>
    </row>
    <row r="18" spans="1:56" s="38" customFormat="1" ht="13.5" thickBot="1" x14ac:dyDescent="0.25">
      <c r="A18" s="38">
        <v>4</v>
      </c>
      <c r="B18" s="36" t="s">
        <v>60</v>
      </c>
      <c r="C18" s="24" t="s">
        <v>21</v>
      </c>
      <c r="D18" s="24" t="s">
        <v>21</v>
      </c>
      <c r="E18" s="29" t="s">
        <v>36</v>
      </c>
      <c r="F18" s="29" t="s">
        <v>37</v>
      </c>
      <c r="G18" s="26" t="s">
        <v>34</v>
      </c>
      <c r="H18" s="26" t="s">
        <v>35</v>
      </c>
      <c r="I18" s="26" t="s">
        <v>36</v>
      </c>
      <c r="J18" s="24" t="s">
        <v>21</v>
      </c>
      <c r="K18" s="24" t="s">
        <v>21</v>
      </c>
      <c r="L18" s="25" t="s">
        <v>46</v>
      </c>
      <c r="M18" s="25" t="s">
        <v>50</v>
      </c>
      <c r="N18" s="54" t="s">
        <v>39</v>
      </c>
      <c r="O18" s="54" t="s">
        <v>39</v>
      </c>
      <c r="P18" s="54" t="s">
        <v>39</v>
      </c>
      <c r="Q18" s="24" t="s">
        <v>21</v>
      </c>
      <c r="R18" s="24" t="s">
        <v>21</v>
      </c>
      <c r="S18" s="46" t="s">
        <v>4</v>
      </c>
      <c r="T18" s="46" t="s">
        <v>4</v>
      </c>
      <c r="U18" s="28" t="s">
        <v>52</v>
      </c>
      <c r="V18" s="28" t="s">
        <v>24</v>
      </c>
      <c r="W18" s="28" t="s">
        <v>42</v>
      </c>
      <c r="X18" s="24" t="s">
        <v>21</v>
      </c>
      <c r="Y18" s="24" t="s">
        <v>21</v>
      </c>
      <c r="Z18" s="29" t="s">
        <v>48</v>
      </c>
      <c r="AA18" s="29" t="s">
        <v>49</v>
      </c>
      <c r="AB18" s="26" t="s">
        <v>49</v>
      </c>
      <c r="AC18" s="26" t="s">
        <v>49</v>
      </c>
      <c r="AD18" s="26" t="s">
        <v>37</v>
      </c>
      <c r="AE18" s="24" t="s">
        <v>21</v>
      </c>
      <c r="AF18" s="24" t="s">
        <v>21</v>
      </c>
      <c r="AG18" s="29" t="s">
        <v>49</v>
      </c>
      <c r="AH18" s="54">
        <v>3</v>
      </c>
      <c r="AI18" s="54">
        <v>3</v>
      </c>
      <c r="AJ18" s="54">
        <v>3</v>
      </c>
      <c r="AK18" s="30">
        <f t="shared" si="14"/>
        <v>3</v>
      </c>
      <c r="AL18" s="42">
        <f t="shared" si="15"/>
        <v>11</v>
      </c>
      <c r="AM18" s="43">
        <f t="shared" si="16"/>
        <v>5</v>
      </c>
      <c r="AN18" s="33">
        <f t="shared" si="10"/>
        <v>10</v>
      </c>
      <c r="AO18" s="44">
        <f t="shared" si="11"/>
        <v>2</v>
      </c>
      <c r="AP18" s="35">
        <f t="shared" si="12"/>
        <v>0</v>
      </c>
      <c r="AQ18" s="28">
        <f t="shared" si="13"/>
        <v>0</v>
      </c>
      <c r="AR18" s="36">
        <f t="shared" si="1"/>
        <v>31</v>
      </c>
      <c r="AS18" s="52"/>
      <c r="AT18" s="38">
        <f t="shared" si="17"/>
        <v>2</v>
      </c>
      <c r="AU18" s="38">
        <f t="shared" si="18"/>
        <v>2</v>
      </c>
      <c r="AV18" s="38">
        <f t="shared" si="19"/>
        <v>2</v>
      </c>
      <c r="AW18" s="38">
        <f t="shared" si="20"/>
        <v>2</v>
      </c>
      <c r="AX18" s="38">
        <f t="shared" si="21"/>
        <v>2</v>
      </c>
      <c r="BC18" s="38">
        <v>4</v>
      </c>
    </row>
    <row r="19" spans="1:56" ht="15.75" thickBot="1" x14ac:dyDescent="0.3">
      <c r="A19" s="38">
        <v>5</v>
      </c>
      <c r="B19" s="36" t="s">
        <v>61</v>
      </c>
      <c r="C19" s="26" t="s">
        <v>35</v>
      </c>
      <c r="D19" s="24" t="s">
        <v>21</v>
      </c>
      <c r="E19" s="55" t="s">
        <v>21</v>
      </c>
      <c r="F19" s="25">
        <v>3</v>
      </c>
      <c r="G19" s="54" t="s">
        <v>46</v>
      </c>
      <c r="H19" s="54" t="s">
        <v>50</v>
      </c>
      <c r="I19" s="54" t="s">
        <v>51</v>
      </c>
      <c r="J19" s="54" t="s">
        <v>40</v>
      </c>
      <c r="K19" s="24" t="s">
        <v>21</v>
      </c>
      <c r="L19" s="55" t="s">
        <v>21</v>
      </c>
      <c r="M19" s="27" t="s">
        <v>42</v>
      </c>
      <c r="N19" s="28" t="s">
        <v>52</v>
      </c>
      <c r="O19" s="28" t="s">
        <v>43</v>
      </c>
      <c r="P19" s="28" t="s">
        <v>45</v>
      </c>
      <c r="Q19" s="28" t="s">
        <v>52</v>
      </c>
      <c r="R19" s="24" t="s">
        <v>21</v>
      </c>
      <c r="S19" s="55" t="s">
        <v>21</v>
      </c>
      <c r="T19" s="29" t="s">
        <v>49</v>
      </c>
      <c r="U19" s="26" t="s">
        <v>37</v>
      </c>
      <c r="V19" s="26" t="s">
        <v>34</v>
      </c>
      <c r="W19" s="26" t="s">
        <v>35</v>
      </c>
      <c r="X19" s="26" t="s">
        <v>36</v>
      </c>
      <c r="Y19" s="24" t="s">
        <v>21</v>
      </c>
      <c r="Z19" s="55" t="s">
        <v>21</v>
      </c>
      <c r="AA19" s="25" t="s">
        <v>50</v>
      </c>
      <c r="AB19" s="54" t="s">
        <v>40</v>
      </c>
      <c r="AC19" s="54" t="s">
        <v>46</v>
      </c>
      <c r="AD19" s="54" t="s">
        <v>50</v>
      </c>
      <c r="AE19" s="54" t="s">
        <v>51</v>
      </c>
      <c r="AF19" s="24" t="s">
        <v>21</v>
      </c>
      <c r="AG19" s="55" t="s">
        <v>21</v>
      </c>
      <c r="AH19" s="28">
        <v>1</v>
      </c>
      <c r="AI19" s="28">
        <v>1</v>
      </c>
      <c r="AJ19" s="28">
        <v>1</v>
      </c>
      <c r="AK19" s="30">
        <f t="shared" si="14"/>
        <v>5</v>
      </c>
      <c r="AL19" s="42">
        <f t="shared" si="15"/>
        <v>6</v>
      </c>
      <c r="AM19" s="43">
        <f t="shared" si="16"/>
        <v>10</v>
      </c>
      <c r="AN19" s="33">
        <f t="shared" si="10"/>
        <v>10</v>
      </c>
      <c r="AO19" s="44">
        <f t="shared" si="11"/>
        <v>0</v>
      </c>
      <c r="AP19" s="35">
        <f t="shared" si="12"/>
        <v>0</v>
      </c>
      <c r="AQ19" s="28">
        <f t="shared" si="13"/>
        <v>0</v>
      </c>
      <c r="AR19" s="36">
        <f t="shared" si="1"/>
        <v>31</v>
      </c>
      <c r="AS19" s="49">
        <v>0</v>
      </c>
      <c r="AT19" s="38">
        <f t="shared" si="17"/>
        <v>2</v>
      </c>
      <c r="AU19" s="38">
        <f t="shared" si="18"/>
        <v>2</v>
      </c>
      <c r="AV19" s="38">
        <f t="shared" si="19"/>
        <v>2</v>
      </c>
      <c r="AW19" s="38">
        <f t="shared" si="20"/>
        <v>2</v>
      </c>
      <c r="AX19" s="38">
        <f t="shared" si="21"/>
        <v>1</v>
      </c>
      <c r="AY19" s="38"/>
      <c r="AZ19" s="38"/>
      <c r="BA19" s="38"/>
      <c r="BB19" s="38"/>
      <c r="BC19" s="38">
        <v>5</v>
      </c>
      <c r="BD19" s="38"/>
    </row>
    <row r="20" spans="1:56" s="38" customFormat="1" ht="13.5" thickBot="1" x14ac:dyDescent="0.25">
      <c r="A20" s="38">
        <v>3</v>
      </c>
      <c r="B20" s="57" t="s">
        <v>62</v>
      </c>
      <c r="C20" s="24" t="s">
        <v>21</v>
      </c>
      <c r="D20" s="40" t="s">
        <v>4</v>
      </c>
      <c r="E20" s="46" t="s">
        <v>4</v>
      </c>
      <c r="F20" s="46" t="s">
        <v>4</v>
      </c>
      <c r="G20" s="26" t="s">
        <v>35</v>
      </c>
      <c r="H20" s="26" t="s">
        <v>36</v>
      </c>
      <c r="I20" s="24" t="s">
        <v>21</v>
      </c>
      <c r="J20" s="24" t="s">
        <v>21</v>
      </c>
      <c r="K20" s="54" t="s">
        <v>51</v>
      </c>
      <c r="L20" s="25" t="s">
        <v>40</v>
      </c>
      <c r="M20" s="25" t="s">
        <v>46</v>
      </c>
      <c r="N20" s="54" t="s">
        <v>50</v>
      </c>
      <c r="O20" s="54" t="s">
        <v>51</v>
      </c>
      <c r="P20" s="24" t="s">
        <v>21</v>
      </c>
      <c r="Q20" s="24" t="s">
        <v>21</v>
      </c>
      <c r="R20" s="28" t="s">
        <v>45</v>
      </c>
      <c r="S20" s="27" t="s">
        <v>52</v>
      </c>
      <c r="T20" s="46" t="s">
        <v>4</v>
      </c>
      <c r="U20" s="40" t="s">
        <v>4</v>
      </c>
      <c r="V20" s="40" t="s">
        <v>4</v>
      </c>
      <c r="W20" s="24" t="s">
        <v>21</v>
      </c>
      <c r="X20" s="24" t="s">
        <v>21</v>
      </c>
      <c r="Y20" s="26" t="s">
        <v>36</v>
      </c>
      <c r="Z20" s="29" t="s">
        <v>37</v>
      </c>
      <c r="AA20" s="29" t="s">
        <v>34</v>
      </c>
      <c r="AB20" s="26" t="s">
        <v>35</v>
      </c>
      <c r="AC20" s="26" t="s">
        <v>36</v>
      </c>
      <c r="AD20" s="24" t="s">
        <v>21</v>
      </c>
      <c r="AE20" s="24" t="s">
        <v>21</v>
      </c>
      <c r="AF20" s="54" t="s">
        <v>51</v>
      </c>
      <c r="AG20" s="25" t="s">
        <v>40</v>
      </c>
      <c r="AH20" s="54">
        <v>3</v>
      </c>
      <c r="AI20" s="54">
        <v>3</v>
      </c>
      <c r="AJ20" s="54">
        <v>3</v>
      </c>
      <c r="AK20" s="30">
        <f t="shared" si="14"/>
        <v>2</v>
      </c>
      <c r="AL20" s="42">
        <f t="shared" si="15"/>
        <v>7</v>
      </c>
      <c r="AM20" s="43">
        <f t="shared" si="16"/>
        <v>7</v>
      </c>
      <c r="AN20" s="33">
        <f t="shared" si="10"/>
        <v>9</v>
      </c>
      <c r="AO20" s="44">
        <f t="shared" si="11"/>
        <v>6</v>
      </c>
      <c r="AP20" s="35">
        <f t="shared" si="12"/>
        <v>0</v>
      </c>
      <c r="AQ20" s="28">
        <f t="shared" si="13"/>
        <v>0</v>
      </c>
      <c r="AR20" s="36">
        <f t="shared" si="1"/>
        <v>31</v>
      </c>
      <c r="AS20" s="52">
        <v>0</v>
      </c>
      <c r="BC20" s="38">
        <v>3</v>
      </c>
    </row>
    <row r="21" spans="1:56" s="38" customFormat="1" ht="13.5" thickBot="1" x14ac:dyDescent="0.25">
      <c r="A21" s="38">
        <v>6</v>
      </c>
      <c r="B21" s="53" t="s">
        <v>63</v>
      </c>
      <c r="C21" s="28" t="s">
        <v>44</v>
      </c>
      <c r="D21" s="28" t="s">
        <v>45</v>
      </c>
      <c r="E21" s="27" t="s">
        <v>52</v>
      </c>
      <c r="F21" s="55" t="s">
        <v>21</v>
      </c>
      <c r="G21" s="24" t="s">
        <v>21</v>
      </c>
      <c r="H21" s="28" t="s">
        <v>43</v>
      </c>
      <c r="I21" s="28" t="s">
        <v>42</v>
      </c>
      <c r="J21" s="28" t="s">
        <v>42</v>
      </c>
      <c r="K21" s="28" t="s">
        <v>42</v>
      </c>
      <c r="L21" s="27" t="s">
        <v>41</v>
      </c>
      <c r="M21" s="55" t="s">
        <v>21</v>
      </c>
      <c r="N21" s="24" t="s">
        <v>21</v>
      </c>
      <c r="O21" s="26" t="s">
        <v>34</v>
      </c>
      <c r="P21" s="26" t="s">
        <v>35</v>
      </c>
      <c r="Q21" s="26" t="s">
        <v>36</v>
      </c>
      <c r="R21" s="26" t="s">
        <v>37</v>
      </c>
      <c r="S21" s="29" t="s">
        <v>34</v>
      </c>
      <c r="T21" s="55" t="s">
        <v>21</v>
      </c>
      <c r="U21" s="24" t="s">
        <v>21</v>
      </c>
      <c r="V21" s="54" t="s">
        <v>46</v>
      </c>
      <c r="W21" s="54" t="s">
        <v>50</v>
      </c>
      <c r="X21" s="54" t="s">
        <v>51</v>
      </c>
      <c r="Y21" s="54" t="s">
        <v>40</v>
      </c>
      <c r="Z21" s="25" t="s">
        <v>46</v>
      </c>
      <c r="AA21" s="55" t="s">
        <v>21</v>
      </c>
      <c r="AB21" s="24" t="s">
        <v>21</v>
      </c>
      <c r="AC21" s="28" t="s">
        <v>43</v>
      </c>
      <c r="AD21" s="28" t="s">
        <v>44</v>
      </c>
      <c r="AE21" s="28" t="s">
        <v>45</v>
      </c>
      <c r="AF21" s="28" t="s">
        <v>52</v>
      </c>
      <c r="AG21" s="27" t="s">
        <v>43</v>
      </c>
      <c r="AH21" s="41"/>
      <c r="AI21" s="41"/>
      <c r="AJ21" s="29">
        <v>2</v>
      </c>
      <c r="AK21" s="30">
        <f t="shared" si="14"/>
        <v>13</v>
      </c>
      <c r="AL21" s="42">
        <f t="shared" si="15"/>
        <v>5</v>
      </c>
      <c r="AM21" s="43">
        <f t="shared" si="16"/>
        <v>5</v>
      </c>
      <c r="AN21" s="33">
        <f t="shared" si="10"/>
        <v>8</v>
      </c>
      <c r="AO21" s="44">
        <f t="shared" si="11"/>
        <v>0</v>
      </c>
      <c r="AP21" s="35">
        <f t="shared" si="12"/>
        <v>0</v>
      </c>
      <c r="AQ21" s="28">
        <f t="shared" si="13"/>
        <v>0</v>
      </c>
      <c r="AR21" s="36">
        <f t="shared" si="1"/>
        <v>31</v>
      </c>
      <c r="AS21" s="49">
        <v>0</v>
      </c>
      <c r="BC21" s="38">
        <v>6</v>
      </c>
    </row>
    <row r="22" spans="1:56" s="38" customFormat="1" ht="12" customHeight="1" thickBot="1" x14ac:dyDescent="0.25">
      <c r="A22" s="38">
        <v>1</v>
      </c>
      <c r="B22" s="36" t="s">
        <v>64</v>
      </c>
      <c r="C22" s="28" t="s">
        <v>42</v>
      </c>
      <c r="D22" s="54" t="s">
        <v>46</v>
      </c>
      <c r="E22" s="25" t="s">
        <v>50</v>
      </c>
      <c r="F22" s="25" t="s">
        <v>38</v>
      </c>
      <c r="G22" s="24" t="s">
        <v>21</v>
      </c>
      <c r="H22" s="24" t="s">
        <v>21</v>
      </c>
      <c r="I22" s="26" t="s">
        <v>49</v>
      </c>
      <c r="J22" s="26" t="s">
        <v>49</v>
      </c>
      <c r="K22" s="26" t="s">
        <v>37</v>
      </c>
      <c r="L22" s="29" t="s">
        <v>34</v>
      </c>
      <c r="M22" s="29" t="s">
        <v>35</v>
      </c>
      <c r="N22" s="24" t="s">
        <v>21</v>
      </c>
      <c r="O22" s="24" t="s">
        <v>21</v>
      </c>
      <c r="P22" s="40" t="s">
        <v>4</v>
      </c>
      <c r="Q22" s="40" t="s">
        <v>4</v>
      </c>
      <c r="R22" s="54" t="s">
        <v>46</v>
      </c>
      <c r="S22" s="25" t="s">
        <v>50</v>
      </c>
      <c r="T22" s="25" t="s">
        <v>38</v>
      </c>
      <c r="U22" s="24" t="s">
        <v>21</v>
      </c>
      <c r="V22" s="24" t="s">
        <v>21</v>
      </c>
      <c r="W22" s="28" t="s">
        <v>42</v>
      </c>
      <c r="X22" s="28" t="s">
        <v>42</v>
      </c>
      <c r="Y22" s="28" t="s">
        <v>42</v>
      </c>
      <c r="Z22" s="27" t="s">
        <v>42</v>
      </c>
      <c r="AA22" s="27" t="s">
        <v>41</v>
      </c>
      <c r="AB22" s="24" t="s">
        <v>21</v>
      </c>
      <c r="AC22" s="24" t="s">
        <v>21</v>
      </c>
      <c r="AD22" s="26" t="s">
        <v>49</v>
      </c>
      <c r="AE22" s="26" t="s">
        <v>49</v>
      </c>
      <c r="AF22" s="26" t="s">
        <v>34</v>
      </c>
      <c r="AG22" s="29" t="s">
        <v>35</v>
      </c>
      <c r="AH22" s="26">
        <v>2</v>
      </c>
      <c r="AI22" s="41"/>
      <c r="AJ22" s="41"/>
      <c r="AK22" s="30">
        <f t="shared" si="14"/>
        <v>6</v>
      </c>
      <c r="AL22" s="42">
        <f t="shared" si="15"/>
        <v>9</v>
      </c>
      <c r="AM22" s="43">
        <f t="shared" si="16"/>
        <v>6</v>
      </c>
      <c r="AN22" s="33">
        <f t="shared" si="10"/>
        <v>8</v>
      </c>
      <c r="AO22" s="44">
        <f t="shared" si="11"/>
        <v>2</v>
      </c>
      <c r="AP22" s="35">
        <f t="shared" si="12"/>
        <v>0</v>
      </c>
      <c r="AQ22" s="28">
        <f t="shared" si="13"/>
        <v>0</v>
      </c>
      <c r="AR22" s="36">
        <f t="shared" si="1"/>
        <v>31</v>
      </c>
      <c r="AS22" s="49">
        <v>0</v>
      </c>
      <c r="AT22" s="38">
        <f>COUNTIF(C22:F22,"Week off")</f>
        <v>0</v>
      </c>
      <c r="AU22" s="38">
        <f>COUNTIF(G22:M22,"Week off")</f>
        <v>2</v>
      </c>
      <c r="AV22" s="38">
        <f>COUNTIF(N22:T22,"Week off")</f>
        <v>2</v>
      </c>
      <c r="AW22" s="38">
        <f>COUNTIF(U22:AA22,"Week off")</f>
        <v>2</v>
      </c>
      <c r="AX22" s="38">
        <f>COUNTIF(AB22:AF22,"Week off")</f>
        <v>2</v>
      </c>
      <c r="BC22" s="38">
        <v>1</v>
      </c>
    </row>
    <row r="23" spans="1:56" s="38" customFormat="1" ht="12" customHeight="1" thickBot="1" x14ac:dyDescent="0.25">
      <c r="A23" s="38">
        <v>2</v>
      </c>
      <c r="B23" s="53" t="s">
        <v>65</v>
      </c>
      <c r="C23" s="40" t="s">
        <v>4</v>
      </c>
      <c r="D23" s="40" t="s">
        <v>4</v>
      </c>
      <c r="E23" s="46" t="s">
        <v>4</v>
      </c>
      <c r="F23" s="46" t="s">
        <v>4</v>
      </c>
      <c r="G23" s="40" t="s">
        <v>4</v>
      </c>
      <c r="H23" s="24" t="s">
        <v>21</v>
      </c>
      <c r="I23" s="24" t="s">
        <v>21</v>
      </c>
      <c r="J23" s="26" t="s">
        <v>37</v>
      </c>
      <c r="K23" s="26" t="s">
        <v>34</v>
      </c>
      <c r="L23" s="29" t="s">
        <v>35</v>
      </c>
      <c r="M23" s="29" t="s">
        <v>36</v>
      </c>
      <c r="N23" s="26" t="s">
        <v>37</v>
      </c>
      <c r="O23" s="24" t="s">
        <v>21</v>
      </c>
      <c r="P23" s="24" t="s">
        <v>21</v>
      </c>
      <c r="Q23" s="54" t="s">
        <v>46</v>
      </c>
      <c r="R23" s="54" t="s">
        <v>50</v>
      </c>
      <c r="S23" s="25" t="s">
        <v>51</v>
      </c>
      <c r="T23" s="25" t="s">
        <v>51</v>
      </c>
      <c r="U23" s="54" t="s">
        <v>40</v>
      </c>
      <c r="V23" s="24" t="s">
        <v>21</v>
      </c>
      <c r="W23" s="24" t="s">
        <v>21</v>
      </c>
      <c r="X23" s="28" t="s">
        <v>43</v>
      </c>
      <c r="Y23" s="28" t="s">
        <v>44</v>
      </c>
      <c r="Z23" s="27" t="s">
        <v>45</v>
      </c>
      <c r="AA23" s="27" t="s">
        <v>52</v>
      </c>
      <c r="AB23" s="28" t="s">
        <v>43</v>
      </c>
      <c r="AC23" s="24" t="s">
        <v>21</v>
      </c>
      <c r="AD23" s="24" t="s">
        <v>21</v>
      </c>
      <c r="AE23" s="28" t="s">
        <v>52</v>
      </c>
      <c r="AF23" s="28" t="s">
        <v>44</v>
      </c>
      <c r="AG23" s="27" t="s">
        <v>45</v>
      </c>
      <c r="AH23" s="26">
        <v>2</v>
      </c>
      <c r="AI23" s="26">
        <v>2</v>
      </c>
      <c r="AJ23" s="41"/>
      <c r="AK23" s="30">
        <f t="shared" si="14"/>
        <v>8</v>
      </c>
      <c r="AL23" s="42">
        <f t="shared" si="15"/>
        <v>5</v>
      </c>
      <c r="AM23" s="43">
        <f t="shared" si="16"/>
        <v>5</v>
      </c>
      <c r="AN23" s="33">
        <f t="shared" si="10"/>
        <v>8</v>
      </c>
      <c r="AO23" s="44">
        <f t="shared" si="11"/>
        <v>5</v>
      </c>
      <c r="AP23" s="35">
        <f t="shared" si="12"/>
        <v>0</v>
      </c>
      <c r="AQ23" s="28">
        <f t="shared" si="13"/>
        <v>0</v>
      </c>
      <c r="AR23" s="36">
        <f t="shared" ref="AR23" si="22">SUM(AK23:AQ23)</f>
        <v>31</v>
      </c>
      <c r="AS23" s="49">
        <v>0</v>
      </c>
      <c r="AT23" s="38">
        <f>COUNTIF(C23:F23,"Week off")</f>
        <v>0</v>
      </c>
      <c r="AU23" s="38">
        <f>COUNTIF(G23:M23,"Week off")</f>
        <v>2</v>
      </c>
      <c r="AV23" s="38">
        <f>COUNTIF(N23:T23,"Week off")</f>
        <v>2</v>
      </c>
      <c r="AW23" s="38">
        <f>COUNTIF(U23:AA23,"Week off")</f>
        <v>2</v>
      </c>
      <c r="AX23" s="38">
        <f>COUNTIF(AB23:AF23,"Week off")</f>
        <v>2</v>
      </c>
      <c r="BC23" s="38">
        <v>2</v>
      </c>
    </row>
    <row r="24" spans="1:56" s="38" customFormat="1" ht="13.5" thickBot="1" x14ac:dyDescent="0.25">
      <c r="A24" s="38">
        <v>3</v>
      </c>
      <c r="B24" s="36" t="s">
        <v>66</v>
      </c>
      <c r="C24" s="24" t="s">
        <v>21</v>
      </c>
      <c r="D24" s="26" t="s">
        <v>37</v>
      </c>
      <c r="E24" s="29" t="s">
        <v>48</v>
      </c>
      <c r="F24" s="29" t="s">
        <v>48</v>
      </c>
      <c r="G24" s="26" t="s">
        <v>49</v>
      </c>
      <c r="H24" s="26" t="s">
        <v>26</v>
      </c>
      <c r="I24" s="24" t="s">
        <v>21</v>
      </c>
      <c r="J24" s="24" t="s">
        <v>21</v>
      </c>
      <c r="K24" s="54" t="s">
        <v>39</v>
      </c>
      <c r="L24" s="25" t="s">
        <v>59</v>
      </c>
      <c r="M24" s="25" t="s">
        <v>39</v>
      </c>
      <c r="N24" s="54">
        <v>3</v>
      </c>
      <c r="O24" s="54">
        <v>3</v>
      </c>
      <c r="P24" s="24" t="s">
        <v>21</v>
      </c>
      <c r="Q24" s="24" t="s">
        <v>21</v>
      </c>
      <c r="R24" s="28" t="s">
        <v>44</v>
      </c>
      <c r="S24" s="27" t="s">
        <v>45</v>
      </c>
      <c r="T24" s="27" t="s">
        <v>52</v>
      </c>
      <c r="U24" s="28" t="s">
        <v>24</v>
      </c>
      <c r="V24" s="28" t="s">
        <v>24</v>
      </c>
      <c r="W24" s="24" t="s">
        <v>21</v>
      </c>
      <c r="X24" s="24" t="s">
        <v>21</v>
      </c>
      <c r="Y24" s="28" t="s">
        <v>52</v>
      </c>
      <c r="Z24" s="27" t="s">
        <v>43</v>
      </c>
      <c r="AA24" s="27" t="s">
        <v>44</v>
      </c>
      <c r="AB24" s="28" t="s">
        <v>45</v>
      </c>
      <c r="AC24" s="28" t="s">
        <v>52</v>
      </c>
      <c r="AD24" s="24" t="s">
        <v>21</v>
      </c>
      <c r="AE24" s="24" t="s">
        <v>21</v>
      </c>
      <c r="AF24" s="26" t="s">
        <v>37</v>
      </c>
      <c r="AG24" s="29" t="s">
        <v>34</v>
      </c>
      <c r="AH24" s="26">
        <v>2</v>
      </c>
      <c r="AI24" s="26">
        <v>2</v>
      </c>
      <c r="AJ24" s="26">
        <v>2</v>
      </c>
      <c r="AK24" s="30">
        <f t="shared" si="14"/>
        <v>10</v>
      </c>
      <c r="AL24" s="42">
        <f t="shared" si="15"/>
        <v>7</v>
      </c>
      <c r="AM24" s="43">
        <f t="shared" si="16"/>
        <v>5</v>
      </c>
      <c r="AN24" s="33">
        <f t="shared" si="10"/>
        <v>9</v>
      </c>
      <c r="AO24" s="44">
        <f t="shared" si="11"/>
        <v>0</v>
      </c>
      <c r="AP24" s="35">
        <f t="shared" si="12"/>
        <v>0</v>
      </c>
      <c r="AQ24" s="28">
        <f t="shared" si="13"/>
        <v>0</v>
      </c>
      <c r="AR24" s="36">
        <f t="shared" si="1"/>
        <v>31</v>
      </c>
      <c r="AS24" s="52">
        <v>0</v>
      </c>
      <c r="AT24" s="38">
        <f>COUNTIF(C24:F24,"Week off")</f>
        <v>1</v>
      </c>
      <c r="AU24" s="38">
        <f>COUNTIF(G24:M24,"Week off")</f>
        <v>2</v>
      </c>
      <c r="AV24" s="38">
        <f>COUNTIF(N24:T24,"Week off")</f>
        <v>2</v>
      </c>
      <c r="AW24" s="38">
        <f>COUNTIF(U24:AA24,"Week off")</f>
        <v>2</v>
      </c>
      <c r="AX24" s="38">
        <f>COUNTIF(AB24:AF24,"Week off")</f>
        <v>2</v>
      </c>
      <c r="BC24" s="38">
        <v>3</v>
      </c>
    </row>
    <row r="25" spans="1:56" s="38" customFormat="1" ht="13.5" thickBot="1" x14ac:dyDescent="0.25">
      <c r="A25" s="38">
        <v>4</v>
      </c>
      <c r="B25" s="36" t="s">
        <v>67</v>
      </c>
      <c r="C25" s="24" t="s">
        <v>21</v>
      </c>
      <c r="D25" s="24" t="s">
        <v>21</v>
      </c>
      <c r="E25" s="27" t="s">
        <v>42</v>
      </c>
      <c r="F25" s="27" t="s">
        <v>41</v>
      </c>
      <c r="G25" s="28" t="s">
        <v>42</v>
      </c>
      <c r="H25" s="28" t="s">
        <v>24</v>
      </c>
      <c r="I25" s="28" t="s">
        <v>24</v>
      </c>
      <c r="J25" s="24" t="s">
        <v>21</v>
      </c>
      <c r="K25" s="24" t="s">
        <v>21</v>
      </c>
      <c r="L25" s="25" t="s">
        <v>39</v>
      </c>
      <c r="M25" s="25">
        <v>3</v>
      </c>
      <c r="N25" s="54">
        <v>3</v>
      </c>
      <c r="O25" s="54">
        <v>3</v>
      </c>
      <c r="P25" s="54" t="s">
        <v>39</v>
      </c>
      <c r="Q25" s="24" t="s">
        <v>21</v>
      </c>
      <c r="R25" s="24" t="s">
        <v>21</v>
      </c>
      <c r="S25" s="27" t="s">
        <v>42</v>
      </c>
      <c r="T25" s="27" t="s">
        <v>42</v>
      </c>
      <c r="U25" s="28" t="s">
        <v>42</v>
      </c>
      <c r="V25" s="28" t="s">
        <v>42</v>
      </c>
      <c r="W25" s="28">
        <v>1</v>
      </c>
      <c r="X25" s="24" t="s">
        <v>21</v>
      </c>
      <c r="Y25" s="24" t="s">
        <v>21</v>
      </c>
      <c r="Z25" s="29" t="s">
        <v>49</v>
      </c>
      <c r="AA25" s="29" t="s">
        <v>48</v>
      </c>
      <c r="AB25" s="26">
        <v>2</v>
      </c>
      <c r="AC25" s="26">
        <v>2</v>
      </c>
      <c r="AD25" s="26">
        <v>2</v>
      </c>
      <c r="AE25" s="24" t="s">
        <v>21</v>
      </c>
      <c r="AF25" s="24" t="s">
        <v>21</v>
      </c>
      <c r="AG25" s="25">
        <v>3</v>
      </c>
      <c r="AH25" s="54">
        <v>3</v>
      </c>
      <c r="AI25" s="54">
        <v>3</v>
      </c>
      <c r="AJ25" s="54">
        <v>3</v>
      </c>
      <c r="AK25" s="30">
        <f t="shared" si="14"/>
        <v>10</v>
      </c>
      <c r="AL25" s="42">
        <f t="shared" si="15"/>
        <v>5</v>
      </c>
      <c r="AM25" s="43">
        <f t="shared" si="16"/>
        <v>6</v>
      </c>
      <c r="AN25" s="33">
        <f t="shared" si="10"/>
        <v>10</v>
      </c>
      <c r="AO25" s="44">
        <f t="shared" si="11"/>
        <v>0</v>
      </c>
      <c r="AP25" s="35">
        <f t="shared" si="12"/>
        <v>0</v>
      </c>
      <c r="AQ25" s="28">
        <f t="shared" si="13"/>
        <v>0</v>
      </c>
      <c r="AR25" s="36">
        <f t="shared" si="1"/>
        <v>31</v>
      </c>
      <c r="AS25" s="52">
        <v>0</v>
      </c>
      <c r="AT25" s="38">
        <f>COUNTIF(C25:F25,"Week off")</f>
        <v>2</v>
      </c>
      <c r="AU25" s="38">
        <f>COUNTIF(G25:M25,"Week off")</f>
        <v>2</v>
      </c>
      <c r="AV25" s="38">
        <f>COUNTIF(N25:T25,"Week off")</f>
        <v>2</v>
      </c>
      <c r="AW25" s="38">
        <f>COUNTIF(U25:AA25,"Week off")</f>
        <v>2</v>
      </c>
      <c r="AX25" s="38">
        <f>COUNTIF(AB25:AF25,"Week off")</f>
        <v>2</v>
      </c>
      <c r="BC25" s="38">
        <v>4</v>
      </c>
    </row>
    <row r="26" spans="1:56" s="38" customFormat="1" ht="13.5" thickBot="1" x14ac:dyDescent="0.25">
      <c r="A26" s="38">
        <v>6</v>
      </c>
      <c r="B26" s="53" t="s">
        <v>68</v>
      </c>
      <c r="C26" s="28" t="s">
        <v>43</v>
      </c>
      <c r="D26" s="28" t="s">
        <v>44</v>
      </c>
      <c r="E26" s="55" t="s">
        <v>21</v>
      </c>
      <c r="F26" s="55" t="s">
        <v>21</v>
      </c>
      <c r="G26" s="24" t="s">
        <v>21</v>
      </c>
      <c r="H26" s="28" t="s">
        <v>44</v>
      </c>
      <c r="I26" s="28" t="s">
        <v>45</v>
      </c>
      <c r="J26" s="28" t="s">
        <v>52</v>
      </c>
      <c r="K26" s="28" t="s">
        <v>43</v>
      </c>
      <c r="L26" s="27" t="s">
        <v>44</v>
      </c>
      <c r="M26" s="27" t="s">
        <v>45</v>
      </c>
      <c r="N26" s="24" t="s">
        <v>21</v>
      </c>
      <c r="O26" s="26" t="s">
        <v>36</v>
      </c>
      <c r="P26" s="26" t="s">
        <v>37</v>
      </c>
      <c r="Q26" s="26" t="s">
        <v>34</v>
      </c>
      <c r="R26" s="26" t="s">
        <v>35</v>
      </c>
      <c r="S26" s="29" t="s">
        <v>36</v>
      </c>
      <c r="T26" s="55" t="s">
        <v>21</v>
      </c>
      <c r="U26" s="24" t="s">
        <v>21</v>
      </c>
      <c r="V26" s="54" t="s">
        <v>51</v>
      </c>
      <c r="W26" s="54" t="s">
        <v>40</v>
      </c>
      <c r="X26" s="54" t="s">
        <v>46</v>
      </c>
      <c r="Y26" s="54" t="s">
        <v>50</v>
      </c>
      <c r="Z26" s="25" t="s">
        <v>51</v>
      </c>
      <c r="AA26" s="55" t="s">
        <v>21</v>
      </c>
      <c r="AB26" s="24" t="s">
        <v>21</v>
      </c>
      <c r="AC26" s="40" t="s">
        <v>4</v>
      </c>
      <c r="AD26" s="40" t="s">
        <v>4</v>
      </c>
      <c r="AE26" s="40" t="s">
        <v>4</v>
      </c>
      <c r="AF26" s="40" t="s">
        <v>4</v>
      </c>
      <c r="AG26" s="46" t="s">
        <v>4</v>
      </c>
      <c r="AH26" s="41"/>
      <c r="AI26" s="41"/>
      <c r="AJ26" s="26">
        <v>2</v>
      </c>
      <c r="AK26" s="30">
        <f t="shared" si="14"/>
        <v>8</v>
      </c>
      <c r="AL26" s="42">
        <f t="shared" si="15"/>
        <v>5</v>
      </c>
      <c r="AM26" s="43">
        <f t="shared" si="16"/>
        <v>5</v>
      </c>
      <c r="AN26" s="33">
        <f t="shared" si="10"/>
        <v>8</v>
      </c>
      <c r="AO26" s="44">
        <f t="shared" si="11"/>
        <v>5</v>
      </c>
      <c r="AP26" s="35">
        <f t="shared" si="12"/>
        <v>0</v>
      </c>
      <c r="AQ26" s="28">
        <f t="shared" si="13"/>
        <v>0</v>
      </c>
      <c r="AR26" s="36">
        <f t="shared" si="1"/>
        <v>31</v>
      </c>
      <c r="AS26" s="49">
        <v>0</v>
      </c>
      <c r="BC26" s="38">
        <v>6</v>
      </c>
    </row>
    <row r="27" spans="1:56" s="38" customFormat="1" ht="13.5" thickBot="1" x14ac:dyDescent="0.25">
      <c r="A27" s="38">
        <v>3</v>
      </c>
      <c r="B27" s="53" t="s">
        <v>69</v>
      </c>
      <c r="C27" s="24" t="s">
        <v>21</v>
      </c>
      <c r="D27" s="28" t="s">
        <v>43</v>
      </c>
      <c r="E27" s="27" t="s">
        <v>44</v>
      </c>
      <c r="F27" s="46" t="s">
        <v>4</v>
      </c>
      <c r="G27" s="40" t="s">
        <v>4</v>
      </c>
      <c r="H27" s="26" t="s">
        <v>49</v>
      </c>
      <c r="I27" s="24" t="s">
        <v>21</v>
      </c>
      <c r="J27" s="24" t="s">
        <v>21</v>
      </c>
      <c r="K27" s="54" t="s">
        <v>46</v>
      </c>
      <c r="L27" s="25" t="s">
        <v>50</v>
      </c>
      <c r="M27" s="25" t="s">
        <v>51</v>
      </c>
      <c r="N27" s="54" t="s">
        <v>40</v>
      </c>
      <c r="O27" s="54" t="s">
        <v>46</v>
      </c>
      <c r="P27" s="24" t="s">
        <v>21</v>
      </c>
      <c r="Q27" s="24" t="s">
        <v>21</v>
      </c>
      <c r="R27" s="28" t="s">
        <v>43</v>
      </c>
      <c r="S27" s="27" t="s">
        <v>44</v>
      </c>
      <c r="T27" s="27" t="s">
        <v>45</v>
      </c>
      <c r="U27" s="28" t="s">
        <v>44</v>
      </c>
      <c r="V27" s="28" t="s">
        <v>45</v>
      </c>
      <c r="W27" s="24" t="s">
        <v>21</v>
      </c>
      <c r="X27" s="24" t="s">
        <v>21</v>
      </c>
      <c r="Y27" s="26" t="s">
        <v>35</v>
      </c>
      <c r="Z27" s="29" t="s">
        <v>36</v>
      </c>
      <c r="AA27" s="29" t="s">
        <v>37</v>
      </c>
      <c r="AB27" s="26" t="s">
        <v>34</v>
      </c>
      <c r="AC27" s="26" t="s">
        <v>49</v>
      </c>
      <c r="AD27" s="24" t="s">
        <v>21</v>
      </c>
      <c r="AE27" s="24" t="s">
        <v>21</v>
      </c>
      <c r="AF27" s="54" t="s">
        <v>50</v>
      </c>
      <c r="AG27" s="25" t="s">
        <v>51</v>
      </c>
      <c r="AH27" s="54">
        <v>3</v>
      </c>
      <c r="AI27" s="54">
        <v>3</v>
      </c>
      <c r="AJ27" s="54">
        <v>3</v>
      </c>
      <c r="AK27" s="30">
        <f t="shared" si="14"/>
        <v>7</v>
      </c>
      <c r="AL27" s="42">
        <f t="shared" si="15"/>
        <v>6</v>
      </c>
      <c r="AM27" s="43">
        <f t="shared" si="16"/>
        <v>7</v>
      </c>
      <c r="AN27" s="33">
        <f t="shared" si="10"/>
        <v>9</v>
      </c>
      <c r="AO27" s="44">
        <f t="shared" si="11"/>
        <v>2</v>
      </c>
      <c r="AP27" s="35">
        <f t="shared" si="12"/>
        <v>0</v>
      </c>
      <c r="AQ27" s="28">
        <f t="shared" si="13"/>
        <v>0</v>
      </c>
      <c r="AR27" s="36">
        <f t="shared" si="1"/>
        <v>31</v>
      </c>
      <c r="AS27" s="52">
        <v>0</v>
      </c>
      <c r="BC27" s="38">
        <v>3</v>
      </c>
    </row>
    <row r="28" spans="1:56" s="38" customFormat="1" ht="13.5" thickBot="1" x14ac:dyDescent="0.25">
      <c r="A28" s="38">
        <v>5</v>
      </c>
      <c r="B28" s="36" t="s">
        <v>70</v>
      </c>
      <c r="C28" s="26" t="s">
        <v>37</v>
      </c>
      <c r="D28" s="26" t="s">
        <v>34</v>
      </c>
      <c r="E28" s="55" t="s">
        <v>21</v>
      </c>
      <c r="F28" s="27" t="s">
        <v>45</v>
      </c>
      <c r="G28" s="24" t="s">
        <v>21</v>
      </c>
      <c r="H28" s="40" t="s">
        <v>4</v>
      </c>
      <c r="I28" s="40" t="s">
        <v>4</v>
      </c>
      <c r="J28" s="40" t="s">
        <v>4</v>
      </c>
      <c r="K28" s="24" t="s">
        <v>21</v>
      </c>
      <c r="L28" s="55" t="s">
        <v>21</v>
      </c>
      <c r="M28" s="29" t="s">
        <v>36</v>
      </c>
      <c r="N28" s="26" t="s">
        <v>36</v>
      </c>
      <c r="O28" s="26" t="s">
        <v>37</v>
      </c>
      <c r="P28" s="26" t="s">
        <v>34</v>
      </c>
      <c r="Q28" s="26" t="s">
        <v>35</v>
      </c>
      <c r="R28" s="24" t="s">
        <v>21</v>
      </c>
      <c r="S28" s="55" t="s">
        <v>21</v>
      </c>
      <c r="T28" s="29" t="s">
        <v>48</v>
      </c>
      <c r="U28" s="26" t="s">
        <v>34</v>
      </c>
      <c r="V28" s="26" t="s">
        <v>37</v>
      </c>
      <c r="W28" s="26" t="s">
        <v>34</v>
      </c>
      <c r="X28" s="26" t="s">
        <v>35</v>
      </c>
      <c r="Y28" s="24" t="s">
        <v>21</v>
      </c>
      <c r="Z28" s="55" t="s">
        <v>21</v>
      </c>
      <c r="AA28" s="29" t="s">
        <v>48</v>
      </c>
      <c r="AB28" s="26" t="s">
        <v>48</v>
      </c>
      <c r="AC28" s="26" t="s">
        <v>35</v>
      </c>
      <c r="AD28" s="26" t="s">
        <v>36</v>
      </c>
      <c r="AE28" s="26" t="s">
        <v>37</v>
      </c>
      <c r="AF28" s="24" t="s">
        <v>21</v>
      </c>
      <c r="AG28" s="55" t="s">
        <v>21</v>
      </c>
      <c r="AH28" s="28">
        <v>1</v>
      </c>
      <c r="AI28" s="28">
        <v>1</v>
      </c>
      <c r="AJ28" s="28">
        <v>1</v>
      </c>
      <c r="AK28" s="30">
        <f t="shared" si="14"/>
        <v>1</v>
      </c>
      <c r="AL28" s="42">
        <f t="shared" si="15"/>
        <v>17</v>
      </c>
      <c r="AM28" s="43">
        <f t="shared" si="16"/>
        <v>0</v>
      </c>
      <c r="AN28" s="33">
        <f t="shared" si="10"/>
        <v>10</v>
      </c>
      <c r="AO28" s="44">
        <f t="shared" si="11"/>
        <v>3</v>
      </c>
      <c r="AP28" s="35">
        <f t="shared" si="12"/>
        <v>0</v>
      </c>
      <c r="AQ28" s="28">
        <f t="shared" si="13"/>
        <v>0</v>
      </c>
      <c r="AR28" s="36">
        <f t="shared" si="1"/>
        <v>31</v>
      </c>
      <c r="AS28" s="52">
        <v>0</v>
      </c>
      <c r="AT28" s="38">
        <f>COUNTIF(C28:F28,"Week off")</f>
        <v>1</v>
      </c>
      <c r="AU28" s="38">
        <f>COUNTIF(G28:M28,"Week off")</f>
        <v>3</v>
      </c>
      <c r="AV28" s="38">
        <f>COUNTIF(N28:T28,"Week off")</f>
        <v>2</v>
      </c>
      <c r="AW28" s="38">
        <f>COUNTIF(U28:AA28,"Week off")</f>
        <v>2</v>
      </c>
      <c r="AX28" s="38">
        <f>COUNTIF(AB28:AF28,"Week off")</f>
        <v>1</v>
      </c>
      <c r="BC28" s="38">
        <v>5</v>
      </c>
    </row>
    <row r="29" spans="1:56" s="38" customFormat="1" ht="13.5" thickBot="1" x14ac:dyDescent="0.25">
      <c r="A29" s="38">
        <v>4</v>
      </c>
      <c r="B29" s="53" t="s">
        <v>71</v>
      </c>
      <c r="C29" s="24" t="s">
        <v>21</v>
      </c>
      <c r="D29" s="24" t="s">
        <v>21</v>
      </c>
      <c r="E29" s="46" t="s">
        <v>4</v>
      </c>
      <c r="F29" s="46" t="s">
        <v>4</v>
      </c>
      <c r="G29" s="28" t="s">
        <v>52</v>
      </c>
      <c r="H29" s="28" t="s">
        <v>52</v>
      </c>
      <c r="I29" s="28" t="s">
        <v>43</v>
      </c>
      <c r="J29" s="24" t="s">
        <v>21</v>
      </c>
      <c r="K29" s="24" t="s">
        <v>21</v>
      </c>
      <c r="L29" s="25" t="s">
        <v>40</v>
      </c>
      <c r="M29" s="25" t="s">
        <v>46</v>
      </c>
      <c r="N29" s="54" t="s">
        <v>51</v>
      </c>
      <c r="O29" s="54" t="s">
        <v>40</v>
      </c>
      <c r="P29" s="54" t="s">
        <v>46</v>
      </c>
      <c r="Q29" s="24" t="s">
        <v>21</v>
      </c>
      <c r="R29" s="24" t="s">
        <v>21</v>
      </c>
      <c r="S29" s="27" t="s">
        <v>41</v>
      </c>
      <c r="T29" s="27" t="s">
        <v>43</v>
      </c>
      <c r="U29" s="28" t="s">
        <v>45</v>
      </c>
      <c r="V29" s="28" t="s">
        <v>52</v>
      </c>
      <c r="W29" s="28" t="s">
        <v>52</v>
      </c>
      <c r="X29" s="24" t="s">
        <v>21</v>
      </c>
      <c r="Y29" s="24" t="s">
        <v>21</v>
      </c>
      <c r="Z29" s="29" t="s">
        <v>34</v>
      </c>
      <c r="AA29" s="29" t="s">
        <v>35</v>
      </c>
      <c r="AB29" s="26" t="s">
        <v>36</v>
      </c>
      <c r="AC29" s="26" t="s">
        <v>37</v>
      </c>
      <c r="AD29" s="26" t="s">
        <v>34</v>
      </c>
      <c r="AE29" s="24" t="s">
        <v>21</v>
      </c>
      <c r="AF29" s="24" t="s">
        <v>21</v>
      </c>
      <c r="AG29" s="25">
        <v>3</v>
      </c>
      <c r="AH29" s="54">
        <v>3</v>
      </c>
      <c r="AI29" s="54">
        <v>3</v>
      </c>
      <c r="AJ29" s="54">
        <v>3</v>
      </c>
      <c r="AK29" s="30">
        <f t="shared" si="14"/>
        <v>8</v>
      </c>
      <c r="AL29" s="42">
        <f t="shared" si="15"/>
        <v>5</v>
      </c>
      <c r="AM29" s="43">
        <f t="shared" si="16"/>
        <v>6</v>
      </c>
      <c r="AN29" s="33">
        <f t="shared" si="10"/>
        <v>10</v>
      </c>
      <c r="AO29" s="44">
        <f t="shared" si="11"/>
        <v>2</v>
      </c>
      <c r="AP29" s="35">
        <f t="shared" si="12"/>
        <v>0</v>
      </c>
      <c r="AQ29" s="28">
        <f t="shared" si="13"/>
        <v>0</v>
      </c>
      <c r="AR29" s="36">
        <f t="shared" si="1"/>
        <v>31</v>
      </c>
      <c r="AS29" s="49">
        <v>0</v>
      </c>
      <c r="AT29" s="38">
        <f>COUNTIF(C29:F29,"Week off")</f>
        <v>2</v>
      </c>
      <c r="AU29" s="38">
        <f>COUNTIF(G29:M29,"Week off")</f>
        <v>2</v>
      </c>
      <c r="AV29" s="38">
        <f>COUNTIF(N29:T29,"Week off")</f>
        <v>2</v>
      </c>
      <c r="AW29" s="38">
        <f>COUNTIF(U29:AA29,"Week off")</f>
        <v>2</v>
      </c>
      <c r="AX29" s="38">
        <f>COUNTIF(AB29:AF29,"Week off")</f>
        <v>2</v>
      </c>
      <c r="BC29" s="38">
        <v>4</v>
      </c>
    </row>
    <row r="30" spans="1:56" s="38" customFormat="1" ht="13.5" thickBot="1" x14ac:dyDescent="0.25">
      <c r="A30" s="38">
        <v>5</v>
      </c>
      <c r="B30" s="53" t="s">
        <v>72</v>
      </c>
      <c r="C30" s="26" t="s">
        <v>34</v>
      </c>
      <c r="D30" s="24" t="s">
        <v>21</v>
      </c>
      <c r="E30" s="55" t="s">
        <v>21</v>
      </c>
      <c r="F30" s="25" t="s">
        <v>59</v>
      </c>
      <c r="G30" s="54" t="s">
        <v>39</v>
      </c>
      <c r="H30" s="54" t="s">
        <v>40</v>
      </c>
      <c r="I30" s="54" t="s">
        <v>46</v>
      </c>
      <c r="J30" s="54" t="s">
        <v>50</v>
      </c>
      <c r="K30" s="24" t="s">
        <v>21</v>
      </c>
      <c r="L30" s="55" t="s">
        <v>21</v>
      </c>
      <c r="M30" s="27" t="s">
        <v>44</v>
      </c>
      <c r="N30" s="28" t="s">
        <v>42</v>
      </c>
      <c r="O30" s="28" t="s">
        <v>42</v>
      </c>
      <c r="P30" s="28" t="s">
        <v>42</v>
      </c>
      <c r="Q30" s="28" t="s">
        <v>42</v>
      </c>
      <c r="R30" s="24" t="s">
        <v>21</v>
      </c>
      <c r="S30" s="55" t="s">
        <v>21</v>
      </c>
      <c r="T30" s="29" t="s">
        <v>35</v>
      </c>
      <c r="U30" s="26" t="s">
        <v>49</v>
      </c>
      <c r="V30" s="26" t="s">
        <v>49</v>
      </c>
      <c r="W30" s="26" t="s">
        <v>49</v>
      </c>
      <c r="X30" s="26" t="s">
        <v>49</v>
      </c>
      <c r="Y30" s="24" t="s">
        <v>21</v>
      </c>
      <c r="Z30" s="55" t="s">
        <v>21</v>
      </c>
      <c r="AA30" s="25" t="s">
        <v>40</v>
      </c>
      <c r="AB30" s="54" t="s">
        <v>46</v>
      </c>
      <c r="AC30" s="54" t="s">
        <v>50</v>
      </c>
      <c r="AD30" s="54" t="s">
        <v>51</v>
      </c>
      <c r="AE30" s="54" t="s">
        <v>40</v>
      </c>
      <c r="AF30" s="24" t="s">
        <v>21</v>
      </c>
      <c r="AG30" s="55" t="s">
        <v>21</v>
      </c>
      <c r="AH30" s="28">
        <v>1</v>
      </c>
      <c r="AI30" s="28">
        <v>1</v>
      </c>
      <c r="AJ30" s="28">
        <v>1</v>
      </c>
      <c r="AK30" s="30">
        <f t="shared" si="14"/>
        <v>5</v>
      </c>
      <c r="AL30" s="42">
        <f t="shared" si="15"/>
        <v>6</v>
      </c>
      <c r="AM30" s="43">
        <f t="shared" si="16"/>
        <v>10</v>
      </c>
      <c r="AN30" s="33">
        <f t="shared" si="10"/>
        <v>10</v>
      </c>
      <c r="AO30" s="44">
        <f t="shared" si="11"/>
        <v>0</v>
      </c>
      <c r="AP30" s="35">
        <f t="shared" si="12"/>
        <v>0</v>
      </c>
      <c r="AQ30" s="28">
        <f t="shared" si="13"/>
        <v>0</v>
      </c>
      <c r="AR30" s="36">
        <f t="shared" si="1"/>
        <v>31</v>
      </c>
      <c r="AS30" s="48">
        <v>0</v>
      </c>
      <c r="AT30" s="38">
        <f>COUNTIF(C30:F30,"Week off")</f>
        <v>2</v>
      </c>
      <c r="AU30" s="38">
        <f>COUNTIF(G30:M30,"Week off")</f>
        <v>2</v>
      </c>
      <c r="AV30" s="38">
        <f>COUNTIF(N30:T30,"Week off")</f>
        <v>2</v>
      </c>
      <c r="AW30" s="38">
        <f>COUNTIF(U30:AA30,"Week off")</f>
        <v>2</v>
      </c>
      <c r="AX30" s="38">
        <f>COUNTIF(AB30:AF30,"Week off")</f>
        <v>1</v>
      </c>
      <c r="BC30" s="38">
        <v>5</v>
      </c>
    </row>
    <row r="31" spans="1:56" s="38" customFormat="1" ht="13.5" thickBot="1" x14ac:dyDescent="0.25">
      <c r="A31" s="38">
        <v>1</v>
      </c>
      <c r="B31" s="53" t="s">
        <v>73</v>
      </c>
      <c r="C31" s="54" t="s">
        <v>50</v>
      </c>
      <c r="D31" s="54" t="s">
        <v>50</v>
      </c>
      <c r="E31" s="25" t="s">
        <v>51</v>
      </c>
      <c r="F31" s="25" t="s">
        <v>40</v>
      </c>
      <c r="G31" s="24" t="s">
        <v>21</v>
      </c>
      <c r="H31" s="24" t="s">
        <v>21</v>
      </c>
      <c r="I31" s="28" t="s">
        <v>44</v>
      </c>
      <c r="J31" s="28" t="s">
        <v>45</v>
      </c>
      <c r="K31" s="28" t="s">
        <v>52</v>
      </c>
      <c r="L31" s="27" t="s">
        <v>43</v>
      </c>
      <c r="M31" s="27" t="s">
        <v>44</v>
      </c>
      <c r="N31" s="24" t="s">
        <v>21</v>
      </c>
      <c r="O31" s="24" t="s">
        <v>21</v>
      </c>
      <c r="P31" s="26" t="s">
        <v>36</v>
      </c>
      <c r="Q31" s="26" t="s">
        <v>37</v>
      </c>
      <c r="R31" s="26" t="s">
        <v>34</v>
      </c>
      <c r="S31" s="29" t="s">
        <v>35</v>
      </c>
      <c r="T31" s="29" t="s">
        <v>36</v>
      </c>
      <c r="U31" s="24" t="s">
        <v>21</v>
      </c>
      <c r="V31" s="24" t="s">
        <v>21</v>
      </c>
      <c r="W31" s="54" t="s">
        <v>46</v>
      </c>
      <c r="X31" s="54" t="s">
        <v>40</v>
      </c>
      <c r="Y31" s="54" t="s">
        <v>46</v>
      </c>
      <c r="Z31" s="25" t="s">
        <v>50</v>
      </c>
      <c r="AA31" s="25" t="s">
        <v>51</v>
      </c>
      <c r="AB31" s="24" t="s">
        <v>21</v>
      </c>
      <c r="AC31" s="24" t="s">
        <v>21</v>
      </c>
      <c r="AD31" s="28" t="s">
        <v>43</v>
      </c>
      <c r="AE31" s="28" t="s">
        <v>44</v>
      </c>
      <c r="AF31" s="28" t="s">
        <v>45</v>
      </c>
      <c r="AG31" s="27" t="s">
        <v>52</v>
      </c>
      <c r="AH31" s="28">
        <v>1</v>
      </c>
      <c r="AI31" s="41"/>
      <c r="AJ31" s="41"/>
      <c r="AK31" s="30">
        <f t="shared" si="14"/>
        <v>9</v>
      </c>
      <c r="AL31" s="42">
        <f t="shared" si="15"/>
        <v>5</v>
      </c>
      <c r="AM31" s="43">
        <f t="shared" si="16"/>
        <v>9</v>
      </c>
      <c r="AN31" s="33">
        <f t="shared" si="10"/>
        <v>8</v>
      </c>
      <c r="AO31" s="44">
        <f t="shared" si="11"/>
        <v>0</v>
      </c>
      <c r="AP31" s="35">
        <f t="shared" si="12"/>
        <v>0</v>
      </c>
      <c r="AQ31" s="28">
        <f t="shared" si="13"/>
        <v>0</v>
      </c>
      <c r="AR31" s="36">
        <f t="shared" si="1"/>
        <v>31</v>
      </c>
      <c r="AS31" s="49">
        <v>0</v>
      </c>
      <c r="BC31" s="38">
        <v>1</v>
      </c>
    </row>
    <row r="32" spans="1:56" s="38" customFormat="1" ht="13.5" thickBot="1" x14ac:dyDescent="0.25">
      <c r="A32" s="38">
        <v>1</v>
      </c>
      <c r="B32" s="53" t="s">
        <v>74</v>
      </c>
      <c r="C32" s="28" t="s">
        <v>45</v>
      </c>
      <c r="D32" s="28" t="s">
        <v>42</v>
      </c>
      <c r="E32" s="27" t="s">
        <v>45</v>
      </c>
      <c r="F32" s="27" t="s">
        <v>52</v>
      </c>
      <c r="G32" s="24" t="s">
        <v>21</v>
      </c>
      <c r="H32" s="24" t="s">
        <v>21</v>
      </c>
      <c r="I32" s="26" t="s">
        <v>37</v>
      </c>
      <c r="J32" s="26" t="s">
        <v>34</v>
      </c>
      <c r="K32" s="26" t="s">
        <v>35</v>
      </c>
      <c r="L32" s="29" t="s">
        <v>36</v>
      </c>
      <c r="M32" s="29" t="s">
        <v>37</v>
      </c>
      <c r="N32" s="24" t="s">
        <v>21</v>
      </c>
      <c r="O32" s="24" t="s">
        <v>21</v>
      </c>
      <c r="P32" s="54" t="s">
        <v>50</v>
      </c>
      <c r="Q32" s="54" t="s">
        <v>51</v>
      </c>
      <c r="R32" s="54" t="s">
        <v>40</v>
      </c>
      <c r="S32" s="25" t="s">
        <v>46</v>
      </c>
      <c r="T32" s="25" t="s">
        <v>50</v>
      </c>
      <c r="U32" s="24" t="s">
        <v>21</v>
      </c>
      <c r="V32" s="24" t="s">
        <v>21</v>
      </c>
      <c r="W32" s="28" t="s">
        <v>43</v>
      </c>
      <c r="X32" s="28" t="s">
        <v>44</v>
      </c>
      <c r="Y32" s="28" t="s">
        <v>45</v>
      </c>
      <c r="Z32" s="27" t="s">
        <v>52</v>
      </c>
      <c r="AA32" s="27" t="s">
        <v>43</v>
      </c>
      <c r="AB32" s="24" t="s">
        <v>21</v>
      </c>
      <c r="AC32" s="24" t="s">
        <v>21</v>
      </c>
      <c r="AD32" s="40" t="s">
        <v>4</v>
      </c>
      <c r="AE32" s="40" t="s">
        <v>4</v>
      </c>
      <c r="AF32" s="40" t="s">
        <v>4</v>
      </c>
      <c r="AG32" s="46" t="s">
        <v>4</v>
      </c>
      <c r="AH32" s="40" t="s">
        <v>4</v>
      </c>
      <c r="AI32" s="41"/>
      <c r="AJ32" s="41"/>
      <c r="AK32" s="30">
        <f t="shared" si="14"/>
        <v>9</v>
      </c>
      <c r="AL32" s="42">
        <f t="shared" si="15"/>
        <v>5</v>
      </c>
      <c r="AM32" s="43">
        <f t="shared" si="16"/>
        <v>5</v>
      </c>
      <c r="AN32" s="33">
        <f t="shared" si="10"/>
        <v>8</v>
      </c>
      <c r="AO32" s="44">
        <f t="shared" si="11"/>
        <v>4</v>
      </c>
      <c r="AP32" s="35">
        <f t="shared" si="12"/>
        <v>0</v>
      </c>
      <c r="AQ32" s="28">
        <f t="shared" si="13"/>
        <v>0</v>
      </c>
      <c r="AR32" s="36">
        <f t="shared" si="1"/>
        <v>31</v>
      </c>
      <c r="AS32" s="48">
        <v>0</v>
      </c>
      <c r="AT32" s="38">
        <f>COUNTIF(C32:F32,"Week off")</f>
        <v>0</v>
      </c>
      <c r="AU32" s="38">
        <f>COUNTIF(G32:M32,"Week off")</f>
        <v>2</v>
      </c>
      <c r="AV32" s="38">
        <f>COUNTIF(N32:T32,"Week off")</f>
        <v>2</v>
      </c>
      <c r="AW32" s="38">
        <f>COUNTIF(U32:AA32,"Week off")</f>
        <v>2</v>
      </c>
      <c r="AX32" s="38">
        <f>COUNTIF(AB32:AF32,"Week off")</f>
        <v>2</v>
      </c>
      <c r="BC32" s="38">
        <v>1</v>
      </c>
    </row>
    <row r="33" spans="1:55" s="38" customFormat="1" ht="12.75" customHeight="1" thickBot="1" x14ac:dyDescent="0.25">
      <c r="A33" s="38">
        <v>1</v>
      </c>
      <c r="B33" s="53" t="s">
        <v>75</v>
      </c>
      <c r="C33" s="26" t="s">
        <v>49</v>
      </c>
      <c r="D33" s="26" t="s">
        <v>35</v>
      </c>
      <c r="E33" s="29" t="s">
        <v>35</v>
      </c>
      <c r="F33" s="29" t="s">
        <v>36</v>
      </c>
      <c r="G33" s="24" t="s">
        <v>21</v>
      </c>
      <c r="H33" s="24" t="s">
        <v>21</v>
      </c>
      <c r="I33" s="54" t="s">
        <v>40</v>
      </c>
      <c r="J33" s="54" t="s">
        <v>46</v>
      </c>
      <c r="K33" s="54" t="s">
        <v>50</v>
      </c>
      <c r="L33" s="25" t="s">
        <v>51</v>
      </c>
      <c r="M33" s="25" t="s">
        <v>38</v>
      </c>
      <c r="N33" s="24" t="s">
        <v>21</v>
      </c>
      <c r="O33" s="24" t="s">
        <v>21</v>
      </c>
      <c r="P33" s="28" t="s">
        <v>44</v>
      </c>
      <c r="Q33" s="28" t="s">
        <v>45</v>
      </c>
      <c r="R33" s="28" t="s">
        <v>52</v>
      </c>
      <c r="S33" s="27" t="s">
        <v>43</v>
      </c>
      <c r="T33" s="27" t="s">
        <v>44</v>
      </c>
      <c r="U33" s="24" t="s">
        <v>21</v>
      </c>
      <c r="V33" s="24" t="s">
        <v>21</v>
      </c>
      <c r="W33" s="26" t="s">
        <v>49</v>
      </c>
      <c r="X33" s="26" t="s">
        <v>37</v>
      </c>
      <c r="Y33" s="26" t="s">
        <v>34</v>
      </c>
      <c r="Z33" s="29" t="s">
        <v>35</v>
      </c>
      <c r="AA33" s="29" t="s">
        <v>49</v>
      </c>
      <c r="AB33" s="24" t="s">
        <v>21</v>
      </c>
      <c r="AC33" s="24" t="s">
        <v>21</v>
      </c>
      <c r="AD33" s="54" t="s">
        <v>39</v>
      </c>
      <c r="AE33" s="54" t="s">
        <v>39</v>
      </c>
      <c r="AF33" s="54" t="s">
        <v>46</v>
      </c>
      <c r="AG33" s="25" t="s">
        <v>50</v>
      </c>
      <c r="AH33" s="54">
        <v>3</v>
      </c>
      <c r="AI33" s="41"/>
      <c r="AJ33" s="41"/>
      <c r="AK33" s="30">
        <f t="shared" si="14"/>
        <v>5</v>
      </c>
      <c r="AL33" s="42">
        <f t="shared" si="15"/>
        <v>9</v>
      </c>
      <c r="AM33" s="43">
        <f t="shared" si="16"/>
        <v>9</v>
      </c>
      <c r="AN33" s="33">
        <f t="shared" si="10"/>
        <v>8</v>
      </c>
      <c r="AO33" s="44">
        <f t="shared" si="11"/>
        <v>0</v>
      </c>
      <c r="AP33" s="35">
        <f t="shared" si="12"/>
        <v>0</v>
      </c>
      <c r="AQ33" s="28">
        <f t="shared" si="13"/>
        <v>0</v>
      </c>
      <c r="AR33" s="36">
        <f t="shared" si="1"/>
        <v>31</v>
      </c>
      <c r="AS33" s="37">
        <v>0</v>
      </c>
      <c r="BC33" s="38">
        <v>1</v>
      </c>
    </row>
    <row r="34" spans="1:55" s="38" customFormat="1" ht="13.5" thickBot="1" x14ac:dyDescent="0.25">
      <c r="A34" s="38">
        <v>5</v>
      </c>
      <c r="B34" s="36" t="s">
        <v>76</v>
      </c>
      <c r="C34" s="54" t="s">
        <v>46</v>
      </c>
      <c r="D34" s="24" t="s">
        <v>21</v>
      </c>
      <c r="E34" s="55" t="s">
        <v>21</v>
      </c>
      <c r="F34" s="29" t="s">
        <v>34</v>
      </c>
      <c r="G34" s="26" t="s">
        <v>37</v>
      </c>
      <c r="H34" s="26" t="s">
        <v>34</v>
      </c>
      <c r="I34" s="26" t="s">
        <v>35</v>
      </c>
      <c r="J34" s="26" t="s">
        <v>36</v>
      </c>
      <c r="K34" s="24" t="s">
        <v>21</v>
      </c>
      <c r="L34" s="55" t="s">
        <v>21</v>
      </c>
      <c r="M34" s="27" t="s">
        <v>52</v>
      </c>
      <c r="N34" s="28" t="s">
        <v>45</v>
      </c>
      <c r="O34" s="28" t="s">
        <v>52</v>
      </c>
      <c r="P34" s="28" t="s">
        <v>43</v>
      </c>
      <c r="Q34" s="28" t="s">
        <v>44</v>
      </c>
      <c r="R34" s="24" t="s">
        <v>21</v>
      </c>
      <c r="S34" s="55" t="s">
        <v>21</v>
      </c>
      <c r="T34" s="29" t="s">
        <v>37</v>
      </c>
      <c r="U34" s="26" t="s">
        <v>34</v>
      </c>
      <c r="V34" s="26" t="s">
        <v>35</v>
      </c>
      <c r="W34" s="26" t="s">
        <v>36</v>
      </c>
      <c r="X34" s="26" t="s">
        <v>34</v>
      </c>
      <c r="Y34" s="24" t="s">
        <v>21</v>
      </c>
      <c r="Z34" s="55" t="s">
        <v>21</v>
      </c>
      <c r="AA34" s="25" t="s">
        <v>38</v>
      </c>
      <c r="AB34" s="54" t="s">
        <v>51</v>
      </c>
      <c r="AC34" s="54" t="s">
        <v>40</v>
      </c>
      <c r="AD34" s="54" t="s">
        <v>40</v>
      </c>
      <c r="AE34" s="54" t="s">
        <v>46</v>
      </c>
      <c r="AF34" s="24" t="s">
        <v>21</v>
      </c>
      <c r="AG34" s="55" t="s">
        <v>21</v>
      </c>
      <c r="AH34" s="28" t="s">
        <v>24</v>
      </c>
      <c r="AI34" s="28" t="s">
        <v>24</v>
      </c>
      <c r="AJ34" s="28" t="s">
        <v>24</v>
      </c>
      <c r="AK34" s="30">
        <f t="shared" si="14"/>
        <v>5</v>
      </c>
      <c r="AL34" s="42">
        <f t="shared" si="15"/>
        <v>10</v>
      </c>
      <c r="AM34" s="43">
        <f t="shared" si="16"/>
        <v>6</v>
      </c>
      <c r="AN34" s="33">
        <f t="shared" si="10"/>
        <v>10</v>
      </c>
      <c r="AO34" s="44">
        <f t="shared" si="11"/>
        <v>0</v>
      </c>
      <c r="AP34" s="35">
        <f t="shared" si="12"/>
        <v>0</v>
      </c>
      <c r="AQ34" s="28">
        <f t="shared" si="13"/>
        <v>0</v>
      </c>
      <c r="AR34" s="36">
        <f t="shared" si="1"/>
        <v>31</v>
      </c>
      <c r="AS34" s="49">
        <v>0</v>
      </c>
      <c r="AT34" s="38">
        <f>COUNTIF(C34:F34,"Week off")</f>
        <v>2</v>
      </c>
      <c r="AU34" s="38">
        <f>COUNTIF(G34:M34,"Week off")</f>
        <v>2</v>
      </c>
      <c r="AV34" s="38">
        <f>COUNTIF(N34:T34,"Week off")</f>
        <v>2</v>
      </c>
      <c r="AW34" s="38">
        <f>COUNTIF(U34:AA34,"Week off")</f>
        <v>2</v>
      </c>
      <c r="AX34" s="38">
        <f>COUNTIF(AB34:AF34,"Week off")</f>
        <v>1</v>
      </c>
      <c r="BC34" s="38">
        <v>5</v>
      </c>
    </row>
    <row r="35" spans="1:55" s="38" customFormat="1" ht="13.5" thickBot="1" x14ac:dyDescent="0.25">
      <c r="B35" s="36"/>
      <c r="C35" s="41"/>
      <c r="D35" s="41"/>
      <c r="E35" s="51"/>
      <c r="F35" s="51"/>
      <c r="G35" s="41"/>
      <c r="H35" s="41"/>
      <c r="I35" s="41"/>
      <c r="J35" s="41"/>
      <c r="K35" s="41"/>
      <c r="L35" s="51"/>
      <c r="M35" s="51"/>
      <c r="N35" s="41"/>
      <c r="O35" s="41"/>
      <c r="P35" s="41"/>
      <c r="Q35" s="41"/>
      <c r="R35" s="41"/>
      <c r="S35" s="51"/>
      <c r="T35" s="51"/>
      <c r="U35" s="41"/>
      <c r="V35" s="41"/>
      <c r="W35" s="41"/>
      <c r="X35" s="41"/>
      <c r="Y35" s="41"/>
      <c r="Z35" s="51"/>
      <c r="AA35" s="51"/>
      <c r="AB35" s="41"/>
      <c r="AC35" s="41"/>
      <c r="AD35" s="41"/>
      <c r="AE35" s="41"/>
      <c r="AF35" s="41"/>
      <c r="AG35" s="51"/>
      <c r="AH35" s="41"/>
      <c r="AI35" s="41"/>
      <c r="AJ35" s="41"/>
      <c r="AK35" s="30"/>
      <c r="AL35" s="31"/>
      <c r="AM35" s="32"/>
      <c r="AN35" s="33"/>
      <c r="AO35" s="34"/>
      <c r="AP35" s="35"/>
      <c r="AQ35" s="28"/>
      <c r="AR35" s="36"/>
      <c r="AS35" s="49"/>
    </row>
    <row r="36" spans="1:55" s="38" customFormat="1" ht="12.75" customHeight="1" thickBot="1" x14ac:dyDescent="0.25">
      <c r="A36" s="38">
        <v>1</v>
      </c>
      <c r="B36" s="53" t="s">
        <v>77</v>
      </c>
      <c r="C36" s="54" t="s">
        <v>39</v>
      </c>
      <c r="D36" s="54">
        <v>3</v>
      </c>
      <c r="E36" s="25" t="s">
        <v>78</v>
      </c>
      <c r="F36" s="25">
        <v>3</v>
      </c>
      <c r="G36" s="24" t="s">
        <v>21</v>
      </c>
      <c r="H36" s="24" t="s">
        <v>21</v>
      </c>
      <c r="I36" s="28" t="s">
        <v>24</v>
      </c>
      <c r="J36" s="28">
        <v>1</v>
      </c>
      <c r="K36" s="28">
        <v>1</v>
      </c>
      <c r="L36" s="27" t="s">
        <v>79</v>
      </c>
      <c r="M36" s="27">
        <v>1</v>
      </c>
      <c r="N36" s="24" t="s">
        <v>21</v>
      </c>
      <c r="O36" s="24" t="s">
        <v>21</v>
      </c>
      <c r="P36" s="26">
        <v>2</v>
      </c>
      <c r="Q36" s="26">
        <v>2</v>
      </c>
      <c r="R36" s="26">
        <v>2</v>
      </c>
      <c r="S36" s="29">
        <v>2</v>
      </c>
      <c r="T36" s="29">
        <v>2</v>
      </c>
      <c r="U36" s="24" t="s">
        <v>21</v>
      </c>
      <c r="V36" s="24" t="s">
        <v>21</v>
      </c>
      <c r="W36" s="54">
        <v>3</v>
      </c>
      <c r="X36" s="54">
        <v>3</v>
      </c>
      <c r="Y36" s="54">
        <v>3</v>
      </c>
      <c r="Z36" s="25" t="s">
        <v>78</v>
      </c>
      <c r="AA36" s="25">
        <v>3</v>
      </c>
      <c r="AB36" s="24" t="s">
        <v>21</v>
      </c>
      <c r="AC36" s="24" t="s">
        <v>21</v>
      </c>
      <c r="AD36" s="28">
        <v>1</v>
      </c>
      <c r="AE36" s="28">
        <v>1</v>
      </c>
      <c r="AF36" s="28">
        <v>1</v>
      </c>
      <c r="AG36" s="27" t="s">
        <v>79</v>
      </c>
      <c r="AH36" s="28">
        <v>1</v>
      </c>
      <c r="AI36" s="41"/>
      <c r="AJ36" s="41"/>
      <c r="AK36" s="30">
        <f t="shared" si="14"/>
        <v>9</v>
      </c>
      <c r="AL36" s="42">
        <f t="shared" si="15"/>
        <v>5</v>
      </c>
      <c r="AM36" s="43">
        <f t="shared" si="16"/>
        <v>9</v>
      </c>
      <c r="AN36" s="33">
        <f t="shared" si="10"/>
        <v>8</v>
      </c>
      <c r="AO36" s="44">
        <f t="shared" si="11"/>
        <v>0</v>
      </c>
      <c r="AP36" s="35">
        <f t="shared" si="12"/>
        <v>0</v>
      </c>
      <c r="AQ36" s="28">
        <f t="shared" si="13"/>
        <v>0</v>
      </c>
      <c r="AR36" s="36">
        <f t="shared" si="1"/>
        <v>31</v>
      </c>
      <c r="AS36" s="52"/>
      <c r="AT36" s="38">
        <f>COUNTIF(C36:F36,"Week off")</f>
        <v>0</v>
      </c>
      <c r="AU36" s="38">
        <f>COUNTIF(G36:M36,"Week off")</f>
        <v>2</v>
      </c>
      <c r="AV36" s="38">
        <f>COUNTIF(N36:T36,"Week off")</f>
        <v>2</v>
      </c>
      <c r="AW36" s="38">
        <f>COUNTIF(U36:AA36,"Week off")</f>
        <v>2</v>
      </c>
      <c r="AX36" s="38">
        <f>COUNTIF(AB36:AF36,"Week off")</f>
        <v>2</v>
      </c>
      <c r="AZ36" s="38" t="s">
        <v>27</v>
      </c>
      <c r="BB36" s="38" t="s">
        <v>27</v>
      </c>
      <c r="BC36" s="38">
        <v>1</v>
      </c>
    </row>
    <row r="37" spans="1:55" s="38" customFormat="1" ht="13.5" customHeight="1" thickBot="1" x14ac:dyDescent="0.25">
      <c r="A37" s="38">
        <v>2</v>
      </c>
      <c r="B37" s="53" t="s">
        <v>80</v>
      </c>
      <c r="C37" s="28" t="s">
        <v>24</v>
      </c>
      <c r="D37" s="40" t="s">
        <v>4</v>
      </c>
      <c r="E37" s="46" t="s">
        <v>4</v>
      </c>
      <c r="F37" s="46" t="s">
        <v>4</v>
      </c>
      <c r="G37" s="40" t="s">
        <v>4</v>
      </c>
      <c r="H37" s="24" t="s">
        <v>21</v>
      </c>
      <c r="I37" s="24" t="s">
        <v>21</v>
      </c>
      <c r="J37" s="40" t="s">
        <v>4</v>
      </c>
      <c r="K37" s="54" t="s">
        <v>38</v>
      </c>
      <c r="L37" s="25">
        <v>3</v>
      </c>
      <c r="M37" s="25">
        <v>3</v>
      </c>
      <c r="N37" s="54">
        <v>3</v>
      </c>
      <c r="O37" s="24" t="s">
        <v>21</v>
      </c>
      <c r="P37" s="24" t="s">
        <v>21</v>
      </c>
      <c r="Q37" s="28">
        <v>1</v>
      </c>
      <c r="R37" s="28">
        <v>1</v>
      </c>
      <c r="S37" s="27" t="s">
        <v>79</v>
      </c>
      <c r="T37" s="27" t="s">
        <v>79</v>
      </c>
      <c r="U37" s="28">
        <v>1</v>
      </c>
      <c r="V37" s="24" t="s">
        <v>21</v>
      </c>
      <c r="W37" s="24" t="s">
        <v>21</v>
      </c>
      <c r="X37" s="26">
        <v>2</v>
      </c>
      <c r="Y37" s="26">
        <v>2</v>
      </c>
      <c r="Z37" s="29">
        <v>2</v>
      </c>
      <c r="AA37" s="29">
        <v>2</v>
      </c>
      <c r="AB37" s="26">
        <v>2</v>
      </c>
      <c r="AC37" s="24" t="s">
        <v>21</v>
      </c>
      <c r="AD37" s="24" t="s">
        <v>21</v>
      </c>
      <c r="AE37" s="54">
        <v>3</v>
      </c>
      <c r="AF37" s="54" t="s">
        <v>39</v>
      </c>
      <c r="AG37" s="25">
        <v>3</v>
      </c>
      <c r="AH37" s="54">
        <v>3</v>
      </c>
      <c r="AI37" s="54">
        <v>3</v>
      </c>
      <c r="AJ37" s="41"/>
      <c r="AK37" s="30">
        <f t="shared" si="14"/>
        <v>6</v>
      </c>
      <c r="AL37" s="42">
        <f t="shared" si="15"/>
        <v>5</v>
      </c>
      <c r="AM37" s="43">
        <f t="shared" si="16"/>
        <v>7</v>
      </c>
      <c r="AN37" s="33">
        <f t="shared" si="10"/>
        <v>8</v>
      </c>
      <c r="AO37" s="44">
        <f t="shared" si="11"/>
        <v>5</v>
      </c>
      <c r="AP37" s="35">
        <f t="shared" si="12"/>
        <v>0</v>
      </c>
      <c r="AQ37" s="28">
        <f t="shared" si="13"/>
        <v>0</v>
      </c>
      <c r="AR37" s="36">
        <f t="shared" ref="AR37:AR89" si="23">SUM(AK37:AQ37)</f>
        <v>31</v>
      </c>
      <c r="AS37" s="52">
        <v>0</v>
      </c>
      <c r="AT37" s="38">
        <f>COUNTIF(C37:F37,"Week off")</f>
        <v>0</v>
      </c>
      <c r="AU37" s="38">
        <f>COUNTIF(G37:M37,"Week off")</f>
        <v>2</v>
      </c>
      <c r="AV37" s="38">
        <f>COUNTIF(N37:T37,"Week off")</f>
        <v>2</v>
      </c>
      <c r="AW37" s="38">
        <f>COUNTIF(U37:AA37,"Week off")</f>
        <v>2</v>
      </c>
      <c r="AX37" s="38">
        <f>COUNTIF(AB37:AF37,"Week off")</f>
        <v>2</v>
      </c>
      <c r="AZ37" s="38" t="s">
        <v>27</v>
      </c>
      <c r="BB37" s="38" t="s">
        <v>27</v>
      </c>
      <c r="BC37" s="38">
        <v>2</v>
      </c>
    </row>
    <row r="38" spans="1:55" s="38" customFormat="1" ht="13.5" customHeight="1" thickBot="1" x14ac:dyDescent="0.25">
      <c r="A38" s="38">
        <v>1</v>
      </c>
      <c r="B38" s="53" t="s">
        <v>81</v>
      </c>
      <c r="C38" s="26">
        <v>2</v>
      </c>
      <c r="D38" s="40" t="s">
        <v>4</v>
      </c>
      <c r="E38" s="29" t="s">
        <v>82</v>
      </c>
      <c r="F38" s="29">
        <v>2</v>
      </c>
      <c r="G38" s="24" t="s">
        <v>21</v>
      </c>
      <c r="H38" s="24" t="s">
        <v>21</v>
      </c>
      <c r="I38" s="54">
        <v>3</v>
      </c>
      <c r="J38" s="54">
        <v>3</v>
      </c>
      <c r="K38" s="54">
        <v>3</v>
      </c>
      <c r="L38" s="25" t="s">
        <v>78</v>
      </c>
      <c r="M38" s="25">
        <v>3</v>
      </c>
      <c r="N38" s="24" t="s">
        <v>21</v>
      </c>
      <c r="O38" s="24" t="s">
        <v>21</v>
      </c>
      <c r="P38" s="28">
        <v>1</v>
      </c>
      <c r="Q38" s="28">
        <v>1</v>
      </c>
      <c r="R38" s="28">
        <v>1</v>
      </c>
      <c r="S38" s="27">
        <v>1</v>
      </c>
      <c r="T38" s="46" t="s">
        <v>4</v>
      </c>
      <c r="U38" s="24" t="s">
        <v>21</v>
      </c>
      <c r="V38" s="24" t="s">
        <v>21</v>
      </c>
      <c r="W38" s="26">
        <v>2</v>
      </c>
      <c r="X38" s="26">
        <v>2</v>
      </c>
      <c r="Y38" s="26">
        <v>2</v>
      </c>
      <c r="Z38" s="29">
        <v>2</v>
      </c>
      <c r="AA38" s="29" t="s">
        <v>82</v>
      </c>
      <c r="AB38" s="24" t="s">
        <v>21</v>
      </c>
      <c r="AC38" s="24" t="s">
        <v>21</v>
      </c>
      <c r="AD38" s="54">
        <v>3</v>
      </c>
      <c r="AE38" s="54">
        <v>3</v>
      </c>
      <c r="AF38" s="54">
        <v>3</v>
      </c>
      <c r="AG38" s="25">
        <v>3</v>
      </c>
      <c r="AH38" s="54">
        <v>3</v>
      </c>
      <c r="AI38" s="41"/>
      <c r="AJ38" s="41"/>
      <c r="AK38" s="30">
        <f t="shared" si="14"/>
        <v>4</v>
      </c>
      <c r="AL38" s="42">
        <f t="shared" si="15"/>
        <v>8</v>
      </c>
      <c r="AM38" s="43">
        <f t="shared" si="16"/>
        <v>9</v>
      </c>
      <c r="AN38" s="33">
        <f t="shared" si="10"/>
        <v>8</v>
      </c>
      <c r="AO38" s="44">
        <f t="shared" si="11"/>
        <v>2</v>
      </c>
      <c r="AP38" s="35">
        <f t="shared" si="12"/>
        <v>0</v>
      </c>
      <c r="AQ38" s="28">
        <f t="shared" si="13"/>
        <v>0</v>
      </c>
      <c r="AR38" s="36">
        <f t="shared" si="23"/>
        <v>31</v>
      </c>
      <c r="AS38" s="52">
        <v>0</v>
      </c>
      <c r="AZ38" s="38" t="s">
        <v>27</v>
      </c>
      <c r="BB38" s="38" t="s">
        <v>27</v>
      </c>
      <c r="BC38" s="38">
        <v>1</v>
      </c>
    </row>
    <row r="39" spans="1:55" s="38" customFormat="1" ht="13.5" customHeight="1" thickBot="1" x14ac:dyDescent="0.25">
      <c r="A39" s="38">
        <v>1</v>
      </c>
      <c r="B39" s="53" t="s">
        <v>83</v>
      </c>
      <c r="C39" s="28">
        <v>1</v>
      </c>
      <c r="D39" s="28">
        <v>1</v>
      </c>
      <c r="E39" s="27" t="s">
        <v>41</v>
      </c>
      <c r="F39" s="27" t="s">
        <v>42</v>
      </c>
      <c r="G39" s="24" t="s">
        <v>21</v>
      </c>
      <c r="H39" s="24" t="s">
        <v>21</v>
      </c>
      <c r="I39" s="26">
        <v>2</v>
      </c>
      <c r="J39" s="26">
        <v>2</v>
      </c>
      <c r="K39" s="26">
        <v>2</v>
      </c>
      <c r="L39" s="29" t="s">
        <v>48</v>
      </c>
      <c r="M39" s="29" t="s">
        <v>49</v>
      </c>
      <c r="N39" s="24" t="s">
        <v>21</v>
      </c>
      <c r="O39" s="24" t="s">
        <v>21</v>
      </c>
      <c r="P39" s="54">
        <v>3</v>
      </c>
      <c r="Q39" s="54" t="s">
        <v>39</v>
      </c>
      <c r="R39" s="54" t="s">
        <v>39</v>
      </c>
      <c r="S39" s="25" t="s">
        <v>38</v>
      </c>
      <c r="T39" s="25" t="s">
        <v>78</v>
      </c>
      <c r="U39" s="24" t="s">
        <v>21</v>
      </c>
      <c r="V39" s="24" t="s">
        <v>21</v>
      </c>
      <c r="W39" s="28">
        <v>1</v>
      </c>
      <c r="X39" s="28">
        <v>1</v>
      </c>
      <c r="Y39" s="28">
        <v>1</v>
      </c>
      <c r="Z39" s="27" t="s">
        <v>41</v>
      </c>
      <c r="AA39" s="27" t="s">
        <v>41</v>
      </c>
      <c r="AB39" s="24" t="s">
        <v>21</v>
      </c>
      <c r="AC39" s="24" t="s">
        <v>21</v>
      </c>
      <c r="AD39" s="26">
        <v>2</v>
      </c>
      <c r="AE39" s="26">
        <v>2</v>
      </c>
      <c r="AF39" s="26" t="s">
        <v>49</v>
      </c>
      <c r="AG39" s="29" t="s">
        <v>48</v>
      </c>
      <c r="AH39" s="26">
        <v>2</v>
      </c>
      <c r="AI39" s="41"/>
      <c r="AJ39" s="41"/>
      <c r="AK39" s="30">
        <f t="shared" si="14"/>
        <v>9</v>
      </c>
      <c r="AL39" s="42">
        <f t="shared" si="15"/>
        <v>9</v>
      </c>
      <c r="AM39" s="43">
        <f t="shared" si="16"/>
        <v>5</v>
      </c>
      <c r="AN39" s="33">
        <f t="shared" si="10"/>
        <v>8</v>
      </c>
      <c r="AO39" s="44">
        <f t="shared" si="11"/>
        <v>0</v>
      </c>
      <c r="AP39" s="35">
        <f t="shared" si="12"/>
        <v>0</v>
      </c>
      <c r="AQ39" s="28">
        <f t="shared" si="13"/>
        <v>0</v>
      </c>
      <c r="AR39" s="36">
        <f t="shared" si="23"/>
        <v>31</v>
      </c>
      <c r="AS39" s="52">
        <v>0</v>
      </c>
      <c r="AZ39" s="38" t="s">
        <v>27</v>
      </c>
      <c r="BB39" s="38" t="s">
        <v>27</v>
      </c>
      <c r="BC39" s="38">
        <v>1</v>
      </c>
    </row>
    <row r="40" spans="1:55" s="38" customFormat="1" ht="13.5" thickBot="1" x14ac:dyDescent="0.25">
      <c r="A40" s="38">
        <v>4</v>
      </c>
      <c r="B40" s="53" t="s">
        <v>84</v>
      </c>
      <c r="C40" s="24" t="s">
        <v>21</v>
      </c>
      <c r="D40" s="24" t="s">
        <v>21</v>
      </c>
      <c r="E40" s="27" t="s">
        <v>79</v>
      </c>
      <c r="F40" s="27" t="s">
        <v>79</v>
      </c>
      <c r="G40" s="28">
        <v>1</v>
      </c>
      <c r="H40" s="28">
        <v>1</v>
      </c>
      <c r="I40" s="28">
        <v>1</v>
      </c>
      <c r="J40" s="24" t="s">
        <v>21</v>
      </c>
      <c r="K40" s="24" t="s">
        <v>21</v>
      </c>
      <c r="L40" s="29" t="s">
        <v>82</v>
      </c>
      <c r="M40" s="29">
        <v>2</v>
      </c>
      <c r="N40" s="26" t="s">
        <v>49</v>
      </c>
      <c r="O40" s="26">
        <v>2</v>
      </c>
      <c r="P40" s="26">
        <v>2</v>
      </c>
      <c r="Q40" s="24" t="s">
        <v>21</v>
      </c>
      <c r="R40" s="24" t="s">
        <v>21</v>
      </c>
      <c r="S40" s="46" t="s">
        <v>4</v>
      </c>
      <c r="T40" s="46" t="s">
        <v>4</v>
      </c>
      <c r="U40" s="54" t="s">
        <v>39</v>
      </c>
      <c r="V40" s="54" t="s">
        <v>39</v>
      </c>
      <c r="W40" s="54">
        <v>3</v>
      </c>
      <c r="X40" s="24" t="s">
        <v>21</v>
      </c>
      <c r="Y40" s="24" t="s">
        <v>21</v>
      </c>
      <c r="Z40" s="27" t="s">
        <v>79</v>
      </c>
      <c r="AA40" s="27" t="s">
        <v>79</v>
      </c>
      <c r="AB40" s="28">
        <v>1</v>
      </c>
      <c r="AC40" s="28" t="s">
        <v>42</v>
      </c>
      <c r="AD40" s="28">
        <v>1</v>
      </c>
      <c r="AE40" s="24" t="s">
        <v>21</v>
      </c>
      <c r="AF40" s="24" t="s">
        <v>21</v>
      </c>
      <c r="AG40" s="29" t="s">
        <v>82</v>
      </c>
      <c r="AH40" s="26">
        <v>2</v>
      </c>
      <c r="AI40" s="26">
        <v>2</v>
      </c>
      <c r="AJ40" s="26">
        <v>2</v>
      </c>
      <c r="AK40" s="30">
        <f t="shared" si="14"/>
        <v>10</v>
      </c>
      <c r="AL40" s="31">
        <f t="shared" si="15"/>
        <v>6</v>
      </c>
      <c r="AM40" s="32">
        <f t="shared" si="16"/>
        <v>3</v>
      </c>
      <c r="AN40" s="33">
        <f t="shared" si="10"/>
        <v>10</v>
      </c>
      <c r="AO40" s="34">
        <f t="shared" si="11"/>
        <v>2</v>
      </c>
      <c r="AP40" s="35">
        <f t="shared" si="12"/>
        <v>0</v>
      </c>
      <c r="AQ40" s="28">
        <f t="shared" si="13"/>
        <v>0</v>
      </c>
      <c r="AR40" s="36">
        <f t="shared" si="23"/>
        <v>31</v>
      </c>
      <c r="AS40" s="52">
        <v>0</v>
      </c>
      <c r="AZ40" s="38" t="s">
        <v>27</v>
      </c>
      <c r="BB40" s="38" t="s">
        <v>27</v>
      </c>
      <c r="BC40" s="38">
        <v>4</v>
      </c>
    </row>
    <row r="41" spans="1:55" s="38" customFormat="1" ht="15.75" thickBot="1" x14ac:dyDescent="0.3">
      <c r="A41" s="38">
        <v>5</v>
      </c>
      <c r="B41" s="53" t="s">
        <v>85</v>
      </c>
      <c r="C41" s="26">
        <v>2</v>
      </c>
      <c r="D41" s="24" t="s">
        <v>21</v>
      </c>
      <c r="E41" s="55" t="s">
        <v>21</v>
      </c>
      <c r="F41" s="25" t="s">
        <v>78</v>
      </c>
      <c r="G41" s="54">
        <v>3</v>
      </c>
      <c r="H41" s="54">
        <v>3</v>
      </c>
      <c r="I41" s="54">
        <v>3</v>
      </c>
      <c r="J41" s="54">
        <v>3</v>
      </c>
      <c r="K41" s="24" t="s">
        <v>21</v>
      </c>
      <c r="L41" s="55" t="s">
        <v>21</v>
      </c>
      <c r="M41" s="27" t="s">
        <v>79</v>
      </c>
      <c r="N41" s="28">
        <v>1</v>
      </c>
      <c r="O41" s="28">
        <v>1</v>
      </c>
      <c r="P41" s="28">
        <v>1</v>
      </c>
      <c r="Q41" s="28">
        <v>1</v>
      </c>
      <c r="R41" s="24" t="s">
        <v>21</v>
      </c>
      <c r="S41" s="55" t="s">
        <v>21</v>
      </c>
      <c r="T41" s="29" t="s">
        <v>82</v>
      </c>
      <c r="U41" s="26">
        <v>2</v>
      </c>
      <c r="V41" s="26">
        <v>2</v>
      </c>
      <c r="W41" s="26">
        <v>2</v>
      </c>
      <c r="X41" s="26">
        <v>2</v>
      </c>
      <c r="Y41" s="24" t="s">
        <v>21</v>
      </c>
      <c r="Z41" s="55" t="s">
        <v>21</v>
      </c>
      <c r="AA41" s="25" t="s">
        <v>78</v>
      </c>
      <c r="AB41" s="54">
        <v>3</v>
      </c>
      <c r="AC41" s="54" t="s">
        <v>39</v>
      </c>
      <c r="AD41" s="54">
        <v>3</v>
      </c>
      <c r="AE41" s="54">
        <v>3</v>
      </c>
      <c r="AF41" s="24" t="s">
        <v>21</v>
      </c>
      <c r="AG41" s="55" t="s">
        <v>21</v>
      </c>
      <c r="AH41" s="28">
        <v>1</v>
      </c>
      <c r="AI41" s="28">
        <v>1</v>
      </c>
      <c r="AJ41" s="28">
        <v>1</v>
      </c>
      <c r="AK41" s="30">
        <f t="shared" si="14"/>
        <v>5</v>
      </c>
      <c r="AL41" s="42">
        <f t="shared" si="15"/>
        <v>6</v>
      </c>
      <c r="AM41" s="43">
        <f t="shared" si="16"/>
        <v>10</v>
      </c>
      <c r="AN41" s="33">
        <f t="shared" si="10"/>
        <v>10</v>
      </c>
      <c r="AO41" s="44">
        <f t="shared" si="11"/>
        <v>0</v>
      </c>
      <c r="AP41" s="35">
        <f t="shared" si="12"/>
        <v>0</v>
      </c>
      <c r="AQ41" s="28">
        <f t="shared" si="13"/>
        <v>0</v>
      </c>
      <c r="AR41" s="1">
        <f t="shared" si="23"/>
        <v>31</v>
      </c>
      <c r="AS41" s="52">
        <v>0</v>
      </c>
      <c r="AZ41" s="38" t="s">
        <v>27</v>
      </c>
      <c r="BB41" s="38" t="s">
        <v>27</v>
      </c>
      <c r="BC41" s="38">
        <v>5</v>
      </c>
    </row>
    <row r="42" spans="1:55" s="38" customFormat="1" ht="15.75" thickBot="1" x14ac:dyDescent="0.3">
      <c r="A42" s="38">
        <v>3</v>
      </c>
      <c r="B42" s="53" t="s">
        <v>86</v>
      </c>
      <c r="C42" s="24" t="s">
        <v>21</v>
      </c>
      <c r="D42" s="54" t="s">
        <v>38</v>
      </c>
      <c r="E42" s="25" t="s">
        <v>38</v>
      </c>
      <c r="F42" s="25" t="s">
        <v>78</v>
      </c>
      <c r="G42" s="54">
        <v>3</v>
      </c>
      <c r="H42" s="54" t="s">
        <v>39</v>
      </c>
      <c r="I42" s="24" t="s">
        <v>21</v>
      </c>
      <c r="J42" s="24" t="s">
        <v>21</v>
      </c>
      <c r="K42" s="28">
        <v>1</v>
      </c>
      <c r="L42" s="27" t="s">
        <v>41</v>
      </c>
      <c r="M42" s="27">
        <v>1</v>
      </c>
      <c r="N42" s="28">
        <v>1</v>
      </c>
      <c r="O42" s="28">
        <v>1</v>
      </c>
      <c r="P42" s="24" t="s">
        <v>21</v>
      </c>
      <c r="Q42" s="24" t="s">
        <v>21</v>
      </c>
      <c r="R42" s="26">
        <v>2</v>
      </c>
      <c r="S42" s="29" t="s">
        <v>82</v>
      </c>
      <c r="T42" s="29">
        <v>2</v>
      </c>
      <c r="U42" s="26">
        <v>2</v>
      </c>
      <c r="V42" s="26">
        <v>2</v>
      </c>
      <c r="W42" s="24" t="s">
        <v>21</v>
      </c>
      <c r="X42" s="24" t="s">
        <v>21</v>
      </c>
      <c r="Y42" s="54">
        <v>3</v>
      </c>
      <c r="Z42" s="25">
        <v>3</v>
      </c>
      <c r="AA42" s="25">
        <v>3</v>
      </c>
      <c r="AB42" s="54" t="s">
        <v>39</v>
      </c>
      <c r="AC42" s="54">
        <v>3</v>
      </c>
      <c r="AD42" s="24" t="s">
        <v>21</v>
      </c>
      <c r="AE42" s="24" t="s">
        <v>21</v>
      </c>
      <c r="AF42" s="28">
        <v>1</v>
      </c>
      <c r="AG42" s="27" t="s">
        <v>41</v>
      </c>
      <c r="AH42" s="28">
        <v>1</v>
      </c>
      <c r="AI42" s="28">
        <v>1</v>
      </c>
      <c r="AJ42" s="28">
        <v>1</v>
      </c>
      <c r="AK42" s="30">
        <f t="shared" si="14"/>
        <v>7</v>
      </c>
      <c r="AL42" s="42">
        <f t="shared" si="15"/>
        <v>5</v>
      </c>
      <c r="AM42" s="43">
        <f t="shared" si="16"/>
        <v>10</v>
      </c>
      <c r="AN42" s="33">
        <f t="shared" si="10"/>
        <v>9</v>
      </c>
      <c r="AO42" s="44">
        <f t="shared" si="11"/>
        <v>0</v>
      </c>
      <c r="AP42" s="35">
        <f t="shared" si="12"/>
        <v>0</v>
      </c>
      <c r="AQ42" s="28">
        <f t="shared" si="13"/>
        <v>0</v>
      </c>
      <c r="AR42" s="1">
        <f t="shared" si="23"/>
        <v>31</v>
      </c>
      <c r="AS42" s="52">
        <v>0</v>
      </c>
      <c r="AZ42" s="38" t="s">
        <v>27</v>
      </c>
      <c r="BB42" s="38" t="s">
        <v>27</v>
      </c>
      <c r="BC42" s="38">
        <v>3</v>
      </c>
    </row>
    <row r="43" spans="1:55" s="58" customFormat="1" ht="13.5" thickBot="1" x14ac:dyDescent="0.25">
      <c r="A43" s="38">
        <v>4</v>
      </c>
      <c r="B43" s="53" t="s">
        <v>87</v>
      </c>
      <c r="C43" s="24" t="s">
        <v>21</v>
      </c>
      <c r="D43" s="24" t="s">
        <v>21</v>
      </c>
      <c r="E43" s="29" t="s">
        <v>49</v>
      </c>
      <c r="F43" s="29" t="s">
        <v>49</v>
      </c>
      <c r="G43" s="26">
        <v>2</v>
      </c>
      <c r="H43" s="26">
        <v>2</v>
      </c>
      <c r="I43" s="26">
        <v>2</v>
      </c>
      <c r="J43" s="24" t="s">
        <v>21</v>
      </c>
      <c r="K43" s="24" t="s">
        <v>21</v>
      </c>
      <c r="L43" s="25">
        <v>3</v>
      </c>
      <c r="M43" s="25" t="s">
        <v>78</v>
      </c>
      <c r="N43" s="54">
        <v>3</v>
      </c>
      <c r="O43" s="54">
        <v>3</v>
      </c>
      <c r="P43" s="54">
        <v>3</v>
      </c>
      <c r="Q43" s="24" t="s">
        <v>21</v>
      </c>
      <c r="R43" s="24" t="s">
        <v>21</v>
      </c>
      <c r="S43" s="27">
        <v>1</v>
      </c>
      <c r="T43" s="27">
        <v>1</v>
      </c>
      <c r="U43" s="28">
        <v>1</v>
      </c>
      <c r="V43" s="28">
        <v>1</v>
      </c>
      <c r="W43" s="28">
        <v>1</v>
      </c>
      <c r="X43" s="24" t="s">
        <v>21</v>
      </c>
      <c r="Y43" s="24" t="s">
        <v>21</v>
      </c>
      <c r="Z43" s="29">
        <v>2</v>
      </c>
      <c r="AA43" s="29">
        <v>2</v>
      </c>
      <c r="AB43" s="26">
        <v>2</v>
      </c>
      <c r="AC43" s="26">
        <v>2</v>
      </c>
      <c r="AD43" s="26">
        <v>2</v>
      </c>
      <c r="AE43" s="24" t="s">
        <v>21</v>
      </c>
      <c r="AF43" s="24" t="s">
        <v>21</v>
      </c>
      <c r="AG43" s="25" t="s">
        <v>39</v>
      </c>
      <c r="AH43" s="54">
        <v>3</v>
      </c>
      <c r="AI43" s="54">
        <v>3</v>
      </c>
      <c r="AJ43" s="54">
        <v>3</v>
      </c>
      <c r="AK43" s="30">
        <f t="shared" si="14"/>
        <v>5</v>
      </c>
      <c r="AL43" s="42">
        <f t="shared" si="15"/>
        <v>10</v>
      </c>
      <c r="AM43" s="43">
        <f t="shared" si="16"/>
        <v>6</v>
      </c>
      <c r="AN43" s="33">
        <f t="shared" si="10"/>
        <v>10</v>
      </c>
      <c r="AO43" s="44">
        <f t="shared" si="11"/>
        <v>0</v>
      </c>
      <c r="AP43" s="35">
        <f t="shared" si="12"/>
        <v>0</v>
      </c>
      <c r="AQ43" s="28">
        <f t="shared" si="13"/>
        <v>0</v>
      </c>
      <c r="AR43" s="36">
        <f t="shared" si="23"/>
        <v>31</v>
      </c>
      <c r="AS43" s="48">
        <v>0</v>
      </c>
      <c r="AZ43" s="38" t="s">
        <v>27</v>
      </c>
      <c r="BB43" s="38" t="s">
        <v>27</v>
      </c>
      <c r="BC43" s="38">
        <v>4</v>
      </c>
    </row>
    <row r="44" spans="1:55" ht="15.75" thickBot="1" x14ac:dyDescent="0.3">
      <c r="A44" s="38">
        <v>2</v>
      </c>
      <c r="B44" s="53" t="s">
        <v>88</v>
      </c>
      <c r="C44" s="26">
        <v>2</v>
      </c>
      <c r="D44" s="26" t="s">
        <v>49</v>
      </c>
      <c r="E44" s="29">
        <v>2</v>
      </c>
      <c r="F44" s="29" t="s">
        <v>82</v>
      </c>
      <c r="G44" s="26">
        <v>2</v>
      </c>
      <c r="H44" s="24" t="s">
        <v>21</v>
      </c>
      <c r="I44" s="24" t="s">
        <v>21</v>
      </c>
      <c r="J44" s="54" t="s">
        <v>39</v>
      </c>
      <c r="K44" s="54">
        <v>3</v>
      </c>
      <c r="L44" s="25">
        <v>3</v>
      </c>
      <c r="M44" s="25">
        <v>3</v>
      </c>
      <c r="N44" s="54">
        <v>3</v>
      </c>
      <c r="O44" s="24" t="s">
        <v>21</v>
      </c>
      <c r="P44" s="24" t="s">
        <v>21</v>
      </c>
      <c r="Q44" s="28">
        <v>1</v>
      </c>
      <c r="R44" s="28">
        <v>1</v>
      </c>
      <c r="S44" s="46" t="s">
        <v>4</v>
      </c>
      <c r="T44" s="46" t="s">
        <v>4</v>
      </c>
      <c r="U44" s="40" t="s">
        <v>4</v>
      </c>
      <c r="V44" s="24" t="s">
        <v>21</v>
      </c>
      <c r="W44" s="24" t="s">
        <v>21</v>
      </c>
      <c r="X44" s="40" t="s">
        <v>4</v>
      </c>
      <c r="Y44" s="26" t="s">
        <v>49</v>
      </c>
      <c r="Z44" s="29" t="s">
        <v>82</v>
      </c>
      <c r="AA44" s="29">
        <v>2</v>
      </c>
      <c r="AB44" s="26">
        <v>2</v>
      </c>
      <c r="AC44" s="24" t="s">
        <v>21</v>
      </c>
      <c r="AD44" s="24" t="s">
        <v>21</v>
      </c>
      <c r="AE44" s="54">
        <v>3</v>
      </c>
      <c r="AF44" s="54">
        <v>3</v>
      </c>
      <c r="AG44" s="25" t="s">
        <v>78</v>
      </c>
      <c r="AH44" s="54">
        <v>3</v>
      </c>
      <c r="AI44" s="54">
        <v>3</v>
      </c>
      <c r="AJ44" s="41"/>
      <c r="AK44" s="30">
        <f t="shared" si="14"/>
        <v>2</v>
      </c>
      <c r="AL44" s="42">
        <f t="shared" si="15"/>
        <v>9</v>
      </c>
      <c r="AM44" s="43">
        <f t="shared" si="16"/>
        <v>8</v>
      </c>
      <c r="AN44" s="33">
        <f t="shared" si="10"/>
        <v>8</v>
      </c>
      <c r="AO44" s="44">
        <f t="shared" si="11"/>
        <v>4</v>
      </c>
      <c r="AP44" s="35">
        <f t="shared" si="12"/>
        <v>0</v>
      </c>
      <c r="AQ44" s="28">
        <f t="shared" si="13"/>
        <v>0</v>
      </c>
      <c r="AR44" s="1">
        <f t="shared" si="23"/>
        <v>31</v>
      </c>
      <c r="AS44" s="48">
        <v>0</v>
      </c>
      <c r="AT44">
        <f t="shared" ref="AT44:AT51" si="24">COUNTIF(C44:F44,"Week off")</f>
        <v>0</v>
      </c>
      <c r="AU44">
        <f t="shared" ref="AU44:AU51" si="25">COUNTIF(G44:M44,"Week off")</f>
        <v>2</v>
      </c>
      <c r="AV44">
        <f t="shared" ref="AV44:AV51" si="26">COUNTIF(N44:T44,"Week off")</f>
        <v>2</v>
      </c>
      <c r="AW44">
        <f t="shared" ref="AW44:AW51" si="27">COUNTIF(U44:AA44,"Week off")</f>
        <v>2</v>
      </c>
      <c r="AX44">
        <f t="shared" ref="AX44:AX51" si="28">COUNTIF(AB44:AF44,"Week off")</f>
        <v>2</v>
      </c>
      <c r="AZ44" s="38" t="s">
        <v>27</v>
      </c>
      <c r="BB44" s="38" t="s">
        <v>27</v>
      </c>
      <c r="BC44" s="38">
        <v>2</v>
      </c>
    </row>
    <row r="45" spans="1:55" ht="15.75" thickBot="1" x14ac:dyDescent="0.3">
      <c r="A45" s="38">
        <v>3</v>
      </c>
      <c r="B45" s="53" t="s">
        <v>89</v>
      </c>
      <c r="C45" s="24" t="s">
        <v>21</v>
      </c>
      <c r="D45" s="40" t="s">
        <v>4</v>
      </c>
      <c r="E45" s="29">
        <v>2</v>
      </c>
      <c r="F45" s="29">
        <v>2</v>
      </c>
      <c r="G45" s="26">
        <v>2</v>
      </c>
      <c r="H45" s="26">
        <v>2</v>
      </c>
      <c r="I45" s="24" t="s">
        <v>21</v>
      </c>
      <c r="J45" s="24" t="s">
        <v>21</v>
      </c>
      <c r="K45" s="54" t="s">
        <v>40</v>
      </c>
      <c r="L45" s="25">
        <v>3</v>
      </c>
      <c r="M45" s="25">
        <v>3</v>
      </c>
      <c r="N45" s="54">
        <v>3</v>
      </c>
      <c r="O45" s="54">
        <v>3</v>
      </c>
      <c r="P45" s="24" t="s">
        <v>21</v>
      </c>
      <c r="Q45" s="24" t="s">
        <v>21</v>
      </c>
      <c r="R45" s="28" t="s">
        <v>42</v>
      </c>
      <c r="S45" s="27">
        <v>1</v>
      </c>
      <c r="T45" s="27">
        <v>1</v>
      </c>
      <c r="U45" s="28">
        <v>1</v>
      </c>
      <c r="V45" s="28">
        <v>1</v>
      </c>
      <c r="W45" s="24" t="s">
        <v>21</v>
      </c>
      <c r="X45" s="24" t="s">
        <v>21</v>
      </c>
      <c r="Y45" s="26">
        <v>2</v>
      </c>
      <c r="Z45" s="29">
        <v>2</v>
      </c>
      <c r="AA45" s="29">
        <v>2</v>
      </c>
      <c r="AB45" s="26">
        <v>2</v>
      </c>
      <c r="AC45" s="26">
        <v>2</v>
      </c>
      <c r="AD45" s="24" t="s">
        <v>21</v>
      </c>
      <c r="AE45" s="24" t="s">
        <v>21</v>
      </c>
      <c r="AF45" s="54">
        <v>3</v>
      </c>
      <c r="AG45" s="25" t="s">
        <v>38</v>
      </c>
      <c r="AH45" s="54">
        <v>3</v>
      </c>
      <c r="AI45" s="54">
        <v>3</v>
      </c>
      <c r="AJ45" s="54">
        <v>3</v>
      </c>
      <c r="AK45" s="30">
        <f t="shared" si="14"/>
        <v>5</v>
      </c>
      <c r="AL45" s="42">
        <f t="shared" si="15"/>
        <v>9</v>
      </c>
      <c r="AM45" s="43">
        <f t="shared" si="16"/>
        <v>7</v>
      </c>
      <c r="AN45" s="33">
        <f t="shared" si="10"/>
        <v>9</v>
      </c>
      <c r="AO45" s="44">
        <f t="shared" si="11"/>
        <v>1</v>
      </c>
      <c r="AP45" s="35">
        <f t="shared" si="12"/>
        <v>0</v>
      </c>
      <c r="AQ45" s="28">
        <f t="shared" si="13"/>
        <v>0</v>
      </c>
      <c r="AR45" s="1">
        <f t="shared" si="23"/>
        <v>31</v>
      </c>
      <c r="AS45" s="59"/>
      <c r="AT45">
        <f t="shared" si="24"/>
        <v>1</v>
      </c>
      <c r="AU45">
        <f t="shared" si="25"/>
        <v>2</v>
      </c>
      <c r="AV45">
        <f t="shared" si="26"/>
        <v>2</v>
      </c>
      <c r="AW45">
        <f t="shared" si="27"/>
        <v>2</v>
      </c>
      <c r="AX45">
        <f t="shared" si="28"/>
        <v>2</v>
      </c>
      <c r="AZ45" s="38"/>
      <c r="BA45" s="38"/>
      <c r="BB45" s="38"/>
      <c r="BC45" s="38">
        <v>3</v>
      </c>
    </row>
    <row r="46" spans="1:55" ht="15.75" thickBot="1" x14ac:dyDescent="0.3">
      <c r="A46" s="38">
        <v>3</v>
      </c>
      <c r="B46" s="53" t="s">
        <v>90</v>
      </c>
      <c r="C46" s="24" t="s">
        <v>21</v>
      </c>
      <c r="D46" s="54" t="s">
        <v>39</v>
      </c>
      <c r="E46" s="25" t="s">
        <v>39</v>
      </c>
      <c r="F46" s="25" t="s">
        <v>39</v>
      </c>
      <c r="G46" s="54">
        <v>3</v>
      </c>
      <c r="H46" s="54">
        <v>3</v>
      </c>
      <c r="I46" s="24" t="s">
        <v>21</v>
      </c>
      <c r="J46" s="24" t="s">
        <v>21</v>
      </c>
      <c r="K46" s="28">
        <v>1</v>
      </c>
      <c r="L46" s="27">
        <v>1</v>
      </c>
      <c r="M46" s="27">
        <v>1</v>
      </c>
      <c r="N46" s="28">
        <v>1</v>
      </c>
      <c r="O46" s="40" t="s">
        <v>4</v>
      </c>
      <c r="P46" s="24" t="s">
        <v>21</v>
      </c>
      <c r="Q46" s="24" t="s">
        <v>21</v>
      </c>
      <c r="R46" s="26">
        <v>2</v>
      </c>
      <c r="S46" s="29">
        <v>2</v>
      </c>
      <c r="T46" s="29" t="s">
        <v>26</v>
      </c>
      <c r="U46" s="26">
        <v>2</v>
      </c>
      <c r="V46" s="26">
        <v>2</v>
      </c>
      <c r="W46" s="24" t="s">
        <v>21</v>
      </c>
      <c r="X46" s="24" t="s">
        <v>21</v>
      </c>
      <c r="Y46" s="54">
        <v>3</v>
      </c>
      <c r="Z46" s="25">
        <v>3</v>
      </c>
      <c r="AA46" s="25">
        <v>3</v>
      </c>
      <c r="AB46" s="54">
        <v>3</v>
      </c>
      <c r="AC46" s="54">
        <v>3</v>
      </c>
      <c r="AD46" s="24" t="s">
        <v>21</v>
      </c>
      <c r="AE46" s="24" t="s">
        <v>21</v>
      </c>
      <c r="AF46" s="28">
        <v>1</v>
      </c>
      <c r="AG46" s="27">
        <v>1</v>
      </c>
      <c r="AH46" s="28">
        <v>1</v>
      </c>
      <c r="AI46" s="28">
        <v>1</v>
      </c>
      <c r="AJ46" s="28">
        <v>1</v>
      </c>
      <c r="AK46" s="30">
        <f t="shared" si="14"/>
        <v>6</v>
      </c>
      <c r="AL46" s="42">
        <f t="shared" si="15"/>
        <v>5</v>
      </c>
      <c r="AM46" s="43">
        <f t="shared" si="16"/>
        <v>10</v>
      </c>
      <c r="AN46" s="33">
        <f t="shared" si="10"/>
        <v>9</v>
      </c>
      <c r="AO46" s="44">
        <f t="shared" si="11"/>
        <v>1</v>
      </c>
      <c r="AP46" s="35">
        <f t="shared" si="12"/>
        <v>0</v>
      </c>
      <c r="AQ46" s="28">
        <f t="shared" si="13"/>
        <v>0</v>
      </c>
      <c r="AR46" s="1">
        <f t="shared" si="23"/>
        <v>31</v>
      </c>
      <c r="AS46" s="48">
        <v>0</v>
      </c>
      <c r="AT46">
        <f t="shared" si="24"/>
        <v>1</v>
      </c>
      <c r="AU46">
        <f t="shared" si="25"/>
        <v>2</v>
      </c>
      <c r="AV46">
        <f t="shared" si="26"/>
        <v>2</v>
      </c>
      <c r="AW46">
        <f t="shared" si="27"/>
        <v>2</v>
      </c>
      <c r="AX46">
        <f t="shared" si="28"/>
        <v>2</v>
      </c>
      <c r="AZ46" t="s">
        <v>27</v>
      </c>
      <c r="BB46" t="s">
        <v>27</v>
      </c>
      <c r="BC46" s="38">
        <v>3</v>
      </c>
    </row>
    <row r="47" spans="1:55" s="38" customFormat="1" ht="13.5" thickBot="1" x14ac:dyDescent="0.25">
      <c r="A47" s="38">
        <v>4</v>
      </c>
      <c r="B47" s="53" t="s">
        <v>91</v>
      </c>
      <c r="C47" s="24" t="s">
        <v>21</v>
      </c>
      <c r="D47" s="24" t="s">
        <v>21</v>
      </c>
      <c r="E47" s="46" t="s">
        <v>4</v>
      </c>
      <c r="F47" s="25">
        <v>3</v>
      </c>
      <c r="G47" s="54" t="s">
        <v>39</v>
      </c>
      <c r="H47" s="54">
        <v>3</v>
      </c>
      <c r="I47" s="54" t="s">
        <v>39</v>
      </c>
      <c r="J47" s="24" t="s">
        <v>21</v>
      </c>
      <c r="K47" s="24" t="s">
        <v>21</v>
      </c>
      <c r="L47" s="27" t="s">
        <v>42</v>
      </c>
      <c r="M47" s="27">
        <v>1</v>
      </c>
      <c r="N47" s="28">
        <v>1</v>
      </c>
      <c r="O47" s="28">
        <v>1</v>
      </c>
      <c r="P47" s="28">
        <v>1</v>
      </c>
      <c r="Q47" s="24" t="s">
        <v>21</v>
      </c>
      <c r="R47" s="24" t="s">
        <v>21</v>
      </c>
      <c r="S47" s="29" t="s">
        <v>48</v>
      </c>
      <c r="T47" s="29" t="s">
        <v>49</v>
      </c>
      <c r="U47" s="26">
        <v>2</v>
      </c>
      <c r="V47" s="26">
        <v>2</v>
      </c>
      <c r="W47" s="26">
        <v>2</v>
      </c>
      <c r="X47" s="24" t="s">
        <v>21</v>
      </c>
      <c r="Y47" s="24" t="s">
        <v>21</v>
      </c>
      <c r="Z47" s="25" t="s">
        <v>38</v>
      </c>
      <c r="AA47" s="25" t="s">
        <v>59</v>
      </c>
      <c r="AB47" s="54">
        <v>3</v>
      </c>
      <c r="AC47" s="54">
        <v>3</v>
      </c>
      <c r="AD47" s="54">
        <v>3</v>
      </c>
      <c r="AE47" s="24" t="s">
        <v>21</v>
      </c>
      <c r="AF47" s="24" t="s">
        <v>21</v>
      </c>
      <c r="AG47" s="27">
        <v>1</v>
      </c>
      <c r="AH47" s="28">
        <v>1</v>
      </c>
      <c r="AI47" s="28">
        <v>1</v>
      </c>
      <c r="AJ47" s="28">
        <v>1</v>
      </c>
      <c r="AK47" s="30">
        <f t="shared" si="14"/>
        <v>6</v>
      </c>
      <c r="AL47" s="31">
        <f t="shared" si="15"/>
        <v>5</v>
      </c>
      <c r="AM47" s="32">
        <f t="shared" si="16"/>
        <v>9</v>
      </c>
      <c r="AN47" s="33">
        <f t="shared" si="10"/>
        <v>10</v>
      </c>
      <c r="AO47" s="34">
        <f t="shared" si="11"/>
        <v>1</v>
      </c>
      <c r="AP47" s="35">
        <f t="shared" si="12"/>
        <v>0</v>
      </c>
      <c r="AQ47" s="28">
        <f t="shared" si="13"/>
        <v>0</v>
      </c>
      <c r="AR47" s="36">
        <f t="shared" si="23"/>
        <v>31</v>
      </c>
      <c r="AS47" s="48">
        <v>0</v>
      </c>
      <c r="AT47" s="38">
        <f t="shared" si="24"/>
        <v>2</v>
      </c>
      <c r="AU47" s="38">
        <f t="shared" si="25"/>
        <v>2</v>
      </c>
      <c r="AV47" s="38">
        <f t="shared" si="26"/>
        <v>2</v>
      </c>
      <c r="AW47" s="38">
        <f t="shared" si="27"/>
        <v>2</v>
      </c>
      <c r="AX47" s="38">
        <f t="shared" si="28"/>
        <v>2</v>
      </c>
      <c r="AZ47" s="38" t="s">
        <v>27</v>
      </c>
      <c r="BB47" s="38" t="s">
        <v>27</v>
      </c>
      <c r="BC47" s="38">
        <v>4</v>
      </c>
    </row>
    <row r="48" spans="1:55" ht="15.75" thickBot="1" x14ac:dyDescent="0.3">
      <c r="A48" s="38">
        <v>2</v>
      </c>
      <c r="B48" s="53" t="s">
        <v>92</v>
      </c>
      <c r="C48" s="28">
        <v>1</v>
      </c>
      <c r="D48" s="28">
        <v>1</v>
      </c>
      <c r="E48" s="27" t="s">
        <v>24</v>
      </c>
      <c r="F48" s="27">
        <v>1</v>
      </c>
      <c r="G48" s="28">
        <v>1</v>
      </c>
      <c r="H48" s="24" t="s">
        <v>21</v>
      </c>
      <c r="I48" s="24" t="s">
        <v>21</v>
      </c>
      <c r="J48" s="26">
        <v>2</v>
      </c>
      <c r="K48" s="26">
        <v>2</v>
      </c>
      <c r="L48" s="29">
        <v>2</v>
      </c>
      <c r="M48" s="29" t="s">
        <v>82</v>
      </c>
      <c r="N48" s="26">
        <v>2</v>
      </c>
      <c r="O48" s="24" t="s">
        <v>21</v>
      </c>
      <c r="P48" s="24" t="s">
        <v>21</v>
      </c>
      <c r="Q48" s="60"/>
      <c r="R48" s="60"/>
      <c r="S48" s="61"/>
      <c r="T48" s="61"/>
      <c r="U48" s="60"/>
      <c r="V48" s="60"/>
      <c r="W48" s="60"/>
      <c r="X48" s="60"/>
      <c r="Y48" s="60"/>
      <c r="Z48" s="61"/>
      <c r="AA48" s="61"/>
      <c r="AB48" s="60"/>
      <c r="AC48" s="60"/>
      <c r="AD48" s="60"/>
      <c r="AE48" s="60"/>
      <c r="AF48" s="60"/>
      <c r="AG48" s="61"/>
      <c r="AH48" s="26">
        <v>2</v>
      </c>
      <c r="AI48" s="26">
        <v>2</v>
      </c>
      <c r="AJ48" s="41"/>
      <c r="AK48" s="30">
        <f t="shared" si="14"/>
        <v>5</v>
      </c>
      <c r="AL48" s="42">
        <f t="shared" si="15"/>
        <v>5</v>
      </c>
      <c r="AM48" s="43">
        <f t="shared" si="16"/>
        <v>0</v>
      </c>
      <c r="AN48" s="33">
        <f t="shared" si="10"/>
        <v>4</v>
      </c>
      <c r="AO48" s="44">
        <f t="shared" si="11"/>
        <v>0</v>
      </c>
      <c r="AP48" s="35">
        <f t="shared" si="12"/>
        <v>0</v>
      </c>
      <c r="AQ48" s="28">
        <f t="shared" si="13"/>
        <v>0</v>
      </c>
      <c r="AR48" s="1">
        <f t="shared" si="23"/>
        <v>14</v>
      </c>
      <c r="AS48" s="48">
        <v>0</v>
      </c>
      <c r="AT48">
        <f t="shared" si="24"/>
        <v>0</v>
      </c>
      <c r="AU48">
        <f t="shared" si="25"/>
        <v>2</v>
      </c>
      <c r="AV48">
        <f t="shared" si="26"/>
        <v>2</v>
      </c>
      <c r="AW48">
        <f t="shared" si="27"/>
        <v>0</v>
      </c>
      <c r="AX48">
        <f t="shared" si="28"/>
        <v>0</v>
      </c>
      <c r="AZ48" t="s">
        <v>27</v>
      </c>
      <c r="BB48" t="s">
        <v>27</v>
      </c>
      <c r="BC48" s="38">
        <v>2</v>
      </c>
    </row>
    <row r="49" spans="1:55" s="38" customFormat="1" ht="13.5" thickBot="1" x14ac:dyDescent="0.25">
      <c r="B49" s="36"/>
      <c r="C49" s="41"/>
      <c r="D49" s="41"/>
      <c r="E49" s="51"/>
      <c r="F49" s="51"/>
      <c r="G49" s="41"/>
      <c r="H49" s="41"/>
      <c r="I49" s="41"/>
      <c r="J49" s="41"/>
      <c r="K49" s="41"/>
      <c r="L49" s="51"/>
      <c r="M49" s="51"/>
      <c r="N49" s="41"/>
      <c r="O49" s="41"/>
      <c r="P49" s="41"/>
      <c r="Q49" s="41"/>
      <c r="R49" s="41"/>
      <c r="S49" s="51"/>
      <c r="T49" s="51"/>
      <c r="U49" s="41"/>
      <c r="V49" s="41"/>
      <c r="W49" s="41"/>
      <c r="X49" s="41"/>
      <c r="Y49" s="41"/>
      <c r="Z49" s="51"/>
      <c r="AA49" s="51"/>
      <c r="AB49" s="41"/>
      <c r="AC49" s="41"/>
      <c r="AD49" s="41"/>
      <c r="AE49" s="41"/>
      <c r="AF49" s="41"/>
      <c r="AG49" s="51"/>
      <c r="AH49" s="41"/>
      <c r="AI49" s="41"/>
      <c r="AJ49" s="41"/>
      <c r="AK49" s="30"/>
      <c r="AL49" s="31"/>
      <c r="AM49" s="32"/>
      <c r="AN49" s="33"/>
      <c r="AO49" s="34"/>
      <c r="AP49" s="35"/>
      <c r="AQ49" s="28"/>
      <c r="AR49" s="36"/>
      <c r="AS49" s="48"/>
    </row>
    <row r="50" spans="1:55" ht="15.75" thickBot="1" x14ac:dyDescent="0.3">
      <c r="A50" s="38">
        <v>1</v>
      </c>
      <c r="B50" s="53" t="s">
        <v>93</v>
      </c>
      <c r="C50" s="26">
        <v>2</v>
      </c>
      <c r="D50" s="26">
        <v>2</v>
      </c>
      <c r="E50" s="29">
        <v>2</v>
      </c>
      <c r="F50" s="29">
        <v>2</v>
      </c>
      <c r="G50" s="24" t="s">
        <v>21</v>
      </c>
      <c r="H50" s="24" t="s">
        <v>21</v>
      </c>
      <c r="I50" s="54" t="s">
        <v>22</v>
      </c>
      <c r="J50" s="54" t="s">
        <v>22</v>
      </c>
      <c r="K50" s="54" t="s">
        <v>22</v>
      </c>
      <c r="L50" s="25">
        <v>3</v>
      </c>
      <c r="M50" s="25">
        <v>3</v>
      </c>
      <c r="N50" s="24" t="s">
        <v>21</v>
      </c>
      <c r="O50" s="24" t="s">
        <v>21</v>
      </c>
      <c r="P50" s="28">
        <v>1</v>
      </c>
      <c r="Q50" s="28">
        <v>1</v>
      </c>
      <c r="R50" s="28">
        <v>1</v>
      </c>
      <c r="S50" s="27">
        <v>1</v>
      </c>
      <c r="T50" s="46" t="s">
        <v>4</v>
      </c>
      <c r="U50" s="24" t="s">
        <v>21</v>
      </c>
      <c r="V50" s="24" t="s">
        <v>21</v>
      </c>
      <c r="W50" s="26">
        <v>2</v>
      </c>
      <c r="X50" s="26">
        <v>2</v>
      </c>
      <c r="Y50" s="26">
        <v>2</v>
      </c>
      <c r="Z50" s="29">
        <v>2</v>
      </c>
      <c r="AA50" s="29">
        <v>2</v>
      </c>
      <c r="AB50" s="24" t="s">
        <v>21</v>
      </c>
      <c r="AC50" s="24" t="s">
        <v>21</v>
      </c>
      <c r="AD50" s="54">
        <v>3</v>
      </c>
      <c r="AE50" s="54">
        <v>3</v>
      </c>
      <c r="AF50" s="54">
        <v>3</v>
      </c>
      <c r="AG50" s="25">
        <v>3</v>
      </c>
      <c r="AH50" s="54">
        <v>3</v>
      </c>
      <c r="AI50" s="41"/>
      <c r="AJ50" s="41"/>
      <c r="AK50" s="30">
        <f t="shared" si="14"/>
        <v>4</v>
      </c>
      <c r="AL50" s="42">
        <f t="shared" si="15"/>
        <v>9</v>
      </c>
      <c r="AM50" s="43">
        <f t="shared" si="16"/>
        <v>9</v>
      </c>
      <c r="AN50" s="33">
        <f t="shared" si="10"/>
        <v>8</v>
      </c>
      <c r="AO50" s="44">
        <f t="shared" si="11"/>
        <v>1</v>
      </c>
      <c r="AP50" s="35">
        <f t="shared" si="12"/>
        <v>0</v>
      </c>
      <c r="AQ50" s="28">
        <f t="shared" si="13"/>
        <v>0</v>
      </c>
      <c r="AR50" s="1">
        <f t="shared" si="23"/>
        <v>31</v>
      </c>
      <c r="AS50" s="48">
        <v>0</v>
      </c>
      <c r="AT50">
        <f t="shared" si="24"/>
        <v>0</v>
      </c>
      <c r="AU50">
        <f t="shared" si="25"/>
        <v>2</v>
      </c>
      <c r="AV50">
        <f t="shared" si="26"/>
        <v>2</v>
      </c>
      <c r="AW50">
        <f t="shared" si="27"/>
        <v>2</v>
      </c>
      <c r="AX50">
        <f t="shared" si="28"/>
        <v>2</v>
      </c>
      <c r="AZ50" t="s">
        <v>27</v>
      </c>
      <c r="BB50" t="s">
        <v>27</v>
      </c>
      <c r="BC50" s="38">
        <v>1</v>
      </c>
    </row>
    <row r="51" spans="1:55" ht="15.75" thickBot="1" x14ac:dyDescent="0.3">
      <c r="A51" s="38">
        <v>2</v>
      </c>
      <c r="B51" s="36" t="s">
        <v>94</v>
      </c>
      <c r="C51" s="28">
        <v>1</v>
      </c>
      <c r="D51" s="28">
        <v>1</v>
      </c>
      <c r="E51" s="27">
        <v>1</v>
      </c>
      <c r="F51" s="27">
        <v>1</v>
      </c>
      <c r="G51" s="28">
        <v>1</v>
      </c>
      <c r="H51" s="24" t="s">
        <v>21</v>
      </c>
      <c r="I51" s="24" t="s">
        <v>21</v>
      </c>
      <c r="J51" s="26">
        <v>2</v>
      </c>
      <c r="K51" s="28" t="s">
        <v>24</v>
      </c>
      <c r="L51" s="29">
        <v>2</v>
      </c>
      <c r="M51" s="29">
        <v>2</v>
      </c>
      <c r="N51" s="26">
        <v>2</v>
      </c>
      <c r="O51" s="24" t="s">
        <v>21</v>
      </c>
      <c r="P51" s="24" t="s">
        <v>21</v>
      </c>
      <c r="Q51" s="54" t="s">
        <v>22</v>
      </c>
      <c r="R51" s="54" t="s">
        <v>22</v>
      </c>
      <c r="S51" s="25">
        <v>3</v>
      </c>
      <c r="T51" s="25">
        <v>3</v>
      </c>
      <c r="U51" s="54">
        <v>3</v>
      </c>
      <c r="V51" s="24" t="s">
        <v>21</v>
      </c>
      <c r="W51" s="24" t="s">
        <v>21</v>
      </c>
      <c r="X51" s="28">
        <v>1</v>
      </c>
      <c r="Y51" s="28">
        <v>1</v>
      </c>
      <c r="Z51" s="27">
        <v>1</v>
      </c>
      <c r="AA51" s="27">
        <v>1</v>
      </c>
      <c r="AB51" s="28">
        <v>1</v>
      </c>
      <c r="AC51" s="24" t="s">
        <v>21</v>
      </c>
      <c r="AD51" s="24" t="s">
        <v>21</v>
      </c>
      <c r="AE51" s="26">
        <v>2</v>
      </c>
      <c r="AF51" s="28" t="s">
        <v>24</v>
      </c>
      <c r="AG51" s="29">
        <v>2</v>
      </c>
      <c r="AH51" s="26">
        <v>2</v>
      </c>
      <c r="AI51" s="26">
        <v>2</v>
      </c>
      <c r="AJ51" s="41"/>
      <c r="AK51" s="30">
        <f t="shared" si="14"/>
        <v>12</v>
      </c>
      <c r="AL51" s="42">
        <f t="shared" si="15"/>
        <v>6</v>
      </c>
      <c r="AM51" s="43">
        <f t="shared" si="16"/>
        <v>5</v>
      </c>
      <c r="AN51" s="33">
        <f t="shared" si="10"/>
        <v>8</v>
      </c>
      <c r="AO51" s="44">
        <f t="shared" si="11"/>
        <v>0</v>
      </c>
      <c r="AP51" s="35">
        <f t="shared" si="12"/>
        <v>0</v>
      </c>
      <c r="AQ51" s="28">
        <f t="shared" si="13"/>
        <v>0</v>
      </c>
      <c r="AR51" s="1">
        <f t="shared" si="23"/>
        <v>31</v>
      </c>
      <c r="AS51" s="48">
        <v>0</v>
      </c>
      <c r="AT51">
        <f t="shared" si="24"/>
        <v>0</v>
      </c>
      <c r="AU51">
        <f t="shared" si="25"/>
        <v>2</v>
      </c>
      <c r="AV51">
        <f t="shared" si="26"/>
        <v>2</v>
      </c>
      <c r="AW51">
        <f t="shared" si="27"/>
        <v>2</v>
      </c>
      <c r="AX51">
        <f t="shared" si="28"/>
        <v>2</v>
      </c>
      <c r="AZ51" s="38" t="s">
        <v>27</v>
      </c>
      <c r="BB51" t="s">
        <v>27</v>
      </c>
      <c r="BC51" s="38">
        <v>2</v>
      </c>
    </row>
    <row r="52" spans="1:55" s="38" customFormat="1" ht="13.5" thickBot="1" x14ac:dyDescent="0.25">
      <c r="A52" s="38">
        <v>2</v>
      </c>
      <c r="B52" s="36" t="s">
        <v>95</v>
      </c>
      <c r="C52" s="26">
        <v>2</v>
      </c>
      <c r="D52" s="26">
        <v>2</v>
      </c>
      <c r="E52" s="29">
        <v>2</v>
      </c>
      <c r="F52" s="46" t="s">
        <v>4</v>
      </c>
      <c r="G52" s="26">
        <v>2</v>
      </c>
      <c r="H52" s="24" t="s">
        <v>21</v>
      </c>
      <c r="I52" s="24" t="s">
        <v>21</v>
      </c>
      <c r="J52" s="54">
        <v>3</v>
      </c>
      <c r="K52" s="54">
        <v>3</v>
      </c>
      <c r="L52" s="25">
        <v>3</v>
      </c>
      <c r="M52" s="25">
        <v>3</v>
      </c>
      <c r="N52" s="54">
        <v>3</v>
      </c>
      <c r="O52" s="24" t="s">
        <v>21</v>
      </c>
      <c r="P52" s="24" t="s">
        <v>21</v>
      </c>
      <c r="Q52" s="40" t="s">
        <v>4</v>
      </c>
      <c r="R52" s="28">
        <v>1</v>
      </c>
      <c r="S52" s="27">
        <v>1</v>
      </c>
      <c r="T52" s="27">
        <v>1</v>
      </c>
      <c r="U52" s="28">
        <v>1</v>
      </c>
      <c r="V52" s="24" t="s">
        <v>21</v>
      </c>
      <c r="W52" s="24" t="s">
        <v>21</v>
      </c>
      <c r="X52" s="26">
        <v>2</v>
      </c>
      <c r="Y52" s="26">
        <v>2</v>
      </c>
      <c r="Z52" s="29">
        <v>2</v>
      </c>
      <c r="AA52" s="29">
        <v>2</v>
      </c>
      <c r="AB52" s="26">
        <v>2</v>
      </c>
      <c r="AC52" s="24" t="s">
        <v>21</v>
      </c>
      <c r="AD52" s="24" t="s">
        <v>21</v>
      </c>
      <c r="AE52" s="54">
        <v>3</v>
      </c>
      <c r="AF52" s="54">
        <v>3</v>
      </c>
      <c r="AG52" s="25">
        <v>3</v>
      </c>
      <c r="AH52" s="54">
        <v>3</v>
      </c>
      <c r="AI52" s="54">
        <v>3</v>
      </c>
      <c r="AJ52" s="41"/>
      <c r="AK52" s="30">
        <f t="shared" si="14"/>
        <v>4</v>
      </c>
      <c r="AL52" s="42">
        <f t="shared" si="15"/>
        <v>9</v>
      </c>
      <c r="AM52" s="43">
        <f t="shared" si="16"/>
        <v>8</v>
      </c>
      <c r="AN52" s="33">
        <f t="shared" si="10"/>
        <v>8</v>
      </c>
      <c r="AO52" s="44">
        <f t="shared" si="11"/>
        <v>2</v>
      </c>
      <c r="AP52" s="35">
        <f t="shared" si="12"/>
        <v>0</v>
      </c>
      <c r="AQ52" s="28">
        <f t="shared" si="13"/>
        <v>0</v>
      </c>
      <c r="AR52" s="36">
        <f t="shared" si="23"/>
        <v>31</v>
      </c>
      <c r="AS52" s="48">
        <v>0</v>
      </c>
      <c r="AZ52" s="38" t="s">
        <v>96</v>
      </c>
      <c r="BB52" s="38" t="s">
        <v>96</v>
      </c>
      <c r="BC52" s="38">
        <v>2</v>
      </c>
    </row>
    <row r="53" spans="1:55" ht="15.75" thickBot="1" x14ac:dyDescent="0.3">
      <c r="A53" s="38">
        <v>4</v>
      </c>
      <c r="B53" s="36" t="s">
        <v>97</v>
      </c>
      <c r="C53" s="24" t="s">
        <v>21</v>
      </c>
      <c r="D53" s="24" t="s">
        <v>21</v>
      </c>
      <c r="E53" s="27">
        <v>1</v>
      </c>
      <c r="F53" s="27">
        <v>1</v>
      </c>
      <c r="G53" s="28">
        <v>1</v>
      </c>
      <c r="H53" s="40" t="s">
        <v>4</v>
      </c>
      <c r="I53" s="40" t="s">
        <v>4</v>
      </c>
      <c r="J53" s="24" t="s">
        <v>21</v>
      </c>
      <c r="K53" s="24" t="s">
        <v>21</v>
      </c>
      <c r="L53" s="29">
        <v>2</v>
      </c>
      <c r="M53" s="29">
        <v>2</v>
      </c>
      <c r="N53" s="26">
        <v>2</v>
      </c>
      <c r="O53" s="26">
        <v>2</v>
      </c>
      <c r="P53" s="26">
        <v>2</v>
      </c>
      <c r="Q53" s="24" t="s">
        <v>21</v>
      </c>
      <c r="R53" s="24" t="s">
        <v>21</v>
      </c>
      <c r="S53" s="25" t="s">
        <v>78</v>
      </c>
      <c r="T53" s="25">
        <v>3</v>
      </c>
      <c r="U53" s="54">
        <v>3</v>
      </c>
      <c r="V53" s="54">
        <v>3</v>
      </c>
      <c r="W53" s="54">
        <v>3</v>
      </c>
      <c r="X53" s="24" t="s">
        <v>21</v>
      </c>
      <c r="Y53" s="24" t="s">
        <v>21</v>
      </c>
      <c r="Z53" s="27">
        <v>1</v>
      </c>
      <c r="AA53" s="27">
        <v>1</v>
      </c>
      <c r="AB53" s="28">
        <v>1</v>
      </c>
      <c r="AC53" s="28">
        <v>1</v>
      </c>
      <c r="AD53" s="28">
        <v>1</v>
      </c>
      <c r="AE53" s="24" t="s">
        <v>21</v>
      </c>
      <c r="AF53" s="24" t="s">
        <v>21</v>
      </c>
      <c r="AG53" s="29">
        <v>2</v>
      </c>
      <c r="AH53" s="26">
        <v>2</v>
      </c>
      <c r="AI53" s="26">
        <v>2</v>
      </c>
      <c r="AJ53" s="26">
        <v>2</v>
      </c>
      <c r="AK53" s="30">
        <f t="shared" si="14"/>
        <v>8</v>
      </c>
      <c r="AL53" s="42">
        <f t="shared" si="15"/>
        <v>6</v>
      </c>
      <c r="AM53" s="43">
        <f t="shared" si="16"/>
        <v>5</v>
      </c>
      <c r="AN53" s="33">
        <f t="shared" si="10"/>
        <v>10</v>
      </c>
      <c r="AO53" s="44">
        <f t="shared" si="11"/>
        <v>2</v>
      </c>
      <c r="AP53" s="35">
        <f t="shared" si="12"/>
        <v>0</v>
      </c>
      <c r="AQ53" s="28">
        <f t="shared" si="13"/>
        <v>0</v>
      </c>
      <c r="AR53" s="1">
        <f t="shared" si="23"/>
        <v>31</v>
      </c>
      <c r="AS53" s="48">
        <v>0</v>
      </c>
      <c r="AT53">
        <f t="shared" ref="AT53:AT63" si="29">COUNTIF(C53:F53,"Week off")</f>
        <v>2</v>
      </c>
      <c r="AU53">
        <f t="shared" ref="AU53:AU63" si="30">COUNTIF(G53:M53,"Week off")</f>
        <v>2</v>
      </c>
      <c r="AV53">
        <f t="shared" ref="AV53:AV63" si="31">COUNTIF(N53:T53,"Week off")</f>
        <v>2</v>
      </c>
      <c r="AW53">
        <f t="shared" ref="AW53:AW63" si="32">COUNTIF(U53:AA53,"Week off")</f>
        <v>2</v>
      </c>
      <c r="AX53">
        <f t="shared" ref="AX53:AX63" si="33">COUNTIF(AB53:AF53,"Week off")</f>
        <v>2</v>
      </c>
      <c r="AZ53" t="s">
        <v>27</v>
      </c>
      <c r="BB53" t="s">
        <v>27</v>
      </c>
      <c r="BC53" s="38">
        <v>4</v>
      </c>
    </row>
    <row r="54" spans="1:55" s="38" customFormat="1" ht="13.5" thickBot="1" x14ac:dyDescent="0.25">
      <c r="A54" s="38">
        <v>1</v>
      </c>
      <c r="B54" s="36" t="s">
        <v>98</v>
      </c>
      <c r="C54" s="54">
        <v>3</v>
      </c>
      <c r="D54" s="54">
        <v>3</v>
      </c>
      <c r="E54" s="25">
        <v>3</v>
      </c>
      <c r="F54" s="25">
        <v>3</v>
      </c>
      <c r="G54" s="24" t="s">
        <v>21</v>
      </c>
      <c r="H54" s="24" t="s">
        <v>21</v>
      </c>
      <c r="I54" s="28">
        <v>1</v>
      </c>
      <c r="J54" s="28">
        <v>1</v>
      </c>
      <c r="K54" s="28">
        <v>1</v>
      </c>
      <c r="L54" s="27">
        <v>1</v>
      </c>
      <c r="M54" s="27">
        <v>1</v>
      </c>
      <c r="N54" s="24" t="s">
        <v>21</v>
      </c>
      <c r="O54" s="24" t="s">
        <v>21</v>
      </c>
      <c r="P54" s="26">
        <v>2</v>
      </c>
      <c r="Q54" s="26">
        <v>2</v>
      </c>
      <c r="R54" s="26">
        <v>2</v>
      </c>
      <c r="S54" s="29">
        <v>2</v>
      </c>
      <c r="T54" s="29">
        <v>2</v>
      </c>
      <c r="U54" s="24" t="s">
        <v>21</v>
      </c>
      <c r="V54" s="24" t="s">
        <v>21</v>
      </c>
      <c r="W54" s="54">
        <v>3</v>
      </c>
      <c r="X54" s="54" t="s">
        <v>22</v>
      </c>
      <c r="Y54" s="54">
        <v>3</v>
      </c>
      <c r="Z54" s="25">
        <v>3</v>
      </c>
      <c r="AA54" s="25">
        <v>3</v>
      </c>
      <c r="AB54" s="24" t="s">
        <v>21</v>
      </c>
      <c r="AC54" s="24" t="s">
        <v>21</v>
      </c>
      <c r="AD54" s="28">
        <v>1</v>
      </c>
      <c r="AE54" s="28">
        <v>1</v>
      </c>
      <c r="AF54" s="28">
        <v>1</v>
      </c>
      <c r="AG54" s="46" t="s">
        <v>4</v>
      </c>
      <c r="AH54" s="28">
        <v>1</v>
      </c>
      <c r="AI54" s="41"/>
      <c r="AJ54" s="41"/>
      <c r="AK54" s="30">
        <f t="shared" si="14"/>
        <v>8</v>
      </c>
      <c r="AL54" s="42">
        <f t="shared" si="15"/>
        <v>5</v>
      </c>
      <c r="AM54" s="43">
        <f t="shared" si="16"/>
        <v>9</v>
      </c>
      <c r="AN54" s="33">
        <f t="shared" si="10"/>
        <v>8</v>
      </c>
      <c r="AO54" s="44">
        <f t="shared" si="11"/>
        <v>1</v>
      </c>
      <c r="AP54" s="35">
        <f t="shared" si="12"/>
        <v>0</v>
      </c>
      <c r="AQ54" s="28">
        <f t="shared" si="13"/>
        <v>0</v>
      </c>
      <c r="AR54" s="36">
        <f t="shared" si="23"/>
        <v>31</v>
      </c>
      <c r="AS54" s="48">
        <v>0</v>
      </c>
      <c r="AT54" s="38">
        <f t="shared" si="29"/>
        <v>0</v>
      </c>
      <c r="AU54" s="38">
        <f t="shared" si="30"/>
        <v>2</v>
      </c>
      <c r="AV54" s="38">
        <f t="shared" si="31"/>
        <v>2</v>
      </c>
      <c r="AW54" s="38">
        <f t="shared" si="32"/>
        <v>2</v>
      </c>
      <c r="AX54" s="38">
        <f t="shared" si="33"/>
        <v>2</v>
      </c>
      <c r="AZ54" s="38" t="s">
        <v>27</v>
      </c>
      <c r="BB54" s="38" t="s">
        <v>27</v>
      </c>
      <c r="BC54" s="38">
        <v>1</v>
      </c>
    </row>
    <row r="55" spans="1:55" ht="15.75" thickBot="1" x14ac:dyDescent="0.3">
      <c r="A55" s="38">
        <v>3</v>
      </c>
      <c r="B55" s="36" t="s">
        <v>99</v>
      </c>
      <c r="C55" s="24" t="s">
        <v>21</v>
      </c>
      <c r="D55" s="28">
        <v>1</v>
      </c>
      <c r="E55" s="27">
        <v>1</v>
      </c>
      <c r="F55" s="27">
        <v>1</v>
      </c>
      <c r="G55" s="28">
        <v>1</v>
      </c>
      <c r="H55" s="28">
        <v>1</v>
      </c>
      <c r="I55" s="24" t="s">
        <v>21</v>
      </c>
      <c r="J55" s="24" t="s">
        <v>21</v>
      </c>
      <c r="K55" s="26">
        <v>2</v>
      </c>
      <c r="L55" s="29">
        <v>2</v>
      </c>
      <c r="M55" s="29">
        <v>2</v>
      </c>
      <c r="N55" s="26">
        <v>2</v>
      </c>
      <c r="O55" s="26">
        <v>2</v>
      </c>
      <c r="P55" s="24" t="s">
        <v>21</v>
      </c>
      <c r="Q55" s="24" t="s">
        <v>21</v>
      </c>
      <c r="R55" s="54">
        <v>3</v>
      </c>
      <c r="S55" s="25">
        <v>3</v>
      </c>
      <c r="T55" s="25">
        <v>3</v>
      </c>
      <c r="U55" s="54">
        <v>3</v>
      </c>
      <c r="V55" s="54">
        <v>3</v>
      </c>
      <c r="W55" s="24" t="s">
        <v>21</v>
      </c>
      <c r="X55" s="24" t="s">
        <v>21</v>
      </c>
      <c r="Y55" s="28">
        <v>1</v>
      </c>
      <c r="Z55" s="27">
        <v>1</v>
      </c>
      <c r="AA55" s="27">
        <v>1</v>
      </c>
      <c r="AB55" s="28">
        <v>1</v>
      </c>
      <c r="AC55" s="28">
        <v>1</v>
      </c>
      <c r="AD55" s="24" t="s">
        <v>21</v>
      </c>
      <c r="AE55" s="24" t="s">
        <v>21</v>
      </c>
      <c r="AF55" s="26">
        <v>2</v>
      </c>
      <c r="AG55" s="29">
        <v>2</v>
      </c>
      <c r="AH55" s="26">
        <v>2</v>
      </c>
      <c r="AI55" s="26">
        <v>2</v>
      </c>
      <c r="AJ55" s="26">
        <v>2</v>
      </c>
      <c r="AK55" s="30">
        <f t="shared" si="14"/>
        <v>10</v>
      </c>
      <c r="AL55" s="42">
        <f t="shared" si="15"/>
        <v>7</v>
      </c>
      <c r="AM55" s="43">
        <f t="shared" si="16"/>
        <v>5</v>
      </c>
      <c r="AN55" s="33">
        <f t="shared" si="10"/>
        <v>9</v>
      </c>
      <c r="AO55" s="44">
        <f t="shared" si="11"/>
        <v>0</v>
      </c>
      <c r="AP55" s="35">
        <f t="shared" si="12"/>
        <v>0</v>
      </c>
      <c r="AQ55" s="28">
        <f t="shared" si="13"/>
        <v>0</v>
      </c>
      <c r="AR55" s="1">
        <f t="shared" si="23"/>
        <v>31</v>
      </c>
      <c r="AS55" s="48">
        <v>0</v>
      </c>
      <c r="AT55">
        <f t="shared" si="29"/>
        <v>1</v>
      </c>
      <c r="AU55">
        <f t="shared" si="30"/>
        <v>2</v>
      </c>
      <c r="AV55">
        <f t="shared" si="31"/>
        <v>2</v>
      </c>
      <c r="AW55">
        <f t="shared" si="32"/>
        <v>2</v>
      </c>
      <c r="AX55">
        <f t="shared" si="33"/>
        <v>2</v>
      </c>
      <c r="AZ55" t="s">
        <v>27</v>
      </c>
      <c r="BB55" t="s">
        <v>27</v>
      </c>
      <c r="BC55" s="38">
        <v>3</v>
      </c>
    </row>
    <row r="56" spans="1:55" ht="15.75" thickBot="1" x14ac:dyDescent="0.3">
      <c r="A56" s="38">
        <v>4</v>
      </c>
      <c r="B56" s="36" t="s">
        <v>100</v>
      </c>
      <c r="C56" s="24" t="s">
        <v>21</v>
      </c>
      <c r="D56" s="24" t="s">
        <v>21</v>
      </c>
      <c r="E56" s="29">
        <v>2</v>
      </c>
      <c r="F56" s="29">
        <v>2</v>
      </c>
      <c r="G56" s="26">
        <v>2</v>
      </c>
      <c r="H56" s="26">
        <v>2</v>
      </c>
      <c r="I56" s="26">
        <v>2</v>
      </c>
      <c r="J56" s="24" t="s">
        <v>21</v>
      </c>
      <c r="K56" s="24" t="s">
        <v>21</v>
      </c>
      <c r="L56" s="25">
        <v>3</v>
      </c>
      <c r="M56" s="25">
        <v>3</v>
      </c>
      <c r="N56" s="54">
        <v>3</v>
      </c>
      <c r="O56" s="54">
        <v>3</v>
      </c>
      <c r="P56" s="54">
        <v>3</v>
      </c>
      <c r="Q56" s="24" t="s">
        <v>21</v>
      </c>
      <c r="R56" s="24" t="s">
        <v>21</v>
      </c>
      <c r="S56" s="27">
        <v>1</v>
      </c>
      <c r="T56" s="27">
        <v>1</v>
      </c>
      <c r="U56" s="28">
        <v>1</v>
      </c>
      <c r="V56" s="28">
        <v>1</v>
      </c>
      <c r="W56" s="28">
        <v>1</v>
      </c>
      <c r="X56" s="24" t="s">
        <v>21</v>
      </c>
      <c r="Y56" s="24" t="s">
        <v>21</v>
      </c>
      <c r="Z56" s="29">
        <v>2</v>
      </c>
      <c r="AA56" s="29">
        <v>2</v>
      </c>
      <c r="AB56" s="26">
        <v>2</v>
      </c>
      <c r="AC56" s="26">
        <v>2</v>
      </c>
      <c r="AD56" s="26">
        <v>2</v>
      </c>
      <c r="AE56" s="24" t="s">
        <v>21</v>
      </c>
      <c r="AF56" s="24" t="s">
        <v>21</v>
      </c>
      <c r="AG56" s="25">
        <v>3</v>
      </c>
      <c r="AH56" s="54">
        <v>3</v>
      </c>
      <c r="AI56" s="54">
        <v>3</v>
      </c>
      <c r="AJ56" s="54">
        <v>3</v>
      </c>
      <c r="AK56" s="30">
        <f t="shared" si="14"/>
        <v>5</v>
      </c>
      <c r="AL56" s="42">
        <f t="shared" si="15"/>
        <v>10</v>
      </c>
      <c r="AM56" s="43">
        <f t="shared" si="16"/>
        <v>6</v>
      </c>
      <c r="AN56" s="33">
        <f t="shared" si="10"/>
        <v>10</v>
      </c>
      <c r="AO56" s="44">
        <f t="shared" si="11"/>
        <v>0</v>
      </c>
      <c r="AP56" s="35">
        <f t="shared" si="12"/>
        <v>0</v>
      </c>
      <c r="AQ56" s="28">
        <f t="shared" si="13"/>
        <v>0</v>
      </c>
      <c r="AR56" s="1">
        <f t="shared" si="23"/>
        <v>31</v>
      </c>
      <c r="AS56" s="48">
        <v>0</v>
      </c>
      <c r="AT56">
        <f t="shared" si="29"/>
        <v>2</v>
      </c>
      <c r="AU56">
        <f t="shared" si="30"/>
        <v>2</v>
      </c>
      <c r="AV56">
        <f t="shared" si="31"/>
        <v>2</v>
      </c>
      <c r="AW56">
        <f t="shared" si="32"/>
        <v>2</v>
      </c>
      <c r="AX56">
        <f t="shared" si="33"/>
        <v>2</v>
      </c>
      <c r="AZ56" t="s">
        <v>27</v>
      </c>
      <c r="BB56" t="s">
        <v>27</v>
      </c>
      <c r="BC56" s="38">
        <v>4</v>
      </c>
    </row>
    <row r="57" spans="1:55" ht="15.75" thickBot="1" x14ac:dyDescent="0.3">
      <c r="A57" s="38">
        <v>1</v>
      </c>
      <c r="B57" s="36" t="s">
        <v>101</v>
      </c>
      <c r="C57" s="26">
        <v>2</v>
      </c>
      <c r="D57" s="26">
        <v>2</v>
      </c>
      <c r="E57" s="29">
        <v>2</v>
      </c>
      <c r="F57" s="29">
        <v>2</v>
      </c>
      <c r="G57" s="24" t="s">
        <v>21</v>
      </c>
      <c r="H57" s="24" t="s">
        <v>21</v>
      </c>
      <c r="I57" s="40" t="s">
        <v>4</v>
      </c>
      <c r="J57" s="40" t="s">
        <v>4</v>
      </c>
      <c r="K57" s="54">
        <v>3</v>
      </c>
      <c r="L57" s="25">
        <v>3</v>
      </c>
      <c r="M57" s="25">
        <v>3</v>
      </c>
      <c r="N57" s="24" t="s">
        <v>21</v>
      </c>
      <c r="O57" s="24" t="s">
        <v>21</v>
      </c>
      <c r="P57" s="28">
        <v>1</v>
      </c>
      <c r="Q57" s="28">
        <v>1</v>
      </c>
      <c r="R57" s="28">
        <v>1</v>
      </c>
      <c r="S57" s="27">
        <v>1</v>
      </c>
      <c r="T57" s="27">
        <v>1</v>
      </c>
      <c r="U57" s="24" t="s">
        <v>21</v>
      </c>
      <c r="V57" s="24" t="s">
        <v>21</v>
      </c>
      <c r="W57" s="26">
        <v>2</v>
      </c>
      <c r="X57" s="26">
        <v>2</v>
      </c>
      <c r="Y57" s="26">
        <v>2</v>
      </c>
      <c r="Z57" s="29">
        <v>2</v>
      </c>
      <c r="AA57" s="29">
        <v>2</v>
      </c>
      <c r="AB57" s="24" t="s">
        <v>21</v>
      </c>
      <c r="AC57" s="24" t="s">
        <v>21</v>
      </c>
      <c r="AD57" s="54" t="s">
        <v>22</v>
      </c>
      <c r="AE57" s="54" t="s">
        <v>22</v>
      </c>
      <c r="AF57" s="54" t="s">
        <v>22</v>
      </c>
      <c r="AG57" s="25">
        <v>3</v>
      </c>
      <c r="AH57" s="54">
        <v>3</v>
      </c>
      <c r="AI57" s="41"/>
      <c r="AJ57" s="41"/>
      <c r="AK57" s="30">
        <f t="shared" si="14"/>
        <v>5</v>
      </c>
      <c r="AL57" s="42">
        <f t="shared" si="15"/>
        <v>9</v>
      </c>
      <c r="AM57" s="43">
        <f t="shared" si="16"/>
        <v>7</v>
      </c>
      <c r="AN57" s="33">
        <f t="shared" si="10"/>
        <v>8</v>
      </c>
      <c r="AO57" s="44">
        <f t="shared" si="11"/>
        <v>2</v>
      </c>
      <c r="AP57" s="35">
        <f t="shared" si="12"/>
        <v>0</v>
      </c>
      <c r="AQ57" s="28">
        <f t="shared" si="13"/>
        <v>0</v>
      </c>
      <c r="AR57" s="1">
        <f t="shared" si="23"/>
        <v>31</v>
      </c>
      <c r="AS57" s="48">
        <v>0</v>
      </c>
      <c r="AT57">
        <f t="shared" si="29"/>
        <v>0</v>
      </c>
      <c r="AU57">
        <f t="shared" si="30"/>
        <v>2</v>
      </c>
      <c r="AV57">
        <f t="shared" si="31"/>
        <v>2</v>
      </c>
      <c r="AW57">
        <f t="shared" si="32"/>
        <v>2</v>
      </c>
      <c r="AX57">
        <f t="shared" si="33"/>
        <v>2</v>
      </c>
      <c r="AZ57" t="s">
        <v>27</v>
      </c>
      <c r="BB57" t="s">
        <v>27</v>
      </c>
      <c r="BC57" s="38">
        <v>1</v>
      </c>
    </row>
    <row r="58" spans="1:55" ht="15.75" thickBot="1" x14ac:dyDescent="0.3">
      <c r="A58" s="38">
        <v>4</v>
      </c>
      <c r="B58" s="36" t="s">
        <v>102</v>
      </c>
      <c r="C58" s="24" t="s">
        <v>21</v>
      </c>
      <c r="D58" s="24" t="s">
        <v>21</v>
      </c>
      <c r="E58" s="29">
        <v>2</v>
      </c>
      <c r="F58" s="29">
        <v>2</v>
      </c>
      <c r="G58" s="26">
        <v>2</v>
      </c>
      <c r="H58" s="26">
        <v>2</v>
      </c>
      <c r="I58" s="26">
        <v>2</v>
      </c>
      <c r="J58" s="24" t="s">
        <v>21</v>
      </c>
      <c r="K58" s="24" t="s">
        <v>21</v>
      </c>
      <c r="L58" s="25">
        <v>3</v>
      </c>
      <c r="M58" s="25">
        <v>3</v>
      </c>
      <c r="N58" s="54">
        <v>3</v>
      </c>
      <c r="O58" s="40" t="s">
        <v>4</v>
      </c>
      <c r="P58" s="40" t="s">
        <v>4</v>
      </c>
      <c r="Q58" s="24" t="s">
        <v>21</v>
      </c>
      <c r="R58" s="24" t="s">
        <v>21</v>
      </c>
      <c r="S58" s="27">
        <v>1</v>
      </c>
      <c r="T58" s="27">
        <v>1</v>
      </c>
      <c r="U58" s="28">
        <v>1</v>
      </c>
      <c r="V58" s="28">
        <v>1</v>
      </c>
      <c r="W58" s="28">
        <v>1</v>
      </c>
      <c r="X58" s="24" t="s">
        <v>21</v>
      </c>
      <c r="Y58" s="24" t="s">
        <v>21</v>
      </c>
      <c r="Z58" s="29">
        <v>2</v>
      </c>
      <c r="AA58" s="29">
        <v>2</v>
      </c>
      <c r="AB58" s="26">
        <v>2</v>
      </c>
      <c r="AC58" s="26">
        <v>2</v>
      </c>
      <c r="AD58" s="26">
        <v>2</v>
      </c>
      <c r="AE58" s="24" t="s">
        <v>21</v>
      </c>
      <c r="AF58" s="24" t="s">
        <v>21</v>
      </c>
      <c r="AG58" s="25">
        <v>3</v>
      </c>
      <c r="AH58" s="54">
        <v>3</v>
      </c>
      <c r="AI58" s="54">
        <v>3</v>
      </c>
      <c r="AJ58" s="54">
        <v>3</v>
      </c>
      <c r="AK58" s="30">
        <f t="shared" si="14"/>
        <v>5</v>
      </c>
      <c r="AL58" s="42">
        <f t="shared" si="15"/>
        <v>10</v>
      </c>
      <c r="AM58" s="43">
        <f t="shared" si="16"/>
        <v>4</v>
      </c>
      <c r="AN58" s="33">
        <f t="shared" si="10"/>
        <v>10</v>
      </c>
      <c r="AO58" s="44">
        <f t="shared" si="11"/>
        <v>2</v>
      </c>
      <c r="AP58" s="35">
        <f t="shared" si="12"/>
        <v>0</v>
      </c>
      <c r="AQ58" s="28">
        <f t="shared" si="13"/>
        <v>0</v>
      </c>
      <c r="AR58" s="1">
        <f t="shared" si="23"/>
        <v>31</v>
      </c>
      <c r="AS58" s="48">
        <v>0</v>
      </c>
      <c r="AT58">
        <f t="shared" si="29"/>
        <v>2</v>
      </c>
      <c r="AU58">
        <f t="shared" si="30"/>
        <v>2</v>
      </c>
      <c r="AV58">
        <f t="shared" si="31"/>
        <v>2</v>
      </c>
      <c r="AW58">
        <f t="shared" si="32"/>
        <v>2</v>
      </c>
      <c r="AX58" s="62">
        <f t="shared" si="33"/>
        <v>2</v>
      </c>
      <c r="AZ58" t="s">
        <v>27</v>
      </c>
      <c r="BB58" t="s">
        <v>27</v>
      </c>
      <c r="BC58" s="38">
        <v>4</v>
      </c>
    </row>
    <row r="59" spans="1:55" ht="15.75" thickBot="1" x14ac:dyDescent="0.3">
      <c r="A59" s="38">
        <v>1</v>
      </c>
      <c r="B59" s="36" t="s">
        <v>103</v>
      </c>
      <c r="C59" s="28">
        <v>1</v>
      </c>
      <c r="D59" s="28">
        <v>1</v>
      </c>
      <c r="E59" s="27">
        <v>1</v>
      </c>
      <c r="F59" s="27">
        <v>1</v>
      </c>
      <c r="G59" s="24" t="s">
        <v>21</v>
      </c>
      <c r="H59" s="24" t="s">
        <v>21</v>
      </c>
      <c r="I59" s="26">
        <v>2</v>
      </c>
      <c r="J59" s="26">
        <v>2</v>
      </c>
      <c r="K59" s="26">
        <v>2</v>
      </c>
      <c r="L59" s="29">
        <v>2</v>
      </c>
      <c r="M59" s="29">
        <v>2</v>
      </c>
      <c r="N59" s="24" t="s">
        <v>21</v>
      </c>
      <c r="O59" s="24" t="s">
        <v>21</v>
      </c>
      <c r="P59" s="40" t="s">
        <v>4</v>
      </c>
      <c r="Q59" s="40" t="s">
        <v>4</v>
      </c>
      <c r="R59" s="26" t="s">
        <v>26</v>
      </c>
      <c r="S59" s="29" t="s">
        <v>26</v>
      </c>
      <c r="T59" s="46" t="s">
        <v>4</v>
      </c>
      <c r="U59" s="24" t="s">
        <v>21</v>
      </c>
      <c r="V59" s="24" t="s">
        <v>21</v>
      </c>
      <c r="W59" s="28">
        <v>1</v>
      </c>
      <c r="X59" s="28">
        <v>1</v>
      </c>
      <c r="Y59" s="28">
        <v>1</v>
      </c>
      <c r="Z59" s="27">
        <v>1</v>
      </c>
      <c r="AA59" s="27">
        <v>1</v>
      </c>
      <c r="AB59" s="24" t="s">
        <v>21</v>
      </c>
      <c r="AC59" s="24" t="s">
        <v>21</v>
      </c>
      <c r="AD59" s="26">
        <v>2</v>
      </c>
      <c r="AE59" s="26">
        <v>2</v>
      </c>
      <c r="AF59" s="26">
        <v>2</v>
      </c>
      <c r="AG59" s="29">
        <v>2</v>
      </c>
      <c r="AH59" s="26">
        <v>2</v>
      </c>
      <c r="AI59" s="41"/>
      <c r="AJ59" s="41"/>
      <c r="AK59" s="30">
        <f t="shared" si="14"/>
        <v>9</v>
      </c>
      <c r="AL59" s="42">
        <f t="shared" si="15"/>
        <v>11</v>
      </c>
      <c r="AM59" s="43">
        <f t="shared" si="16"/>
        <v>0</v>
      </c>
      <c r="AN59" s="33">
        <f t="shared" si="10"/>
        <v>8</v>
      </c>
      <c r="AO59" s="44">
        <f t="shared" si="11"/>
        <v>3</v>
      </c>
      <c r="AP59" s="35">
        <f t="shared" si="12"/>
        <v>0</v>
      </c>
      <c r="AQ59" s="28">
        <f t="shared" si="13"/>
        <v>0</v>
      </c>
      <c r="AR59" s="1">
        <f t="shared" si="23"/>
        <v>31</v>
      </c>
      <c r="AS59" s="48">
        <v>0</v>
      </c>
      <c r="AT59">
        <f t="shared" si="29"/>
        <v>0</v>
      </c>
      <c r="AU59">
        <f t="shared" si="30"/>
        <v>2</v>
      </c>
      <c r="AV59">
        <f t="shared" si="31"/>
        <v>2</v>
      </c>
      <c r="AW59">
        <f t="shared" si="32"/>
        <v>2</v>
      </c>
      <c r="AX59">
        <f t="shared" si="33"/>
        <v>2</v>
      </c>
      <c r="AZ59" t="s">
        <v>27</v>
      </c>
      <c r="BB59" t="s">
        <v>27</v>
      </c>
      <c r="BC59" s="38">
        <v>1</v>
      </c>
    </row>
    <row r="60" spans="1:55" ht="15.75" thickBot="1" x14ac:dyDescent="0.3">
      <c r="A60" s="38">
        <v>2</v>
      </c>
      <c r="B60" s="36" t="s">
        <v>104</v>
      </c>
      <c r="C60" s="28">
        <v>1</v>
      </c>
      <c r="D60" s="28">
        <v>1</v>
      </c>
      <c r="E60" s="27">
        <v>1</v>
      </c>
      <c r="F60" s="27">
        <v>1</v>
      </c>
      <c r="G60" s="28">
        <v>1</v>
      </c>
      <c r="H60" s="24" t="s">
        <v>21</v>
      </c>
      <c r="I60" s="24" t="s">
        <v>21</v>
      </c>
      <c r="J60" s="26">
        <v>2</v>
      </c>
      <c r="K60" s="26">
        <v>2</v>
      </c>
      <c r="L60" s="29">
        <v>2</v>
      </c>
      <c r="M60" s="29">
        <v>2</v>
      </c>
      <c r="N60" s="26">
        <v>2</v>
      </c>
      <c r="O60" s="24" t="s">
        <v>21</v>
      </c>
      <c r="P60" s="24" t="s">
        <v>21</v>
      </c>
      <c r="Q60" s="54">
        <v>3</v>
      </c>
      <c r="R60" s="54">
        <v>3</v>
      </c>
      <c r="S60" s="25">
        <v>3</v>
      </c>
      <c r="T60" s="25">
        <v>3</v>
      </c>
      <c r="U60" s="54">
        <v>3</v>
      </c>
      <c r="V60" s="24" t="s">
        <v>21</v>
      </c>
      <c r="W60" s="24" t="s">
        <v>21</v>
      </c>
      <c r="X60" s="28">
        <v>1</v>
      </c>
      <c r="Y60" s="28">
        <v>1</v>
      </c>
      <c r="Z60" s="27">
        <v>1</v>
      </c>
      <c r="AA60" s="27">
        <v>1</v>
      </c>
      <c r="AB60" s="28">
        <v>1</v>
      </c>
      <c r="AC60" s="24" t="s">
        <v>21</v>
      </c>
      <c r="AD60" s="24" t="s">
        <v>21</v>
      </c>
      <c r="AE60" s="26">
        <v>2</v>
      </c>
      <c r="AF60" s="26">
        <v>2</v>
      </c>
      <c r="AG60" s="29">
        <v>2</v>
      </c>
      <c r="AH60" s="26">
        <v>2</v>
      </c>
      <c r="AI60" s="26">
        <v>2</v>
      </c>
      <c r="AJ60" s="41"/>
      <c r="AK60" s="30">
        <f t="shared" si="14"/>
        <v>10</v>
      </c>
      <c r="AL60" s="42">
        <f t="shared" si="15"/>
        <v>8</v>
      </c>
      <c r="AM60" s="43">
        <f t="shared" si="16"/>
        <v>5</v>
      </c>
      <c r="AN60" s="33">
        <f t="shared" si="10"/>
        <v>8</v>
      </c>
      <c r="AO60" s="44">
        <f t="shared" si="11"/>
        <v>0</v>
      </c>
      <c r="AP60" s="35">
        <f t="shared" si="12"/>
        <v>0</v>
      </c>
      <c r="AQ60" s="28">
        <f t="shared" si="13"/>
        <v>0</v>
      </c>
      <c r="AR60" s="1">
        <f t="shared" si="23"/>
        <v>31</v>
      </c>
      <c r="AS60" s="52">
        <v>0</v>
      </c>
      <c r="AT60">
        <f t="shared" si="29"/>
        <v>0</v>
      </c>
      <c r="AU60">
        <f t="shared" si="30"/>
        <v>2</v>
      </c>
      <c r="AV60">
        <f t="shared" si="31"/>
        <v>2</v>
      </c>
      <c r="AW60">
        <f t="shared" si="32"/>
        <v>2</v>
      </c>
      <c r="AX60">
        <f t="shared" si="33"/>
        <v>2</v>
      </c>
      <c r="AZ60" t="s">
        <v>27</v>
      </c>
      <c r="BB60" t="s">
        <v>27</v>
      </c>
      <c r="BC60" s="38">
        <v>2</v>
      </c>
    </row>
    <row r="61" spans="1:55" s="38" customFormat="1" ht="13.5" thickBot="1" x14ac:dyDescent="0.25">
      <c r="A61" s="38">
        <v>3</v>
      </c>
      <c r="B61" s="36" t="s">
        <v>105</v>
      </c>
      <c r="C61" s="24" t="s">
        <v>21</v>
      </c>
      <c r="D61" s="28" t="s">
        <v>24</v>
      </c>
      <c r="E61" s="27" t="s">
        <v>24</v>
      </c>
      <c r="F61" s="27" t="s">
        <v>24</v>
      </c>
      <c r="G61" s="28" t="s">
        <v>24</v>
      </c>
      <c r="H61" s="28" t="s">
        <v>24</v>
      </c>
      <c r="I61" s="24" t="s">
        <v>21</v>
      </c>
      <c r="J61" s="24" t="s">
        <v>21</v>
      </c>
      <c r="K61" s="26" t="s">
        <v>26</v>
      </c>
      <c r="L61" s="29" t="s">
        <v>26</v>
      </c>
      <c r="M61" s="29" t="s">
        <v>26</v>
      </c>
      <c r="N61" s="26" t="s">
        <v>26</v>
      </c>
      <c r="O61" s="26" t="s">
        <v>26</v>
      </c>
      <c r="P61" s="24" t="s">
        <v>21</v>
      </c>
      <c r="Q61" s="24" t="s">
        <v>21</v>
      </c>
      <c r="R61" s="54" t="s">
        <v>59</v>
      </c>
      <c r="S61" s="25" t="s">
        <v>59</v>
      </c>
      <c r="T61" s="25" t="s">
        <v>59</v>
      </c>
      <c r="U61" s="54" t="s">
        <v>59</v>
      </c>
      <c r="V61" s="54" t="s">
        <v>59</v>
      </c>
      <c r="W61" s="24" t="s">
        <v>21</v>
      </c>
      <c r="X61" s="24" t="s">
        <v>21</v>
      </c>
      <c r="Y61" s="28" t="s">
        <v>24</v>
      </c>
      <c r="Z61" s="27" t="s">
        <v>24</v>
      </c>
      <c r="AA61" s="27" t="s">
        <v>24</v>
      </c>
      <c r="AB61" s="28" t="s">
        <v>24</v>
      </c>
      <c r="AC61" s="28" t="s">
        <v>24</v>
      </c>
      <c r="AD61" s="24" t="s">
        <v>21</v>
      </c>
      <c r="AE61" s="24" t="s">
        <v>21</v>
      </c>
      <c r="AF61" s="26" t="s">
        <v>26</v>
      </c>
      <c r="AG61" s="29" t="s">
        <v>26</v>
      </c>
      <c r="AH61" s="26" t="s">
        <v>26</v>
      </c>
      <c r="AI61" s="26" t="s">
        <v>26</v>
      </c>
      <c r="AJ61" s="26" t="s">
        <v>26</v>
      </c>
      <c r="AK61" s="30">
        <f t="shared" si="14"/>
        <v>10</v>
      </c>
      <c r="AL61" s="31">
        <f t="shared" si="15"/>
        <v>7</v>
      </c>
      <c r="AM61" s="32">
        <f t="shared" si="16"/>
        <v>5</v>
      </c>
      <c r="AN61" s="33">
        <f t="shared" si="10"/>
        <v>9</v>
      </c>
      <c r="AO61" s="34">
        <f t="shared" si="11"/>
        <v>0</v>
      </c>
      <c r="AP61" s="35">
        <f t="shared" si="12"/>
        <v>0</v>
      </c>
      <c r="AQ61" s="28">
        <f t="shared" si="13"/>
        <v>0</v>
      </c>
      <c r="AR61" s="36">
        <f t="shared" ref="AR61" si="34">SUM(AK61:AQ61)</f>
        <v>31</v>
      </c>
      <c r="AS61" s="48">
        <v>0</v>
      </c>
      <c r="AT61" s="62">
        <f t="shared" si="29"/>
        <v>1</v>
      </c>
      <c r="AU61" s="62">
        <f t="shared" si="30"/>
        <v>2</v>
      </c>
      <c r="AV61" s="62">
        <f t="shared" si="31"/>
        <v>2</v>
      </c>
      <c r="AW61" s="62">
        <f t="shared" si="32"/>
        <v>2</v>
      </c>
      <c r="AX61" s="62">
        <f t="shared" si="33"/>
        <v>2</v>
      </c>
      <c r="AZ61" s="38" t="s">
        <v>27</v>
      </c>
      <c r="BB61" s="38" t="s">
        <v>27</v>
      </c>
      <c r="BC61" s="38">
        <v>3</v>
      </c>
    </row>
    <row r="62" spans="1:55" ht="15.75" thickBot="1" x14ac:dyDescent="0.3">
      <c r="A62" s="38">
        <v>4</v>
      </c>
      <c r="B62" s="53" t="s">
        <v>106</v>
      </c>
      <c r="C62" s="24" t="s">
        <v>21</v>
      </c>
      <c r="D62" s="24" t="s">
        <v>21</v>
      </c>
      <c r="E62" s="27">
        <v>1</v>
      </c>
      <c r="F62" s="27">
        <v>1</v>
      </c>
      <c r="G62" s="28">
        <v>1</v>
      </c>
      <c r="H62" s="28">
        <v>1</v>
      </c>
      <c r="I62" s="28">
        <v>1</v>
      </c>
      <c r="J62" s="24" t="s">
        <v>21</v>
      </c>
      <c r="K62" s="24" t="s">
        <v>21</v>
      </c>
      <c r="L62" s="29">
        <v>2</v>
      </c>
      <c r="M62" s="29">
        <v>2</v>
      </c>
      <c r="N62" s="26">
        <v>2</v>
      </c>
      <c r="O62" s="26">
        <v>2</v>
      </c>
      <c r="P62" s="26">
        <v>2</v>
      </c>
      <c r="Q62" s="24" t="s">
        <v>21</v>
      </c>
      <c r="R62" s="24" t="s">
        <v>21</v>
      </c>
      <c r="S62" s="25">
        <v>3</v>
      </c>
      <c r="T62" s="25">
        <v>3</v>
      </c>
      <c r="U62" s="54" t="s">
        <v>22</v>
      </c>
      <c r="V62" s="54" t="s">
        <v>22</v>
      </c>
      <c r="W62" s="54" t="s">
        <v>22</v>
      </c>
      <c r="X62" s="24" t="s">
        <v>21</v>
      </c>
      <c r="Y62" s="24" t="s">
        <v>21</v>
      </c>
      <c r="Z62" s="27">
        <v>1</v>
      </c>
      <c r="AA62" s="27">
        <v>1</v>
      </c>
      <c r="AB62" s="28">
        <v>1</v>
      </c>
      <c r="AC62" s="28">
        <v>1</v>
      </c>
      <c r="AD62" s="28">
        <v>1</v>
      </c>
      <c r="AE62" s="24" t="s">
        <v>21</v>
      </c>
      <c r="AF62" s="24" t="s">
        <v>21</v>
      </c>
      <c r="AG62" s="29">
        <v>2</v>
      </c>
      <c r="AH62" s="26">
        <v>2</v>
      </c>
      <c r="AI62" s="26">
        <v>2</v>
      </c>
      <c r="AJ62" s="26">
        <v>2</v>
      </c>
      <c r="AK62" s="30">
        <f t="shared" si="14"/>
        <v>10</v>
      </c>
      <c r="AL62" s="42">
        <f t="shared" si="15"/>
        <v>6</v>
      </c>
      <c r="AM62" s="43">
        <f t="shared" si="16"/>
        <v>5</v>
      </c>
      <c r="AN62" s="33">
        <f t="shared" si="10"/>
        <v>10</v>
      </c>
      <c r="AO62" s="44">
        <f t="shared" si="11"/>
        <v>0</v>
      </c>
      <c r="AP62" s="35">
        <f t="shared" si="12"/>
        <v>0</v>
      </c>
      <c r="AQ62" s="28">
        <f t="shared" si="13"/>
        <v>0</v>
      </c>
      <c r="AR62" s="1">
        <f t="shared" si="23"/>
        <v>31</v>
      </c>
      <c r="AS62" s="48">
        <v>0</v>
      </c>
      <c r="AT62">
        <f t="shared" si="29"/>
        <v>2</v>
      </c>
      <c r="AU62">
        <f t="shared" si="30"/>
        <v>2</v>
      </c>
      <c r="AV62">
        <f t="shared" si="31"/>
        <v>2</v>
      </c>
      <c r="AW62">
        <f t="shared" si="32"/>
        <v>2</v>
      </c>
      <c r="AX62">
        <f t="shared" si="33"/>
        <v>2</v>
      </c>
      <c r="AZ62" s="38" t="s">
        <v>27</v>
      </c>
      <c r="BB62" t="s">
        <v>27</v>
      </c>
      <c r="BC62" s="38">
        <v>4</v>
      </c>
    </row>
    <row r="63" spans="1:55" ht="15.75" thickBot="1" x14ac:dyDescent="0.3">
      <c r="A63" s="38">
        <v>2</v>
      </c>
      <c r="B63" s="36" t="s">
        <v>107</v>
      </c>
      <c r="C63" s="54" t="s">
        <v>59</v>
      </c>
      <c r="D63" s="54" t="s">
        <v>22</v>
      </c>
      <c r="E63" s="25">
        <v>3</v>
      </c>
      <c r="F63" s="25">
        <v>3</v>
      </c>
      <c r="G63" s="54" t="s">
        <v>22</v>
      </c>
      <c r="H63" s="24" t="s">
        <v>21</v>
      </c>
      <c r="I63" s="24" t="s">
        <v>21</v>
      </c>
      <c r="J63" s="28">
        <v>1</v>
      </c>
      <c r="K63" s="28">
        <v>1</v>
      </c>
      <c r="L63" s="27">
        <v>1</v>
      </c>
      <c r="M63" s="27">
        <v>1</v>
      </c>
      <c r="N63" s="40" t="s">
        <v>4</v>
      </c>
      <c r="O63" s="24" t="s">
        <v>21</v>
      </c>
      <c r="P63" s="24" t="s">
        <v>21</v>
      </c>
      <c r="Q63" s="40" t="s">
        <v>4</v>
      </c>
      <c r="R63" s="26">
        <v>2</v>
      </c>
      <c r="S63" s="29">
        <v>2</v>
      </c>
      <c r="T63" s="29">
        <v>2</v>
      </c>
      <c r="U63" s="26">
        <v>2</v>
      </c>
      <c r="V63" s="24" t="s">
        <v>21</v>
      </c>
      <c r="W63" s="24" t="s">
        <v>21</v>
      </c>
      <c r="X63" s="54">
        <v>3</v>
      </c>
      <c r="Y63" s="54" t="s">
        <v>59</v>
      </c>
      <c r="Z63" s="25">
        <v>3</v>
      </c>
      <c r="AA63" s="25">
        <v>3</v>
      </c>
      <c r="AB63" s="54" t="s">
        <v>22</v>
      </c>
      <c r="AC63" s="24" t="s">
        <v>21</v>
      </c>
      <c r="AD63" s="24" t="s">
        <v>21</v>
      </c>
      <c r="AE63" s="28">
        <v>1</v>
      </c>
      <c r="AF63" s="28">
        <v>1</v>
      </c>
      <c r="AG63" s="27">
        <v>1</v>
      </c>
      <c r="AH63" s="28">
        <v>1</v>
      </c>
      <c r="AI63" s="28">
        <v>1</v>
      </c>
      <c r="AJ63" s="41"/>
      <c r="AK63" s="30">
        <f t="shared" si="14"/>
        <v>7</v>
      </c>
      <c r="AL63" s="42">
        <f t="shared" si="15"/>
        <v>4</v>
      </c>
      <c r="AM63" s="43">
        <f t="shared" si="16"/>
        <v>10</v>
      </c>
      <c r="AN63" s="33">
        <f t="shared" si="10"/>
        <v>8</v>
      </c>
      <c r="AO63" s="44">
        <f t="shared" si="11"/>
        <v>2</v>
      </c>
      <c r="AP63" s="35">
        <f t="shared" si="12"/>
        <v>0</v>
      </c>
      <c r="AQ63" s="28">
        <f t="shared" si="13"/>
        <v>0</v>
      </c>
      <c r="AR63" s="1">
        <f t="shared" si="23"/>
        <v>31</v>
      </c>
      <c r="AS63" s="48">
        <v>0</v>
      </c>
      <c r="AT63">
        <f t="shared" si="29"/>
        <v>0</v>
      </c>
      <c r="AU63">
        <f t="shared" si="30"/>
        <v>2</v>
      </c>
      <c r="AV63">
        <f t="shared" si="31"/>
        <v>2</v>
      </c>
      <c r="AW63">
        <f t="shared" si="32"/>
        <v>2</v>
      </c>
      <c r="AX63">
        <f t="shared" si="33"/>
        <v>2</v>
      </c>
      <c r="AZ63" t="s">
        <v>27</v>
      </c>
      <c r="BB63" t="s">
        <v>27</v>
      </c>
      <c r="BC63" s="38">
        <v>2</v>
      </c>
    </row>
    <row r="64" spans="1:55" s="38" customFormat="1" ht="13.5" thickBot="1" x14ac:dyDescent="0.25">
      <c r="A64" s="38">
        <v>3</v>
      </c>
      <c r="B64" s="36" t="s">
        <v>108</v>
      </c>
      <c r="C64" s="24" t="s">
        <v>21</v>
      </c>
      <c r="D64" s="40" t="s">
        <v>4</v>
      </c>
      <c r="E64" s="46" t="s">
        <v>4</v>
      </c>
      <c r="F64" s="46" t="s">
        <v>4</v>
      </c>
      <c r="G64" s="40" t="s">
        <v>4</v>
      </c>
      <c r="H64" s="40" t="s">
        <v>4</v>
      </c>
      <c r="I64" s="24" t="s">
        <v>21</v>
      </c>
      <c r="J64" s="24" t="s">
        <v>21</v>
      </c>
      <c r="K64" s="54">
        <v>3</v>
      </c>
      <c r="L64" s="25">
        <v>3</v>
      </c>
      <c r="M64" s="25">
        <v>3</v>
      </c>
      <c r="N64" s="54">
        <v>3</v>
      </c>
      <c r="O64" s="54">
        <v>3</v>
      </c>
      <c r="P64" s="24" t="s">
        <v>21</v>
      </c>
      <c r="Q64" s="24" t="s">
        <v>21</v>
      </c>
      <c r="R64" s="28">
        <v>1</v>
      </c>
      <c r="S64" s="27">
        <v>1</v>
      </c>
      <c r="T64" s="27">
        <v>1</v>
      </c>
      <c r="U64" s="28">
        <v>1</v>
      </c>
      <c r="V64" s="28">
        <v>1</v>
      </c>
      <c r="W64" s="24" t="s">
        <v>21</v>
      </c>
      <c r="X64" s="24" t="s">
        <v>21</v>
      </c>
      <c r="Y64" s="26">
        <v>2</v>
      </c>
      <c r="Z64" s="29">
        <v>2</v>
      </c>
      <c r="AA64" s="29">
        <v>2</v>
      </c>
      <c r="AB64" s="26">
        <v>2</v>
      </c>
      <c r="AC64" s="26">
        <v>2</v>
      </c>
      <c r="AD64" s="24" t="s">
        <v>21</v>
      </c>
      <c r="AE64" s="24" t="s">
        <v>21</v>
      </c>
      <c r="AF64" s="54">
        <v>3</v>
      </c>
      <c r="AG64" s="25">
        <v>3</v>
      </c>
      <c r="AH64" s="54">
        <v>3</v>
      </c>
      <c r="AI64" s="54">
        <v>3</v>
      </c>
      <c r="AJ64" s="54">
        <v>3</v>
      </c>
      <c r="AK64" s="30">
        <f t="shared" si="14"/>
        <v>5</v>
      </c>
      <c r="AL64" s="42">
        <f t="shared" si="15"/>
        <v>5</v>
      </c>
      <c r="AM64" s="43">
        <f t="shared" si="16"/>
        <v>7</v>
      </c>
      <c r="AN64" s="33">
        <f t="shared" si="10"/>
        <v>9</v>
      </c>
      <c r="AO64" s="44">
        <f t="shared" si="11"/>
        <v>5</v>
      </c>
      <c r="AP64" s="35">
        <f t="shared" si="12"/>
        <v>0</v>
      </c>
      <c r="AQ64" s="28">
        <f t="shared" si="13"/>
        <v>0</v>
      </c>
      <c r="AR64" s="36">
        <f t="shared" si="23"/>
        <v>31</v>
      </c>
      <c r="AS64" s="52">
        <v>0</v>
      </c>
      <c r="AZ64" s="38" t="s">
        <v>27</v>
      </c>
      <c r="BB64" s="38" t="s">
        <v>27</v>
      </c>
      <c r="BC64" s="38">
        <v>3</v>
      </c>
    </row>
    <row r="65" spans="1:55" ht="15.75" thickBot="1" x14ac:dyDescent="0.3">
      <c r="A65" s="38">
        <v>1</v>
      </c>
      <c r="B65" s="53" t="s">
        <v>109</v>
      </c>
      <c r="C65" s="26">
        <v>2</v>
      </c>
      <c r="D65" s="26">
        <v>2</v>
      </c>
      <c r="E65" s="29">
        <v>2</v>
      </c>
      <c r="F65" s="29">
        <v>2</v>
      </c>
      <c r="G65" s="24" t="s">
        <v>21</v>
      </c>
      <c r="H65" s="24" t="s">
        <v>21</v>
      </c>
      <c r="I65" s="54">
        <v>3</v>
      </c>
      <c r="J65" s="54">
        <v>3</v>
      </c>
      <c r="K65" s="54">
        <v>3</v>
      </c>
      <c r="L65" s="25">
        <v>3</v>
      </c>
      <c r="M65" s="25">
        <v>3</v>
      </c>
      <c r="N65" s="24" t="s">
        <v>21</v>
      </c>
      <c r="O65" s="24" t="s">
        <v>21</v>
      </c>
      <c r="P65" s="28">
        <v>1</v>
      </c>
      <c r="Q65" s="28">
        <v>1</v>
      </c>
      <c r="R65" s="28">
        <v>1</v>
      </c>
      <c r="S65" s="27">
        <v>1</v>
      </c>
      <c r="T65" s="46" t="s">
        <v>4</v>
      </c>
      <c r="U65" s="24" t="s">
        <v>21</v>
      </c>
      <c r="V65" s="24" t="s">
        <v>21</v>
      </c>
      <c r="W65" s="26">
        <v>2</v>
      </c>
      <c r="X65" s="26">
        <v>2</v>
      </c>
      <c r="Y65" s="26">
        <v>2</v>
      </c>
      <c r="Z65" s="29">
        <v>2</v>
      </c>
      <c r="AA65" s="29">
        <v>2</v>
      </c>
      <c r="AB65" s="24" t="s">
        <v>21</v>
      </c>
      <c r="AC65" s="24" t="s">
        <v>21</v>
      </c>
      <c r="AD65" s="54">
        <v>3</v>
      </c>
      <c r="AE65" s="54">
        <v>3</v>
      </c>
      <c r="AF65" s="54">
        <v>3</v>
      </c>
      <c r="AG65" s="25">
        <v>3</v>
      </c>
      <c r="AH65" s="54">
        <v>3</v>
      </c>
      <c r="AI65" s="41"/>
      <c r="AJ65" s="41"/>
      <c r="AK65" s="30">
        <f t="shared" si="14"/>
        <v>4</v>
      </c>
      <c r="AL65" s="42">
        <f t="shared" si="15"/>
        <v>9</v>
      </c>
      <c r="AM65" s="43">
        <f t="shared" si="16"/>
        <v>9</v>
      </c>
      <c r="AN65" s="33">
        <f t="shared" si="10"/>
        <v>8</v>
      </c>
      <c r="AO65" s="44">
        <f t="shared" si="11"/>
        <v>1</v>
      </c>
      <c r="AP65" s="35">
        <f t="shared" si="12"/>
        <v>0</v>
      </c>
      <c r="AQ65" s="28">
        <f t="shared" si="13"/>
        <v>0</v>
      </c>
      <c r="AR65" s="1">
        <f t="shared" si="23"/>
        <v>31</v>
      </c>
      <c r="AS65" s="48">
        <v>0</v>
      </c>
      <c r="AT65">
        <f t="shared" ref="AT65:AT76" si="35">COUNTIF(C65:F65,"Week off")</f>
        <v>0</v>
      </c>
      <c r="AU65">
        <f t="shared" ref="AU65:AU76" si="36">COUNTIF(G65:M65,"Week off")</f>
        <v>2</v>
      </c>
      <c r="AV65">
        <f t="shared" ref="AV65:AV76" si="37">COUNTIF(N65:T65,"Week off")</f>
        <v>2</v>
      </c>
      <c r="AW65">
        <f t="shared" ref="AW65:AW76" si="38">COUNTIF(U65:AA65,"Week off")</f>
        <v>2</v>
      </c>
      <c r="AX65">
        <f t="shared" ref="AX65:AX76" si="39">COUNTIF(AB65:AF65,"Week off")</f>
        <v>2</v>
      </c>
      <c r="AZ65" t="s">
        <v>27</v>
      </c>
      <c r="BB65" t="s">
        <v>27</v>
      </c>
      <c r="BC65" s="38">
        <v>1</v>
      </c>
    </row>
    <row r="66" spans="1:55" ht="15.75" thickBot="1" x14ac:dyDescent="0.3">
      <c r="A66" s="38">
        <v>4</v>
      </c>
      <c r="B66" s="36" t="s">
        <v>110</v>
      </c>
      <c r="C66" s="24" t="s">
        <v>21</v>
      </c>
      <c r="D66" s="24" t="s">
        <v>21</v>
      </c>
      <c r="E66" s="46" t="s">
        <v>4</v>
      </c>
      <c r="F66" s="46" t="s">
        <v>4</v>
      </c>
      <c r="G66" s="54" t="s">
        <v>59</v>
      </c>
      <c r="H66" s="54" t="s">
        <v>59</v>
      </c>
      <c r="I66" s="54" t="s">
        <v>59</v>
      </c>
      <c r="J66" s="24" t="s">
        <v>21</v>
      </c>
      <c r="K66" s="24" t="s">
        <v>21</v>
      </c>
      <c r="L66" s="27" t="s">
        <v>24</v>
      </c>
      <c r="M66" s="27" t="s">
        <v>24</v>
      </c>
      <c r="N66" s="28" t="s">
        <v>24</v>
      </c>
      <c r="O66" s="28" t="s">
        <v>24</v>
      </c>
      <c r="P66" s="40" t="s">
        <v>4</v>
      </c>
      <c r="Q66" s="24" t="s">
        <v>21</v>
      </c>
      <c r="R66" s="24" t="s">
        <v>21</v>
      </c>
      <c r="S66" s="29" t="s">
        <v>26</v>
      </c>
      <c r="T66" s="29" t="s">
        <v>26</v>
      </c>
      <c r="U66" s="26" t="s">
        <v>26</v>
      </c>
      <c r="V66" s="26" t="s">
        <v>26</v>
      </c>
      <c r="W66" s="26" t="s">
        <v>26</v>
      </c>
      <c r="X66" s="24" t="s">
        <v>21</v>
      </c>
      <c r="Y66" s="24" t="s">
        <v>21</v>
      </c>
      <c r="Z66" s="25" t="s">
        <v>59</v>
      </c>
      <c r="AA66" s="25" t="s">
        <v>59</v>
      </c>
      <c r="AB66" s="54" t="s">
        <v>59</v>
      </c>
      <c r="AC66" s="54" t="s">
        <v>59</v>
      </c>
      <c r="AD66" s="54" t="s">
        <v>59</v>
      </c>
      <c r="AE66" s="24" t="s">
        <v>21</v>
      </c>
      <c r="AF66" s="24" t="s">
        <v>21</v>
      </c>
      <c r="AG66" s="27" t="s">
        <v>24</v>
      </c>
      <c r="AH66" s="28" t="s">
        <v>24</v>
      </c>
      <c r="AI66" s="28" t="s">
        <v>24</v>
      </c>
      <c r="AJ66" s="27" t="s">
        <v>24</v>
      </c>
      <c r="AK66" s="30">
        <f t="shared" si="14"/>
        <v>5</v>
      </c>
      <c r="AL66" s="42">
        <f t="shared" si="15"/>
        <v>5</v>
      </c>
      <c r="AM66" s="43">
        <f t="shared" si="16"/>
        <v>8</v>
      </c>
      <c r="AN66" s="33">
        <f t="shared" si="10"/>
        <v>10</v>
      </c>
      <c r="AO66" s="44">
        <f t="shared" si="11"/>
        <v>3</v>
      </c>
      <c r="AP66" s="35">
        <f t="shared" si="12"/>
        <v>0</v>
      </c>
      <c r="AQ66" s="28">
        <f t="shared" si="13"/>
        <v>0</v>
      </c>
      <c r="AR66" s="1">
        <f t="shared" si="23"/>
        <v>31</v>
      </c>
      <c r="AS66" s="48">
        <v>0</v>
      </c>
      <c r="AT66">
        <f t="shared" si="35"/>
        <v>2</v>
      </c>
      <c r="AU66">
        <f t="shared" si="36"/>
        <v>2</v>
      </c>
      <c r="AV66">
        <f t="shared" si="37"/>
        <v>2</v>
      </c>
      <c r="AW66">
        <f t="shared" si="38"/>
        <v>2</v>
      </c>
      <c r="AX66">
        <f t="shared" si="39"/>
        <v>2</v>
      </c>
      <c r="AZ66" t="s">
        <v>27</v>
      </c>
      <c r="BB66" t="s">
        <v>27</v>
      </c>
      <c r="BC66" s="38">
        <v>4</v>
      </c>
    </row>
    <row r="67" spans="1:55" ht="15.75" thickBot="1" x14ac:dyDescent="0.3">
      <c r="A67" s="38">
        <v>2</v>
      </c>
      <c r="B67" s="36" t="s">
        <v>111</v>
      </c>
      <c r="C67" s="28">
        <v>1</v>
      </c>
      <c r="D67" s="28">
        <v>1</v>
      </c>
      <c r="E67" s="27">
        <v>1</v>
      </c>
      <c r="F67" s="27">
        <v>1</v>
      </c>
      <c r="G67" s="28">
        <v>1</v>
      </c>
      <c r="H67" s="24" t="s">
        <v>21</v>
      </c>
      <c r="I67" s="24" t="s">
        <v>21</v>
      </c>
      <c r="J67" s="26">
        <v>2</v>
      </c>
      <c r="K67" s="26">
        <v>2</v>
      </c>
      <c r="L67" s="29">
        <v>2</v>
      </c>
      <c r="M67" s="27" t="s">
        <v>24</v>
      </c>
      <c r="N67" s="40" t="s">
        <v>4</v>
      </c>
      <c r="O67" s="24" t="s">
        <v>21</v>
      </c>
      <c r="P67" s="24" t="s">
        <v>21</v>
      </c>
      <c r="Q67" s="54">
        <v>3</v>
      </c>
      <c r="R67" s="54">
        <v>3</v>
      </c>
      <c r="S67" s="25">
        <v>3</v>
      </c>
      <c r="T67" s="25">
        <v>3</v>
      </c>
      <c r="U67" s="63">
        <v>3</v>
      </c>
      <c r="V67" s="64" t="s">
        <v>21</v>
      </c>
      <c r="W67" s="24" t="s">
        <v>21</v>
      </c>
      <c r="X67" s="28">
        <v>1</v>
      </c>
      <c r="Y67" s="28">
        <v>1</v>
      </c>
      <c r="Z67" s="27">
        <v>1</v>
      </c>
      <c r="AA67" s="27">
        <v>1</v>
      </c>
      <c r="AB67" s="28">
        <v>1</v>
      </c>
      <c r="AC67" s="24" t="s">
        <v>21</v>
      </c>
      <c r="AD67" s="24" t="s">
        <v>21</v>
      </c>
      <c r="AE67" s="26">
        <v>2</v>
      </c>
      <c r="AF67" s="26">
        <v>2</v>
      </c>
      <c r="AG67" s="29">
        <v>2</v>
      </c>
      <c r="AH67" s="26">
        <v>2</v>
      </c>
      <c r="AI67" s="26">
        <v>2</v>
      </c>
      <c r="AJ67" s="41"/>
      <c r="AK67" s="30">
        <f t="shared" si="14"/>
        <v>11</v>
      </c>
      <c r="AL67" s="42">
        <f t="shared" si="15"/>
        <v>6</v>
      </c>
      <c r="AM67" s="43">
        <f t="shared" si="16"/>
        <v>5</v>
      </c>
      <c r="AN67" s="33">
        <f t="shared" si="10"/>
        <v>8</v>
      </c>
      <c r="AO67" s="44">
        <f t="shared" si="11"/>
        <v>1</v>
      </c>
      <c r="AP67" s="35">
        <f t="shared" si="12"/>
        <v>0</v>
      </c>
      <c r="AQ67" s="28">
        <f t="shared" si="13"/>
        <v>0</v>
      </c>
      <c r="AR67" s="1">
        <f t="shared" si="23"/>
        <v>31</v>
      </c>
      <c r="AS67" s="52">
        <v>0</v>
      </c>
      <c r="AT67">
        <f t="shared" si="35"/>
        <v>0</v>
      </c>
      <c r="AU67">
        <f t="shared" si="36"/>
        <v>2</v>
      </c>
      <c r="AV67">
        <f t="shared" si="37"/>
        <v>2</v>
      </c>
      <c r="AW67">
        <f t="shared" si="38"/>
        <v>2</v>
      </c>
      <c r="AX67">
        <f t="shared" si="39"/>
        <v>2</v>
      </c>
      <c r="AZ67" t="s">
        <v>27</v>
      </c>
      <c r="BB67" t="s">
        <v>27</v>
      </c>
      <c r="BC67" s="38">
        <v>2</v>
      </c>
    </row>
    <row r="68" spans="1:55" s="38" customFormat="1" ht="13.5" thickBot="1" x14ac:dyDescent="0.25">
      <c r="A68" s="38">
        <v>1</v>
      </c>
      <c r="B68" s="36" t="s">
        <v>112</v>
      </c>
      <c r="C68" s="26">
        <v>2</v>
      </c>
      <c r="D68" s="26">
        <v>2</v>
      </c>
      <c r="E68" s="29">
        <v>2</v>
      </c>
      <c r="F68" s="29">
        <v>2</v>
      </c>
      <c r="G68" s="24" t="s">
        <v>21</v>
      </c>
      <c r="H68" s="24" t="s">
        <v>21</v>
      </c>
      <c r="I68" s="54">
        <v>3</v>
      </c>
      <c r="J68" s="54">
        <v>3</v>
      </c>
      <c r="K68" s="54">
        <v>3</v>
      </c>
      <c r="L68" s="25">
        <v>3</v>
      </c>
      <c r="M68" s="25">
        <v>3</v>
      </c>
      <c r="N68" s="24" t="s">
        <v>21</v>
      </c>
      <c r="O68" s="24" t="s">
        <v>21</v>
      </c>
      <c r="P68" s="28">
        <v>1</v>
      </c>
      <c r="Q68" s="28">
        <v>1</v>
      </c>
      <c r="R68" s="28">
        <v>1</v>
      </c>
      <c r="S68" s="27">
        <v>1</v>
      </c>
      <c r="T68" s="27">
        <v>1</v>
      </c>
      <c r="U68" s="24" t="s">
        <v>21</v>
      </c>
      <c r="V68" s="24" t="s">
        <v>21</v>
      </c>
      <c r="W68" s="26">
        <v>2</v>
      </c>
      <c r="X68" s="26">
        <v>2</v>
      </c>
      <c r="Y68" s="26">
        <v>2</v>
      </c>
      <c r="Z68" s="29">
        <v>2</v>
      </c>
      <c r="AA68" s="29">
        <v>2</v>
      </c>
      <c r="AB68" s="24" t="s">
        <v>21</v>
      </c>
      <c r="AC68" s="24" t="s">
        <v>21</v>
      </c>
      <c r="AD68" s="54">
        <v>3</v>
      </c>
      <c r="AE68" s="54">
        <v>3</v>
      </c>
      <c r="AF68" s="40" t="s">
        <v>4</v>
      </c>
      <c r="AG68" s="46" t="s">
        <v>4</v>
      </c>
      <c r="AH68" s="54">
        <v>3</v>
      </c>
      <c r="AI68" s="41"/>
      <c r="AJ68" s="41"/>
      <c r="AK68" s="30">
        <f t="shared" si="14"/>
        <v>5</v>
      </c>
      <c r="AL68" s="42">
        <f t="shared" si="15"/>
        <v>9</v>
      </c>
      <c r="AM68" s="43">
        <f t="shared" si="16"/>
        <v>7</v>
      </c>
      <c r="AN68" s="33">
        <f t="shared" si="10"/>
        <v>8</v>
      </c>
      <c r="AO68" s="44">
        <f t="shared" si="11"/>
        <v>2</v>
      </c>
      <c r="AP68" s="35">
        <f t="shared" si="12"/>
        <v>0</v>
      </c>
      <c r="AQ68" s="28">
        <f t="shared" si="13"/>
        <v>0</v>
      </c>
      <c r="AR68" s="36">
        <f t="shared" si="23"/>
        <v>31</v>
      </c>
      <c r="AS68" s="52">
        <v>0</v>
      </c>
      <c r="AT68" s="38">
        <f t="shared" si="35"/>
        <v>0</v>
      </c>
      <c r="AU68" s="38">
        <f t="shared" si="36"/>
        <v>2</v>
      </c>
      <c r="AV68" s="38">
        <f t="shared" si="37"/>
        <v>2</v>
      </c>
      <c r="AW68" s="38">
        <f t="shared" si="38"/>
        <v>2</v>
      </c>
      <c r="AX68" s="38">
        <f t="shared" si="39"/>
        <v>2</v>
      </c>
      <c r="AZ68" s="38" t="s">
        <v>27</v>
      </c>
      <c r="BB68" s="38" t="s">
        <v>27</v>
      </c>
      <c r="BC68" s="38">
        <v>1</v>
      </c>
    </row>
    <row r="69" spans="1:55" s="38" customFormat="1" ht="13.5" thickBot="1" x14ac:dyDescent="0.25">
      <c r="A69" s="38">
        <v>2</v>
      </c>
      <c r="B69" s="36" t="s">
        <v>113</v>
      </c>
      <c r="C69" s="54">
        <v>3</v>
      </c>
      <c r="D69" s="54">
        <v>3</v>
      </c>
      <c r="E69" s="25">
        <v>3</v>
      </c>
      <c r="F69" s="25">
        <v>3</v>
      </c>
      <c r="G69" s="54">
        <v>3</v>
      </c>
      <c r="H69" s="24" t="s">
        <v>21</v>
      </c>
      <c r="I69" s="24" t="s">
        <v>21</v>
      </c>
      <c r="J69" s="28">
        <v>1</v>
      </c>
      <c r="K69" s="28">
        <v>1</v>
      </c>
      <c r="L69" s="27">
        <v>1</v>
      </c>
      <c r="M69" s="27">
        <v>1</v>
      </c>
      <c r="N69" s="28">
        <v>1</v>
      </c>
      <c r="O69" s="24" t="s">
        <v>21</v>
      </c>
      <c r="P69" s="24" t="s">
        <v>21</v>
      </c>
      <c r="Q69" s="40" t="s">
        <v>4</v>
      </c>
      <c r="R69" s="26">
        <v>2</v>
      </c>
      <c r="S69" s="29">
        <v>2</v>
      </c>
      <c r="T69" s="29">
        <v>2</v>
      </c>
      <c r="U69" s="26">
        <v>2</v>
      </c>
      <c r="V69" s="24" t="s">
        <v>21</v>
      </c>
      <c r="W69" s="24" t="s">
        <v>21</v>
      </c>
      <c r="X69" s="40" t="s">
        <v>4</v>
      </c>
      <c r="Y69" s="40" t="s">
        <v>4</v>
      </c>
      <c r="Z69" s="25">
        <v>3</v>
      </c>
      <c r="AA69" s="25">
        <v>3</v>
      </c>
      <c r="AB69" s="54">
        <v>3</v>
      </c>
      <c r="AC69" s="24" t="s">
        <v>21</v>
      </c>
      <c r="AD69" s="24" t="s">
        <v>21</v>
      </c>
      <c r="AE69" s="28">
        <v>1</v>
      </c>
      <c r="AF69" s="28">
        <v>1</v>
      </c>
      <c r="AG69" s="27">
        <v>1</v>
      </c>
      <c r="AH69" s="28">
        <v>1</v>
      </c>
      <c r="AI69" s="28">
        <v>1</v>
      </c>
      <c r="AJ69" s="41"/>
      <c r="AK69" s="30">
        <f t="shared" si="14"/>
        <v>8</v>
      </c>
      <c r="AL69" s="42">
        <f t="shared" si="15"/>
        <v>4</v>
      </c>
      <c r="AM69" s="43">
        <f t="shared" si="16"/>
        <v>8</v>
      </c>
      <c r="AN69" s="33">
        <f t="shared" si="10"/>
        <v>8</v>
      </c>
      <c r="AO69" s="44">
        <f t="shared" si="11"/>
        <v>3</v>
      </c>
      <c r="AP69" s="35">
        <f t="shared" si="12"/>
        <v>0</v>
      </c>
      <c r="AQ69" s="28">
        <f t="shared" si="13"/>
        <v>0</v>
      </c>
      <c r="AR69" s="36">
        <f t="shared" si="23"/>
        <v>31</v>
      </c>
      <c r="AS69" s="49">
        <v>0</v>
      </c>
      <c r="AT69" s="38">
        <f t="shared" si="35"/>
        <v>0</v>
      </c>
      <c r="AU69" s="38">
        <f t="shared" si="36"/>
        <v>2</v>
      </c>
      <c r="AV69" s="38">
        <f t="shared" si="37"/>
        <v>2</v>
      </c>
      <c r="AW69" s="38">
        <f t="shared" si="38"/>
        <v>2</v>
      </c>
      <c r="AX69" s="38">
        <f t="shared" si="39"/>
        <v>2</v>
      </c>
      <c r="AZ69" s="38" t="s">
        <v>27</v>
      </c>
      <c r="BB69" s="38" t="s">
        <v>27</v>
      </c>
      <c r="BC69" s="38">
        <v>2</v>
      </c>
    </row>
    <row r="70" spans="1:55" s="38" customFormat="1" ht="13.5" thickBot="1" x14ac:dyDescent="0.25">
      <c r="A70" s="38">
        <v>3</v>
      </c>
      <c r="B70" s="36" t="s">
        <v>114</v>
      </c>
      <c r="C70" s="24" t="s">
        <v>21</v>
      </c>
      <c r="D70" s="54">
        <v>3</v>
      </c>
      <c r="E70" s="25">
        <v>3</v>
      </c>
      <c r="F70" s="25">
        <v>3</v>
      </c>
      <c r="G70" s="54">
        <v>3</v>
      </c>
      <c r="H70" s="54">
        <v>3</v>
      </c>
      <c r="I70" s="24" t="s">
        <v>21</v>
      </c>
      <c r="J70" s="24" t="s">
        <v>21</v>
      </c>
      <c r="K70" s="28">
        <v>1</v>
      </c>
      <c r="L70" s="27">
        <v>1</v>
      </c>
      <c r="M70" s="27">
        <v>1</v>
      </c>
      <c r="N70" s="28">
        <v>1</v>
      </c>
      <c r="O70" s="28">
        <v>1</v>
      </c>
      <c r="P70" s="24" t="s">
        <v>21</v>
      </c>
      <c r="Q70" s="24" t="s">
        <v>21</v>
      </c>
      <c r="R70" s="26">
        <v>2</v>
      </c>
      <c r="S70" s="29">
        <v>2</v>
      </c>
      <c r="T70" s="29">
        <v>2</v>
      </c>
      <c r="U70" s="26">
        <v>2</v>
      </c>
      <c r="V70" s="26">
        <v>2</v>
      </c>
      <c r="W70" s="24" t="s">
        <v>21</v>
      </c>
      <c r="X70" s="24" t="s">
        <v>21</v>
      </c>
      <c r="Y70" s="54">
        <v>3</v>
      </c>
      <c r="Z70" s="25">
        <v>3</v>
      </c>
      <c r="AA70" s="25">
        <v>3</v>
      </c>
      <c r="AB70" s="54">
        <v>3</v>
      </c>
      <c r="AC70" s="40" t="s">
        <v>4</v>
      </c>
      <c r="AD70" s="24" t="s">
        <v>21</v>
      </c>
      <c r="AE70" s="24" t="s">
        <v>21</v>
      </c>
      <c r="AF70" s="40" t="s">
        <v>4</v>
      </c>
      <c r="AG70" s="46" t="s">
        <v>4</v>
      </c>
      <c r="AH70" s="28">
        <v>1</v>
      </c>
      <c r="AI70" s="28">
        <v>1</v>
      </c>
      <c r="AJ70" s="28">
        <v>1</v>
      </c>
      <c r="AK70" s="30">
        <f t="shared" si="14"/>
        <v>5</v>
      </c>
      <c r="AL70" s="42">
        <f t="shared" si="15"/>
        <v>5</v>
      </c>
      <c r="AM70" s="43">
        <f t="shared" si="16"/>
        <v>9</v>
      </c>
      <c r="AN70" s="33">
        <f t="shared" ref="AN70:AN91" si="40">COUNTIF(C70:AG70,"Week off")</f>
        <v>9</v>
      </c>
      <c r="AO70" s="44">
        <f t="shared" ref="AO70:AO91" si="41">COUNTIF(C70:AG70,"Leave")</f>
        <v>3</v>
      </c>
      <c r="AP70" s="35">
        <f t="shared" ref="AP70:AP91" si="42">COUNTIF(C70:AG70,"Training")</f>
        <v>0</v>
      </c>
      <c r="AQ70" s="28">
        <f t="shared" ref="AQ70:AQ91" si="43">COUNTIF(C70:AG70,"Holiday")</f>
        <v>0</v>
      </c>
      <c r="AR70" s="36">
        <f t="shared" si="23"/>
        <v>31</v>
      </c>
      <c r="AS70" s="52">
        <v>0</v>
      </c>
      <c r="AT70" s="38">
        <f t="shared" si="35"/>
        <v>1</v>
      </c>
      <c r="AU70" s="38">
        <f t="shared" si="36"/>
        <v>2</v>
      </c>
      <c r="AV70" s="38">
        <f t="shared" si="37"/>
        <v>2</v>
      </c>
      <c r="AW70" s="38">
        <f t="shared" si="38"/>
        <v>2</v>
      </c>
      <c r="AX70" s="38">
        <f t="shared" si="39"/>
        <v>2</v>
      </c>
      <c r="AZ70" s="38" t="s">
        <v>27</v>
      </c>
      <c r="BB70" s="38" t="s">
        <v>27</v>
      </c>
      <c r="BC70" s="38">
        <v>3</v>
      </c>
    </row>
    <row r="71" spans="1:55" s="38" customFormat="1" ht="13.5" thickBot="1" x14ac:dyDescent="0.25">
      <c r="A71" s="38">
        <v>3</v>
      </c>
      <c r="B71" s="36" t="s">
        <v>115</v>
      </c>
      <c r="C71" s="24" t="s">
        <v>21</v>
      </c>
      <c r="D71" s="28">
        <v>1</v>
      </c>
      <c r="E71" s="27">
        <v>1</v>
      </c>
      <c r="F71" s="27">
        <v>1</v>
      </c>
      <c r="G71" s="28">
        <v>1</v>
      </c>
      <c r="H71" s="28">
        <v>1</v>
      </c>
      <c r="I71" s="24" t="s">
        <v>21</v>
      </c>
      <c r="J71" s="24" t="s">
        <v>21</v>
      </c>
      <c r="K71" s="26">
        <v>2</v>
      </c>
      <c r="L71" s="29">
        <v>2</v>
      </c>
      <c r="M71" s="29">
        <v>2</v>
      </c>
      <c r="N71" s="26">
        <v>2</v>
      </c>
      <c r="O71" s="26">
        <v>2</v>
      </c>
      <c r="P71" s="24" t="s">
        <v>21</v>
      </c>
      <c r="Q71" s="24" t="s">
        <v>21</v>
      </c>
      <c r="R71" s="54">
        <v>3</v>
      </c>
      <c r="S71" s="25">
        <v>3</v>
      </c>
      <c r="T71" s="25">
        <v>3</v>
      </c>
      <c r="U71" s="54">
        <v>3</v>
      </c>
      <c r="V71" s="54">
        <v>3</v>
      </c>
      <c r="W71" s="24" t="s">
        <v>21</v>
      </c>
      <c r="X71" s="24" t="s">
        <v>21</v>
      </c>
      <c r="Y71" s="28">
        <v>1</v>
      </c>
      <c r="Z71" s="27">
        <v>1</v>
      </c>
      <c r="AA71" s="27">
        <v>1</v>
      </c>
      <c r="AB71" s="28">
        <v>1</v>
      </c>
      <c r="AC71" s="28">
        <v>1</v>
      </c>
      <c r="AD71" s="24" t="s">
        <v>21</v>
      </c>
      <c r="AE71" s="24" t="s">
        <v>21</v>
      </c>
      <c r="AF71" s="26">
        <v>2</v>
      </c>
      <c r="AG71" s="29">
        <v>2</v>
      </c>
      <c r="AH71" s="26">
        <v>2</v>
      </c>
      <c r="AI71" s="26">
        <v>2</v>
      </c>
      <c r="AJ71" s="26">
        <v>2</v>
      </c>
      <c r="AK71" s="30">
        <f t="shared" si="14"/>
        <v>10</v>
      </c>
      <c r="AL71" s="42">
        <f t="shared" si="15"/>
        <v>7</v>
      </c>
      <c r="AM71" s="43">
        <f t="shared" si="16"/>
        <v>5</v>
      </c>
      <c r="AN71" s="33">
        <f t="shared" si="40"/>
        <v>9</v>
      </c>
      <c r="AO71" s="44">
        <f t="shared" si="41"/>
        <v>0</v>
      </c>
      <c r="AP71" s="35">
        <f t="shared" si="42"/>
        <v>0</v>
      </c>
      <c r="AQ71" s="28">
        <f t="shared" si="43"/>
        <v>0</v>
      </c>
      <c r="AR71" s="36">
        <f t="shared" si="23"/>
        <v>31</v>
      </c>
      <c r="AS71" s="52"/>
      <c r="AT71" s="38">
        <f t="shared" si="35"/>
        <v>1</v>
      </c>
      <c r="AU71" s="38">
        <f t="shared" si="36"/>
        <v>2</v>
      </c>
      <c r="AV71" s="38">
        <f t="shared" si="37"/>
        <v>2</v>
      </c>
      <c r="AW71" s="38">
        <f t="shared" si="38"/>
        <v>2</v>
      </c>
      <c r="AX71" s="38">
        <f t="shared" si="39"/>
        <v>2</v>
      </c>
      <c r="BC71" s="38">
        <v>3</v>
      </c>
    </row>
    <row r="72" spans="1:55" s="38" customFormat="1" ht="13.5" thickBot="1" x14ac:dyDescent="0.25">
      <c r="A72" s="38">
        <v>4</v>
      </c>
      <c r="B72" s="57" t="s">
        <v>116</v>
      </c>
      <c r="C72" s="24" t="s">
        <v>21</v>
      </c>
      <c r="D72" s="24" t="s">
        <v>21</v>
      </c>
      <c r="E72" s="29">
        <v>2</v>
      </c>
      <c r="F72" s="29">
        <v>2</v>
      </c>
      <c r="G72" s="26">
        <v>2</v>
      </c>
      <c r="H72" s="26">
        <v>2</v>
      </c>
      <c r="I72" s="26">
        <v>2</v>
      </c>
      <c r="J72" s="24" t="s">
        <v>21</v>
      </c>
      <c r="K72" s="24" t="s">
        <v>21</v>
      </c>
      <c r="L72" s="25">
        <v>3</v>
      </c>
      <c r="M72" s="25">
        <v>3</v>
      </c>
      <c r="N72" s="54">
        <v>3</v>
      </c>
      <c r="O72" s="54">
        <v>3</v>
      </c>
      <c r="P72" s="54">
        <v>3</v>
      </c>
      <c r="Q72" s="24" t="s">
        <v>21</v>
      </c>
      <c r="R72" s="24" t="s">
        <v>21</v>
      </c>
      <c r="S72" s="27">
        <v>1</v>
      </c>
      <c r="T72" s="46" t="s">
        <v>4</v>
      </c>
      <c r="U72" s="28">
        <v>1</v>
      </c>
      <c r="V72" s="28">
        <v>1</v>
      </c>
      <c r="W72" s="28">
        <v>1</v>
      </c>
      <c r="X72" s="24" t="s">
        <v>21</v>
      </c>
      <c r="Y72" s="24" t="s">
        <v>21</v>
      </c>
      <c r="Z72" s="29">
        <v>2</v>
      </c>
      <c r="AA72" s="29">
        <v>2</v>
      </c>
      <c r="AB72" s="26">
        <v>2</v>
      </c>
      <c r="AC72" s="26">
        <v>2</v>
      </c>
      <c r="AD72" s="26">
        <v>2</v>
      </c>
      <c r="AE72" s="24" t="s">
        <v>21</v>
      </c>
      <c r="AF72" s="24" t="s">
        <v>21</v>
      </c>
      <c r="AG72" s="25">
        <v>3</v>
      </c>
      <c r="AH72" s="54">
        <v>3</v>
      </c>
      <c r="AI72" s="54">
        <v>3</v>
      </c>
      <c r="AJ72" s="54">
        <v>3</v>
      </c>
      <c r="AK72" s="30">
        <f t="shared" si="14"/>
        <v>4</v>
      </c>
      <c r="AL72" s="42">
        <f t="shared" si="15"/>
        <v>10</v>
      </c>
      <c r="AM72" s="43">
        <f t="shared" si="16"/>
        <v>6</v>
      </c>
      <c r="AN72" s="33">
        <f t="shared" si="40"/>
        <v>10</v>
      </c>
      <c r="AO72" s="44">
        <f t="shared" si="41"/>
        <v>1</v>
      </c>
      <c r="AP72" s="35">
        <f t="shared" si="42"/>
        <v>0</v>
      </c>
      <c r="AQ72" s="28">
        <f t="shared" si="43"/>
        <v>0</v>
      </c>
      <c r="AR72" s="36">
        <f t="shared" si="23"/>
        <v>31</v>
      </c>
      <c r="AS72" s="48">
        <v>0</v>
      </c>
      <c r="AT72" s="38">
        <f t="shared" si="35"/>
        <v>2</v>
      </c>
      <c r="AU72" s="38">
        <f t="shared" si="36"/>
        <v>2</v>
      </c>
      <c r="AV72" s="38">
        <f t="shared" si="37"/>
        <v>2</v>
      </c>
      <c r="AW72" s="38">
        <f t="shared" si="38"/>
        <v>2</v>
      </c>
      <c r="AX72" s="38">
        <f t="shared" si="39"/>
        <v>2</v>
      </c>
      <c r="AZ72" s="38" t="s">
        <v>27</v>
      </c>
      <c r="BA72" s="38" t="s">
        <v>27</v>
      </c>
      <c r="BC72" s="38">
        <v>4</v>
      </c>
    </row>
    <row r="73" spans="1:55" ht="15.75" thickBot="1" x14ac:dyDescent="0.3">
      <c r="A73" s="38">
        <v>4</v>
      </c>
      <c r="B73" s="36" t="s">
        <v>117</v>
      </c>
      <c r="C73" s="24" t="s">
        <v>21</v>
      </c>
      <c r="D73" s="24" t="s">
        <v>21</v>
      </c>
      <c r="E73" s="46" t="s">
        <v>4</v>
      </c>
      <c r="F73" s="29">
        <v>2</v>
      </c>
      <c r="G73" s="26">
        <v>2</v>
      </c>
      <c r="H73" s="26">
        <v>2</v>
      </c>
      <c r="I73" s="26">
        <v>2</v>
      </c>
      <c r="J73" s="24" t="s">
        <v>21</v>
      </c>
      <c r="K73" s="24" t="s">
        <v>21</v>
      </c>
      <c r="L73" s="25">
        <v>3</v>
      </c>
      <c r="M73" s="25">
        <v>3</v>
      </c>
      <c r="N73" s="54">
        <v>3</v>
      </c>
      <c r="O73" s="54">
        <v>3</v>
      </c>
      <c r="P73" s="54" t="s">
        <v>22</v>
      </c>
      <c r="Q73" s="24" t="s">
        <v>21</v>
      </c>
      <c r="R73" s="24" t="s">
        <v>21</v>
      </c>
      <c r="S73" s="27">
        <v>1</v>
      </c>
      <c r="T73" s="27">
        <v>1</v>
      </c>
      <c r="U73" s="28">
        <v>1</v>
      </c>
      <c r="V73" s="28">
        <v>1</v>
      </c>
      <c r="W73" s="28">
        <v>1</v>
      </c>
      <c r="X73" s="24" t="s">
        <v>21</v>
      </c>
      <c r="Y73" s="24" t="s">
        <v>21</v>
      </c>
      <c r="Z73" s="29">
        <v>2</v>
      </c>
      <c r="AA73" s="29">
        <v>2</v>
      </c>
      <c r="AB73" s="26">
        <v>2</v>
      </c>
      <c r="AC73" s="26">
        <v>2</v>
      </c>
      <c r="AD73" s="26">
        <v>2</v>
      </c>
      <c r="AE73" s="24" t="s">
        <v>21</v>
      </c>
      <c r="AF73" s="24" t="s">
        <v>21</v>
      </c>
      <c r="AG73" s="25">
        <v>3</v>
      </c>
      <c r="AH73" s="54">
        <v>3</v>
      </c>
      <c r="AI73" s="54">
        <v>3</v>
      </c>
      <c r="AJ73" s="54">
        <v>3</v>
      </c>
      <c r="AK73" s="30">
        <f t="shared" si="14"/>
        <v>5</v>
      </c>
      <c r="AL73" s="42">
        <f t="shared" si="15"/>
        <v>9</v>
      </c>
      <c r="AM73" s="43">
        <f t="shared" si="16"/>
        <v>6</v>
      </c>
      <c r="AN73" s="33">
        <f t="shared" si="40"/>
        <v>10</v>
      </c>
      <c r="AO73" s="44">
        <f t="shared" si="41"/>
        <v>1</v>
      </c>
      <c r="AP73" s="35">
        <f t="shared" si="42"/>
        <v>0</v>
      </c>
      <c r="AQ73" s="28">
        <f t="shared" si="43"/>
        <v>0</v>
      </c>
      <c r="AR73" s="1">
        <f t="shared" si="23"/>
        <v>31</v>
      </c>
      <c r="AS73" s="52">
        <v>0</v>
      </c>
      <c r="AT73">
        <f t="shared" si="35"/>
        <v>2</v>
      </c>
      <c r="AU73">
        <f t="shared" si="36"/>
        <v>2</v>
      </c>
      <c r="AV73">
        <f t="shared" si="37"/>
        <v>2</v>
      </c>
      <c r="AW73">
        <f t="shared" si="38"/>
        <v>2</v>
      </c>
      <c r="AX73">
        <f t="shared" si="39"/>
        <v>2</v>
      </c>
      <c r="AZ73" t="s">
        <v>27</v>
      </c>
      <c r="BA73" t="s">
        <v>27</v>
      </c>
      <c r="BC73" s="38">
        <v>4</v>
      </c>
    </row>
    <row r="74" spans="1:55" ht="15.75" thickBot="1" x14ac:dyDescent="0.3">
      <c r="A74" s="38">
        <v>3</v>
      </c>
      <c r="B74" s="36" t="s">
        <v>118</v>
      </c>
      <c r="C74" s="24" t="s">
        <v>21</v>
      </c>
      <c r="D74" s="40" t="s">
        <v>4</v>
      </c>
      <c r="E74" s="46" t="s">
        <v>4</v>
      </c>
      <c r="F74" s="25">
        <v>3</v>
      </c>
      <c r="G74" s="54">
        <v>3</v>
      </c>
      <c r="H74" s="54" t="s">
        <v>22</v>
      </c>
      <c r="I74" s="24" t="s">
        <v>21</v>
      </c>
      <c r="J74" s="24" t="s">
        <v>21</v>
      </c>
      <c r="K74" s="28">
        <v>1</v>
      </c>
      <c r="L74" s="27">
        <v>1</v>
      </c>
      <c r="M74" s="27">
        <v>1</v>
      </c>
      <c r="N74" s="28">
        <v>1</v>
      </c>
      <c r="O74" s="28">
        <v>1</v>
      </c>
      <c r="P74" s="24" t="s">
        <v>21</v>
      </c>
      <c r="Q74" s="24" t="s">
        <v>21</v>
      </c>
      <c r="R74" s="26">
        <v>2</v>
      </c>
      <c r="S74" s="29">
        <v>2</v>
      </c>
      <c r="T74" s="29">
        <v>2</v>
      </c>
      <c r="U74" s="26">
        <v>2</v>
      </c>
      <c r="V74" s="26">
        <v>2</v>
      </c>
      <c r="W74" s="24" t="s">
        <v>21</v>
      </c>
      <c r="X74" s="24" t="s">
        <v>21</v>
      </c>
      <c r="Y74" s="54">
        <v>3</v>
      </c>
      <c r="Z74" s="25">
        <v>3</v>
      </c>
      <c r="AA74" s="25">
        <v>3</v>
      </c>
      <c r="AB74" s="54">
        <v>3</v>
      </c>
      <c r="AC74" s="54" t="s">
        <v>22</v>
      </c>
      <c r="AD74" s="24" t="s">
        <v>21</v>
      </c>
      <c r="AE74" s="24" t="s">
        <v>21</v>
      </c>
      <c r="AF74" s="28">
        <v>1</v>
      </c>
      <c r="AG74" s="27">
        <v>1</v>
      </c>
      <c r="AH74" s="28">
        <v>1</v>
      </c>
      <c r="AI74" s="28">
        <v>1</v>
      </c>
      <c r="AJ74" s="28">
        <v>1</v>
      </c>
      <c r="AK74" s="30">
        <f t="shared" si="14"/>
        <v>7</v>
      </c>
      <c r="AL74" s="42">
        <f t="shared" si="15"/>
        <v>5</v>
      </c>
      <c r="AM74" s="43">
        <f t="shared" si="16"/>
        <v>8</v>
      </c>
      <c r="AN74" s="33">
        <f t="shared" si="40"/>
        <v>9</v>
      </c>
      <c r="AO74" s="44">
        <f t="shared" si="41"/>
        <v>2</v>
      </c>
      <c r="AP74" s="35">
        <f t="shared" si="42"/>
        <v>0</v>
      </c>
      <c r="AQ74" s="28">
        <f t="shared" si="43"/>
        <v>0</v>
      </c>
      <c r="AR74" s="1">
        <f t="shared" si="23"/>
        <v>31</v>
      </c>
      <c r="AS74" s="52">
        <v>0</v>
      </c>
      <c r="AT74">
        <f t="shared" si="35"/>
        <v>1</v>
      </c>
      <c r="AU74">
        <f t="shared" si="36"/>
        <v>2</v>
      </c>
      <c r="AV74">
        <f t="shared" si="37"/>
        <v>2</v>
      </c>
      <c r="AW74">
        <f t="shared" si="38"/>
        <v>2</v>
      </c>
      <c r="AX74">
        <f t="shared" si="39"/>
        <v>2</v>
      </c>
      <c r="AZ74" t="s">
        <v>27</v>
      </c>
      <c r="BA74" t="s">
        <v>27</v>
      </c>
      <c r="BC74" s="38">
        <v>3</v>
      </c>
    </row>
    <row r="75" spans="1:55" ht="15.75" thickBot="1" x14ac:dyDescent="0.3">
      <c r="A75" s="38">
        <v>1</v>
      </c>
      <c r="B75" s="36" t="s">
        <v>119</v>
      </c>
      <c r="C75" s="40" t="s">
        <v>4</v>
      </c>
      <c r="D75" s="40" t="s">
        <v>4</v>
      </c>
      <c r="E75" s="46" t="s">
        <v>4</v>
      </c>
      <c r="F75" s="46" t="s">
        <v>4</v>
      </c>
      <c r="G75" s="24" t="s">
        <v>21</v>
      </c>
      <c r="H75" s="24" t="s">
        <v>21</v>
      </c>
      <c r="I75" s="26">
        <v>2</v>
      </c>
      <c r="J75" s="26">
        <v>2</v>
      </c>
      <c r="K75" s="26">
        <v>2</v>
      </c>
      <c r="L75" s="29">
        <v>2</v>
      </c>
      <c r="M75" s="29">
        <v>2</v>
      </c>
      <c r="N75" s="24" t="s">
        <v>21</v>
      </c>
      <c r="O75" s="24" t="s">
        <v>21</v>
      </c>
      <c r="P75" s="54">
        <v>3</v>
      </c>
      <c r="Q75" s="54">
        <v>3</v>
      </c>
      <c r="R75" s="54">
        <v>3</v>
      </c>
      <c r="S75" s="65">
        <v>3</v>
      </c>
      <c r="T75" s="25">
        <v>3</v>
      </c>
      <c r="U75" s="24" t="s">
        <v>21</v>
      </c>
      <c r="V75" s="24" t="s">
        <v>21</v>
      </c>
      <c r="W75" s="28">
        <v>1</v>
      </c>
      <c r="X75" s="28">
        <v>1</v>
      </c>
      <c r="Y75" s="28">
        <v>1</v>
      </c>
      <c r="Z75" s="27">
        <v>1</v>
      </c>
      <c r="AA75" s="27">
        <v>1</v>
      </c>
      <c r="AB75" s="24" t="s">
        <v>21</v>
      </c>
      <c r="AC75" s="24" t="s">
        <v>21</v>
      </c>
      <c r="AD75" s="26">
        <v>2</v>
      </c>
      <c r="AE75" s="26">
        <v>2</v>
      </c>
      <c r="AF75" s="26">
        <v>2</v>
      </c>
      <c r="AG75" s="29">
        <v>2</v>
      </c>
      <c r="AH75" s="26">
        <v>2</v>
      </c>
      <c r="AI75" s="41"/>
      <c r="AJ75" s="41"/>
      <c r="AK75" s="30">
        <f t="shared" si="14"/>
        <v>5</v>
      </c>
      <c r="AL75" s="42">
        <f t="shared" si="15"/>
        <v>9</v>
      </c>
      <c r="AM75" s="43">
        <f t="shared" si="16"/>
        <v>5</v>
      </c>
      <c r="AN75" s="33">
        <f t="shared" si="40"/>
        <v>8</v>
      </c>
      <c r="AO75" s="44">
        <f t="shared" si="41"/>
        <v>4</v>
      </c>
      <c r="AP75" s="35">
        <f t="shared" si="42"/>
        <v>0</v>
      </c>
      <c r="AQ75" s="28">
        <f t="shared" si="43"/>
        <v>0</v>
      </c>
      <c r="AR75" s="1">
        <f t="shared" si="23"/>
        <v>31</v>
      </c>
      <c r="AS75" s="52">
        <v>0</v>
      </c>
      <c r="AT75">
        <f t="shared" si="35"/>
        <v>0</v>
      </c>
      <c r="AU75">
        <f t="shared" si="36"/>
        <v>2</v>
      </c>
      <c r="AV75">
        <f t="shared" si="37"/>
        <v>2</v>
      </c>
      <c r="AW75">
        <f t="shared" si="38"/>
        <v>2</v>
      </c>
      <c r="AX75">
        <f t="shared" si="39"/>
        <v>2</v>
      </c>
      <c r="AZ75" t="s">
        <v>27</v>
      </c>
      <c r="BA75" t="s">
        <v>27</v>
      </c>
      <c r="BC75" s="38">
        <v>1</v>
      </c>
    </row>
    <row r="76" spans="1:55" ht="15.75" thickBot="1" x14ac:dyDescent="0.3">
      <c r="A76" s="38">
        <v>3</v>
      </c>
      <c r="B76" s="36" t="s">
        <v>120</v>
      </c>
      <c r="C76" s="24" t="s">
        <v>21</v>
      </c>
      <c r="D76" s="28" t="s">
        <v>24</v>
      </c>
      <c r="E76" s="27" t="s">
        <v>24</v>
      </c>
      <c r="F76" s="27" t="s">
        <v>24</v>
      </c>
      <c r="G76" s="28" t="s">
        <v>24</v>
      </c>
      <c r="H76" s="28" t="s">
        <v>24</v>
      </c>
      <c r="I76" s="24" t="s">
        <v>21</v>
      </c>
      <c r="J76" s="24" t="s">
        <v>21</v>
      </c>
      <c r="K76" s="40" t="s">
        <v>4</v>
      </c>
      <c r="L76" s="29" t="s">
        <v>26</v>
      </c>
      <c r="M76" s="29" t="s">
        <v>26</v>
      </c>
      <c r="N76" s="26" t="s">
        <v>26</v>
      </c>
      <c r="O76" s="26" t="s">
        <v>26</v>
      </c>
      <c r="P76" s="24" t="s">
        <v>21</v>
      </c>
      <c r="Q76" s="24" t="s">
        <v>21</v>
      </c>
      <c r="R76" s="54" t="s">
        <v>59</v>
      </c>
      <c r="S76" s="25" t="s">
        <v>59</v>
      </c>
      <c r="T76" s="25" t="s">
        <v>59</v>
      </c>
      <c r="U76" s="54" t="s">
        <v>59</v>
      </c>
      <c r="V76" s="54" t="s">
        <v>59</v>
      </c>
      <c r="W76" s="24" t="s">
        <v>21</v>
      </c>
      <c r="X76" s="24" t="s">
        <v>21</v>
      </c>
      <c r="Y76" s="28" t="s">
        <v>24</v>
      </c>
      <c r="Z76" s="27" t="s">
        <v>24</v>
      </c>
      <c r="AA76" s="27" t="s">
        <v>24</v>
      </c>
      <c r="AB76" s="28" t="s">
        <v>24</v>
      </c>
      <c r="AC76" s="28" t="s">
        <v>24</v>
      </c>
      <c r="AD76" s="24" t="s">
        <v>21</v>
      </c>
      <c r="AE76" s="24" t="s">
        <v>21</v>
      </c>
      <c r="AF76" s="26" t="s">
        <v>26</v>
      </c>
      <c r="AG76" s="29" t="s">
        <v>26</v>
      </c>
      <c r="AH76" s="26" t="s">
        <v>26</v>
      </c>
      <c r="AI76" s="26" t="s">
        <v>26</v>
      </c>
      <c r="AJ76" s="26" t="s">
        <v>26</v>
      </c>
      <c r="AK76" s="30">
        <f t="shared" ref="AK76:AK91" si="44">COUNTIF(C76:AG76,"1") +COUNTIF(C76:AG76,"1 POC") + COUNTIF(C76:AG76,"1 Inc Pri") +COUNTIF(C76:AG76,"1 Inc Sec")+COUNTIF(C76:AG76,"1 Mail Pri")+COUNTIF(C76:AG76,"1 Mail Sec")+COUNTIF(C76:AG76,"1 QD")+COUNTIF(C76:AG76,"1 Reboot")+COUNTIF(C76:AG76,"1 Change")</f>
        <v>10</v>
      </c>
      <c r="AL76" s="42">
        <f t="shared" ref="AL76:AL91" si="45">COUNTIF(C76:AG76,"2") +COUNTIF(C76:AG76,"2 POC") + COUNTIF(C76:AG76,"2 Inc Pri") +COUNTIF(C76:AG76,"2 Inc Sec")+ COUNTIF(C76:AG76,"2 Mail Pri") +COUNTIF(C76:AG76,"2 Mail Sec")+COUNTIF(C76:AG76,"2 QD")++COUNTIF(C76:AG76,"2 Reboot")++COUNTIF(C76:AG76,"2 Change")</f>
        <v>6</v>
      </c>
      <c r="AM76" s="43">
        <f t="shared" ref="AM76:AM91" si="46">COUNTIF(C76:AG76,"3") +COUNTIF(C76:AG76,"3 POC") + COUNTIF(C76:AG76,"3 Inc Pri") +COUNTIF(C76:AG76,"3 Inc Sec") + COUNTIF(C76:AG76,"3 Mail Pri") +COUNTIF(C76:AG76,"3 Mail Sec")+COUNTIF(C76:AG76,"3 QD")+COUNTIF(C76:AG76,"3 Reboot")+COUNTIF(C76:AG76,"3 Change")</f>
        <v>5</v>
      </c>
      <c r="AN76" s="33">
        <f t="shared" si="40"/>
        <v>9</v>
      </c>
      <c r="AO76" s="44">
        <f t="shared" si="41"/>
        <v>1</v>
      </c>
      <c r="AP76" s="35">
        <f t="shared" si="42"/>
        <v>0</v>
      </c>
      <c r="AQ76" s="28">
        <f t="shared" si="43"/>
        <v>0</v>
      </c>
      <c r="AR76" s="1">
        <f t="shared" si="23"/>
        <v>31</v>
      </c>
      <c r="AS76" s="52">
        <v>0</v>
      </c>
      <c r="AT76">
        <f t="shared" si="35"/>
        <v>1</v>
      </c>
      <c r="AU76">
        <f t="shared" si="36"/>
        <v>2</v>
      </c>
      <c r="AV76">
        <f t="shared" si="37"/>
        <v>2</v>
      </c>
      <c r="AW76">
        <f t="shared" si="38"/>
        <v>2</v>
      </c>
      <c r="AX76">
        <f t="shared" si="39"/>
        <v>2</v>
      </c>
      <c r="AZ76" t="s">
        <v>27</v>
      </c>
      <c r="BA76" t="s">
        <v>27</v>
      </c>
      <c r="BC76" s="38">
        <v>3</v>
      </c>
    </row>
    <row r="77" spans="1:55" s="38" customFormat="1" ht="13.5" thickBot="1" x14ac:dyDescent="0.25">
      <c r="B77" s="36"/>
      <c r="C77" s="41"/>
      <c r="D77" s="41"/>
      <c r="E77" s="51"/>
      <c r="F77" s="51"/>
      <c r="G77" s="41"/>
      <c r="H77" s="41"/>
      <c r="I77" s="41"/>
      <c r="J77" s="41"/>
      <c r="K77" s="41"/>
      <c r="L77" s="51"/>
      <c r="M77" s="51"/>
      <c r="N77" s="41"/>
      <c r="O77" s="41"/>
      <c r="P77" s="41"/>
      <c r="Q77" s="41"/>
      <c r="R77" s="41"/>
      <c r="S77" s="51"/>
      <c r="T77" s="51"/>
      <c r="U77" s="41"/>
      <c r="V77" s="41"/>
      <c r="W77" s="41"/>
      <c r="X77" s="41"/>
      <c r="Y77" s="41"/>
      <c r="Z77" s="51"/>
      <c r="AA77" s="51"/>
      <c r="AB77" s="41"/>
      <c r="AC77" s="41"/>
      <c r="AD77" s="41"/>
      <c r="AE77" s="41"/>
      <c r="AF77" s="41"/>
      <c r="AG77" s="51"/>
      <c r="AH77" s="41"/>
      <c r="AI77" s="41"/>
      <c r="AJ77" s="41"/>
      <c r="AK77" s="30"/>
      <c r="AL77" s="31"/>
      <c r="AM77" s="32"/>
      <c r="AN77" s="33"/>
      <c r="AO77" s="34"/>
      <c r="AP77" s="35"/>
      <c r="AQ77" s="28"/>
      <c r="AR77" s="36"/>
      <c r="AS77" s="52"/>
    </row>
    <row r="78" spans="1:55" s="38" customFormat="1" ht="13.5" thickBot="1" x14ac:dyDescent="0.25">
      <c r="A78" s="38">
        <v>1</v>
      </c>
      <c r="B78" s="36" t="s">
        <v>121</v>
      </c>
      <c r="C78" s="54" t="s">
        <v>22</v>
      </c>
      <c r="D78" s="54">
        <v>3</v>
      </c>
      <c r="E78" s="46" t="s">
        <v>4</v>
      </c>
      <c r="F78" s="25">
        <v>3</v>
      </c>
      <c r="G78" s="24" t="s">
        <v>21</v>
      </c>
      <c r="H78" s="24" t="s">
        <v>21</v>
      </c>
      <c r="I78" s="28">
        <v>1</v>
      </c>
      <c r="J78" s="28">
        <v>1</v>
      </c>
      <c r="K78" s="28">
        <v>1</v>
      </c>
      <c r="L78" s="27">
        <v>1</v>
      </c>
      <c r="M78" s="27">
        <v>1</v>
      </c>
      <c r="N78" s="24" t="s">
        <v>21</v>
      </c>
      <c r="O78" s="24" t="s">
        <v>21</v>
      </c>
      <c r="P78" s="40" t="s">
        <v>4</v>
      </c>
      <c r="Q78" s="40" t="s">
        <v>4</v>
      </c>
      <c r="R78" s="26">
        <v>2</v>
      </c>
      <c r="S78" s="29">
        <v>2</v>
      </c>
      <c r="T78" s="29">
        <v>2</v>
      </c>
      <c r="U78" s="24" t="s">
        <v>21</v>
      </c>
      <c r="V78" s="24" t="s">
        <v>21</v>
      </c>
      <c r="W78" s="54">
        <v>3</v>
      </c>
      <c r="X78" s="54">
        <v>3</v>
      </c>
      <c r="Y78" s="54" t="s">
        <v>22</v>
      </c>
      <c r="Z78" s="25">
        <v>3</v>
      </c>
      <c r="AA78" s="25">
        <v>3</v>
      </c>
      <c r="AB78" s="24" t="s">
        <v>21</v>
      </c>
      <c r="AC78" s="24" t="s">
        <v>21</v>
      </c>
      <c r="AD78" s="28">
        <v>1</v>
      </c>
      <c r="AE78" s="28">
        <v>1</v>
      </c>
      <c r="AF78" s="28">
        <v>1</v>
      </c>
      <c r="AG78" s="27">
        <v>1</v>
      </c>
      <c r="AH78" s="28">
        <v>1</v>
      </c>
      <c r="AI78" s="41"/>
      <c r="AJ78" s="41"/>
      <c r="AK78" s="30">
        <f t="shared" si="44"/>
        <v>9</v>
      </c>
      <c r="AL78" s="31">
        <f t="shared" si="45"/>
        <v>3</v>
      </c>
      <c r="AM78" s="32">
        <f t="shared" si="46"/>
        <v>8</v>
      </c>
      <c r="AN78" s="33">
        <f t="shared" si="40"/>
        <v>8</v>
      </c>
      <c r="AO78" s="34">
        <f t="shared" si="41"/>
        <v>3</v>
      </c>
      <c r="AP78" s="35">
        <f t="shared" si="42"/>
        <v>0</v>
      </c>
      <c r="AQ78" s="28">
        <f t="shared" si="43"/>
        <v>0</v>
      </c>
      <c r="AR78" s="36">
        <f t="shared" si="23"/>
        <v>31</v>
      </c>
      <c r="AS78" s="48">
        <v>0</v>
      </c>
      <c r="AT78" s="38">
        <f t="shared" ref="AT78:AT79" si="47">COUNTIF(C78:F78,"Week off")</f>
        <v>0</v>
      </c>
      <c r="AU78" s="38">
        <f t="shared" ref="AU78:AU79" si="48">COUNTIF(G78:M78,"Week off")</f>
        <v>2</v>
      </c>
      <c r="AV78" s="38">
        <f t="shared" ref="AV78:AV79" si="49">COUNTIF(N78:T78,"Week off")</f>
        <v>2</v>
      </c>
      <c r="AW78" s="38">
        <f t="shared" ref="AW78:AW79" si="50">COUNTIF(U78:AA78,"Week off")</f>
        <v>2</v>
      </c>
      <c r="AX78" s="38">
        <f t="shared" ref="AX78:AX79" si="51">COUNTIF(AB78:AF78,"Week off")</f>
        <v>2</v>
      </c>
      <c r="AZ78" s="38" t="s">
        <v>27</v>
      </c>
      <c r="BA78" s="38" t="s">
        <v>27</v>
      </c>
      <c r="BC78" s="38">
        <v>1</v>
      </c>
    </row>
    <row r="79" spans="1:55" s="38" customFormat="1" ht="13.5" thickBot="1" x14ac:dyDescent="0.25">
      <c r="A79" s="38">
        <v>3</v>
      </c>
      <c r="B79" s="36" t="s">
        <v>122</v>
      </c>
      <c r="C79" s="24" t="s">
        <v>21</v>
      </c>
      <c r="D79" s="26">
        <v>2</v>
      </c>
      <c r="E79" s="29">
        <v>2</v>
      </c>
      <c r="F79" s="29">
        <v>2</v>
      </c>
      <c r="G79" s="26">
        <v>2</v>
      </c>
      <c r="H79" s="26">
        <v>2</v>
      </c>
      <c r="I79" s="24" t="s">
        <v>21</v>
      </c>
      <c r="J79" s="24" t="s">
        <v>21</v>
      </c>
      <c r="K79" s="54">
        <v>3</v>
      </c>
      <c r="L79" s="25">
        <v>3</v>
      </c>
      <c r="M79" s="25">
        <v>3</v>
      </c>
      <c r="N79" s="54" t="s">
        <v>22</v>
      </c>
      <c r="O79" s="54" t="s">
        <v>22</v>
      </c>
      <c r="P79" s="24" t="s">
        <v>21</v>
      </c>
      <c r="Q79" s="24" t="s">
        <v>21</v>
      </c>
      <c r="R79" s="26">
        <v>2</v>
      </c>
      <c r="S79" s="29">
        <v>2</v>
      </c>
      <c r="T79" s="29">
        <v>2</v>
      </c>
      <c r="U79" s="26">
        <v>2</v>
      </c>
      <c r="V79" s="26">
        <v>2</v>
      </c>
      <c r="W79" s="24" t="s">
        <v>21</v>
      </c>
      <c r="X79" s="24" t="s">
        <v>21</v>
      </c>
      <c r="Y79" s="54">
        <v>3</v>
      </c>
      <c r="Z79" s="25">
        <v>3</v>
      </c>
      <c r="AA79" s="25">
        <v>3</v>
      </c>
      <c r="AB79" s="54">
        <v>3</v>
      </c>
      <c r="AC79" s="54">
        <v>3</v>
      </c>
      <c r="AD79" s="24" t="s">
        <v>21</v>
      </c>
      <c r="AE79" s="24" t="s">
        <v>21</v>
      </c>
      <c r="AF79" s="26" t="s">
        <v>26</v>
      </c>
      <c r="AG79" s="29" t="s">
        <v>26</v>
      </c>
      <c r="AH79" s="54">
        <v>3</v>
      </c>
      <c r="AI79" s="54">
        <v>3</v>
      </c>
      <c r="AJ79" s="54">
        <v>3</v>
      </c>
      <c r="AK79" s="30">
        <f t="shared" si="44"/>
        <v>0</v>
      </c>
      <c r="AL79" s="42">
        <f t="shared" si="45"/>
        <v>12</v>
      </c>
      <c r="AM79" s="43">
        <f t="shared" si="46"/>
        <v>10</v>
      </c>
      <c r="AN79" s="33">
        <f t="shared" si="40"/>
        <v>9</v>
      </c>
      <c r="AO79" s="44">
        <f t="shared" si="41"/>
        <v>0</v>
      </c>
      <c r="AP79" s="35">
        <f t="shared" si="42"/>
        <v>0</v>
      </c>
      <c r="AQ79" s="28">
        <f t="shared" si="43"/>
        <v>0</v>
      </c>
      <c r="AR79" s="36">
        <f t="shared" si="23"/>
        <v>31</v>
      </c>
      <c r="AS79" s="52">
        <v>0</v>
      </c>
      <c r="AT79" s="38">
        <f t="shared" si="47"/>
        <v>1</v>
      </c>
      <c r="AU79" s="38">
        <f t="shared" si="48"/>
        <v>2</v>
      </c>
      <c r="AV79" s="38">
        <f t="shared" si="49"/>
        <v>2</v>
      </c>
      <c r="AW79" s="38">
        <f t="shared" si="50"/>
        <v>2</v>
      </c>
      <c r="AX79" s="38">
        <f t="shared" si="51"/>
        <v>2</v>
      </c>
      <c r="AZ79" s="38" t="s">
        <v>27</v>
      </c>
      <c r="BA79" s="38" t="s">
        <v>27</v>
      </c>
      <c r="BC79" s="38">
        <v>3</v>
      </c>
    </row>
    <row r="80" spans="1:55" ht="15.75" thickBot="1" x14ac:dyDescent="0.3">
      <c r="A80" s="38">
        <v>3</v>
      </c>
      <c r="B80" s="36" t="s">
        <v>123</v>
      </c>
      <c r="C80" s="24" t="s">
        <v>21</v>
      </c>
      <c r="D80" s="54">
        <v>3</v>
      </c>
      <c r="E80" s="25">
        <v>3</v>
      </c>
      <c r="F80" s="25">
        <v>3</v>
      </c>
      <c r="G80" s="54">
        <v>3</v>
      </c>
      <c r="H80" s="54">
        <v>3</v>
      </c>
      <c r="I80" s="24" t="s">
        <v>21</v>
      </c>
      <c r="J80" s="24" t="s">
        <v>21</v>
      </c>
      <c r="K80" s="28">
        <v>1</v>
      </c>
      <c r="L80" s="27">
        <v>1</v>
      </c>
      <c r="M80" s="27">
        <v>1</v>
      </c>
      <c r="N80" s="28">
        <v>1</v>
      </c>
      <c r="O80" s="28">
        <v>1</v>
      </c>
      <c r="P80" s="24" t="s">
        <v>21</v>
      </c>
      <c r="Q80" s="24" t="s">
        <v>21</v>
      </c>
      <c r="R80" s="54" t="s">
        <v>59</v>
      </c>
      <c r="S80" s="25" t="s">
        <v>59</v>
      </c>
      <c r="T80" s="25" t="s">
        <v>59</v>
      </c>
      <c r="U80" s="54" t="s">
        <v>59</v>
      </c>
      <c r="V80" s="54" t="s">
        <v>59</v>
      </c>
      <c r="W80" s="24" t="s">
        <v>21</v>
      </c>
      <c r="X80" s="28" t="s">
        <v>24</v>
      </c>
      <c r="Y80" s="28" t="s">
        <v>24</v>
      </c>
      <c r="Z80" s="27" t="s">
        <v>24</v>
      </c>
      <c r="AA80" s="27" t="s">
        <v>24</v>
      </c>
      <c r="AB80" s="28" t="s">
        <v>24</v>
      </c>
      <c r="AC80" s="28" t="s">
        <v>24</v>
      </c>
      <c r="AD80" s="24" t="s">
        <v>21</v>
      </c>
      <c r="AE80" s="24" t="s">
        <v>21</v>
      </c>
      <c r="AF80" s="28">
        <v>1</v>
      </c>
      <c r="AG80" s="27">
        <v>1</v>
      </c>
      <c r="AH80" s="28">
        <v>1</v>
      </c>
      <c r="AI80" s="28">
        <v>1</v>
      </c>
      <c r="AJ80" s="28">
        <v>1</v>
      </c>
      <c r="AK80" s="30">
        <f t="shared" si="44"/>
        <v>13</v>
      </c>
      <c r="AL80" s="42">
        <f t="shared" si="45"/>
        <v>0</v>
      </c>
      <c r="AM80" s="43">
        <f t="shared" si="46"/>
        <v>10</v>
      </c>
      <c r="AN80" s="33">
        <f t="shared" si="40"/>
        <v>8</v>
      </c>
      <c r="AO80" s="44">
        <f t="shared" si="41"/>
        <v>0</v>
      </c>
      <c r="AP80" s="35">
        <f t="shared" si="42"/>
        <v>0</v>
      </c>
      <c r="AQ80" s="28">
        <f t="shared" si="43"/>
        <v>0</v>
      </c>
      <c r="AR80" s="1">
        <f t="shared" si="23"/>
        <v>31</v>
      </c>
      <c r="AS80" s="59"/>
      <c r="AT80">
        <f>COUNTIF(C80:F80,"Week off")</f>
        <v>1</v>
      </c>
      <c r="AU80">
        <f>COUNTIF(G80:M80,"Week off")</f>
        <v>2</v>
      </c>
      <c r="AV80">
        <f>COUNTIF(N80:T80,"Week off")</f>
        <v>2</v>
      </c>
      <c r="AW80">
        <f>COUNTIF(U80:AA80,"Week off")</f>
        <v>1</v>
      </c>
      <c r="AX80">
        <f>COUNTIF(AB80:AF80,"Week off")</f>
        <v>2</v>
      </c>
      <c r="AZ80" t="s">
        <v>27</v>
      </c>
      <c r="BA80" t="s">
        <v>27</v>
      </c>
      <c r="BC80" s="38">
        <v>3</v>
      </c>
    </row>
    <row r="81" spans="1:55" s="38" customFormat="1" ht="13.5" thickBot="1" x14ac:dyDescent="0.25">
      <c r="A81" s="38">
        <v>2</v>
      </c>
      <c r="B81" s="53" t="s">
        <v>124</v>
      </c>
      <c r="C81" s="54">
        <v>3</v>
      </c>
      <c r="D81" s="54">
        <v>3</v>
      </c>
      <c r="E81" s="25">
        <v>3</v>
      </c>
      <c r="F81" s="25">
        <v>3</v>
      </c>
      <c r="G81" s="54">
        <v>3</v>
      </c>
      <c r="H81" s="24" t="s">
        <v>21</v>
      </c>
      <c r="I81" s="24" t="s">
        <v>21</v>
      </c>
      <c r="J81" s="28">
        <v>1</v>
      </c>
      <c r="K81" s="28">
        <v>1</v>
      </c>
      <c r="L81" s="27">
        <v>1</v>
      </c>
      <c r="M81" s="27">
        <v>1</v>
      </c>
      <c r="N81" s="28">
        <v>1</v>
      </c>
      <c r="O81" s="24" t="s">
        <v>21</v>
      </c>
      <c r="P81" s="24" t="s">
        <v>21</v>
      </c>
      <c r="Q81" s="26">
        <v>2</v>
      </c>
      <c r="R81" s="26">
        <v>2</v>
      </c>
      <c r="S81" s="29">
        <v>2</v>
      </c>
      <c r="T81" s="29">
        <v>2</v>
      </c>
      <c r="U81" s="26">
        <v>2</v>
      </c>
      <c r="V81" s="24" t="s">
        <v>21</v>
      </c>
      <c r="W81" s="24" t="s">
        <v>21</v>
      </c>
      <c r="X81" s="54">
        <v>3</v>
      </c>
      <c r="Y81" s="54">
        <v>3</v>
      </c>
      <c r="Z81" s="25">
        <v>3</v>
      </c>
      <c r="AA81" s="25">
        <v>3</v>
      </c>
      <c r="AB81" s="54">
        <v>3</v>
      </c>
      <c r="AC81" s="24" t="s">
        <v>21</v>
      </c>
      <c r="AD81" s="24" t="s">
        <v>21</v>
      </c>
      <c r="AE81" s="28">
        <v>1</v>
      </c>
      <c r="AF81" s="28">
        <v>1</v>
      </c>
      <c r="AG81" s="27">
        <v>1</v>
      </c>
      <c r="AH81" s="28">
        <v>1</v>
      </c>
      <c r="AI81" s="28">
        <v>1</v>
      </c>
      <c r="AJ81" s="41"/>
      <c r="AK81" s="30">
        <f t="shared" si="44"/>
        <v>8</v>
      </c>
      <c r="AL81" s="42">
        <f t="shared" si="45"/>
        <v>5</v>
      </c>
      <c r="AM81" s="43">
        <f t="shared" si="46"/>
        <v>10</v>
      </c>
      <c r="AN81" s="33">
        <f t="shared" si="40"/>
        <v>8</v>
      </c>
      <c r="AO81" s="44">
        <f t="shared" si="41"/>
        <v>0</v>
      </c>
      <c r="AP81" s="35">
        <f t="shared" si="42"/>
        <v>0</v>
      </c>
      <c r="AQ81" s="28">
        <f t="shared" si="43"/>
        <v>0</v>
      </c>
      <c r="AR81" s="36">
        <f t="shared" si="23"/>
        <v>31</v>
      </c>
      <c r="AS81" s="37">
        <v>0</v>
      </c>
      <c r="AT81" s="38">
        <f>COUNTIF(C81:F81,"Week off")</f>
        <v>0</v>
      </c>
      <c r="AU81" s="38">
        <f>COUNTIF(G81:M81,"Week off")</f>
        <v>2</v>
      </c>
      <c r="AV81" s="38">
        <f>COUNTIF(N81:T81,"Week off")</f>
        <v>2</v>
      </c>
      <c r="AW81" s="38">
        <f>COUNTIF(U81:AA81,"Week off")</f>
        <v>2</v>
      </c>
      <c r="AX81" s="38">
        <f>COUNTIF(AB81:AF81,"Week off")</f>
        <v>2</v>
      </c>
      <c r="AZ81" s="38" t="s">
        <v>27</v>
      </c>
      <c r="BC81" s="38">
        <v>2</v>
      </c>
    </row>
    <row r="82" spans="1:55" ht="15.75" thickBot="1" x14ac:dyDescent="0.3">
      <c r="A82" s="38">
        <v>4</v>
      </c>
      <c r="B82" s="36" t="s">
        <v>125</v>
      </c>
      <c r="C82" s="24" t="s">
        <v>21</v>
      </c>
      <c r="D82" s="24" t="s">
        <v>21</v>
      </c>
      <c r="E82" s="27">
        <v>1</v>
      </c>
      <c r="F82" s="27">
        <v>1</v>
      </c>
      <c r="G82" s="28">
        <v>1</v>
      </c>
      <c r="H82" s="28">
        <v>1</v>
      </c>
      <c r="I82" s="28">
        <v>1</v>
      </c>
      <c r="J82" s="24" t="s">
        <v>21</v>
      </c>
      <c r="K82" s="24" t="s">
        <v>21</v>
      </c>
      <c r="L82" s="29">
        <v>2</v>
      </c>
      <c r="M82" s="29">
        <v>2</v>
      </c>
      <c r="N82" s="26">
        <v>2</v>
      </c>
      <c r="O82" s="26">
        <v>2</v>
      </c>
      <c r="P82" s="40" t="s">
        <v>4</v>
      </c>
      <c r="Q82" s="24" t="s">
        <v>21</v>
      </c>
      <c r="R82" s="24" t="s">
        <v>21</v>
      </c>
      <c r="S82" s="25">
        <v>3</v>
      </c>
      <c r="T82" s="25">
        <v>3</v>
      </c>
      <c r="U82" s="54">
        <v>3</v>
      </c>
      <c r="V82" s="54">
        <v>3</v>
      </c>
      <c r="W82" s="54">
        <v>3</v>
      </c>
      <c r="X82" s="24" t="s">
        <v>21</v>
      </c>
      <c r="Y82" s="24" t="s">
        <v>21</v>
      </c>
      <c r="Z82" s="27">
        <v>1</v>
      </c>
      <c r="AA82" s="27">
        <v>1</v>
      </c>
      <c r="AB82" s="40" t="s">
        <v>4</v>
      </c>
      <c r="AC82" s="28">
        <v>1</v>
      </c>
      <c r="AD82" s="28">
        <v>1</v>
      </c>
      <c r="AE82" s="24" t="s">
        <v>21</v>
      </c>
      <c r="AF82" s="24" t="s">
        <v>21</v>
      </c>
      <c r="AG82" s="29">
        <v>2</v>
      </c>
      <c r="AH82" s="26">
        <v>2</v>
      </c>
      <c r="AI82" s="26">
        <v>2</v>
      </c>
      <c r="AJ82" s="26">
        <v>2</v>
      </c>
      <c r="AK82" s="30">
        <f t="shared" si="44"/>
        <v>9</v>
      </c>
      <c r="AL82" s="42">
        <f t="shared" si="45"/>
        <v>5</v>
      </c>
      <c r="AM82" s="43">
        <f t="shared" si="46"/>
        <v>5</v>
      </c>
      <c r="AN82" s="33">
        <f t="shared" si="40"/>
        <v>10</v>
      </c>
      <c r="AO82" s="44">
        <f t="shared" si="41"/>
        <v>2</v>
      </c>
      <c r="AP82" s="35">
        <f t="shared" si="42"/>
        <v>0</v>
      </c>
      <c r="AQ82" s="28">
        <f t="shared" si="43"/>
        <v>0</v>
      </c>
      <c r="AR82" s="1">
        <f t="shared" si="23"/>
        <v>31</v>
      </c>
      <c r="AS82" s="52">
        <v>0</v>
      </c>
      <c r="AT82">
        <f t="shared" ref="AT82:AT91" si="52">COUNTIF(C82:F82,"Week off")</f>
        <v>2</v>
      </c>
      <c r="AU82">
        <f t="shared" ref="AU82:AU91" si="53">COUNTIF(G82:M82,"Week off")</f>
        <v>2</v>
      </c>
      <c r="AV82">
        <f t="shared" ref="AV82:AV91" si="54">COUNTIF(N82:T82,"Week off")</f>
        <v>2</v>
      </c>
      <c r="AW82">
        <f t="shared" ref="AW82:AW91" si="55">COUNTIF(U82:AA82,"Week off")</f>
        <v>2</v>
      </c>
      <c r="AX82">
        <f t="shared" ref="AX82:AX91" si="56">COUNTIF(AB82:AF82,"Week off")</f>
        <v>2</v>
      </c>
      <c r="BC82" s="38">
        <v>4</v>
      </c>
    </row>
    <row r="83" spans="1:55" s="38" customFormat="1" ht="15.75" thickBot="1" x14ac:dyDescent="0.3">
      <c r="A83" s="38">
        <v>2</v>
      </c>
      <c r="B83" s="36" t="s">
        <v>126</v>
      </c>
      <c r="C83" s="26">
        <v>2</v>
      </c>
      <c r="D83" s="26">
        <v>2</v>
      </c>
      <c r="E83" s="29">
        <v>2</v>
      </c>
      <c r="F83" s="29">
        <v>2</v>
      </c>
      <c r="G83" s="26">
        <v>2</v>
      </c>
      <c r="H83" s="24" t="s">
        <v>21</v>
      </c>
      <c r="I83" s="24" t="s">
        <v>21</v>
      </c>
      <c r="J83" s="54">
        <v>3</v>
      </c>
      <c r="K83" s="54">
        <v>3</v>
      </c>
      <c r="L83" s="25">
        <v>3</v>
      </c>
      <c r="M83" s="25">
        <v>3</v>
      </c>
      <c r="N83" s="54">
        <v>3</v>
      </c>
      <c r="O83" s="24" t="s">
        <v>21</v>
      </c>
      <c r="P83" s="24" t="s">
        <v>21</v>
      </c>
      <c r="Q83" s="40" t="s">
        <v>4</v>
      </c>
      <c r="R83" s="28">
        <v>1</v>
      </c>
      <c r="S83" s="27">
        <v>1</v>
      </c>
      <c r="T83" s="27">
        <v>1</v>
      </c>
      <c r="U83" s="28">
        <v>1</v>
      </c>
      <c r="V83" s="24" t="s">
        <v>21</v>
      </c>
      <c r="W83" s="24" t="s">
        <v>21</v>
      </c>
      <c r="X83" s="26">
        <v>2</v>
      </c>
      <c r="Y83" s="26">
        <v>2</v>
      </c>
      <c r="Z83" s="29">
        <v>2</v>
      </c>
      <c r="AA83" s="29">
        <v>2</v>
      </c>
      <c r="AB83" s="26">
        <v>2</v>
      </c>
      <c r="AC83" s="24" t="s">
        <v>21</v>
      </c>
      <c r="AD83" s="24" t="s">
        <v>21</v>
      </c>
      <c r="AE83" s="40" t="s">
        <v>4</v>
      </c>
      <c r="AF83" s="40" t="s">
        <v>4</v>
      </c>
      <c r="AG83" s="25">
        <v>3</v>
      </c>
      <c r="AH83" s="54">
        <v>3</v>
      </c>
      <c r="AI83" s="54">
        <v>3</v>
      </c>
      <c r="AJ83" s="41"/>
      <c r="AK83" s="30">
        <f t="shared" si="44"/>
        <v>4</v>
      </c>
      <c r="AL83" s="42">
        <f t="shared" si="45"/>
        <v>10</v>
      </c>
      <c r="AM83" s="43">
        <f t="shared" si="46"/>
        <v>6</v>
      </c>
      <c r="AN83" s="33">
        <f t="shared" si="40"/>
        <v>8</v>
      </c>
      <c r="AO83" s="44">
        <f t="shared" si="41"/>
        <v>3</v>
      </c>
      <c r="AP83" s="35">
        <f t="shared" si="42"/>
        <v>0</v>
      </c>
      <c r="AQ83" s="28">
        <f t="shared" si="43"/>
        <v>0</v>
      </c>
      <c r="AR83" s="1">
        <f t="shared" si="23"/>
        <v>31</v>
      </c>
      <c r="AS83" s="48">
        <v>0</v>
      </c>
      <c r="AT83" s="38">
        <f t="shared" si="52"/>
        <v>0</v>
      </c>
      <c r="AU83" s="38">
        <f t="shared" si="53"/>
        <v>2</v>
      </c>
      <c r="AV83" s="38">
        <f t="shared" si="54"/>
        <v>2</v>
      </c>
      <c r="AW83" s="38">
        <f t="shared" si="55"/>
        <v>2</v>
      </c>
      <c r="AX83" s="38">
        <f t="shared" si="56"/>
        <v>2</v>
      </c>
      <c r="AZ83" s="38" t="s">
        <v>27</v>
      </c>
      <c r="BC83" s="38">
        <v>2</v>
      </c>
    </row>
    <row r="84" spans="1:55" s="38" customFormat="1" ht="13.5" thickBot="1" x14ac:dyDescent="0.25">
      <c r="B84" s="36"/>
      <c r="C84" s="41"/>
      <c r="D84" s="41"/>
      <c r="E84" s="51"/>
      <c r="F84" s="51"/>
      <c r="G84" s="41"/>
      <c r="H84" s="41"/>
      <c r="I84" s="41"/>
      <c r="J84" s="41"/>
      <c r="K84" s="41"/>
      <c r="L84" s="51"/>
      <c r="M84" s="51"/>
      <c r="N84" s="41"/>
      <c r="O84" s="41"/>
      <c r="P84" s="41"/>
      <c r="Q84" s="41"/>
      <c r="R84" s="41"/>
      <c r="S84" s="51"/>
      <c r="T84" s="51"/>
      <c r="U84" s="41"/>
      <c r="V84" s="41"/>
      <c r="W84" s="41"/>
      <c r="X84" s="41"/>
      <c r="Y84" s="41"/>
      <c r="Z84" s="51"/>
      <c r="AA84" s="51"/>
      <c r="AB84" s="41"/>
      <c r="AC84" s="41"/>
      <c r="AD84" s="41"/>
      <c r="AE84" s="41"/>
      <c r="AF84" s="41"/>
      <c r="AG84" s="51"/>
      <c r="AH84" s="41"/>
      <c r="AI84" s="41"/>
      <c r="AJ84" s="41"/>
      <c r="AK84" s="30"/>
      <c r="AL84" s="31"/>
      <c r="AM84" s="32"/>
      <c r="AN84" s="33"/>
      <c r="AO84" s="34"/>
      <c r="AP84" s="35"/>
      <c r="AQ84" s="28"/>
      <c r="AR84" s="36"/>
      <c r="AS84" s="48"/>
    </row>
    <row r="85" spans="1:55" s="38" customFormat="1" ht="15.75" thickBot="1" x14ac:dyDescent="0.3">
      <c r="A85" s="38">
        <v>2</v>
      </c>
      <c r="B85" s="53" t="s">
        <v>127</v>
      </c>
      <c r="C85" s="54">
        <v>3</v>
      </c>
      <c r="D85" s="54">
        <v>3</v>
      </c>
      <c r="E85" s="25">
        <v>3</v>
      </c>
      <c r="F85" s="25">
        <v>3</v>
      </c>
      <c r="G85" s="54">
        <v>3</v>
      </c>
      <c r="H85" s="24" t="s">
        <v>21</v>
      </c>
      <c r="I85" s="24" t="s">
        <v>21</v>
      </c>
      <c r="J85" s="40" t="s">
        <v>4</v>
      </c>
      <c r="K85" s="28">
        <v>1</v>
      </c>
      <c r="L85" s="27">
        <v>1</v>
      </c>
      <c r="M85" s="27">
        <v>1</v>
      </c>
      <c r="N85" s="28">
        <v>1</v>
      </c>
      <c r="O85" s="24" t="s">
        <v>21</v>
      </c>
      <c r="P85" s="24" t="s">
        <v>21</v>
      </c>
      <c r="Q85" s="40" t="s">
        <v>4</v>
      </c>
      <c r="R85" s="26">
        <v>2</v>
      </c>
      <c r="S85" s="29">
        <v>2</v>
      </c>
      <c r="T85" s="29">
        <v>2</v>
      </c>
      <c r="U85" s="26">
        <v>2</v>
      </c>
      <c r="V85" s="24" t="s">
        <v>21</v>
      </c>
      <c r="W85" s="24" t="s">
        <v>21</v>
      </c>
      <c r="X85" s="54">
        <v>3</v>
      </c>
      <c r="Y85" s="54">
        <v>3</v>
      </c>
      <c r="Z85" s="25">
        <v>3</v>
      </c>
      <c r="AA85" s="25">
        <v>3</v>
      </c>
      <c r="AB85" s="54">
        <v>3</v>
      </c>
      <c r="AC85" s="24" t="s">
        <v>21</v>
      </c>
      <c r="AD85" s="24" t="s">
        <v>21</v>
      </c>
      <c r="AE85" s="28">
        <v>1</v>
      </c>
      <c r="AF85" s="28">
        <v>1</v>
      </c>
      <c r="AG85" s="27">
        <v>1</v>
      </c>
      <c r="AH85" s="28">
        <v>1</v>
      </c>
      <c r="AI85" s="28">
        <v>1</v>
      </c>
      <c r="AJ85" s="41"/>
      <c r="AK85" s="30">
        <f t="shared" si="44"/>
        <v>7</v>
      </c>
      <c r="AL85" s="42">
        <f t="shared" si="45"/>
        <v>4</v>
      </c>
      <c r="AM85" s="43">
        <f t="shared" si="46"/>
        <v>10</v>
      </c>
      <c r="AN85" s="33">
        <f t="shared" si="40"/>
        <v>8</v>
      </c>
      <c r="AO85" s="44">
        <f t="shared" si="41"/>
        <v>2</v>
      </c>
      <c r="AP85" s="35">
        <f t="shared" si="42"/>
        <v>0</v>
      </c>
      <c r="AQ85" s="28">
        <f t="shared" si="43"/>
        <v>0</v>
      </c>
      <c r="AR85" s="1">
        <f t="shared" si="23"/>
        <v>31</v>
      </c>
      <c r="AS85" s="48">
        <v>0</v>
      </c>
      <c r="AT85" s="38">
        <f t="shared" si="52"/>
        <v>0</v>
      </c>
      <c r="AU85" s="38">
        <f t="shared" si="53"/>
        <v>2</v>
      </c>
      <c r="AV85" s="38">
        <f t="shared" si="54"/>
        <v>2</v>
      </c>
      <c r="AW85" s="38">
        <f t="shared" si="55"/>
        <v>2</v>
      </c>
      <c r="AX85" s="38">
        <f t="shared" si="56"/>
        <v>2</v>
      </c>
      <c r="AZ85" s="38" t="s">
        <v>27</v>
      </c>
      <c r="BC85" s="38">
        <v>2</v>
      </c>
    </row>
    <row r="86" spans="1:55" s="38" customFormat="1" ht="13.5" thickBot="1" x14ac:dyDescent="0.25">
      <c r="B86" s="36" t="s">
        <v>128</v>
      </c>
      <c r="C86" s="26">
        <v>2</v>
      </c>
      <c r="D86" s="26">
        <v>2</v>
      </c>
      <c r="E86" s="55" t="s">
        <v>21</v>
      </c>
      <c r="F86" s="55" t="s">
        <v>21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55" t="s">
        <v>21</v>
      </c>
      <c r="M86" s="55" t="s">
        <v>21</v>
      </c>
      <c r="N86" s="26">
        <v>2</v>
      </c>
      <c r="O86" s="26">
        <v>2</v>
      </c>
      <c r="P86" s="40" t="s">
        <v>4</v>
      </c>
      <c r="Q86" s="41"/>
      <c r="R86" s="41"/>
      <c r="S86" s="51"/>
      <c r="T86" s="51"/>
      <c r="U86" s="41"/>
      <c r="V86" s="41"/>
      <c r="W86" s="41"/>
      <c r="X86" s="41"/>
      <c r="Y86" s="41"/>
      <c r="Z86" s="51"/>
      <c r="AA86" s="51"/>
      <c r="AB86" s="41"/>
      <c r="AC86" s="41"/>
      <c r="AD86" s="41"/>
      <c r="AE86" s="41"/>
      <c r="AF86" s="41"/>
      <c r="AG86" s="51"/>
      <c r="AH86" s="41"/>
      <c r="AI86" s="41"/>
      <c r="AJ86" s="41"/>
      <c r="AK86" s="30"/>
      <c r="AL86" s="31"/>
      <c r="AM86" s="32"/>
      <c r="AN86" s="33"/>
      <c r="AO86" s="34"/>
      <c r="AP86" s="35"/>
      <c r="AQ86" s="28"/>
      <c r="AR86" s="36"/>
      <c r="AS86" s="48"/>
    </row>
    <row r="87" spans="1:55" s="38" customFormat="1" ht="15.75" thickBot="1" x14ac:dyDescent="0.3">
      <c r="A87" s="38">
        <v>1</v>
      </c>
      <c r="B87" s="57" t="s">
        <v>129</v>
      </c>
      <c r="C87" s="54">
        <v>3</v>
      </c>
      <c r="D87" s="54">
        <v>3</v>
      </c>
      <c r="E87" s="25">
        <v>3</v>
      </c>
      <c r="F87" s="25">
        <v>3</v>
      </c>
      <c r="G87" s="24" t="s">
        <v>21</v>
      </c>
      <c r="H87" s="24" t="s">
        <v>21</v>
      </c>
      <c r="I87" s="28">
        <v>1</v>
      </c>
      <c r="J87" s="28">
        <v>1</v>
      </c>
      <c r="K87" s="28">
        <v>1</v>
      </c>
      <c r="L87" s="27">
        <v>1</v>
      </c>
      <c r="M87" s="27">
        <v>1</v>
      </c>
      <c r="N87" s="24" t="s">
        <v>21</v>
      </c>
      <c r="O87" s="24" t="s">
        <v>21</v>
      </c>
      <c r="P87" s="26">
        <v>2</v>
      </c>
      <c r="Q87" s="26">
        <v>2</v>
      </c>
      <c r="R87" s="26">
        <v>2</v>
      </c>
      <c r="S87" s="29">
        <v>2</v>
      </c>
      <c r="T87" s="29">
        <v>2</v>
      </c>
      <c r="U87" s="24" t="s">
        <v>21</v>
      </c>
      <c r="V87" s="24" t="s">
        <v>21</v>
      </c>
      <c r="W87" s="54">
        <v>3</v>
      </c>
      <c r="X87" s="54">
        <v>3</v>
      </c>
      <c r="Y87" s="54">
        <v>3</v>
      </c>
      <c r="Z87" s="25">
        <v>3</v>
      </c>
      <c r="AA87" s="25">
        <v>3</v>
      </c>
      <c r="AB87" s="24" t="s">
        <v>21</v>
      </c>
      <c r="AC87" s="24" t="s">
        <v>21</v>
      </c>
      <c r="AD87" s="28">
        <v>1</v>
      </c>
      <c r="AE87" s="28">
        <v>1</v>
      </c>
      <c r="AF87" s="28">
        <v>1</v>
      </c>
      <c r="AG87" s="27">
        <v>1</v>
      </c>
      <c r="AH87" s="28">
        <v>1</v>
      </c>
      <c r="AI87" s="41"/>
      <c r="AJ87" s="41"/>
      <c r="AK87" s="30">
        <f t="shared" si="44"/>
        <v>9</v>
      </c>
      <c r="AL87" s="42">
        <f t="shared" si="45"/>
        <v>5</v>
      </c>
      <c r="AM87" s="43">
        <f t="shared" si="46"/>
        <v>9</v>
      </c>
      <c r="AN87" s="33">
        <f t="shared" si="40"/>
        <v>8</v>
      </c>
      <c r="AO87" s="44">
        <f t="shared" si="41"/>
        <v>0</v>
      </c>
      <c r="AP87" s="35">
        <f t="shared" si="42"/>
        <v>0</v>
      </c>
      <c r="AQ87" s="28">
        <f t="shared" si="43"/>
        <v>0</v>
      </c>
      <c r="AR87" s="1">
        <f t="shared" si="23"/>
        <v>31</v>
      </c>
      <c r="AS87" s="49">
        <v>0</v>
      </c>
      <c r="AT87" s="38">
        <f t="shared" si="52"/>
        <v>0</v>
      </c>
      <c r="AU87" s="38">
        <f t="shared" si="53"/>
        <v>2</v>
      </c>
      <c r="AV87" s="38">
        <f t="shared" si="54"/>
        <v>2</v>
      </c>
      <c r="AW87" s="38">
        <f t="shared" si="55"/>
        <v>2</v>
      </c>
      <c r="AX87" s="38">
        <f t="shared" si="56"/>
        <v>2</v>
      </c>
      <c r="AZ87" s="38" t="s">
        <v>27</v>
      </c>
      <c r="BC87" s="38">
        <v>1</v>
      </c>
    </row>
    <row r="88" spans="1:55" s="38" customFormat="1" ht="15.75" thickBot="1" x14ac:dyDescent="0.3">
      <c r="A88" s="38">
        <v>4</v>
      </c>
      <c r="B88" s="36" t="s">
        <v>130</v>
      </c>
      <c r="C88" s="24" t="s">
        <v>21</v>
      </c>
      <c r="D88" s="24" t="s">
        <v>21</v>
      </c>
      <c r="E88" s="46" t="s">
        <v>4</v>
      </c>
      <c r="F88" s="27">
        <v>1</v>
      </c>
      <c r="G88" s="28">
        <v>1</v>
      </c>
      <c r="H88" s="28">
        <v>1</v>
      </c>
      <c r="I88" s="28">
        <v>1</v>
      </c>
      <c r="J88" s="24" t="s">
        <v>21</v>
      </c>
      <c r="K88" s="24" t="s">
        <v>21</v>
      </c>
      <c r="L88" s="27">
        <v>1</v>
      </c>
      <c r="M88" s="27">
        <v>1</v>
      </c>
      <c r="N88" s="28">
        <v>1</v>
      </c>
      <c r="O88" s="28">
        <v>1</v>
      </c>
      <c r="P88" s="40" t="s">
        <v>4</v>
      </c>
      <c r="Q88" s="24" t="s">
        <v>21</v>
      </c>
      <c r="R88" s="24" t="s">
        <v>21</v>
      </c>
      <c r="S88" s="27">
        <v>1</v>
      </c>
      <c r="T88" s="27">
        <v>1</v>
      </c>
      <c r="U88" s="28">
        <v>1</v>
      </c>
      <c r="V88" s="28">
        <v>1</v>
      </c>
      <c r="W88" s="28">
        <v>1</v>
      </c>
      <c r="X88" s="24" t="s">
        <v>21</v>
      </c>
      <c r="Y88" s="24" t="s">
        <v>21</v>
      </c>
      <c r="Z88" s="27">
        <v>1</v>
      </c>
      <c r="AA88" s="27">
        <v>1</v>
      </c>
      <c r="AB88" s="28">
        <v>1</v>
      </c>
      <c r="AC88" s="28">
        <v>1</v>
      </c>
      <c r="AD88" s="28">
        <v>1</v>
      </c>
      <c r="AE88" s="24" t="s">
        <v>21</v>
      </c>
      <c r="AF88" s="24" t="s">
        <v>21</v>
      </c>
      <c r="AG88" s="27">
        <v>1</v>
      </c>
      <c r="AH88" s="26">
        <v>2</v>
      </c>
      <c r="AI88" s="26">
        <v>2</v>
      </c>
      <c r="AJ88" s="26">
        <v>2</v>
      </c>
      <c r="AK88" s="30">
        <f t="shared" si="44"/>
        <v>19</v>
      </c>
      <c r="AL88" s="42">
        <f t="shared" si="45"/>
        <v>0</v>
      </c>
      <c r="AM88" s="43">
        <f t="shared" si="46"/>
        <v>0</v>
      </c>
      <c r="AN88" s="33">
        <f t="shared" si="40"/>
        <v>10</v>
      </c>
      <c r="AO88" s="44">
        <f t="shared" si="41"/>
        <v>2</v>
      </c>
      <c r="AP88" s="35">
        <f t="shared" si="42"/>
        <v>0</v>
      </c>
      <c r="AQ88" s="28">
        <f t="shared" si="43"/>
        <v>0</v>
      </c>
      <c r="AR88" s="1">
        <f t="shared" si="23"/>
        <v>31</v>
      </c>
      <c r="AS88" s="37">
        <v>0</v>
      </c>
      <c r="AT88" s="38">
        <f t="shared" si="52"/>
        <v>2</v>
      </c>
      <c r="AU88" s="38">
        <f t="shared" si="53"/>
        <v>2</v>
      </c>
      <c r="AV88" s="38">
        <f t="shared" si="54"/>
        <v>2</v>
      </c>
      <c r="AW88" s="38">
        <f t="shared" si="55"/>
        <v>2</v>
      </c>
      <c r="AX88" s="38">
        <f t="shared" si="56"/>
        <v>2</v>
      </c>
      <c r="AZ88" s="38" t="s">
        <v>27</v>
      </c>
      <c r="BC88" s="38">
        <v>4</v>
      </c>
    </row>
    <row r="89" spans="1:55" s="38" customFormat="1" ht="13.5" thickBot="1" x14ac:dyDescent="0.25">
      <c r="A89" s="38">
        <v>4</v>
      </c>
      <c r="B89" s="57" t="s">
        <v>131</v>
      </c>
      <c r="C89" s="24" t="s">
        <v>21</v>
      </c>
      <c r="D89" s="24" t="s">
        <v>21</v>
      </c>
      <c r="E89" s="29">
        <v>2</v>
      </c>
      <c r="F89" s="29">
        <v>2</v>
      </c>
      <c r="G89" s="26">
        <v>2</v>
      </c>
      <c r="H89" s="26">
        <v>2</v>
      </c>
      <c r="I89" s="26">
        <v>2</v>
      </c>
      <c r="J89" s="24" t="s">
        <v>21</v>
      </c>
      <c r="K89" s="24" t="s">
        <v>21</v>
      </c>
      <c r="L89" s="25">
        <v>3</v>
      </c>
      <c r="M89" s="25">
        <v>3</v>
      </c>
      <c r="N89" s="54">
        <v>3</v>
      </c>
      <c r="O89" s="54">
        <v>3</v>
      </c>
      <c r="P89" s="54">
        <v>3</v>
      </c>
      <c r="Q89" s="24" t="s">
        <v>21</v>
      </c>
      <c r="R89" s="24" t="s">
        <v>21</v>
      </c>
      <c r="S89" s="27">
        <v>1</v>
      </c>
      <c r="T89" s="27">
        <v>1</v>
      </c>
      <c r="U89" s="28">
        <v>1</v>
      </c>
      <c r="V89" s="28">
        <v>1</v>
      </c>
      <c r="W89" s="28">
        <v>1</v>
      </c>
      <c r="X89" s="24" t="s">
        <v>21</v>
      </c>
      <c r="Y89" s="24" t="s">
        <v>21</v>
      </c>
      <c r="Z89" s="29">
        <v>2</v>
      </c>
      <c r="AA89" s="29">
        <v>2</v>
      </c>
      <c r="AB89" s="26">
        <v>2</v>
      </c>
      <c r="AC89" s="26">
        <v>2</v>
      </c>
      <c r="AD89" s="26">
        <v>2</v>
      </c>
      <c r="AE89" s="24" t="s">
        <v>21</v>
      </c>
      <c r="AF89" s="24" t="s">
        <v>21</v>
      </c>
      <c r="AG89" s="25">
        <v>3</v>
      </c>
      <c r="AH89" s="54">
        <v>3</v>
      </c>
      <c r="AI89" s="54">
        <v>3</v>
      </c>
      <c r="AJ89" s="54">
        <v>3</v>
      </c>
      <c r="AK89" s="30">
        <f t="shared" si="44"/>
        <v>5</v>
      </c>
      <c r="AL89" s="42">
        <f t="shared" si="45"/>
        <v>10</v>
      </c>
      <c r="AM89" s="43">
        <f t="shared" si="46"/>
        <v>6</v>
      </c>
      <c r="AN89" s="33">
        <f t="shared" si="40"/>
        <v>10</v>
      </c>
      <c r="AO89" s="44">
        <f t="shared" si="41"/>
        <v>0</v>
      </c>
      <c r="AP89" s="35">
        <f t="shared" si="42"/>
        <v>0</v>
      </c>
      <c r="AQ89" s="28">
        <f t="shared" si="43"/>
        <v>0</v>
      </c>
      <c r="AR89" s="36">
        <f t="shared" si="23"/>
        <v>31</v>
      </c>
      <c r="AS89" s="49">
        <v>0</v>
      </c>
      <c r="AT89" s="38">
        <f t="shared" si="52"/>
        <v>2</v>
      </c>
      <c r="AU89" s="38">
        <f t="shared" si="53"/>
        <v>2</v>
      </c>
      <c r="AV89" s="38">
        <f t="shared" si="54"/>
        <v>2</v>
      </c>
      <c r="AW89" s="38">
        <f t="shared" si="55"/>
        <v>2</v>
      </c>
      <c r="AX89" s="38">
        <f t="shared" si="56"/>
        <v>2</v>
      </c>
      <c r="AZ89" s="38" t="s">
        <v>27</v>
      </c>
      <c r="BC89" s="38">
        <v>4</v>
      </c>
    </row>
    <row r="90" spans="1:55" s="38" customFormat="1" ht="13.5" thickBot="1" x14ac:dyDescent="0.25">
      <c r="A90" s="38">
        <v>1</v>
      </c>
      <c r="B90" s="36" t="s">
        <v>132</v>
      </c>
      <c r="C90" s="28">
        <v>1</v>
      </c>
      <c r="D90" s="28">
        <v>1</v>
      </c>
      <c r="E90" s="27">
        <v>1</v>
      </c>
      <c r="F90" s="46" t="s">
        <v>4</v>
      </c>
      <c r="G90" s="24" t="s">
        <v>21</v>
      </c>
      <c r="H90" s="24" t="s">
        <v>21</v>
      </c>
      <c r="I90" s="40" t="s">
        <v>4</v>
      </c>
      <c r="J90" s="40" t="s">
        <v>4</v>
      </c>
      <c r="K90" s="26">
        <v>2</v>
      </c>
      <c r="L90" s="29">
        <v>2</v>
      </c>
      <c r="M90" s="29">
        <v>2</v>
      </c>
      <c r="N90" s="24" t="s">
        <v>21</v>
      </c>
      <c r="O90" s="24" t="s">
        <v>21</v>
      </c>
      <c r="P90" s="54">
        <v>3</v>
      </c>
      <c r="Q90" s="54">
        <v>3</v>
      </c>
      <c r="R90" s="54">
        <v>3</v>
      </c>
      <c r="S90" s="25">
        <v>3</v>
      </c>
      <c r="T90" s="25">
        <v>3</v>
      </c>
      <c r="U90" s="24" t="s">
        <v>21</v>
      </c>
      <c r="V90" s="24" t="s">
        <v>21</v>
      </c>
      <c r="W90" s="28">
        <v>1</v>
      </c>
      <c r="X90" s="28">
        <v>1</v>
      </c>
      <c r="Y90" s="28">
        <v>1</v>
      </c>
      <c r="Z90" s="27">
        <v>1</v>
      </c>
      <c r="AA90" s="27">
        <v>1</v>
      </c>
      <c r="AB90" s="24" t="s">
        <v>21</v>
      </c>
      <c r="AC90" s="24" t="s">
        <v>21</v>
      </c>
      <c r="AD90" s="26">
        <v>2</v>
      </c>
      <c r="AE90" s="26">
        <v>2</v>
      </c>
      <c r="AF90" s="26">
        <v>2</v>
      </c>
      <c r="AG90" s="29">
        <v>2</v>
      </c>
      <c r="AH90" s="26">
        <v>2</v>
      </c>
      <c r="AI90" s="66" t="s">
        <v>21</v>
      </c>
      <c r="AJ90" s="41"/>
      <c r="AK90" s="30">
        <f t="shared" si="44"/>
        <v>8</v>
      </c>
      <c r="AL90" s="42">
        <f t="shared" si="45"/>
        <v>7</v>
      </c>
      <c r="AM90" s="43">
        <f t="shared" si="46"/>
        <v>5</v>
      </c>
      <c r="AN90" s="33">
        <f t="shared" si="40"/>
        <v>8</v>
      </c>
      <c r="AO90" s="44">
        <f t="shared" si="41"/>
        <v>3</v>
      </c>
      <c r="AP90" s="35">
        <f t="shared" si="42"/>
        <v>0</v>
      </c>
      <c r="AQ90" s="28">
        <f t="shared" si="43"/>
        <v>0</v>
      </c>
      <c r="AR90" s="36"/>
      <c r="AS90" s="49">
        <v>0</v>
      </c>
      <c r="AT90" s="38">
        <f t="shared" si="52"/>
        <v>0</v>
      </c>
      <c r="AU90" s="38">
        <f t="shared" si="53"/>
        <v>2</v>
      </c>
      <c r="AV90" s="38">
        <f t="shared" si="54"/>
        <v>2</v>
      </c>
      <c r="AW90" s="38">
        <f t="shared" si="55"/>
        <v>2</v>
      </c>
      <c r="AX90" s="38">
        <f t="shared" si="56"/>
        <v>2</v>
      </c>
      <c r="AZ90" s="38" t="s">
        <v>27</v>
      </c>
      <c r="BC90" s="38">
        <v>1</v>
      </c>
    </row>
    <row r="91" spans="1:55" s="58" customFormat="1" ht="13.5" thickBot="1" x14ac:dyDescent="0.25">
      <c r="A91" s="67"/>
      <c r="B91" s="68" t="s">
        <v>133</v>
      </c>
      <c r="C91" s="24" t="s">
        <v>21</v>
      </c>
      <c r="D91" s="24" t="s">
        <v>21</v>
      </c>
      <c r="E91" s="27" t="s">
        <v>24</v>
      </c>
      <c r="F91" s="51"/>
      <c r="G91" s="41"/>
      <c r="H91" s="41"/>
      <c r="I91" s="41"/>
      <c r="J91" s="24" t="s">
        <v>21</v>
      </c>
      <c r="K91" s="24" t="s">
        <v>21</v>
      </c>
      <c r="L91" s="51"/>
      <c r="M91" s="51"/>
      <c r="N91" s="41"/>
      <c r="O91" s="41"/>
      <c r="P91" s="41"/>
      <c r="Q91" s="24" t="s">
        <v>21</v>
      </c>
      <c r="R91" s="24" t="s">
        <v>21</v>
      </c>
      <c r="S91" s="51"/>
      <c r="T91" s="51"/>
      <c r="U91" s="41"/>
      <c r="V91" s="41"/>
      <c r="W91" s="41"/>
      <c r="X91" s="24" t="s">
        <v>21</v>
      </c>
      <c r="Y91" s="24" t="s">
        <v>21</v>
      </c>
      <c r="Z91" s="51"/>
      <c r="AA91" s="51"/>
      <c r="AB91" s="41"/>
      <c r="AC91" s="41"/>
      <c r="AD91" s="41"/>
      <c r="AE91" s="24" t="s">
        <v>21</v>
      </c>
      <c r="AF91" s="24" t="s">
        <v>21</v>
      </c>
      <c r="AG91" s="51"/>
      <c r="AH91" s="41"/>
      <c r="AI91" s="41"/>
      <c r="AJ91" s="41"/>
      <c r="AK91" s="30">
        <f t="shared" si="44"/>
        <v>1</v>
      </c>
      <c r="AL91" s="31">
        <f t="shared" si="45"/>
        <v>0</v>
      </c>
      <c r="AM91" s="32">
        <f t="shared" si="46"/>
        <v>0</v>
      </c>
      <c r="AN91" s="33">
        <f t="shared" si="40"/>
        <v>10</v>
      </c>
      <c r="AO91" s="34">
        <f t="shared" si="41"/>
        <v>0</v>
      </c>
      <c r="AP91" s="35">
        <f t="shared" si="42"/>
        <v>0</v>
      </c>
      <c r="AQ91" s="28">
        <f t="shared" si="43"/>
        <v>0</v>
      </c>
      <c r="AR91" s="36"/>
      <c r="AS91" s="49">
        <v>0</v>
      </c>
      <c r="AT91" s="38">
        <f t="shared" si="52"/>
        <v>2</v>
      </c>
      <c r="AU91" s="38">
        <f t="shared" si="53"/>
        <v>2</v>
      </c>
      <c r="AV91" s="38">
        <f t="shared" si="54"/>
        <v>2</v>
      </c>
      <c r="AW91" s="38">
        <f t="shared" si="55"/>
        <v>2</v>
      </c>
      <c r="AX91" s="38">
        <f t="shared" si="56"/>
        <v>2</v>
      </c>
      <c r="AY91" s="38"/>
      <c r="AZ91" s="38" t="s">
        <v>27</v>
      </c>
      <c r="BC91" s="38">
        <v>4</v>
      </c>
    </row>
    <row r="92" spans="1:55" s="58" customFormat="1" ht="13.5" thickBot="1" x14ac:dyDescent="0.25">
      <c r="A92" s="50"/>
      <c r="B92" s="68"/>
      <c r="C92" s="41"/>
      <c r="D92" s="41"/>
      <c r="E92" s="51"/>
      <c r="F92" s="51"/>
      <c r="G92" s="41"/>
      <c r="H92" s="41"/>
      <c r="I92" s="41"/>
      <c r="J92" s="41"/>
      <c r="K92" s="41"/>
      <c r="L92" s="51"/>
      <c r="M92" s="51"/>
      <c r="N92" s="41"/>
      <c r="O92" s="41"/>
      <c r="P92" s="41"/>
      <c r="Q92" s="41"/>
      <c r="R92" s="41"/>
      <c r="S92" s="51"/>
      <c r="T92" s="51"/>
      <c r="U92" s="41"/>
      <c r="V92" s="41"/>
      <c r="W92" s="41"/>
      <c r="X92" s="41"/>
      <c r="Y92" s="41"/>
      <c r="Z92" s="51"/>
      <c r="AA92" s="51"/>
      <c r="AB92" s="41"/>
      <c r="AC92" s="41"/>
      <c r="AD92" s="41"/>
      <c r="AE92" s="41"/>
      <c r="AF92" s="41"/>
      <c r="AG92" s="51"/>
      <c r="AH92" s="41"/>
      <c r="AI92" s="41"/>
      <c r="AJ92" s="41"/>
      <c r="AK92" s="69"/>
      <c r="AL92" s="48"/>
      <c r="AM92" s="48"/>
      <c r="AN92" s="48"/>
      <c r="AO92" s="48"/>
      <c r="AP92" s="48"/>
      <c r="AQ92" s="48"/>
      <c r="AR92" s="48"/>
      <c r="AS92" s="48"/>
    </row>
    <row r="93" spans="1:55" s="38" customFormat="1" ht="13.5" thickBot="1" x14ac:dyDescent="0.25">
      <c r="B93" s="70" t="s">
        <v>24</v>
      </c>
      <c r="C93" s="71">
        <f>COUNTIF(C3:C91,"1")</f>
        <v>9</v>
      </c>
      <c r="D93" s="71">
        <f t="shared" ref="D93:AG93" si="57">COUNTIF(D3:D91,"1")</f>
        <v>12</v>
      </c>
      <c r="E93" s="72">
        <f t="shared" si="57"/>
        <v>15</v>
      </c>
      <c r="F93" s="72">
        <f t="shared" si="57"/>
        <v>15</v>
      </c>
      <c r="G93" s="71">
        <f t="shared" si="57"/>
        <v>14</v>
      </c>
      <c r="H93" s="71">
        <f t="shared" si="57"/>
        <v>9</v>
      </c>
      <c r="I93" s="71">
        <f t="shared" si="57"/>
        <v>10</v>
      </c>
      <c r="J93" s="71">
        <f t="shared" si="57"/>
        <v>8</v>
      </c>
      <c r="K93" s="71">
        <f t="shared" si="57"/>
        <v>15</v>
      </c>
      <c r="L93" s="72">
        <f t="shared" si="57"/>
        <v>14</v>
      </c>
      <c r="M93" s="72">
        <f t="shared" si="57"/>
        <v>18</v>
      </c>
      <c r="N93" s="71">
        <f t="shared" si="57"/>
        <v>13</v>
      </c>
      <c r="O93" s="71">
        <f t="shared" si="57"/>
        <v>8</v>
      </c>
      <c r="P93" s="71">
        <f t="shared" si="57"/>
        <v>7</v>
      </c>
      <c r="Q93" s="71">
        <f t="shared" si="57"/>
        <v>9</v>
      </c>
      <c r="R93" s="71">
        <f t="shared" si="57"/>
        <v>11</v>
      </c>
      <c r="S93" s="72">
        <f t="shared" si="57"/>
        <v>18</v>
      </c>
      <c r="T93" s="72">
        <f t="shared" si="57"/>
        <v>14</v>
      </c>
      <c r="U93" s="71">
        <f t="shared" si="57"/>
        <v>14</v>
      </c>
      <c r="V93" s="71">
        <f t="shared" si="57"/>
        <v>11</v>
      </c>
      <c r="W93" s="71">
        <f t="shared" si="57"/>
        <v>13</v>
      </c>
      <c r="X93" s="71">
        <f t="shared" si="57"/>
        <v>9</v>
      </c>
      <c r="Y93" s="71">
        <f t="shared" si="57"/>
        <v>14</v>
      </c>
      <c r="Z93" s="72">
        <f t="shared" si="57"/>
        <v>17</v>
      </c>
      <c r="AA93" s="72">
        <f t="shared" si="57"/>
        <v>18</v>
      </c>
      <c r="AB93" s="71">
        <f t="shared" si="57"/>
        <v>13</v>
      </c>
      <c r="AC93" s="71">
        <f t="shared" si="57"/>
        <v>9</v>
      </c>
      <c r="AD93" s="71">
        <f t="shared" si="57"/>
        <v>10</v>
      </c>
      <c r="AE93" s="71">
        <f t="shared" si="57"/>
        <v>9</v>
      </c>
      <c r="AF93" s="71">
        <f t="shared" si="57"/>
        <v>14</v>
      </c>
      <c r="AG93" s="72">
        <f t="shared" si="57"/>
        <v>13</v>
      </c>
      <c r="AH93" s="40"/>
      <c r="AI93" s="40"/>
      <c r="AJ93" s="40">
        <f>COUNTIF(AJ4:AJ91,"1")</f>
        <v>14</v>
      </c>
      <c r="AK93" s="69">
        <f t="shared" ref="AK93:AK98" si="58">SUM(C93:AJ93)</f>
        <v>397</v>
      </c>
    </row>
    <row r="94" spans="1:55" s="38" customFormat="1" ht="13.5" thickBot="1" x14ac:dyDescent="0.25">
      <c r="B94" s="30" t="s">
        <v>45</v>
      </c>
      <c r="C94" s="73">
        <f>COUNTIF(C3:C91,"1 Inc Pri")</f>
        <v>2</v>
      </c>
      <c r="D94" s="74">
        <f t="shared" ref="D94:AG94" si="59">COUNTIF(D3:D91,"1 Inc Pri")</f>
        <v>1</v>
      </c>
      <c r="E94" s="75">
        <f t="shared" si="59"/>
        <v>1</v>
      </c>
      <c r="F94" s="75">
        <f t="shared" si="59"/>
        <v>1</v>
      </c>
      <c r="G94" s="74">
        <f t="shared" si="59"/>
        <v>1</v>
      </c>
      <c r="H94" s="74">
        <f t="shared" si="59"/>
        <v>1</v>
      </c>
      <c r="I94" s="74">
        <f t="shared" si="59"/>
        <v>1</v>
      </c>
      <c r="J94" s="74">
        <f t="shared" si="59"/>
        <v>1</v>
      </c>
      <c r="K94" s="74">
        <f t="shared" si="59"/>
        <v>1</v>
      </c>
      <c r="L94" s="75">
        <f t="shared" si="59"/>
        <v>1</v>
      </c>
      <c r="M94" s="75">
        <f t="shared" si="59"/>
        <v>1</v>
      </c>
      <c r="N94" s="73">
        <f t="shared" si="59"/>
        <v>2</v>
      </c>
      <c r="O94" s="74">
        <f t="shared" si="59"/>
        <v>1</v>
      </c>
      <c r="P94" s="74">
        <f t="shared" si="59"/>
        <v>1</v>
      </c>
      <c r="Q94" s="74">
        <f t="shared" si="59"/>
        <v>1</v>
      </c>
      <c r="R94" s="74">
        <f t="shared" si="59"/>
        <v>1</v>
      </c>
      <c r="S94" s="75">
        <f t="shared" si="59"/>
        <v>1</v>
      </c>
      <c r="T94" s="75">
        <f t="shared" si="59"/>
        <v>1</v>
      </c>
      <c r="U94" s="73">
        <f t="shared" si="59"/>
        <v>2</v>
      </c>
      <c r="V94" s="74">
        <f t="shared" si="59"/>
        <v>1</v>
      </c>
      <c r="W94" s="74">
        <f t="shared" si="59"/>
        <v>1</v>
      </c>
      <c r="X94" s="74">
        <f t="shared" si="59"/>
        <v>1</v>
      </c>
      <c r="Y94" s="74">
        <f t="shared" si="59"/>
        <v>1</v>
      </c>
      <c r="Z94" s="75">
        <f t="shared" si="59"/>
        <v>1</v>
      </c>
      <c r="AA94" s="75">
        <f t="shared" si="59"/>
        <v>1</v>
      </c>
      <c r="AB94" s="74">
        <f t="shared" si="59"/>
        <v>1</v>
      </c>
      <c r="AC94" s="74">
        <f t="shared" si="59"/>
        <v>1</v>
      </c>
      <c r="AD94" s="74">
        <f t="shared" si="59"/>
        <v>1</v>
      </c>
      <c r="AE94" s="74">
        <f t="shared" si="59"/>
        <v>1</v>
      </c>
      <c r="AF94" s="74">
        <f t="shared" si="59"/>
        <v>1</v>
      </c>
      <c r="AG94" s="75">
        <f t="shared" si="59"/>
        <v>1</v>
      </c>
      <c r="AH94" s="40"/>
      <c r="AI94" s="40"/>
      <c r="AJ94" s="40">
        <f>COUNTIF(AJ4:AJ91,"1 Inc Pri")</f>
        <v>0</v>
      </c>
      <c r="AK94" s="76">
        <f t="shared" si="58"/>
        <v>34</v>
      </c>
    </row>
    <row r="95" spans="1:55" s="38" customFormat="1" ht="13.5" thickBot="1" x14ac:dyDescent="0.25">
      <c r="B95" s="30" t="s">
        <v>52</v>
      </c>
      <c r="C95" s="74">
        <f>COUNTIF(C3:C91,"1 Inc Sec")</f>
        <v>1</v>
      </c>
      <c r="D95" s="74">
        <f t="shared" ref="D95:AG95" si="60">COUNTIF(D3:D91,"1 Inc Sec")</f>
        <v>1</v>
      </c>
      <c r="E95" s="75">
        <f t="shared" si="60"/>
        <v>1</v>
      </c>
      <c r="F95" s="75">
        <f t="shared" si="60"/>
        <v>1</v>
      </c>
      <c r="G95" s="74">
        <f t="shared" si="60"/>
        <v>1</v>
      </c>
      <c r="H95" s="74">
        <f t="shared" si="60"/>
        <v>1</v>
      </c>
      <c r="I95" s="74">
        <f t="shared" si="60"/>
        <v>1</v>
      </c>
      <c r="J95" s="74">
        <f t="shared" si="60"/>
        <v>1</v>
      </c>
      <c r="K95" s="74">
        <f t="shared" si="60"/>
        <v>1</v>
      </c>
      <c r="L95" s="75">
        <f t="shared" si="60"/>
        <v>1</v>
      </c>
      <c r="M95" s="77">
        <f t="shared" si="60"/>
        <v>2</v>
      </c>
      <c r="N95" s="74">
        <f t="shared" si="60"/>
        <v>1</v>
      </c>
      <c r="O95" s="74">
        <f t="shared" si="60"/>
        <v>1</v>
      </c>
      <c r="P95" s="74">
        <f t="shared" si="60"/>
        <v>1</v>
      </c>
      <c r="Q95" s="74">
        <f t="shared" si="60"/>
        <v>1</v>
      </c>
      <c r="R95" s="74">
        <f t="shared" si="60"/>
        <v>1</v>
      </c>
      <c r="S95" s="75">
        <f t="shared" si="60"/>
        <v>1</v>
      </c>
      <c r="T95" s="75">
        <f t="shared" si="60"/>
        <v>1</v>
      </c>
      <c r="U95" s="74">
        <f t="shared" si="60"/>
        <v>1</v>
      </c>
      <c r="V95" s="74">
        <f t="shared" si="60"/>
        <v>1</v>
      </c>
      <c r="W95" s="74">
        <f t="shared" si="60"/>
        <v>1</v>
      </c>
      <c r="X95" s="74">
        <f t="shared" si="60"/>
        <v>1</v>
      </c>
      <c r="Y95" s="74">
        <f t="shared" si="60"/>
        <v>1</v>
      </c>
      <c r="Z95" s="75">
        <f t="shared" si="60"/>
        <v>1</v>
      </c>
      <c r="AA95" s="75">
        <f t="shared" si="60"/>
        <v>1</v>
      </c>
      <c r="AB95" s="74">
        <f t="shared" si="60"/>
        <v>1</v>
      </c>
      <c r="AC95" s="74">
        <f t="shared" si="60"/>
        <v>1</v>
      </c>
      <c r="AD95" s="74">
        <f t="shared" si="60"/>
        <v>1</v>
      </c>
      <c r="AE95" s="74">
        <f t="shared" si="60"/>
        <v>1</v>
      </c>
      <c r="AF95" s="74">
        <f t="shared" si="60"/>
        <v>1</v>
      </c>
      <c r="AG95" s="75">
        <f t="shared" si="60"/>
        <v>1</v>
      </c>
      <c r="AH95" s="40"/>
      <c r="AI95" s="40"/>
      <c r="AJ95" s="40">
        <f>COUNTIF(AJ4:AJ91,"1 Inc Sec")</f>
        <v>0</v>
      </c>
      <c r="AK95" s="76">
        <f t="shared" si="58"/>
        <v>32</v>
      </c>
    </row>
    <row r="96" spans="1:55" s="38" customFormat="1" ht="13.5" thickBot="1" x14ac:dyDescent="0.25">
      <c r="B96" s="30" t="s">
        <v>43</v>
      </c>
      <c r="C96" s="74">
        <f>COUNTIF(C3:C93,"1 Mail Pri")</f>
        <v>1</v>
      </c>
      <c r="D96" s="74">
        <f t="shared" ref="D96:AG96" si="61">COUNTIF(D3:D93,"1 Mail Pri")</f>
        <v>1</v>
      </c>
      <c r="E96" s="75">
        <f t="shared" si="61"/>
        <v>1</v>
      </c>
      <c r="F96" s="75">
        <f t="shared" si="61"/>
        <v>1</v>
      </c>
      <c r="G96" s="74">
        <f t="shared" si="61"/>
        <v>1</v>
      </c>
      <c r="H96" s="74">
        <f t="shared" si="61"/>
        <v>1</v>
      </c>
      <c r="I96" s="74">
        <f t="shared" si="61"/>
        <v>1</v>
      </c>
      <c r="J96" s="74">
        <f t="shared" si="61"/>
        <v>1</v>
      </c>
      <c r="K96" s="74">
        <f t="shared" si="61"/>
        <v>1</v>
      </c>
      <c r="L96" s="75">
        <f t="shared" si="61"/>
        <v>1</v>
      </c>
      <c r="M96" s="75">
        <f t="shared" si="61"/>
        <v>1</v>
      </c>
      <c r="N96" s="74">
        <f t="shared" si="61"/>
        <v>1</v>
      </c>
      <c r="O96" s="74">
        <f t="shared" si="61"/>
        <v>1</v>
      </c>
      <c r="P96" s="74">
        <f t="shared" si="61"/>
        <v>1</v>
      </c>
      <c r="Q96" s="74">
        <f t="shared" si="61"/>
        <v>1</v>
      </c>
      <c r="R96" s="74">
        <f t="shared" si="61"/>
        <v>1</v>
      </c>
      <c r="S96" s="75">
        <f t="shared" si="61"/>
        <v>1</v>
      </c>
      <c r="T96" s="75">
        <f t="shared" si="61"/>
        <v>1</v>
      </c>
      <c r="U96" s="74">
        <f t="shared" si="61"/>
        <v>1</v>
      </c>
      <c r="V96" s="74">
        <f t="shared" si="61"/>
        <v>1</v>
      </c>
      <c r="W96" s="74">
        <f t="shared" si="61"/>
        <v>1</v>
      </c>
      <c r="X96" s="74">
        <f t="shared" si="61"/>
        <v>1</v>
      </c>
      <c r="Y96" s="74">
        <f t="shared" si="61"/>
        <v>1</v>
      </c>
      <c r="Z96" s="75">
        <f t="shared" si="61"/>
        <v>1</v>
      </c>
      <c r="AA96" s="75">
        <f t="shared" si="61"/>
        <v>1</v>
      </c>
      <c r="AB96" s="74">
        <f t="shared" si="61"/>
        <v>1</v>
      </c>
      <c r="AC96" s="74">
        <f t="shared" si="61"/>
        <v>1</v>
      </c>
      <c r="AD96" s="74">
        <f t="shared" si="61"/>
        <v>1</v>
      </c>
      <c r="AE96" s="74">
        <f t="shared" si="61"/>
        <v>1</v>
      </c>
      <c r="AF96" s="74">
        <f t="shared" si="61"/>
        <v>1</v>
      </c>
      <c r="AG96" s="75">
        <f t="shared" si="61"/>
        <v>1</v>
      </c>
      <c r="AH96" s="40"/>
      <c r="AI96" s="40"/>
      <c r="AJ96" s="40">
        <f>COUNTIF(AJ4:AJ91,"1 Mail Pri")</f>
        <v>0</v>
      </c>
      <c r="AK96" s="76">
        <f t="shared" si="58"/>
        <v>31</v>
      </c>
    </row>
    <row r="97" spans="2:37" s="38" customFormat="1" ht="13.5" thickBot="1" x14ac:dyDescent="0.25">
      <c r="B97" s="30" t="s">
        <v>44</v>
      </c>
      <c r="C97" s="74">
        <f>COUNTIF(C3:C94,"1 Mail Sec")</f>
        <v>1</v>
      </c>
      <c r="D97" s="74">
        <f t="shared" ref="D97:AG97" si="62">COUNTIF(D3:D94,"1 Mail Sec")</f>
        <v>1</v>
      </c>
      <c r="E97" s="75">
        <f t="shared" si="62"/>
        <v>1</v>
      </c>
      <c r="F97" s="75">
        <f t="shared" si="62"/>
        <v>1</v>
      </c>
      <c r="G97" s="74">
        <f t="shared" si="62"/>
        <v>1</v>
      </c>
      <c r="H97" s="74">
        <f t="shared" si="62"/>
        <v>1</v>
      </c>
      <c r="I97" s="74">
        <f t="shared" si="62"/>
        <v>1</v>
      </c>
      <c r="J97" s="74">
        <f t="shared" si="62"/>
        <v>1</v>
      </c>
      <c r="K97" s="74">
        <f t="shared" si="62"/>
        <v>1</v>
      </c>
      <c r="L97" s="75">
        <f t="shared" si="62"/>
        <v>1</v>
      </c>
      <c r="M97" s="77">
        <f t="shared" si="62"/>
        <v>2</v>
      </c>
      <c r="N97" s="74">
        <f t="shared" si="62"/>
        <v>1</v>
      </c>
      <c r="O97" s="74">
        <f t="shared" si="62"/>
        <v>1</v>
      </c>
      <c r="P97" s="74">
        <f t="shared" si="62"/>
        <v>1</v>
      </c>
      <c r="Q97" s="74">
        <f t="shared" si="62"/>
        <v>1</v>
      </c>
      <c r="R97" s="74">
        <f t="shared" si="62"/>
        <v>1</v>
      </c>
      <c r="S97" s="75">
        <f t="shared" si="62"/>
        <v>1</v>
      </c>
      <c r="T97" s="75">
        <f t="shared" si="62"/>
        <v>1</v>
      </c>
      <c r="U97" s="74">
        <f t="shared" si="62"/>
        <v>1</v>
      </c>
      <c r="V97" s="74">
        <f t="shared" si="62"/>
        <v>1</v>
      </c>
      <c r="W97" s="74">
        <f t="shared" si="62"/>
        <v>1</v>
      </c>
      <c r="X97" s="74">
        <f t="shared" si="62"/>
        <v>1</v>
      </c>
      <c r="Y97" s="74">
        <f t="shared" si="62"/>
        <v>1</v>
      </c>
      <c r="Z97" s="75">
        <f t="shared" si="62"/>
        <v>1</v>
      </c>
      <c r="AA97" s="75">
        <f t="shared" si="62"/>
        <v>1</v>
      </c>
      <c r="AB97" s="74">
        <f t="shared" si="62"/>
        <v>1</v>
      </c>
      <c r="AC97" s="74">
        <f t="shared" si="62"/>
        <v>1</v>
      </c>
      <c r="AD97" s="74">
        <f t="shared" si="62"/>
        <v>1</v>
      </c>
      <c r="AE97" s="74">
        <f t="shared" si="62"/>
        <v>1</v>
      </c>
      <c r="AF97" s="74">
        <f t="shared" si="62"/>
        <v>1</v>
      </c>
      <c r="AG97" s="75">
        <f t="shared" si="62"/>
        <v>1</v>
      </c>
      <c r="AH97" s="40"/>
      <c r="AI97" s="40"/>
      <c r="AJ97" s="40">
        <f>COUNTIF(AJ4:AJ91,"1 Mail Sec")</f>
        <v>0</v>
      </c>
      <c r="AK97" s="76">
        <f t="shared" si="58"/>
        <v>32</v>
      </c>
    </row>
    <row r="98" spans="2:37" s="38" customFormat="1" ht="13.5" thickBot="1" x14ac:dyDescent="0.25">
      <c r="B98" s="30" t="s">
        <v>42</v>
      </c>
      <c r="C98" s="74">
        <f>COUNTIF(C3:C95,"1 QD")</f>
        <v>1</v>
      </c>
      <c r="D98" s="74">
        <f t="shared" ref="D98:AG98" si="63">COUNTIF(D3:D95,"1 QD")</f>
        <v>1</v>
      </c>
      <c r="E98" s="75">
        <f t="shared" si="63"/>
        <v>1</v>
      </c>
      <c r="F98" s="75">
        <f t="shared" si="63"/>
        <v>1</v>
      </c>
      <c r="G98" s="74">
        <f t="shared" si="63"/>
        <v>1</v>
      </c>
      <c r="H98" s="74">
        <f t="shared" si="63"/>
        <v>1</v>
      </c>
      <c r="I98" s="73">
        <f t="shared" si="63"/>
        <v>2</v>
      </c>
      <c r="J98" s="73">
        <f t="shared" si="63"/>
        <v>2</v>
      </c>
      <c r="K98" s="73">
        <f t="shared" si="63"/>
        <v>2</v>
      </c>
      <c r="L98" s="75">
        <f t="shared" si="63"/>
        <v>1</v>
      </c>
      <c r="M98" s="75">
        <f t="shared" si="63"/>
        <v>1</v>
      </c>
      <c r="N98" s="74">
        <f t="shared" si="63"/>
        <v>1</v>
      </c>
      <c r="O98" s="74">
        <f t="shared" si="63"/>
        <v>1</v>
      </c>
      <c r="P98" s="74">
        <f t="shared" si="63"/>
        <v>1</v>
      </c>
      <c r="Q98" s="74">
        <f t="shared" si="63"/>
        <v>1</v>
      </c>
      <c r="R98" s="74">
        <f t="shared" si="63"/>
        <v>1</v>
      </c>
      <c r="S98" s="75">
        <f t="shared" si="63"/>
        <v>1</v>
      </c>
      <c r="T98" s="77">
        <f t="shared" si="63"/>
        <v>2</v>
      </c>
      <c r="U98" s="74">
        <f t="shared" si="63"/>
        <v>1</v>
      </c>
      <c r="V98" s="74">
        <f t="shared" si="63"/>
        <v>1</v>
      </c>
      <c r="W98" s="73">
        <f t="shared" si="63"/>
        <v>2</v>
      </c>
      <c r="X98" s="74">
        <f t="shared" si="63"/>
        <v>1</v>
      </c>
      <c r="Y98" s="74">
        <f t="shared" si="63"/>
        <v>1</v>
      </c>
      <c r="Z98" s="75">
        <f t="shared" si="63"/>
        <v>1</v>
      </c>
      <c r="AA98" s="75">
        <f t="shared" si="63"/>
        <v>1</v>
      </c>
      <c r="AB98" s="74">
        <f t="shared" si="63"/>
        <v>1</v>
      </c>
      <c r="AC98" s="74">
        <f t="shared" si="63"/>
        <v>1</v>
      </c>
      <c r="AD98" s="74">
        <f t="shared" si="63"/>
        <v>1</v>
      </c>
      <c r="AE98" s="74">
        <f t="shared" si="63"/>
        <v>1</v>
      </c>
      <c r="AF98" s="74">
        <f t="shared" si="63"/>
        <v>1</v>
      </c>
      <c r="AG98" s="75">
        <f t="shared" si="63"/>
        <v>1</v>
      </c>
      <c r="AH98" s="40"/>
      <c r="AI98" s="40"/>
      <c r="AJ98" s="40">
        <f>COUNTIF(AJ4:AJ91,"1 QD")</f>
        <v>0</v>
      </c>
      <c r="AK98" s="76">
        <f t="shared" si="58"/>
        <v>36</v>
      </c>
    </row>
    <row r="99" spans="2:37" s="38" customFormat="1" ht="13.5" customHeight="1" thickBot="1" x14ac:dyDescent="0.25">
      <c r="B99" s="30" t="s">
        <v>25</v>
      </c>
      <c r="C99" s="74">
        <f>COUNTIF(C3:C91,"1 POC")</f>
        <v>1</v>
      </c>
      <c r="D99" s="74">
        <f t="shared" ref="D99:AG99" si="64">COUNTIF(D3:D91,"1 POC")</f>
        <v>1</v>
      </c>
      <c r="E99" s="75">
        <f t="shared" si="64"/>
        <v>1</v>
      </c>
      <c r="F99" s="75">
        <f t="shared" si="64"/>
        <v>1</v>
      </c>
      <c r="G99" s="74">
        <f t="shared" si="64"/>
        <v>1</v>
      </c>
      <c r="H99" s="74">
        <f t="shared" si="64"/>
        <v>1</v>
      </c>
      <c r="I99" s="74">
        <f t="shared" si="64"/>
        <v>1</v>
      </c>
      <c r="J99" s="74">
        <f t="shared" si="64"/>
        <v>1</v>
      </c>
      <c r="K99" s="74">
        <f t="shared" si="64"/>
        <v>1</v>
      </c>
      <c r="L99" s="75">
        <f t="shared" si="64"/>
        <v>1</v>
      </c>
      <c r="M99" s="75">
        <f t="shared" si="64"/>
        <v>1</v>
      </c>
      <c r="N99" s="74">
        <f t="shared" si="64"/>
        <v>1</v>
      </c>
      <c r="O99" s="74">
        <f t="shared" si="64"/>
        <v>1</v>
      </c>
      <c r="P99" s="74">
        <f t="shared" si="64"/>
        <v>1</v>
      </c>
      <c r="Q99" s="74">
        <f t="shared" si="64"/>
        <v>1</v>
      </c>
      <c r="R99" s="74">
        <f t="shared" si="64"/>
        <v>1</v>
      </c>
      <c r="S99" s="75">
        <f t="shared" si="64"/>
        <v>1</v>
      </c>
      <c r="T99" s="75">
        <f t="shared" si="64"/>
        <v>1</v>
      </c>
      <c r="U99" s="74">
        <f t="shared" si="64"/>
        <v>1</v>
      </c>
      <c r="V99" s="74">
        <f t="shared" si="64"/>
        <v>1</v>
      </c>
      <c r="W99" s="74">
        <f t="shared" si="64"/>
        <v>1</v>
      </c>
      <c r="X99" s="74">
        <f t="shared" si="64"/>
        <v>1</v>
      </c>
      <c r="Y99" s="74">
        <f t="shared" si="64"/>
        <v>1</v>
      </c>
      <c r="Z99" s="75">
        <f t="shared" si="64"/>
        <v>1</v>
      </c>
      <c r="AA99" s="75">
        <f t="shared" si="64"/>
        <v>1</v>
      </c>
      <c r="AB99" s="74">
        <f t="shared" si="64"/>
        <v>1</v>
      </c>
      <c r="AC99" s="74">
        <f t="shared" si="64"/>
        <v>1</v>
      </c>
      <c r="AD99" s="74">
        <f t="shared" si="64"/>
        <v>1</v>
      </c>
      <c r="AE99" s="74">
        <f t="shared" si="64"/>
        <v>1</v>
      </c>
      <c r="AF99" s="74">
        <f t="shared" si="64"/>
        <v>1</v>
      </c>
      <c r="AG99" s="75">
        <f t="shared" si="64"/>
        <v>1</v>
      </c>
      <c r="AH99" s="40"/>
      <c r="AI99" s="40"/>
      <c r="AJ99" s="40">
        <f>COUNTIF(AJ4:AJ91,"1 POC")</f>
        <v>0</v>
      </c>
      <c r="AK99" s="76">
        <f>SUM(C99:AJ99)</f>
        <v>31</v>
      </c>
    </row>
    <row r="100" spans="2:37" s="38" customFormat="1" ht="13.5" thickBot="1" x14ac:dyDescent="0.25">
      <c r="B100" s="30" t="s">
        <v>79</v>
      </c>
      <c r="C100" s="78">
        <f>COUNTIF(C3:C91,"1 Reboot")</f>
        <v>0</v>
      </c>
      <c r="D100" s="78">
        <f t="shared" ref="D100:AG100" si="65">COUNTIF(D3:D91,"1 Reboot")</f>
        <v>0</v>
      </c>
      <c r="E100" s="75">
        <f t="shared" si="65"/>
        <v>1</v>
      </c>
      <c r="F100" s="75">
        <f t="shared" si="65"/>
        <v>1</v>
      </c>
      <c r="G100" s="78">
        <f t="shared" si="65"/>
        <v>0</v>
      </c>
      <c r="H100" s="78">
        <f t="shared" si="65"/>
        <v>0</v>
      </c>
      <c r="I100" s="78">
        <f t="shared" si="65"/>
        <v>0</v>
      </c>
      <c r="J100" s="78">
        <f t="shared" si="65"/>
        <v>0</v>
      </c>
      <c r="K100" s="78">
        <f t="shared" si="65"/>
        <v>0</v>
      </c>
      <c r="L100" s="75">
        <f t="shared" si="65"/>
        <v>1</v>
      </c>
      <c r="M100" s="75">
        <f t="shared" si="65"/>
        <v>1</v>
      </c>
      <c r="N100" s="78">
        <f t="shared" si="65"/>
        <v>0</v>
      </c>
      <c r="O100" s="78">
        <f t="shared" si="65"/>
        <v>0</v>
      </c>
      <c r="P100" s="78">
        <f t="shared" si="65"/>
        <v>0</v>
      </c>
      <c r="Q100" s="78">
        <f t="shared" si="65"/>
        <v>0</v>
      </c>
      <c r="R100" s="78">
        <f t="shared" si="65"/>
        <v>0</v>
      </c>
      <c r="S100" s="75">
        <f t="shared" si="65"/>
        <v>1</v>
      </c>
      <c r="T100" s="75">
        <f t="shared" si="65"/>
        <v>1</v>
      </c>
      <c r="U100" s="78">
        <f t="shared" si="65"/>
        <v>0</v>
      </c>
      <c r="V100" s="78">
        <f t="shared" si="65"/>
        <v>0</v>
      </c>
      <c r="W100" s="78">
        <f t="shared" si="65"/>
        <v>0</v>
      </c>
      <c r="X100" s="78">
        <f t="shared" si="65"/>
        <v>0</v>
      </c>
      <c r="Y100" s="78">
        <f t="shared" si="65"/>
        <v>0</v>
      </c>
      <c r="Z100" s="75">
        <f t="shared" si="65"/>
        <v>1</v>
      </c>
      <c r="AA100" s="75">
        <f t="shared" si="65"/>
        <v>1</v>
      </c>
      <c r="AB100" s="78">
        <f t="shared" si="65"/>
        <v>0</v>
      </c>
      <c r="AC100" s="78">
        <f t="shared" si="65"/>
        <v>0</v>
      </c>
      <c r="AD100" s="78">
        <f t="shared" si="65"/>
        <v>0</v>
      </c>
      <c r="AE100" s="78">
        <f t="shared" si="65"/>
        <v>0</v>
      </c>
      <c r="AF100" s="78">
        <f t="shared" si="65"/>
        <v>0</v>
      </c>
      <c r="AG100" s="75">
        <f t="shared" si="65"/>
        <v>1</v>
      </c>
      <c r="AH100" s="78"/>
      <c r="AI100" s="78"/>
      <c r="AJ100" s="78">
        <f>COUNTIF(AJ4:AJ91,"1 Reboot")</f>
        <v>0</v>
      </c>
      <c r="AK100" s="76">
        <f t="shared" ref="AK100:AK108" si="66">SUM(C100:AJ100)</f>
        <v>9</v>
      </c>
    </row>
    <row r="101" spans="2:37" s="38" customFormat="1" ht="13.5" thickBot="1" x14ac:dyDescent="0.25">
      <c r="B101" s="30" t="s">
        <v>41</v>
      </c>
      <c r="C101" s="78">
        <f>COUNTIF(C3:C91,"1 Change")</f>
        <v>0</v>
      </c>
      <c r="D101" s="78">
        <f t="shared" ref="D101:AG101" si="67">COUNTIF(D3:D91,"1 Change")</f>
        <v>0</v>
      </c>
      <c r="E101" s="75">
        <f t="shared" si="67"/>
        <v>1</v>
      </c>
      <c r="F101" s="75">
        <f t="shared" si="67"/>
        <v>1</v>
      </c>
      <c r="G101" s="78">
        <f t="shared" si="67"/>
        <v>0</v>
      </c>
      <c r="H101" s="78">
        <f t="shared" si="67"/>
        <v>0</v>
      </c>
      <c r="I101" s="78">
        <f t="shared" si="67"/>
        <v>0</v>
      </c>
      <c r="J101" s="78">
        <f t="shared" si="67"/>
        <v>0</v>
      </c>
      <c r="K101" s="78">
        <f t="shared" si="67"/>
        <v>0</v>
      </c>
      <c r="L101" s="77">
        <f t="shared" si="67"/>
        <v>2</v>
      </c>
      <c r="M101" s="75">
        <f t="shared" si="67"/>
        <v>1</v>
      </c>
      <c r="N101" s="78">
        <f t="shared" si="67"/>
        <v>0</v>
      </c>
      <c r="O101" s="78">
        <f t="shared" si="67"/>
        <v>0</v>
      </c>
      <c r="P101" s="78">
        <f t="shared" si="67"/>
        <v>0</v>
      </c>
      <c r="Q101" s="78">
        <f t="shared" si="67"/>
        <v>0</v>
      </c>
      <c r="R101" s="78">
        <f t="shared" si="67"/>
        <v>0</v>
      </c>
      <c r="S101" s="77">
        <f t="shared" si="67"/>
        <v>2</v>
      </c>
      <c r="T101" s="75">
        <f t="shared" si="67"/>
        <v>1</v>
      </c>
      <c r="U101" s="78">
        <f t="shared" si="67"/>
        <v>0</v>
      </c>
      <c r="V101" s="78">
        <f t="shared" si="67"/>
        <v>0</v>
      </c>
      <c r="W101" s="78">
        <f t="shared" si="67"/>
        <v>0</v>
      </c>
      <c r="X101" s="78">
        <f t="shared" si="67"/>
        <v>0</v>
      </c>
      <c r="Y101" s="78">
        <f t="shared" si="67"/>
        <v>0</v>
      </c>
      <c r="Z101" s="75">
        <f t="shared" si="67"/>
        <v>1</v>
      </c>
      <c r="AA101" s="77">
        <f t="shared" si="67"/>
        <v>2</v>
      </c>
      <c r="AB101" s="78">
        <f t="shared" si="67"/>
        <v>0</v>
      </c>
      <c r="AC101" s="78">
        <f t="shared" si="67"/>
        <v>0</v>
      </c>
      <c r="AD101" s="78">
        <f t="shared" si="67"/>
        <v>0</v>
      </c>
      <c r="AE101" s="78">
        <f t="shared" si="67"/>
        <v>0</v>
      </c>
      <c r="AF101" s="78">
        <f t="shared" si="67"/>
        <v>0</v>
      </c>
      <c r="AG101" s="75">
        <f t="shared" si="67"/>
        <v>1</v>
      </c>
      <c r="AH101" s="78"/>
      <c r="AI101" s="78"/>
      <c r="AJ101" s="78">
        <f>COUNTIF(AJ4:AJ91,"1 Change")</f>
        <v>0</v>
      </c>
      <c r="AK101" s="76">
        <f t="shared" si="66"/>
        <v>12</v>
      </c>
    </row>
    <row r="102" spans="2:37" s="38" customFormat="1" ht="13.5" thickBot="1" x14ac:dyDescent="0.25">
      <c r="B102" s="79" t="s">
        <v>134</v>
      </c>
      <c r="C102" s="80">
        <f>SUM(C93:C101)</f>
        <v>16</v>
      </c>
      <c r="D102" s="80">
        <f t="shared" ref="D102:AJ102" si="68">SUM(D93:D101)</f>
        <v>18</v>
      </c>
      <c r="E102" s="81">
        <f t="shared" si="68"/>
        <v>23</v>
      </c>
      <c r="F102" s="81">
        <f t="shared" si="68"/>
        <v>23</v>
      </c>
      <c r="G102" s="80">
        <f t="shared" si="68"/>
        <v>20</v>
      </c>
      <c r="H102" s="80">
        <f t="shared" si="68"/>
        <v>15</v>
      </c>
      <c r="I102" s="80">
        <f t="shared" si="68"/>
        <v>17</v>
      </c>
      <c r="J102" s="80">
        <f t="shared" si="68"/>
        <v>15</v>
      </c>
      <c r="K102" s="80">
        <f t="shared" si="68"/>
        <v>22</v>
      </c>
      <c r="L102" s="81">
        <f t="shared" si="68"/>
        <v>23</v>
      </c>
      <c r="M102" s="81">
        <f t="shared" si="68"/>
        <v>28</v>
      </c>
      <c r="N102" s="80">
        <f t="shared" si="68"/>
        <v>20</v>
      </c>
      <c r="O102" s="80">
        <f t="shared" si="68"/>
        <v>14</v>
      </c>
      <c r="P102" s="80">
        <f t="shared" si="68"/>
        <v>13</v>
      </c>
      <c r="Q102" s="80">
        <f t="shared" si="68"/>
        <v>15</v>
      </c>
      <c r="R102" s="80">
        <f t="shared" si="68"/>
        <v>17</v>
      </c>
      <c r="S102" s="81">
        <f t="shared" si="68"/>
        <v>27</v>
      </c>
      <c r="T102" s="81">
        <f t="shared" si="68"/>
        <v>23</v>
      </c>
      <c r="U102" s="80">
        <f t="shared" si="68"/>
        <v>21</v>
      </c>
      <c r="V102" s="80">
        <f t="shared" si="68"/>
        <v>17</v>
      </c>
      <c r="W102" s="80">
        <f t="shared" si="68"/>
        <v>20</v>
      </c>
      <c r="X102" s="80">
        <f t="shared" si="68"/>
        <v>15</v>
      </c>
      <c r="Y102" s="80">
        <f t="shared" si="68"/>
        <v>20</v>
      </c>
      <c r="Z102" s="81">
        <f t="shared" si="68"/>
        <v>25</v>
      </c>
      <c r="AA102" s="81">
        <f t="shared" si="68"/>
        <v>27</v>
      </c>
      <c r="AB102" s="80">
        <f t="shared" si="68"/>
        <v>19</v>
      </c>
      <c r="AC102" s="80">
        <f t="shared" si="68"/>
        <v>15</v>
      </c>
      <c r="AD102" s="80">
        <f t="shared" si="68"/>
        <v>16</v>
      </c>
      <c r="AE102" s="80">
        <f t="shared" si="68"/>
        <v>15</v>
      </c>
      <c r="AF102" s="80">
        <f t="shared" si="68"/>
        <v>20</v>
      </c>
      <c r="AG102" s="81">
        <f t="shared" si="68"/>
        <v>21</v>
      </c>
      <c r="AH102" s="82"/>
      <c r="AI102" s="82"/>
      <c r="AJ102" s="82">
        <f t="shared" si="68"/>
        <v>14</v>
      </c>
      <c r="AK102" s="76">
        <f t="shared" si="66"/>
        <v>614</v>
      </c>
    </row>
    <row r="103" spans="2:37" s="38" customFormat="1" ht="13.5" thickBot="1" x14ac:dyDescent="0.25">
      <c r="B103" s="83" t="s">
        <v>26</v>
      </c>
      <c r="C103" s="71">
        <f>COUNTIF(C3:C91,"2")</f>
        <v>11</v>
      </c>
      <c r="D103" s="71">
        <f t="shared" ref="D103:AG103" si="69">COUNTIF(D3:D91,"2")</f>
        <v>9</v>
      </c>
      <c r="E103" s="72">
        <f t="shared" si="69"/>
        <v>14</v>
      </c>
      <c r="F103" s="72">
        <f t="shared" si="69"/>
        <v>13</v>
      </c>
      <c r="G103" s="71">
        <f t="shared" si="69"/>
        <v>12</v>
      </c>
      <c r="H103" s="71">
        <f t="shared" si="69"/>
        <v>11</v>
      </c>
      <c r="I103" s="71">
        <f t="shared" si="69"/>
        <v>11</v>
      </c>
      <c r="J103" s="71">
        <f t="shared" si="69"/>
        <v>9</v>
      </c>
      <c r="K103" s="71">
        <f t="shared" si="69"/>
        <v>12</v>
      </c>
      <c r="L103" s="72">
        <f t="shared" si="69"/>
        <v>15</v>
      </c>
      <c r="M103" s="72">
        <f t="shared" si="69"/>
        <v>14</v>
      </c>
      <c r="N103" s="71">
        <f t="shared" si="69"/>
        <v>11</v>
      </c>
      <c r="O103" s="71">
        <f t="shared" si="69"/>
        <v>9</v>
      </c>
      <c r="P103" s="71">
        <f t="shared" si="69"/>
        <v>6</v>
      </c>
      <c r="Q103" s="71">
        <f t="shared" si="69"/>
        <v>4</v>
      </c>
      <c r="R103" s="71">
        <f t="shared" si="69"/>
        <v>15</v>
      </c>
      <c r="S103" s="72">
        <f t="shared" si="69"/>
        <v>15</v>
      </c>
      <c r="T103" s="72">
        <f t="shared" si="69"/>
        <v>16</v>
      </c>
      <c r="U103" s="71">
        <f t="shared" si="69"/>
        <v>12</v>
      </c>
      <c r="V103" s="71">
        <f t="shared" si="69"/>
        <v>8</v>
      </c>
      <c r="W103" s="71">
        <f t="shared" si="69"/>
        <v>9</v>
      </c>
      <c r="X103" s="71">
        <f t="shared" si="69"/>
        <v>10</v>
      </c>
      <c r="Y103" s="71">
        <f t="shared" si="69"/>
        <v>11</v>
      </c>
      <c r="Z103" s="72">
        <f t="shared" si="69"/>
        <v>17</v>
      </c>
      <c r="AA103" s="72">
        <f t="shared" si="69"/>
        <v>17</v>
      </c>
      <c r="AB103" s="71">
        <f t="shared" si="69"/>
        <v>14</v>
      </c>
      <c r="AC103" s="71">
        <f t="shared" si="69"/>
        <v>10</v>
      </c>
      <c r="AD103" s="71">
        <f t="shared" si="69"/>
        <v>12</v>
      </c>
      <c r="AE103" s="71">
        <f t="shared" si="69"/>
        <v>8</v>
      </c>
      <c r="AF103" s="71">
        <f t="shared" si="69"/>
        <v>10</v>
      </c>
      <c r="AG103" s="72">
        <f t="shared" si="69"/>
        <v>15</v>
      </c>
      <c r="AH103" s="40"/>
      <c r="AI103" s="40"/>
      <c r="AJ103" s="40">
        <f>COUNTIF(AJ4:AJ91,"2")</f>
        <v>12</v>
      </c>
      <c r="AK103" s="76">
        <f t="shared" si="66"/>
        <v>372</v>
      </c>
    </row>
    <row r="104" spans="2:37" s="38" customFormat="1" ht="13.5" thickBot="1" x14ac:dyDescent="0.25">
      <c r="B104" s="42" t="s">
        <v>36</v>
      </c>
      <c r="C104" s="74">
        <f>COUNTIF(C3:C91,"2 Inc Pri")</f>
        <v>1</v>
      </c>
      <c r="D104" s="74">
        <f t="shared" ref="D104:AG104" si="70">COUNTIF(D3:D91,"2 Inc Pri")</f>
        <v>1</v>
      </c>
      <c r="E104" s="75">
        <f t="shared" si="70"/>
        <v>1</v>
      </c>
      <c r="F104" s="75">
        <f t="shared" si="70"/>
        <v>1</v>
      </c>
      <c r="G104" s="74">
        <f t="shared" si="70"/>
        <v>1</v>
      </c>
      <c r="H104" s="74">
        <f t="shared" si="70"/>
        <v>1</v>
      </c>
      <c r="I104" s="74">
        <f t="shared" si="70"/>
        <v>1</v>
      </c>
      <c r="J104" s="74">
        <f t="shared" si="70"/>
        <v>1</v>
      </c>
      <c r="K104" s="74">
        <f t="shared" si="70"/>
        <v>1</v>
      </c>
      <c r="L104" s="75">
        <f t="shared" si="70"/>
        <v>1</v>
      </c>
      <c r="M104" s="77">
        <f t="shared" si="70"/>
        <v>2</v>
      </c>
      <c r="N104" s="74">
        <f t="shared" si="70"/>
        <v>1</v>
      </c>
      <c r="O104" s="74">
        <f t="shared" si="70"/>
        <v>1</v>
      </c>
      <c r="P104" s="74">
        <f t="shared" si="70"/>
        <v>1</v>
      </c>
      <c r="Q104" s="74">
        <f t="shared" si="70"/>
        <v>1</v>
      </c>
      <c r="R104" s="74">
        <f t="shared" si="70"/>
        <v>1</v>
      </c>
      <c r="S104" s="75">
        <f t="shared" si="70"/>
        <v>1</v>
      </c>
      <c r="T104" s="75">
        <f t="shared" si="70"/>
        <v>1</v>
      </c>
      <c r="U104" s="74">
        <f t="shared" si="70"/>
        <v>1</v>
      </c>
      <c r="V104" s="74">
        <f t="shared" si="70"/>
        <v>1</v>
      </c>
      <c r="W104" s="74">
        <f t="shared" si="70"/>
        <v>1</v>
      </c>
      <c r="X104" s="74">
        <f t="shared" si="70"/>
        <v>1</v>
      </c>
      <c r="Y104" s="74">
        <f t="shared" si="70"/>
        <v>1</v>
      </c>
      <c r="Z104" s="75">
        <f t="shared" si="70"/>
        <v>1</v>
      </c>
      <c r="AA104" s="75">
        <f t="shared" si="70"/>
        <v>1</v>
      </c>
      <c r="AB104" s="74">
        <f t="shared" si="70"/>
        <v>1</v>
      </c>
      <c r="AC104" s="74">
        <f t="shared" si="70"/>
        <v>1</v>
      </c>
      <c r="AD104" s="74">
        <f t="shared" si="70"/>
        <v>1</v>
      </c>
      <c r="AE104" s="74">
        <f t="shared" si="70"/>
        <v>1</v>
      </c>
      <c r="AF104" s="74">
        <f t="shared" si="70"/>
        <v>1</v>
      </c>
      <c r="AG104" s="75">
        <f t="shared" si="70"/>
        <v>1</v>
      </c>
      <c r="AH104" s="40"/>
      <c r="AI104" s="40"/>
      <c r="AJ104" s="40">
        <f>COUNTIF(AJ4:AJ91,"2 Inc Pri")</f>
        <v>0</v>
      </c>
      <c r="AK104" s="76">
        <f t="shared" si="66"/>
        <v>32</v>
      </c>
    </row>
    <row r="105" spans="2:37" s="38" customFormat="1" ht="13.5" thickBot="1" x14ac:dyDescent="0.25">
      <c r="B105" s="42" t="s">
        <v>37</v>
      </c>
      <c r="C105" s="74">
        <f>COUNTIF(C3:C91,"2 Inc Sec")</f>
        <v>1</v>
      </c>
      <c r="D105" s="74">
        <f t="shared" ref="D105:AG105" si="71">COUNTIF(D3:D91,"2 Inc Sec")</f>
        <v>1</v>
      </c>
      <c r="E105" s="75">
        <f t="shared" si="71"/>
        <v>1</v>
      </c>
      <c r="F105" s="75">
        <f t="shared" si="71"/>
        <v>1</v>
      </c>
      <c r="G105" s="74">
        <f t="shared" si="71"/>
        <v>1</v>
      </c>
      <c r="H105" s="74">
        <f t="shared" si="71"/>
        <v>1</v>
      </c>
      <c r="I105" s="74">
        <f t="shared" si="71"/>
        <v>1</v>
      </c>
      <c r="J105" s="74">
        <f t="shared" si="71"/>
        <v>1</v>
      </c>
      <c r="K105" s="74">
        <f t="shared" si="71"/>
        <v>1</v>
      </c>
      <c r="L105" s="75">
        <f t="shared" si="71"/>
        <v>1</v>
      </c>
      <c r="M105" s="75">
        <f t="shared" si="71"/>
        <v>1</v>
      </c>
      <c r="N105" s="74">
        <f t="shared" si="71"/>
        <v>1</v>
      </c>
      <c r="O105" s="74">
        <f t="shared" si="71"/>
        <v>1</v>
      </c>
      <c r="P105" s="74">
        <f t="shared" si="71"/>
        <v>1</v>
      </c>
      <c r="Q105" s="74">
        <f t="shared" si="71"/>
        <v>1</v>
      </c>
      <c r="R105" s="74">
        <f t="shared" si="71"/>
        <v>1</v>
      </c>
      <c r="S105" s="75">
        <f t="shared" si="71"/>
        <v>1</v>
      </c>
      <c r="T105" s="75">
        <f t="shared" si="71"/>
        <v>1</v>
      </c>
      <c r="U105" s="74">
        <f t="shared" si="71"/>
        <v>1</v>
      </c>
      <c r="V105" s="74">
        <f t="shared" si="71"/>
        <v>1</v>
      </c>
      <c r="W105" s="74">
        <f t="shared" si="71"/>
        <v>1</v>
      </c>
      <c r="X105" s="74">
        <f t="shared" si="71"/>
        <v>1</v>
      </c>
      <c r="Y105" s="74">
        <f t="shared" si="71"/>
        <v>1</v>
      </c>
      <c r="Z105" s="75">
        <f t="shared" si="71"/>
        <v>1</v>
      </c>
      <c r="AA105" s="75">
        <f t="shared" si="71"/>
        <v>1</v>
      </c>
      <c r="AB105" s="74">
        <f t="shared" si="71"/>
        <v>1</v>
      </c>
      <c r="AC105" s="74">
        <f t="shared" si="71"/>
        <v>1</v>
      </c>
      <c r="AD105" s="74">
        <f t="shared" si="71"/>
        <v>1</v>
      </c>
      <c r="AE105" s="74">
        <f t="shared" si="71"/>
        <v>1</v>
      </c>
      <c r="AF105" s="74">
        <f t="shared" si="71"/>
        <v>1</v>
      </c>
      <c r="AG105" s="75">
        <f t="shared" si="71"/>
        <v>1</v>
      </c>
      <c r="AH105" s="40"/>
      <c r="AI105" s="40"/>
      <c r="AJ105" s="40">
        <f>COUNTIF(AJ4:AJ91,"2 Inc Sec")</f>
        <v>0</v>
      </c>
      <c r="AK105" s="76">
        <f t="shared" si="66"/>
        <v>31</v>
      </c>
    </row>
    <row r="106" spans="2:37" s="38" customFormat="1" ht="13.5" thickBot="1" x14ac:dyDescent="0.25">
      <c r="B106" s="42" t="s">
        <v>34</v>
      </c>
      <c r="C106" s="74">
        <f>COUNTIF(C3:C91,"2 Mail Pri")</f>
        <v>1</v>
      </c>
      <c r="D106" s="74">
        <f t="shared" ref="D106:AG106" si="72">COUNTIF(D3:D91,"2 Mail Pri")</f>
        <v>1</v>
      </c>
      <c r="E106" s="75">
        <f t="shared" si="72"/>
        <v>1</v>
      </c>
      <c r="F106" s="75">
        <f t="shared" si="72"/>
        <v>1</v>
      </c>
      <c r="G106" s="74">
        <f t="shared" si="72"/>
        <v>1</v>
      </c>
      <c r="H106" s="74">
        <f t="shared" si="72"/>
        <v>1</v>
      </c>
      <c r="I106" s="74">
        <f t="shared" si="72"/>
        <v>1</v>
      </c>
      <c r="J106" s="74">
        <f t="shared" si="72"/>
        <v>1</v>
      </c>
      <c r="K106" s="74">
        <f t="shared" si="72"/>
        <v>1</v>
      </c>
      <c r="L106" s="75">
        <f t="shared" si="72"/>
        <v>1</v>
      </c>
      <c r="M106" s="75">
        <f t="shared" si="72"/>
        <v>1</v>
      </c>
      <c r="N106" s="74">
        <f t="shared" si="72"/>
        <v>1</v>
      </c>
      <c r="O106" s="74">
        <f t="shared" si="72"/>
        <v>1</v>
      </c>
      <c r="P106" s="74">
        <f t="shared" si="72"/>
        <v>1</v>
      </c>
      <c r="Q106" s="74">
        <f t="shared" si="72"/>
        <v>1</v>
      </c>
      <c r="R106" s="74">
        <f t="shared" si="72"/>
        <v>1</v>
      </c>
      <c r="S106" s="75">
        <f t="shared" si="72"/>
        <v>1</v>
      </c>
      <c r="T106" s="77">
        <f t="shared" si="72"/>
        <v>2</v>
      </c>
      <c r="U106" s="73">
        <f t="shared" si="72"/>
        <v>2</v>
      </c>
      <c r="V106" s="74">
        <f t="shared" si="72"/>
        <v>1</v>
      </c>
      <c r="W106" s="74">
        <f t="shared" si="72"/>
        <v>1</v>
      </c>
      <c r="X106" s="73">
        <f t="shared" si="72"/>
        <v>2</v>
      </c>
      <c r="Y106" s="74">
        <f t="shared" si="72"/>
        <v>1</v>
      </c>
      <c r="Z106" s="75">
        <f t="shared" si="72"/>
        <v>1</v>
      </c>
      <c r="AA106" s="75">
        <f t="shared" si="72"/>
        <v>1</v>
      </c>
      <c r="AB106" s="74">
        <f t="shared" si="72"/>
        <v>1</v>
      </c>
      <c r="AC106" s="74">
        <f t="shared" si="72"/>
        <v>1</v>
      </c>
      <c r="AD106" s="74">
        <f t="shared" si="72"/>
        <v>1</v>
      </c>
      <c r="AE106" s="74">
        <f t="shared" si="72"/>
        <v>1</v>
      </c>
      <c r="AF106" s="74">
        <f t="shared" si="72"/>
        <v>1</v>
      </c>
      <c r="AG106" s="75">
        <f t="shared" si="72"/>
        <v>1</v>
      </c>
      <c r="AH106" s="40"/>
      <c r="AI106" s="40"/>
      <c r="AJ106" s="40">
        <f>COUNTIF(AJ7:AJ94,"2 Mail Pri")</f>
        <v>0</v>
      </c>
      <c r="AK106" s="76">
        <f t="shared" si="66"/>
        <v>34</v>
      </c>
    </row>
    <row r="107" spans="2:37" s="38" customFormat="1" ht="13.5" thickBot="1" x14ac:dyDescent="0.25">
      <c r="B107" s="42" t="s">
        <v>35</v>
      </c>
      <c r="C107" s="74">
        <f>COUNTIF(C3:C91,"2 Mail Sec")</f>
        <v>1</v>
      </c>
      <c r="D107" s="74">
        <f t="shared" ref="D107:AG107" si="73">COUNTIF(D3:D91,"2 Mail Sec")</f>
        <v>1</v>
      </c>
      <c r="E107" s="75">
        <f t="shared" si="73"/>
        <v>1</v>
      </c>
      <c r="F107" s="75">
        <f t="shared" si="73"/>
        <v>1</v>
      </c>
      <c r="G107" s="74">
        <f t="shared" si="73"/>
        <v>1</v>
      </c>
      <c r="H107" s="74">
        <f t="shared" si="73"/>
        <v>1</v>
      </c>
      <c r="I107" s="74">
        <f t="shared" si="73"/>
        <v>1</v>
      </c>
      <c r="J107" s="74">
        <f t="shared" si="73"/>
        <v>1</v>
      </c>
      <c r="K107" s="74">
        <f t="shared" si="73"/>
        <v>1</v>
      </c>
      <c r="L107" s="75">
        <f t="shared" si="73"/>
        <v>1</v>
      </c>
      <c r="M107" s="75">
        <f t="shared" si="73"/>
        <v>1</v>
      </c>
      <c r="N107" s="74">
        <f t="shared" si="73"/>
        <v>1</v>
      </c>
      <c r="O107" s="74">
        <f t="shared" si="73"/>
        <v>1</v>
      </c>
      <c r="P107" s="74">
        <f t="shared" si="73"/>
        <v>1</v>
      </c>
      <c r="Q107" s="74">
        <f t="shared" si="73"/>
        <v>1</v>
      </c>
      <c r="R107" s="74">
        <f t="shared" si="73"/>
        <v>1</v>
      </c>
      <c r="S107" s="75">
        <f t="shared" si="73"/>
        <v>1</v>
      </c>
      <c r="T107" s="75">
        <f t="shared" si="73"/>
        <v>1</v>
      </c>
      <c r="U107" s="74">
        <f t="shared" si="73"/>
        <v>1</v>
      </c>
      <c r="V107" s="74">
        <f t="shared" si="73"/>
        <v>1</v>
      </c>
      <c r="W107" s="74">
        <f t="shared" si="73"/>
        <v>1</v>
      </c>
      <c r="X107" s="74">
        <f t="shared" si="73"/>
        <v>1</v>
      </c>
      <c r="Y107" s="74">
        <f t="shared" si="73"/>
        <v>1</v>
      </c>
      <c r="Z107" s="75">
        <f t="shared" si="73"/>
        <v>1</v>
      </c>
      <c r="AA107" s="75">
        <f t="shared" si="73"/>
        <v>1</v>
      </c>
      <c r="AB107" s="74">
        <f t="shared" si="73"/>
        <v>1</v>
      </c>
      <c r="AC107" s="74">
        <f t="shared" si="73"/>
        <v>1</v>
      </c>
      <c r="AD107" s="74">
        <f t="shared" si="73"/>
        <v>1</v>
      </c>
      <c r="AE107" s="74">
        <f t="shared" si="73"/>
        <v>1</v>
      </c>
      <c r="AF107" s="74">
        <f t="shared" si="73"/>
        <v>1</v>
      </c>
      <c r="AG107" s="75">
        <f t="shared" si="73"/>
        <v>1</v>
      </c>
      <c r="AH107" s="40"/>
      <c r="AI107" s="40"/>
      <c r="AJ107" s="40">
        <f>COUNTIF(AJ7:AJ95,"2 Mail Sec")</f>
        <v>0</v>
      </c>
      <c r="AK107" s="76">
        <f t="shared" si="66"/>
        <v>31</v>
      </c>
    </row>
    <row r="108" spans="2:37" s="38" customFormat="1" ht="13.5" thickBot="1" x14ac:dyDescent="0.25">
      <c r="B108" s="42" t="s">
        <v>49</v>
      </c>
      <c r="C108" s="74">
        <f>COUNTIF(C3:C91,"2 QD")</f>
        <v>1</v>
      </c>
      <c r="D108" s="74">
        <f t="shared" ref="D108:AG108" si="74">COUNTIF(D3:D91,"2 QD")</f>
        <v>1</v>
      </c>
      <c r="E108" s="75">
        <f t="shared" si="74"/>
        <v>1</v>
      </c>
      <c r="F108" s="75">
        <f t="shared" si="74"/>
        <v>1</v>
      </c>
      <c r="G108" s="74">
        <f t="shared" si="74"/>
        <v>1</v>
      </c>
      <c r="H108" s="73">
        <f t="shared" si="74"/>
        <v>2</v>
      </c>
      <c r="I108" s="73">
        <f t="shared" si="74"/>
        <v>2</v>
      </c>
      <c r="J108" s="73">
        <f t="shared" si="74"/>
        <v>2</v>
      </c>
      <c r="K108" s="74">
        <f t="shared" si="74"/>
        <v>1</v>
      </c>
      <c r="L108" s="75">
        <f t="shared" si="74"/>
        <v>1</v>
      </c>
      <c r="M108" s="75">
        <f t="shared" si="74"/>
        <v>1</v>
      </c>
      <c r="N108" s="74">
        <f t="shared" si="74"/>
        <v>1</v>
      </c>
      <c r="O108" s="74">
        <f t="shared" si="74"/>
        <v>1</v>
      </c>
      <c r="P108" s="73">
        <f t="shared" si="74"/>
        <v>2</v>
      </c>
      <c r="Q108" s="73">
        <f t="shared" si="74"/>
        <v>2</v>
      </c>
      <c r="R108" s="74">
        <f t="shared" si="74"/>
        <v>1</v>
      </c>
      <c r="S108" s="75">
        <f t="shared" si="74"/>
        <v>1</v>
      </c>
      <c r="T108" s="77">
        <f t="shared" si="74"/>
        <v>2</v>
      </c>
      <c r="U108" s="74">
        <f t="shared" si="74"/>
        <v>1</v>
      </c>
      <c r="V108" s="74">
        <f t="shared" si="74"/>
        <v>1</v>
      </c>
      <c r="W108" s="73">
        <f t="shared" si="74"/>
        <v>2</v>
      </c>
      <c r="X108" s="74">
        <f t="shared" si="74"/>
        <v>1</v>
      </c>
      <c r="Y108" s="74">
        <f t="shared" si="74"/>
        <v>1</v>
      </c>
      <c r="Z108" s="75">
        <f t="shared" si="74"/>
        <v>1</v>
      </c>
      <c r="AA108" s="77">
        <f t="shared" si="74"/>
        <v>2</v>
      </c>
      <c r="AB108" s="74">
        <f t="shared" si="74"/>
        <v>1</v>
      </c>
      <c r="AC108" s="73">
        <f t="shared" si="74"/>
        <v>2</v>
      </c>
      <c r="AD108" s="74">
        <f t="shared" si="74"/>
        <v>1</v>
      </c>
      <c r="AE108" s="74">
        <f t="shared" si="74"/>
        <v>1</v>
      </c>
      <c r="AF108" s="74">
        <f t="shared" si="74"/>
        <v>1</v>
      </c>
      <c r="AG108" s="75">
        <f t="shared" si="74"/>
        <v>1</v>
      </c>
      <c r="AH108" s="40"/>
      <c r="AI108" s="40"/>
      <c r="AJ108" s="40">
        <f>COUNTIF(AJ8:AJ96,"2 QD")</f>
        <v>0</v>
      </c>
      <c r="AK108" s="76">
        <f t="shared" si="66"/>
        <v>40</v>
      </c>
    </row>
    <row r="109" spans="2:37" ht="15.75" thickBot="1" x14ac:dyDescent="0.3">
      <c r="B109" s="42" t="s">
        <v>23</v>
      </c>
      <c r="C109" s="74">
        <f>COUNTIF(C3:C91,"2 POC")</f>
        <v>1</v>
      </c>
      <c r="D109" s="74">
        <f t="shared" ref="D109:AG109" si="75">COUNTIF(D3:D91,"2 POC")</f>
        <v>1</v>
      </c>
      <c r="E109" s="75">
        <f t="shared" si="75"/>
        <v>1</v>
      </c>
      <c r="F109" s="75">
        <f t="shared" si="75"/>
        <v>1</v>
      </c>
      <c r="G109" s="74">
        <f t="shared" si="75"/>
        <v>1</v>
      </c>
      <c r="H109" s="74">
        <f t="shared" si="75"/>
        <v>1</v>
      </c>
      <c r="I109" s="74">
        <f t="shared" si="75"/>
        <v>1</v>
      </c>
      <c r="J109" s="74">
        <f t="shared" si="75"/>
        <v>1</v>
      </c>
      <c r="K109" s="74">
        <f t="shared" si="75"/>
        <v>1</v>
      </c>
      <c r="L109" s="75">
        <f t="shared" si="75"/>
        <v>1</v>
      </c>
      <c r="M109" s="75">
        <f t="shared" si="75"/>
        <v>1</v>
      </c>
      <c r="N109" s="74">
        <f t="shared" si="75"/>
        <v>1</v>
      </c>
      <c r="O109" s="74">
        <f t="shared" si="75"/>
        <v>1</v>
      </c>
      <c r="P109" s="74">
        <f t="shared" si="75"/>
        <v>1</v>
      </c>
      <c r="Q109" s="74">
        <f t="shared" si="75"/>
        <v>1</v>
      </c>
      <c r="R109" s="74">
        <f t="shared" si="75"/>
        <v>1</v>
      </c>
      <c r="S109" s="75">
        <f t="shared" si="75"/>
        <v>1</v>
      </c>
      <c r="T109" s="75">
        <f t="shared" si="75"/>
        <v>1</v>
      </c>
      <c r="U109" s="74">
        <f t="shared" si="75"/>
        <v>1</v>
      </c>
      <c r="V109" s="74">
        <f t="shared" si="75"/>
        <v>1</v>
      </c>
      <c r="W109" s="74">
        <f t="shared" si="75"/>
        <v>1</v>
      </c>
      <c r="X109" s="74">
        <f t="shared" si="75"/>
        <v>1</v>
      </c>
      <c r="Y109" s="74">
        <f t="shared" si="75"/>
        <v>1</v>
      </c>
      <c r="Z109" s="75">
        <f t="shared" si="75"/>
        <v>1</v>
      </c>
      <c r="AA109" s="75">
        <f t="shared" si="75"/>
        <v>1</v>
      </c>
      <c r="AB109" s="74">
        <f t="shared" si="75"/>
        <v>1</v>
      </c>
      <c r="AC109" s="74">
        <f t="shared" si="75"/>
        <v>1</v>
      </c>
      <c r="AD109" s="74">
        <f t="shared" si="75"/>
        <v>1</v>
      </c>
      <c r="AE109" s="74">
        <f t="shared" si="75"/>
        <v>1</v>
      </c>
      <c r="AF109" s="74">
        <f t="shared" si="75"/>
        <v>1</v>
      </c>
      <c r="AG109" s="75">
        <f t="shared" si="75"/>
        <v>1</v>
      </c>
      <c r="AH109" s="40"/>
      <c r="AI109" s="40"/>
      <c r="AJ109" s="40">
        <f>COUNTIF(AJ4:AJ91,"2 POC")</f>
        <v>0</v>
      </c>
      <c r="AK109" s="84">
        <f>SUM(C109:AJ109)</f>
        <v>31</v>
      </c>
    </row>
    <row r="110" spans="2:37" ht="15.75" thickBot="1" x14ac:dyDescent="0.3">
      <c r="B110" s="42" t="s">
        <v>82</v>
      </c>
      <c r="C110" s="78">
        <f>COUNTIF(C4:C91,"2 Reboot")</f>
        <v>0</v>
      </c>
      <c r="D110" s="78">
        <f t="shared" ref="D110:AG110" si="76">COUNTIF(D4:D91,"2 Reboot")</f>
        <v>0</v>
      </c>
      <c r="E110" s="75">
        <f t="shared" si="76"/>
        <v>1</v>
      </c>
      <c r="F110" s="75">
        <f t="shared" si="76"/>
        <v>1</v>
      </c>
      <c r="G110" s="78">
        <f t="shared" si="76"/>
        <v>0</v>
      </c>
      <c r="H110" s="78">
        <f t="shared" si="76"/>
        <v>0</v>
      </c>
      <c r="I110" s="78">
        <f t="shared" si="76"/>
        <v>0</v>
      </c>
      <c r="J110" s="78">
        <f t="shared" si="76"/>
        <v>0</v>
      </c>
      <c r="K110" s="78">
        <f t="shared" si="76"/>
        <v>0</v>
      </c>
      <c r="L110" s="75">
        <f t="shared" si="76"/>
        <v>1</v>
      </c>
      <c r="M110" s="75">
        <f t="shared" si="76"/>
        <v>1</v>
      </c>
      <c r="N110" s="78">
        <f t="shared" si="76"/>
        <v>0</v>
      </c>
      <c r="O110" s="78">
        <f t="shared" si="76"/>
        <v>0</v>
      </c>
      <c r="P110" s="78">
        <f t="shared" si="76"/>
        <v>0</v>
      </c>
      <c r="Q110" s="78">
        <f t="shared" si="76"/>
        <v>0</v>
      </c>
      <c r="R110" s="78">
        <f t="shared" si="76"/>
        <v>0</v>
      </c>
      <c r="S110" s="75">
        <f t="shared" si="76"/>
        <v>1</v>
      </c>
      <c r="T110" s="75">
        <f t="shared" si="76"/>
        <v>1</v>
      </c>
      <c r="U110" s="78">
        <f t="shared" si="76"/>
        <v>0</v>
      </c>
      <c r="V110" s="78">
        <f t="shared" si="76"/>
        <v>0</v>
      </c>
      <c r="W110" s="78">
        <f t="shared" si="76"/>
        <v>0</v>
      </c>
      <c r="X110" s="78">
        <f t="shared" si="76"/>
        <v>0</v>
      </c>
      <c r="Y110" s="78">
        <f t="shared" si="76"/>
        <v>0</v>
      </c>
      <c r="Z110" s="75">
        <f t="shared" si="76"/>
        <v>1</v>
      </c>
      <c r="AA110" s="75">
        <f t="shared" si="76"/>
        <v>1</v>
      </c>
      <c r="AB110" s="78">
        <f t="shared" si="76"/>
        <v>0</v>
      </c>
      <c r="AC110" s="78">
        <f t="shared" si="76"/>
        <v>0</v>
      </c>
      <c r="AD110" s="78">
        <f t="shared" si="76"/>
        <v>0</v>
      </c>
      <c r="AE110" s="78">
        <f t="shared" si="76"/>
        <v>0</v>
      </c>
      <c r="AF110" s="78">
        <f t="shared" si="76"/>
        <v>0</v>
      </c>
      <c r="AG110" s="75">
        <f t="shared" si="76"/>
        <v>1</v>
      </c>
      <c r="AH110" s="78"/>
      <c r="AI110" s="78"/>
      <c r="AJ110" s="78">
        <f>COUNTIF(AJ6:AJ93,"2 Reboot")</f>
        <v>0</v>
      </c>
      <c r="AK110" s="84">
        <f t="shared" ref="AK110:AK118" si="77">SUM(C110:AJ110)</f>
        <v>9</v>
      </c>
    </row>
    <row r="111" spans="2:37" ht="15.75" thickBot="1" x14ac:dyDescent="0.3">
      <c r="B111" s="42" t="s">
        <v>48</v>
      </c>
      <c r="C111" s="78">
        <f>COUNTIF(C3:C91,"2 Change")</f>
        <v>0</v>
      </c>
      <c r="D111" s="78">
        <f t="shared" ref="D111:AG111" si="78">COUNTIF(D3:D91,"2 Change")</f>
        <v>0</v>
      </c>
      <c r="E111" s="75">
        <f t="shared" si="78"/>
        <v>1</v>
      </c>
      <c r="F111" s="75">
        <f t="shared" si="78"/>
        <v>1</v>
      </c>
      <c r="G111" s="78">
        <f t="shared" si="78"/>
        <v>0</v>
      </c>
      <c r="H111" s="78">
        <f t="shared" si="78"/>
        <v>0</v>
      </c>
      <c r="I111" s="78">
        <f t="shared" si="78"/>
        <v>0</v>
      </c>
      <c r="J111" s="78">
        <f t="shared" si="78"/>
        <v>0</v>
      </c>
      <c r="K111" s="78">
        <f t="shared" si="78"/>
        <v>0</v>
      </c>
      <c r="L111" s="75">
        <f t="shared" si="78"/>
        <v>1</v>
      </c>
      <c r="M111" s="75">
        <f t="shared" si="78"/>
        <v>1</v>
      </c>
      <c r="N111" s="78">
        <f t="shared" si="78"/>
        <v>0</v>
      </c>
      <c r="O111" s="78">
        <f t="shared" si="78"/>
        <v>0</v>
      </c>
      <c r="P111" s="78">
        <f t="shared" si="78"/>
        <v>0</v>
      </c>
      <c r="Q111" s="78">
        <f t="shared" si="78"/>
        <v>0</v>
      </c>
      <c r="R111" s="78">
        <f t="shared" si="78"/>
        <v>0</v>
      </c>
      <c r="S111" s="75">
        <f t="shared" si="78"/>
        <v>1</v>
      </c>
      <c r="T111" s="75">
        <f t="shared" si="78"/>
        <v>1</v>
      </c>
      <c r="U111" s="78">
        <f t="shared" si="78"/>
        <v>0</v>
      </c>
      <c r="V111" s="78">
        <f t="shared" si="78"/>
        <v>0</v>
      </c>
      <c r="W111" s="78">
        <f t="shared" si="78"/>
        <v>0</v>
      </c>
      <c r="X111" s="78">
        <f t="shared" si="78"/>
        <v>0</v>
      </c>
      <c r="Y111" s="78">
        <f t="shared" si="78"/>
        <v>0</v>
      </c>
      <c r="Z111" s="75">
        <f t="shared" si="78"/>
        <v>1</v>
      </c>
      <c r="AA111" s="77">
        <f t="shared" si="78"/>
        <v>2</v>
      </c>
      <c r="AB111" s="74">
        <f t="shared" si="78"/>
        <v>1</v>
      </c>
      <c r="AC111" s="78">
        <f t="shared" si="78"/>
        <v>0</v>
      </c>
      <c r="AD111" s="78">
        <f t="shared" si="78"/>
        <v>0</v>
      </c>
      <c r="AE111" s="78">
        <f t="shared" si="78"/>
        <v>0</v>
      </c>
      <c r="AF111" s="78">
        <f t="shared" si="78"/>
        <v>0</v>
      </c>
      <c r="AG111" s="75">
        <f t="shared" si="78"/>
        <v>1</v>
      </c>
      <c r="AH111" s="78"/>
      <c r="AI111" s="78"/>
      <c r="AJ111" s="78">
        <f>COUNTIF(AJ7:AJ94,"2 Change")</f>
        <v>0</v>
      </c>
      <c r="AK111" s="84">
        <f t="shared" si="77"/>
        <v>11</v>
      </c>
    </row>
    <row r="112" spans="2:37" ht="15.75" thickBot="1" x14ac:dyDescent="0.3">
      <c r="B112" s="85" t="s">
        <v>135</v>
      </c>
      <c r="C112" s="80">
        <f>SUM(C103:C111)</f>
        <v>17</v>
      </c>
      <c r="D112" s="80">
        <f t="shared" ref="D112:AJ112" si="79">SUM(D103:D111)</f>
        <v>15</v>
      </c>
      <c r="E112" s="81">
        <f t="shared" si="79"/>
        <v>22</v>
      </c>
      <c r="F112" s="81">
        <f t="shared" si="79"/>
        <v>21</v>
      </c>
      <c r="G112" s="80">
        <f t="shared" si="79"/>
        <v>18</v>
      </c>
      <c r="H112" s="80">
        <f t="shared" si="79"/>
        <v>18</v>
      </c>
      <c r="I112" s="80">
        <f t="shared" si="79"/>
        <v>18</v>
      </c>
      <c r="J112" s="80">
        <f t="shared" si="79"/>
        <v>16</v>
      </c>
      <c r="K112" s="80">
        <f t="shared" si="79"/>
        <v>18</v>
      </c>
      <c r="L112" s="81">
        <f t="shared" si="79"/>
        <v>23</v>
      </c>
      <c r="M112" s="81">
        <f t="shared" si="79"/>
        <v>23</v>
      </c>
      <c r="N112" s="80">
        <f t="shared" si="79"/>
        <v>17</v>
      </c>
      <c r="O112" s="80">
        <f t="shared" si="79"/>
        <v>15</v>
      </c>
      <c r="P112" s="80">
        <f t="shared" si="79"/>
        <v>13</v>
      </c>
      <c r="Q112" s="80">
        <f t="shared" si="79"/>
        <v>11</v>
      </c>
      <c r="R112" s="80">
        <f t="shared" si="79"/>
        <v>21</v>
      </c>
      <c r="S112" s="81">
        <f t="shared" si="79"/>
        <v>23</v>
      </c>
      <c r="T112" s="81">
        <f t="shared" si="79"/>
        <v>26</v>
      </c>
      <c r="U112" s="80">
        <f t="shared" si="79"/>
        <v>19</v>
      </c>
      <c r="V112" s="80">
        <f t="shared" si="79"/>
        <v>14</v>
      </c>
      <c r="W112" s="80">
        <f t="shared" si="79"/>
        <v>16</v>
      </c>
      <c r="X112" s="80">
        <f t="shared" si="79"/>
        <v>17</v>
      </c>
      <c r="Y112" s="80">
        <f t="shared" si="79"/>
        <v>17</v>
      </c>
      <c r="Z112" s="81">
        <f t="shared" si="79"/>
        <v>25</v>
      </c>
      <c r="AA112" s="81">
        <f t="shared" si="79"/>
        <v>27</v>
      </c>
      <c r="AB112" s="80">
        <f t="shared" si="79"/>
        <v>21</v>
      </c>
      <c r="AC112" s="80">
        <f t="shared" si="79"/>
        <v>17</v>
      </c>
      <c r="AD112" s="80">
        <f t="shared" si="79"/>
        <v>18</v>
      </c>
      <c r="AE112" s="80">
        <f t="shared" si="79"/>
        <v>14</v>
      </c>
      <c r="AF112" s="80">
        <f t="shared" si="79"/>
        <v>16</v>
      </c>
      <c r="AG112" s="81">
        <f t="shared" si="79"/>
        <v>23</v>
      </c>
      <c r="AH112" s="82"/>
      <c r="AI112" s="82"/>
      <c r="AJ112" s="82">
        <f t="shared" si="79"/>
        <v>12</v>
      </c>
      <c r="AK112" s="84">
        <f t="shared" si="77"/>
        <v>591</v>
      </c>
    </row>
    <row r="113" spans="2:37" s="38" customFormat="1" ht="13.5" thickBot="1" x14ac:dyDescent="0.25">
      <c r="B113" s="86" t="s">
        <v>59</v>
      </c>
      <c r="C113" s="71">
        <f>COUNTIF(C3:C91,"3")</f>
        <v>6</v>
      </c>
      <c r="D113" s="71">
        <f t="shared" ref="D113:AG113" si="80">COUNTIF(D3:D91,"3")</f>
        <v>9</v>
      </c>
      <c r="E113" s="72">
        <f t="shared" si="80"/>
        <v>8</v>
      </c>
      <c r="F113" s="72">
        <f t="shared" si="80"/>
        <v>14</v>
      </c>
      <c r="G113" s="71">
        <f t="shared" si="80"/>
        <v>10</v>
      </c>
      <c r="H113" s="71">
        <f t="shared" si="80"/>
        <v>6</v>
      </c>
      <c r="I113" s="71">
        <f t="shared" si="80"/>
        <v>5</v>
      </c>
      <c r="J113" s="71">
        <f t="shared" si="80"/>
        <v>6</v>
      </c>
      <c r="K113" s="71">
        <f t="shared" si="80"/>
        <v>9</v>
      </c>
      <c r="L113" s="72">
        <f t="shared" si="80"/>
        <v>18</v>
      </c>
      <c r="M113" s="72">
        <f t="shared" si="80"/>
        <v>18</v>
      </c>
      <c r="N113" s="71">
        <f t="shared" si="80"/>
        <v>14</v>
      </c>
      <c r="O113" s="71">
        <f t="shared" si="80"/>
        <v>9</v>
      </c>
      <c r="P113" s="71">
        <f t="shared" si="80"/>
        <v>7</v>
      </c>
      <c r="Q113" s="71">
        <f t="shared" si="80"/>
        <v>4</v>
      </c>
      <c r="R113" s="71">
        <f t="shared" si="80"/>
        <v>9</v>
      </c>
      <c r="S113" s="72">
        <f t="shared" si="80"/>
        <v>12</v>
      </c>
      <c r="T113" s="72">
        <f t="shared" si="80"/>
        <v>13</v>
      </c>
      <c r="U113" s="71">
        <f t="shared" si="80"/>
        <v>10</v>
      </c>
      <c r="V113" s="71">
        <f t="shared" si="80"/>
        <v>7</v>
      </c>
      <c r="W113" s="71">
        <f t="shared" si="80"/>
        <v>7</v>
      </c>
      <c r="X113" s="71">
        <f t="shared" si="80"/>
        <v>7</v>
      </c>
      <c r="Y113" s="71">
        <f t="shared" si="80"/>
        <v>11</v>
      </c>
      <c r="Z113" s="72">
        <f t="shared" si="80"/>
        <v>14</v>
      </c>
      <c r="AA113" s="72">
        <f t="shared" si="80"/>
        <v>15</v>
      </c>
      <c r="AB113" s="71">
        <f t="shared" si="80"/>
        <v>10</v>
      </c>
      <c r="AC113" s="71">
        <f t="shared" si="80"/>
        <v>5</v>
      </c>
      <c r="AD113" s="71">
        <f t="shared" si="80"/>
        <v>7</v>
      </c>
      <c r="AE113" s="71">
        <f t="shared" si="80"/>
        <v>8</v>
      </c>
      <c r="AF113" s="71">
        <f t="shared" si="80"/>
        <v>7</v>
      </c>
      <c r="AG113" s="72">
        <f t="shared" si="80"/>
        <v>15</v>
      </c>
      <c r="AH113" s="40"/>
      <c r="AI113" s="40"/>
      <c r="AJ113" s="40">
        <f>COUNTIF(AJ4:AJ91,"3")</f>
        <v>18</v>
      </c>
      <c r="AK113" s="76">
        <f t="shared" si="77"/>
        <v>318</v>
      </c>
    </row>
    <row r="114" spans="2:37" ht="15.75" thickBot="1" x14ac:dyDescent="0.3">
      <c r="B114" s="87" t="s">
        <v>46</v>
      </c>
      <c r="C114" s="74">
        <f>COUNTIF(C3:C91,"3 Inc Pri")</f>
        <v>1</v>
      </c>
      <c r="D114" s="74">
        <f t="shared" ref="D114:AG114" si="81">COUNTIF(D3:D91,"3 Inc Pri")</f>
        <v>1</v>
      </c>
      <c r="E114" s="75">
        <f t="shared" si="81"/>
        <v>1</v>
      </c>
      <c r="F114" s="75">
        <f t="shared" si="81"/>
        <v>1</v>
      </c>
      <c r="G114" s="74">
        <f t="shared" si="81"/>
        <v>1</v>
      </c>
      <c r="H114" s="74">
        <f t="shared" si="81"/>
        <v>1</v>
      </c>
      <c r="I114" s="74">
        <f t="shared" si="81"/>
        <v>1</v>
      </c>
      <c r="J114" s="74">
        <f t="shared" si="81"/>
        <v>1</v>
      </c>
      <c r="K114" s="74">
        <f t="shared" si="81"/>
        <v>1</v>
      </c>
      <c r="L114" s="75">
        <f t="shared" si="81"/>
        <v>1</v>
      </c>
      <c r="M114" s="77">
        <f t="shared" si="81"/>
        <v>2</v>
      </c>
      <c r="N114" s="74">
        <f t="shared" si="81"/>
        <v>1</v>
      </c>
      <c r="O114" s="74">
        <f t="shared" si="81"/>
        <v>1</v>
      </c>
      <c r="P114" s="74">
        <f t="shared" si="81"/>
        <v>1</v>
      </c>
      <c r="Q114" s="74">
        <f t="shared" si="81"/>
        <v>1</v>
      </c>
      <c r="R114" s="74">
        <f t="shared" si="81"/>
        <v>1</v>
      </c>
      <c r="S114" s="75">
        <f t="shared" si="81"/>
        <v>1</v>
      </c>
      <c r="T114" s="75">
        <f t="shared" si="81"/>
        <v>1</v>
      </c>
      <c r="U114" s="74">
        <f t="shared" si="81"/>
        <v>1</v>
      </c>
      <c r="V114" s="74">
        <f t="shared" si="81"/>
        <v>1</v>
      </c>
      <c r="W114" s="74">
        <f t="shared" si="81"/>
        <v>1</v>
      </c>
      <c r="X114" s="74">
        <f t="shared" si="81"/>
        <v>1</v>
      </c>
      <c r="Y114" s="74">
        <f t="shared" si="81"/>
        <v>1</v>
      </c>
      <c r="Z114" s="75">
        <f t="shared" si="81"/>
        <v>1</v>
      </c>
      <c r="AA114" s="75">
        <f t="shared" si="81"/>
        <v>1</v>
      </c>
      <c r="AB114" s="73">
        <f t="shared" si="81"/>
        <v>2</v>
      </c>
      <c r="AC114" s="74">
        <f t="shared" si="81"/>
        <v>1</v>
      </c>
      <c r="AD114" s="74">
        <f t="shared" si="81"/>
        <v>1</v>
      </c>
      <c r="AE114" s="74">
        <f t="shared" si="81"/>
        <v>1</v>
      </c>
      <c r="AF114" s="74">
        <f t="shared" si="81"/>
        <v>1</v>
      </c>
      <c r="AG114" s="75">
        <f t="shared" si="81"/>
        <v>1</v>
      </c>
      <c r="AH114" s="40"/>
      <c r="AI114" s="40"/>
      <c r="AJ114" s="40">
        <f>COUNTIF(AJ4:AJ91,"3 Inc Pri")</f>
        <v>0</v>
      </c>
      <c r="AK114" s="84">
        <f t="shared" si="77"/>
        <v>33</v>
      </c>
    </row>
    <row r="115" spans="2:37" ht="15.75" thickBot="1" x14ac:dyDescent="0.3">
      <c r="B115" s="87" t="s">
        <v>50</v>
      </c>
      <c r="C115" s="74">
        <f>COUNTIF(C3:C91,"3 Inc Sec")</f>
        <v>1</v>
      </c>
      <c r="D115" s="74">
        <f t="shared" ref="D115:AG115" si="82">COUNTIF(D3:D91,"3 Inc Sec")</f>
        <v>1</v>
      </c>
      <c r="E115" s="75">
        <f t="shared" si="82"/>
        <v>1</v>
      </c>
      <c r="F115" s="75">
        <f t="shared" si="82"/>
        <v>1</v>
      </c>
      <c r="G115" s="74">
        <f t="shared" si="82"/>
        <v>1</v>
      </c>
      <c r="H115" s="74">
        <f t="shared" si="82"/>
        <v>1</v>
      </c>
      <c r="I115" s="74">
        <f t="shared" si="82"/>
        <v>1</v>
      </c>
      <c r="J115" s="74">
        <f t="shared" si="82"/>
        <v>1</v>
      </c>
      <c r="K115" s="74">
        <f t="shared" si="82"/>
        <v>1</v>
      </c>
      <c r="L115" s="75">
        <f t="shared" si="82"/>
        <v>1</v>
      </c>
      <c r="M115" s="75">
        <f t="shared" si="82"/>
        <v>1</v>
      </c>
      <c r="N115" s="74">
        <f t="shared" si="82"/>
        <v>1</v>
      </c>
      <c r="O115" s="74">
        <f t="shared" si="82"/>
        <v>1</v>
      </c>
      <c r="P115" s="74">
        <f t="shared" si="82"/>
        <v>1</v>
      </c>
      <c r="Q115" s="74">
        <f t="shared" si="82"/>
        <v>1</v>
      </c>
      <c r="R115" s="74">
        <f t="shared" si="82"/>
        <v>1</v>
      </c>
      <c r="S115" s="75">
        <f t="shared" si="82"/>
        <v>1</v>
      </c>
      <c r="T115" s="75">
        <f t="shared" si="82"/>
        <v>1</v>
      </c>
      <c r="U115" s="74">
        <f t="shared" si="82"/>
        <v>1</v>
      </c>
      <c r="V115" s="74">
        <f t="shared" si="82"/>
        <v>1</v>
      </c>
      <c r="W115" s="74">
        <f t="shared" si="82"/>
        <v>1</v>
      </c>
      <c r="X115" s="74">
        <f t="shared" si="82"/>
        <v>1</v>
      </c>
      <c r="Y115" s="74">
        <f t="shared" si="82"/>
        <v>1</v>
      </c>
      <c r="Z115" s="75">
        <f t="shared" si="82"/>
        <v>1</v>
      </c>
      <c r="AA115" s="75">
        <f t="shared" si="82"/>
        <v>1</v>
      </c>
      <c r="AB115" s="74">
        <f t="shared" si="82"/>
        <v>1</v>
      </c>
      <c r="AC115" s="74">
        <f t="shared" si="82"/>
        <v>1</v>
      </c>
      <c r="AD115" s="74">
        <f t="shared" si="82"/>
        <v>1</v>
      </c>
      <c r="AE115" s="74">
        <f t="shared" si="82"/>
        <v>1</v>
      </c>
      <c r="AF115" s="74">
        <f t="shared" si="82"/>
        <v>1</v>
      </c>
      <c r="AG115" s="75">
        <f t="shared" si="82"/>
        <v>1</v>
      </c>
      <c r="AH115" s="40"/>
      <c r="AI115" s="40"/>
      <c r="AJ115" s="40">
        <f>COUNTIF(AJ4:AJ91,"3 Inc Sec")</f>
        <v>0</v>
      </c>
      <c r="AK115" s="84">
        <f t="shared" si="77"/>
        <v>31</v>
      </c>
    </row>
    <row r="116" spans="2:37" s="38" customFormat="1" ht="13.5" thickBot="1" x14ac:dyDescent="0.25">
      <c r="B116" s="87" t="s">
        <v>51</v>
      </c>
      <c r="C116" s="74">
        <f>COUNTIF(C3:C91,"3 Mail Pri")</f>
        <v>1</v>
      </c>
      <c r="D116" s="74">
        <f t="shared" ref="D116:AG116" si="83">COUNTIF(D3:D91,"3 Mail Pri")</f>
        <v>1</v>
      </c>
      <c r="E116" s="75">
        <f t="shared" si="83"/>
        <v>1</v>
      </c>
      <c r="F116" s="75">
        <f t="shared" si="83"/>
        <v>1</v>
      </c>
      <c r="G116" s="74">
        <f t="shared" si="83"/>
        <v>1</v>
      </c>
      <c r="H116" s="74">
        <f t="shared" si="83"/>
        <v>1</v>
      </c>
      <c r="I116" s="74">
        <f t="shared" si="83"/>
        <v>1</v>
      </c>
      <c r="J116" s="74">
        <f t="shared" si="83"/>
        <v>1</v>
      </c>
      <c r="K116" s="74">
        <f t="shared" si="83"/>
        <v>1</v>
      </c>
      <c r="L116" s="75">
        <f t="shared" si="83"/>
        <v>1</v>
      </c>
      <c r="M116" s="75">
        <f t="shared" si="83"/>
        <v>1</v>
      </c>
      <c r="N116" s="74">
        <f t="shared" si="83"/>
        <v>1</v>
      </c>
      <c r="O116" s="74">
        <f t="shared" si="83"/>
        <v>1</v>
      </c>
      <c r="P116" s="74">
        <f t="shared" si="83"/>
        <v>1</v>
      </c>
      <c r="Q116" s="74">
        <f t="shared" si="83"/>
        <v>1</v>
      </c>
      <c r="R116" s="74">
        <f t="shared" si="83"/>
        <v>1</v>
      </c>
      <c r="S116" s="75">
        <f t="shared" si="83"/>
        <v>1</v>
      </c>
      <c r="T116" s="75">
        <f t="shared" si="83"/>
        <v>1</v>
      </c>
      <c r="U116" s="74">
        <f t="shared" si="83"/>
        <v>1</v>
      </c>
      <c r="V116" s="74">
        <f t="shared" si="83"/>
        <v>1</v>
      </c>
      <c r="W116" s="74">
        <f t="shared" si="83"/>
        <v>1</v>
      </c>
      <c r="X116" s="74">
        <f t="shared" si="83"/>
        <v>1</v>
      </c>
      <c r="Y116" s="74">
        <f t="shared" si="83"/>
        <v>1</v>
      </c>
      <c r="Z116" s="75">
        <f t="shared" si="83"/>
        <v>1</v>
      </c>
      <c r="AA116" s="75">
        <f t="shared" si="83"/>
        <v>1</v>
      </c>
      <c r="AB116" s="74">
        <f t="shared" si="83"/>
        <v>1</v>
      </c>
      <c r="AC116" s="74">
        <f t="shared" si="83"/>
        <v>1</v>
      </c>
      <c r="AD116" s="74">
        <f t="shared" si="83"/>
        <v>1</v>
      </c>
      <c r="AE116" s="74">
        <f t="shared" si="83"/>
        <v>1</v>
      </c>
      <c r="AF116" s="74">
        <f t="shared" si="83"/>
        <v>1</v>
      </c>
      <c r="AG116" s="75">
        <f t="shared" si="83"/>
        <v>1</v>
      </c>
      <c r="AH116" s="40"/>
      <c r="AI116" s="40"/>
      <c r="AJ116" s="40">
        <f>COUNTIF(AJ4:AJ91,"3 Mail Pri")</f>
        <v>0</v>
      </c>
      <c r="AK116" s="76">
        <f t="shared" si="77"/>
        <v>31</v>
      </c>
    </row>
    <row r="117" spans="2:37" s="38" customFormat="1" ht="13.5" thickBot="1" x14ac:dyDescent="0.25">
      <c r="B117" s="87" t="s">
        <v>40</v>
      </c>
      <c r="C117" s="74">
        <f>COUNTIF(C3:C91,"3 Mail Sec")</f>
        <v>1</v>
      </c>
      <c r="D117" s="74">
        <f t="shared" ref="D117:AG117" si="84">COUNTIF(D3:D91,"3 Mail Sec")</f>
        <v>1</v>
      </c>
      <c r="E117" s="75">
        <f t="shared" si="84"/>
        <v>1</v>
      </c>
      <c r="F117" s="75">
        <f t="shared" si="84"/>
        <v>1</v>
      </c>
      <c r="G117" s="74">
        <f t="shared" si="84"/>
        <v>1</v>
      </c>
      <c r="H117" s="74">
        <f t="shared" si="84"/>
        <v>1</v>
      </c>
      <c r="I117" s="74">
        <f t="shared" si="84"/>
        <v>1</v>
      </c>
      <c r="J117" s="74">
        <f t="shared" si="84"/>
        <v>1</v>
      </c>
      <c r="K117" s="74">
        <f t="shared" si="84"/>
        <v>1</v>
      </c>
      <c r="L117" s="77">
        <f t="shared" si="84"/>
        <v>2</v>
      </c>
      <c r="M117" s="75">
        <f t="shared" si="84"/>
        <v>1</v>
      </c>
      <c r="N117" s="74">
        <f t="shared" si="84"/>
        <v>1</v>
      </c>
      <c r="O117" s="74">
        <f t="shared" si="84"/>
        <v>1</v>
      </c>
      <c r="P117" s="74">
        <f t="shared" si="84"/>
        <v>1</v>
      </c>
      <c r="Q117" s="74">
        <f t="shared" si="84"/>
        <v>1</v>
      </c>
      <c r="R117" s="74">
        <f t="shared" si="84"/>
        <v>1</v>
      </c>
      <c r="S117" s="75">
        <f t="shared" si="84"/>
        <v>1</v>
      </c>
      <c r="T117" s="75">
        <f t="shared" si="84"/>
        <v>1</v>
      </c>
      <c r="U117" s="74">
        <f t="shared" si="84"/>
        <v>1</v>
      </c>
      <c r="V117" s="74">
        <f t="shared" si="84"/>
        <v>1</v>
      </c>
      <c r="W117" s="74">
        <f t="shared" si="84"/>
        <v>1</v>
      </c>
      <c r="X117" s="74">
        <f t="shared" si="84"/>
        <v>1</v>
      </c>
      <c r="Y117" s="74">
        <f t="shared" si="84"/>
        <v>1</v>
      </c>
      <c r="Z117" s="75">
        <f t="shared" si="84"/>
        <v>1</v>
      </c>
      <c r="AA117" s="75">
        <f t="shared" si="84"/>
        <v>1</v>
      </c>
      <c r="AB117" s="74">
        <f t="shared" si="84"/>
        <v>1</v>
      </c>
      <c r="AC117" s="73">
        <f t="shared" si="84"/>
        <v>2</v>
      </c>
      <c r="AD117" s="74">
        <f t="shared" si="84"/>
        <v>1</v>
      </c>
      <c r="AE117" s="74">
        <f t="shared" si="84"/>
        <v>1</v>
      </c>
      <c r="AF117" s="74">
        <f t="shared" si="84"/>
        <v>1</v>
      </c>
      <c r="AG117" s="75">
        <f t="shared" si="84"/>
        <v>1</v>
      </c>
      <c r="AH117" s="40"/>
      <c r="AI117" s="40"/>
      <c r="AJ117" s="40">
        <f>COUNTIF(AJ4:AJ91,"3 Mail Sec")</f>
        <v>0</v>
      </c>
      <c r="AK117" s="76">
        <f t="shared" si="77"/>
        <v>33</v>
      </c>
    </row>
    <row r="118" spans="2:37" s="38" customFormat="1" ht="13.5" thickBot="1" x14ac:dyDescent="0.25">
      <c r="B118" s="87" t="s">
        <v>39</v>
      </c>
      <c r="C118" s="74">
        <f>COUNTIF(C3:C91,"3 QD")</f>
        <v>1</v>
      </c>
      <c r="D118" s="74">
        <f t="shared" ref="D118:AG118" si="85">COUNTIF(D3:D91,"3 QD")</f>
        <v>1</v>
      </c>
      <c r="E118" s="75">
        <f t="shared" si="85"/>
        <v>1</v>
      </c>
      <c r="F118" s="75">
        <f t="shared" si="85"/>
        <v>1</v>
      </c>
      <c r="G118" s="73">
        <f t="shared" si="85"/>
        <v>2</v>
      </c>
      <c r="H118" s="74">
        <f t="shared" si="85"/>
        <v>1</v>
      </c>
      <c r="I118" s="74">
        <f t="shared" si="85"/>
        <v>1</v>
      </c>
      <c r="J118" s="74">
        <f t="shared" si="85"/>
        <v>1</v>
      </c>
      <c r="K118" s="74">
        <f t="shared" si="85"/>
        <v>1</v>
      </c>
      <c r="L118" s="75">
        <f t="shared" si="85"/>
        <v>1</v>
      </c>
      <c r="M118" s="75">
        <f t="shared" si="85"/>
        <v>1</v>
      </c>
      <c r="N118" s="73">
        <f t="shared" si="85"/>
        <v>2</v>
      </c>
      <c r="O118" s="73">
        <f t="shared" si="85"/>
        <v>2</v>
      </c>
      <c r="P118" s="73">
        <f t="shared" si="85"/>
        <v>2</v>
      </c>
      <c r="Q118" s="74">
        <f t="shared" si="85"/>
        <v>1</v>
      </c>
      <c r="R118" s="74">
        <f t="shared" si="85"/>
        <v>1</v>
      </c>
      <c r="S118" s="46">
        <f t="shared" si="85"/>
        <v>0</v>
      </c>
      <c r="T118" s="46">
        <f t="shared" si="85"/>
        <v>0</v>
      </c>
      <c r="U118" s="74">
        <f t="shared" si="85"/>
        <v>1</v>
      </c>
      <c r="V118" s="74">
        <f t="shared" si="85"/>
        <v>1</v>
      </c>
      <c r="W118" s="74">
        <f t="shared" si="85"/>
        <v>1</v>
      </c>
      <c r="X118" s="74">
        <f t="shared" si="85"/>
        <v>1</v>
      </c>
      <c r="Y118" s="74">
        <f t="shared" si="85"/>
        <v>1</v>
      </c>
      <c r="Z118" s="75">
        <f t="shared" si="85"/>
        <v>1</v>
      </c>
      <c r="AA118" s="75">
        <f t="shared" si="85"/>
        <v>1</v>
      </c>
      <c r="AB118" s="74">
        <f t="shared" si="85"/>
        <v>1</v>
      </c>
      <c r="AC118" s="74">
        <f t="shared" si="85"/>
        <v>1</v>
      </c>
      <c r="AD118" s="74">
        <f t="shared" si="85"/>
        <v>1</v>
      </c>
      <c r="AE118" s="74">
        <f t="shared" si="85"/>
        <v>1</v>
      </c>
      <c r="AF118" s="74">
        <f t="shared" si="85"/>
        <v>1</v>
      </c>
      <c r="AG118" s="75">
        <f t="shared" si="85"/>
        <v>1</v>
      </c>
      <c r="AH118" s="40"/>
      <c r="AI118" s="40"/>
      <c r="AJ118" s="40">
        <f>COUNTIF(AJ4:AJ91,"3 QD")</f>
        <v>0</v>
      </c>
      <c r="AK118" s="76">
        <f t="shared" si="77"/>
        <v>33</v>
      </c>
    </row>
    <row r="119" spans="2:37" ht="15.75" thickBot="1" x14ac:dyDescent="0.3">
      <c r="B119" s="87" t="s">
        <v>22</v>
      </c>
      <c r="C119" s="74">
        <f>COUNTIF(C3:C91,"3 POC")</f>
        <v>1</v>
      </c>
      <c r="D119" s="74">
        <f t="shared" ref="D119:AG119" si="86">COUNTIF(D3:D91,"3 POC")</f>
        <v>1</v>
      </c>
      <c r="E119" s="75">
        <f t="shared" si="86"/>
        <v>1</v>
      </c>
      <c r="F119" s="75">
        <f t="shared" si="86"/>
        <v>1</v>
      </c>
      <c r="G119" s="74">
        <f t="shared" si="86"/>
        <v>1</v>
      </c>
      <c r="H119" s="74">
        <f t="shared" si="86"/>
        <v>1</v>
      </c>
      <c r="I119" s="74">
        <f t="shared" si="86"/>
        <v>1</v>
      </c>
      <c r="J119" s="74">
        <f t="shared" si="86"/>
        <v>1</v>
      </c>
      <c r="K119" s="74">
        <f t="shared" si="86"/>
        <v>1</v>
      </c>
      <c r="L119" s="75">
        <f t="shared" si="86"/>
        <v>1</v>
      </c>
      <c r="M119" s="75">
        <f t="shared" si="86"/>
        <v>1</v>
      </c>
      <c r="N119" s="74">
        <f t="shared" si="86"/>
        <v>1</v>
      </c>
      <c r="O119" s="74">
        <f t="shared" si="86"/>
        <v>1</v>
      </c>
      <c r="P119" s="74">
        <f t="shared" si="86"/>
        <v>1</v>
      </c>
      <c r="Q119" s="74">
        <f t="shared" si="86"/>
        <v>1</v>
      </c>
      <c r="R119" s="74">
        <f t="shared" si="86"/>
        <v>1</v>
      </c>
      <c r="S119" s="75">
        <f t="shared" si="86"/>
        <v>1</v>
      </c>
      <c r="T119" s="75">
        <f t="shared" si="86"/>
        <v>1</v>
      </c>
      <c r="U119" s="74">
        <f t="shared" si="86"/>
        <v>1</v>
      </c>
      <c r="V119" s="74">
        <f t="shared" si="86"/>
        <v>1</v>
      </c>
      <c r="W119" s="74">
        <f t="shared" si="86"/>
        <v>1</v>
      </c>
      <c r="X119" s="74">
        <f t="shared" si="86"/>
        <v>1</v>
      </c>
      <c r="Y119" s="74">
        <f t="shared" si="86"/>
        <v>1</v>
      </c>
      <c r="Z119" s="75">
        <f t="shared" si="86"/>
        <v>1</v>
      </c>
      <c r="AA119" s="75">
        <f t="shared" si="86"/>
        <v>1</v>
      </c>
      <c r="AB119" s="74">
        <f t="shared" si="86"/>
        <v>1</v>
      </c>
      <c r="AC119" s="74">
        <f t="shared" si="86"/>
        <v>1</v>
      </c>
      <c r="AD119" s="74">
        <f t="shared" si="86"/>
        <v>1</v>
      </c>
      <c r="AE119" s="74">
        <f t="shared" si="86"/>
        <v>1</v>
      </c>
      <c r="AF119" s="74">
        <f t="shared" si="86"/>
        <v>1</v>
      </c>
      <c r="AG119" s="75">
        <f t="shared" si="86"/>
        <v>1</v>
      </c>
      <c r="AH119" s="40"/>
      <c r="AI119" s="40"/>
      <c r="AJ119" s="40">
        <f>COUNTIF(AJ4:AJ91,"3 POC")</f>
        <v>0</v>
      </c>
      <c r="AK119" s="84">
        <f>SUM(C119:AJ119)</f>
        <v>31</v>
      </c>
    </row>
    <row r="120" spans="2:37" ht="15.75" thickBot="1" x14ac:dyDescent="0.3">
      <c r="B120" s="87" t="s">
        <v>78</v>
      </c>
      <c r="C120" s="78">
        <f>COUNTIF(C3:C91,"3 Reboot")</f>
        <v>0</v>
      </c>
      <c r="D120" s="78">
        <f t="shared" ref="D120:AG120" si="87">COUNTIF(D3:D91,"3 Reboot")</f>
        <v>0</v>
      </c>
      <c r="E120" s="75">
        <f t="shared" si="87"/>
        <v>1</v>
      </c>
      <c r="F120" s="77">
        <f t="shared" si="87"/>
        <v>2</v>
      </c>
      <c r="G120" s="78">
        <f t="shared" si="87"/>
        <v>0</v>
      </c>
      <c r="H120" s="78">
        <f t="shared" si="87"/>
        <v>0</v>
      </c>
      <c r="I120" s="78">
        <f t="shared" si="87"/>
        <v>0</v>
      </c>
      <c r="J120" s="78">
        <f t="shared" si="87"/>
        <v>0</v>
      </c>
      <c r="K120" s="78">
        <f t="shared" si="87"/>
        <v>0</v>
      </c>
      <c r="L120" s="75">
        <f t="shared" si="87"/>
        <v>1</v>
      </c>
      <c r="M120" s="75">
        <f t="shared" si="87"/>
        <v>1</v>
      </c>
      <c r="N120" s="78">
        <f t="shared" si="87"/>
        <v>0</v>
      </c>
      <c r="O120" s="78">
        <f t="shared" si="87"/>
        <v>0</v>
      </c>
      <c r="P120" s="78">
        <f t="shared" si="87"/>
        <v>0</v>
      </c>
      <c r="Q120" s="78">
        <f t="shared" si="87"/>
        <v>0</v>
      </c>
      <c r="R120" s="78">
        <f t="shared" si="87"/>
        <v>0</v>
      </c>
      <c r="S120" s="75">
        <f t="shared" si="87"/>
        <v>1</v>
      </c>
      <c r="T120" s="75">
        <f t="shared" si="87"/>
        <v>1</v>
      </c>
      <c r="U120" s="78">
        <f t="shared" si="87"/>
        <v>0</v>
      </c>
      <c r="V120" s="78">
        <f t="shared" si="87"/>
        <v>0</v>
      </c>
      <c r="W120" s="78">
        <f t="shared" si="87"/>
        <v>0</v>
      </c>
      <c r="X120" s="78">
        <f t="shared" si="87"/>
        <v>0</v>
      </c>
      <c r="Y120" s="78">
        <f t="shared" si="87"/>
        <v>0</v>
      </c>
      <c r="Z120" s="75">
        <f t="shared" si="87"/>
        <v>1</v>
      </c>
      <c r="AA120" s="75">
        <f t="shared" si="87"/>
        <v>1</v>
      </c>
      <c r="AB120" s="78">
        <f t="shared" si="87"/>
        <v>0</v>
      </c>
      <c r="AC120" s="78">
        <f t="shared" si="87"/>
        <v>0</v>
      </c>
      <c r="AD120" s="78">
        <f t="shared" si="87"/>
        <v>0</v>
      </c>
      <c r="AE120" s="78">
        <f t="shared" si="87"/>
        <v>0</v>
      </c>
      <c r="AF120" s="78">
        <f t="shared" si="87"/>
        <v>0</v>
      </c>
      <c r="AG120" s="75">
        <f t="shared" si="87"/>
        <v>1</v>
      </c>
      <c r="AH120" s="78"/>
      <c r="AI120" s="78"/>
      <c r="AJ120" s="78">
        <f>COUNTIF(AJ4:AJ91,"3 Reboot")</f>
        <v>0</v>
      </c>
      <c r="AK120" s="84">
        <f t="shared" ref="AK120:AK123" si="88">SUM(C120:AJ120)</f>
        <v>10</v>
      </c>
    </row>
    <row r="121" spans="2:37" ht="15.75" thickBot="1" x14ac:dyDescent="0.3">
      <c r="B121" s="87" t="s">
        <v>38</v>
      </c>
      <c r="C121" s="78">
        <f>COUNTIF(C3:C91,"3 Change")</f>
        <v>0</v>
      </c>
      <c r="D121" s="74">
        <f t="shared" ref="D121:AG121" si="89">COUNTIF(D3:D91,"3 Change")</f>
        <v>1</v>
      </c>
      <c r="E121" s="75">
        <f t="shared" si="89"/>
        <v>1</v>
      </c>
      <c r="F121" s="75">
        <f t="shared" si="89"/>
        <v>1</v>
      </c>
      <c r="G121" s="78">
        <f t="shared" si="89"/>
        <v>0</v>
      </c>
      <c r="H121" s="78">
        <f t="shared" si="89"/>
        <v>0</v>
      </c>
      <c r="I121" s="78">
        <f t="shared" si="89"/>
        <v>0</v>
      </c>
      <c r="J121" s="78">
        <f t="shared" si="89"/>
        <v>0</v>
      </c>
      <c r="K121" s="74">
        <f t="shared" si="89"/>
        <v>1</v>
      </c>
      <c r="L121" s="75">
        <f t="shared" si="89"/>
        <v>1</v>
      </c>
      <c r="M121" s="77">
        <f t="shared" si="89"/>
        <v>2</v>
      </c>
      <c r="N121" s="78">
        <f t="shared" si="89"/>
        <v>0</v>
      </c>
      <c r="O121" s="78">
        <f t="shared" si="89"/>
        <v>0</v>
      </c>
      <c r="P121" s="78">
        <f t="shared" si="89"/>
        <v>0</v>
      </c>
      <c r="Q121" s="78">
        <f t="shared" si="89"/>
        <v>0</v>
      </c>
      <c r="R121" s="78">
        <f t="shared" si="89"/>
        <v>0</v>
      </c>
      <c r="S121" s="75">
        <f t="shared" si="89"/>
        <v>1</v>
      </c>
      <c r="T121" s="75">
        <f t="shared" si="89"/>
        <v>1</v>
      </c>
      <c r="U121" s="78">
        <f t="shared" si="89"/>
        <v>0</v>
      </c>
      <c r="V121" s="78">
        <f t="shared" si="89"/>
        <v>0</v>
      </c>
      <c r="W121" s="78">
        <f t="shared" si="89"/>
        <v>0</v>
      </c>
      <c r="X121" s="78">
        <f t="shared" si="89"/>
        <v>0</v>
      </c>
      <c r="Y121" s="78">
        <f t="shared" si="89"/>
        <v>0</v>
      </c>
      <c r="Z121" s="75">
        <f t="shared" si="89"/>
        <v>1</v>
      </c>
      <c r="AA121" s="77">
        <f t="shared" si="89"/>
        <v>2</v>
      </c>
      <c r="AB121" s="78">
        <f t="shared" si="89"/>
        <v>0</v>
      </c>
      <c r="AC121" s="78">
        <f t="shared" si="89"/>
        <v>0</v>
      </c>
      <c r="AD121" s="78">
        <f t="shared" si="89"/>
        <v>0</v>
      </c>
      <c r="AE121" s="78">
        <f t="shared" si="89"/>
        <v>0</v>
      </c>
      <c r="AF121" s="78">
        <f t="shared" si="89"/>
        <v>0</v>
      </c>
      <c r="AG121" s="75">
        <f t="shared" si="89"/>
        <v>1</v>
      </c>
      <c r="AH121" s="78"/>
      <c r="AI121" s="78"/>
      <c r="AJ121" s="78">
        <f>COUNTIF(AJ4:AJ91,"3 Change")</f>
        <v>0</v>
      </c>
      <c r="AK121" s="84">
        <f t="shared" si="88"/>
        <v>13</v>
      </c>
    </row>
    <row r="122" spans="2:37" ht="15.75" thickBot="1" x14ac:dyDescent="0.3">
      <c r="B122" s="88" t="s">
        <v>136</v>
      </c>
      <c r="C122" s="80">
        <f>SUM(C113:C121)</f>
        <v>12</v>
      </c>
      <c r="D122" s="80">
        <f t="shared" ref="D122:AJ122" si="90">SUM(D113:D121)</f>
        <v>16</v>
      </c>
      <c r="E122" s="81">
        <f t="shared" si="90"/>
        <v>16</v>
      </c>
      <c r="F122" s="81">
        <f t="shared" si="90"/>
        <v>23</v>
      </c>
      <c r="G122" s="80">
        <f t="shared" si="90"/>
        <v>17</v>
      </c>
      <c r="H122" s="80">
        <f t="shared" si="90"/>
        <v>12</v>
      </c>
      <c r="I122" s="80">
        <f t="shared" si="90"/>
        <v>11</v>
      </c>
      <c r="J122" s="80">
        <f t="shared" si="90"/>
        <v>12</v>
      </c>
      <c r="K122" s="80">
        <f t="shared" si="90"/>
        <v>16</v>
      </c>
      <c r="L122" s="81">
        <f t="shared" si="90"/>
        <v>27</v>
      </c>
      <c r="M122" s="81">
        <f t="shared" si="90"/>
        <v>28</v>
      </c>
      <c r="N122" s="80">
        <f t="shared" si="90"/>
        <v>21</v>
      </c>
      <c r="O122" s="80">
        <f t="shared" si="90"/>
        <v>16</v>
      </c>
      <c r="P122" s="80">
        <f t="shared" si="90"/>
        <v>14</v>
      </c>
      <c r="Q122" s="80">
        <f t="shared" si="90"/>
        <v>10</v>
      </c>
      <c r="R122" s="80">
        <f t="shared" si="90"/>
        <v>15</v>
      </c>
      <c r="S122" s="81">
        <f t="shared" si="90"/>
        <v>19</v>
      </c>
      <c r="T122" s="81">
        <f t="shared" si="90"/>
        <v>20</v>
      </c>
      <c r="U122" s="80">
        <f t="shared" si="90"/>
        <v>16</v>
      </c>
      <c r="V122" s="80">
        <f t="shared" si="90"/>
        <v>13</v>
      </c>
      <c r="W122" s="80">
        <f t="shared" si="90"/>
        <v>13</v>
      </c>
      <c r="X122" s="80">
        <f t="shared" si="90"/>
        <v>13</v>
      </c>
      <c r="Y122" s="80">
        <f t="shared" si="90"/>
        <v>17</v>
      </c>
      <c r="Z122" s="81">
        <f t="shared" si="90"/>
        <v>22</v>
      </c>
      <c r="AA122" s="81">
        <f t="shared" si="90"/>
        <v>24</v>
      </c>
      <c r="AB122" s="80">
        <f t="shared" si="90"/>
        <v>17</v>
      </c>
      <c r="AC122" s="80">
        <f t="shared" si="90"/>
        <v>12</v>
      </c>
      <c r="AD122" s="80">
        <f t="shared" si="90"/>
        <v>13</v>
      </c>
      <c r="AE122" s="80">
        <f t="shared" si="90"/>
        <v>14</v>
      </c>
      <c r="AF122" s="80">
        <f t="shared" si="90"/>
        <v>13</v>
      </c>
      <c r="AG122" s="81">
        <f t="shared" si="90"/>
        <v>23</v>
      </c>
      <c r="AH122" s="82"/>
      <c r="AI122" s="82"/>
      <c r="AJ122" s="82">
        <f t="shared" si="90"/>
        <v>18</v>
      </c>
      <c r="AK122" s="84">
        <f t="shared" si="88"/>
        <v>533</v>
      </c>
    </row>
    <row r="123" spans="2:37" ht="15.75" thickBot="1" x14ac:dyDescent="0.3">
      <c r="B123" s="89" t="s">
        <v>3</v>
      </c>
      <c r="C123" s="66">
        <f t="shared" ref="C123:AG123" si="91">COUNTIF(C4:C91,"Week off")</f>
        <v>36</v>
      </c>
      <c r="D123" s="66">
        <f t="shared" si="91"/>
        <v>26</v>
      </c>
      <c r="E123" s="90">
        <f t="shared" si="91"/>
        <v>10</v>
      </c>
      <c r="F123" s="90">
        <f t="shared" si="91"/>
        <v>5</v>
      </c>
      <c r="G123" s="66">
        <f t="shared" si="91"/>
        <v>23</v>
      </c>
      <c r="H123" s="66">
        <f t="shared" si="91"/>
        <v>35</v>
      </c>
      <c r="I123" s="66">
        <f t="shared" si="91"/>
        <v>33</v>
      </c>
      <c r="J123" s="66">
        <f t="shared" si="91"/>
        <v>36</v>
      </c>
      <c r="K123" s="66">
        <f t="shared" si="91"/>
        <v>26</v>
      </c>
      <c r="L123" s="90">
        <f t="shared" si="91"/>
        <v>9</v>
      </c>
      <c r="M123" s="90">
        <f t="shared" si="91"/>
        <v>3</v>
      </c>
      <c r="N123" s="66">
        <f t="shared" si="91"/>
        <v>22</v>
      </c>
      <c r="O123" s="66">
        <f t="shared" si="91"/>
        <v>35</v>
      </c>
      <c r="P123" s="66">
        <f t="shared" si="91"/>
        <v>33</v>
      </c>
      <c r="Q123" s="66">
        <f t="shared" si="91"/>
        <v>36</v>
      </c>
      <c r="R123" s="66">
        <f t="shared" si="91"/>
        <v>27</v>
      </c>
      <c r="S123" s="90">
        <f t="shared" si="91"/>
        <v>8</v>
      </c>
      <c r="T123" s="90">
        <f t="shared" si="91"/>
        <v>3</v>
      </c>
      <c r="U123" s="66">
        <f t="shared" si="91"/>
        <v>23</v>
      </c>
      <c r="V123" s="66">
        <f t="shared" si="91"/>
        <v>34</v>
      </c>
      <c r="W123" s="66">
        <f t="shared" si="91"/>
        <v>31</v>
      </c>
      <c r="X123" s="66">
        <f t="shared" si="91"/>
        <v>35</v>
      </c>
      <c r="Y123" s="66">
        <f t="shared" si="91"/>
        <v>27</v>
      </c>
      <c r="Z123" s="90">
        <f t="shared" si="91"/>
        <v>9</v>
      </c>
      <c r="AA123" s="90">
        <f t="shared" si="91"/>
        <v>3</v>
      </c>
      <c r="AB123" s="66">
        <f t="shared" si="91"/>
        <v>23</v>
      </c>
      <c r="AC123" s="66">
        <f t="shared" si="91"/>
        <v>34</v>
      </c>
      <c r="AD123" s="66">
        <f t="shared" si="91"/>
        <v>31</v>
      </c>
      <c r="AE123" s="66">
        <f t="shared" si="91"/>
        <v>36</v>
      </c>
      <c r="AF123" s="66">
        <f t="shared" si="91"/>
        <v>26</v>
      </c>
      <c r="AG123" s="51">
        <f t="shared" si="91"/>
        <v>8</v>
      </c>
      <c r="AH123" s="41"/>
      <c r="AI123" s="41"/>
      <c r="AJ123" s="66">
        <f>COUNTIF(AJ4:AJ91,"Week off")</f>
        <v>0</v>
      </c>
      <c r="AK123" s="84">
        <f t="shared" si="88"/>
        <v>726</v>
      </c>
    </row>
    <row r="124" spans="2:37" ht="15.75" thickBot="1" x14ac:dyDescent="0.3">
      <c r="B124" s="44" t="s">
        <v>4</v>
      </c>
      <c r="C124" s="66">
        <f t="shared" ref="C124:AG124" si="92">COUNTIF(C4:C91,"Leave")</f>
        <v>2</v>
      </c>
      <c r="D124" s="66">
        <f t="shared" si="92"/>
        <v>8</v>
      </c>
      <c r="E124" s="90">
        <f t="shared" si="92"/>
        <v>13</v>
      </c>
      <c r="F124" s="90">
        <f t="shared" si="92"/>
        <v>11</v>
      </c>
      <c r="G124" s="66">
        <f t="shared" si="92"/>
        <v>4</v>
      </c>
      <c r="H124" s="66">
        <f t="shared" si="92"/>
        <v>3</v>
      </c>
      <c r="I124" s="66">
        <f t="shared" si="92"/>
        <v>4</v>
      </c>
      <c r="J124" s="66">
        <f t="shared" si="92"/>
        <v>5</v>
      </c>
      <c r="K124" s="66">
        <f t="shared" si="92"/>
        <v>1</v>
      </c>
      <c r="L124" s="90">
        <f t="shared" si="92"/>
        <v>1</v>
      </c>
      <c r="M124" s="90">
        <f t="shared" si="92"/>
        <v>1</v>
      </c>
      <c r="N124" s="66">
        <f t="shared" si="92"/>
        <v>3</v>
      </c>
      <c r="O124" s="66">
        <f t="shared" si="92"/>
        <v>2</v>
      </c>
      <c r="P124" s="66">
        <f t="shared" si="92"/>
        <v>9</v>
      </c>
      <c r="Q124" s="66">
        <f t="shared" si="92"/>
        <v>10</v>
      </c>
      <c r="R124" s="66">
        <f t="shared" si="92"/>
        <v>2</v>
      </c>
      <c r="S124" s="90">
        <f t="shared" si="92"/>
        <v>4</v>
      </c>
      <c r="T124" s="90">
        <f t="shared" si="92"/>
        <v>9</v>
      </c>
      <c r="U124" s="66">
        <f t="shared" si="92"/>
        <v>2</v>
      </c>
      <c r="V124" s="66">
        <f t="shared" si="92"/>
        <v>2</v>
      </c>
      <c r="W124" s="66">
        <f t="shared" si="92"/>
        <v>0</v>
      </c>
      <c r="X124" s="66">
        <f t="shared" si="92"/>
        <v>2</v>
      </c>
      <c r="Y124" s="66">
        <f t="shared" si="92"/>
        <v>1</v>
      </c>
      <c r="Z124" s="90">
        <f t="shared" si="92"/>
        <v>0</v>
      </c>
      <c r="AA124" s="90">
        <f t="shared" si="92"/>
        <v>0</v>
      </c>
      <c r="AB124" s="66">
        <f t="shared" si="92"/>
        <v>1</v>
      </c>
      <c r="AC124" s="66">
        <f t="shared" si="92"/>
        <v>2</v>
      </c>
      <c r="AD124" s="66">
        <f t="shared" si="92"/>
        <v>2</v>
      </c>
      <c r="AE124" s="66">
        <f t="shared" si="92"/>
        <v>3</v>
      </c>
      <c r="AF124" s="66">
        <f t="shared" si="92"/>
        <v>7</v>
      </c>
      <c r="AG124" s="51">
        <f t="shared" si="92"/>
        <v>6</v>
      </c>
      <c r="AH124" s="41"/>
      <c r="AI124" s="41"/>
      <c r="AJ124" s="66">
        <f>COUNTIF(AJ4:AJ91,"Leave")</f>
        <v>0</v>
      </c>
      <c r="AK124" s="84">
        <f>SUM(C124:AJ124)</f>
        <v>120</v>
      </c>
    </row>
    <row r="125" spans="2:37" ht="15.75" thickBot="1" x14ac:dyDescent="0.3">
      <c r="B125" s="91" t="s">
        <v>5</v>
      </c>
      <c r="C125" s="66">
        <f t="shared" ref="C125:AG125" si="93">COUNTIF(C4:C91,"Training")</f>
        <v>0</v>
      </c>
      <c r="D125" s="66">
        <f t="shared" si="93"/>
        <v>0</v>
      </c>
      <c r="E125" s="90">
        <f t="shared" si="93"/>
        <v>0</v>
      </c>
      <c r="F125" s="90">
        <f t="shared" si="93"/>
        <v>0</v>
      </c>
      <c r="G125" s="66">
        <f t="shared" si="93"/>
        <v>0</v>
      </c>
      <c r="H125" s="66">
        <f t="shared" si="93"/>
        <v>0</v>
      </c>
      <c r="I125" s="66">
        <f t="shared" si="93"/>
        <v>0</v>
      </c>
      <c r="J125" s="66">
        <f t="shared" si="93"/>
        <v>0</v>
      </c>
      <c r="K125" s="66">
        <f t="shared" si="93"/>
        <v>0</v>
      </c>
      <c r="L125" s="90">
        <f t="shared" si="93"/>
        <v>0</v>
      </c>
      <c r="M125" s="90">
        <f t="shared" si="93"/>
        <v>0</v>
      </c>
      <c r="N125" s="66">
        <f t="shared" si="93"/>
        <v>0</v>
      </c>
      <c r="O125" s="66">
        <f t="shared" si="93"/>
        <v>0</v>
      </c>
      <c r="P125" s="66">
        <f t="shared" si="93"/>
        <v>0</v>
      </c>
      <c r="Q125" s="66">
        <f t="shared" si="93"/>
        <v>0</v>
      </c>
      <c r="R125" s="66">
        <f t="shared" si="93"/>
        <v>0</v>
      </c>
      <c r="S125" s="90">
        <f t="shared" si="93"/>
        <v>0</v>
      </c>
      <c r="T125" s="90">
        <f t="shared" si="93"/>
        <v>0</v>
      </c>
      <c r="U125" s="66">
        <f t="shared" si="93"/>
        <v>0</v>
      </c>
      <c r="V125" s="66">
        <f t="shared" si="93"/>
        <v>0</v>
      </c>
      <c r="W125" s="66">
        <f t="shared" si="93"/>
        <v>0</v>
      </c>
      <c r="X125" s="66">
        <f t="shared" si="93"/>
        <v>0</v>
      </c>
      <c r="Y125" s="66">
        <f t="shared" si="93"/>
        <v>0</v>
      </c>
      <c r="Z125" s="90">
        <f t="shared" si="93"/>
        <v>0</v>
      </c>
      <c r="AA125" s="90">
        <f t="shared" si="93"/>
        <v>0</v>
      </c>
      <c r="AB125" s="66">
        <f t="shared" si="93"/>
        <v>0</v>
      </c>
      <c r="AC125" s="66">
        <f t="shared" si="93"/>
        <v>0</v>
      </c>
      <c r="AD125" s="66">
        <f t="shared" si="93"/>
        <v>0</v>
      </c>
      <c r="AE125" s="66">
        <f t="shared" si="93"/>
        <v>0</v>
      </c>
      <c r="AF125" s="66">
        <f t="shared" si="93"/>
        <v>0</v>
      </c>
      <c r="AG125" s="51">
        <f t="shared" si="93"/>
        <v>0</v>
      </c>
      <c r="AH125" s="41"/>
      <c r="AI125" s="41"/>
      <c r="AJ125" s="66">
        <f>COUNTIF(AJ4:AJ91,"Training")</f>
        <v>0</v>
      </c>
      <c r="AK125" s="84">
        <f t="shared" ref="AK125" si="94">SUM(C125:AJ125)</f>
        <v>0</v>
      </c>
    </row>
    <row r="126" spans="2:37" s="38" customFormat="1" ht="13.5" thickBot="1" x14ac:dyDescent="0.25">
      <c r="B126" s="35" t="s">
        <v>6</v>
      </c>
      <c r="C126" s="41">
        <f t="shared" ref="C126:AG126" si="95">COUNTIF(C4:C91,"Holiday")</f>
        <v>0</v>
      </c>
      <c r="D126" s="41">
        <f t="shared" si="95"/>
        <v>0</v>
      </c>
      <c r="E126" s="51">
        <f t="shared" si="95"/>
        <v>0</v>
      </c>
      <c r="F126" s="51">
        <f t="shared" si="95"/>
        <v>0</v>
      </c>
      <c r="G126" s="41">
        <f t="shared" si="95"/>
        <v>0</v>
      </c>
      <c r="H126" s="41">
        <f t="shared" si="95"/>
        <v>0</v>
      </c>
      <c r="I126" s="41">
        <f t="shared" si="95"/>
        <v>0</v>
      </c>
      <c r="J126" s="41">
        <f t="shared" si="95"/>
        <v>0</v>
      </c>
      <c r="K126" s="41">
        <f t="shared" si="95"/>
        <v>0</v>
      </c>
      <c r="L126" s="51">
        <f t="shared" si="95"/>
        <v>0</v>
      </c>
      <c r="M126" s="51">
        <f t="shared" si="95"/>
        <v>0</v>
      </c>
      <c r="N126" s="41">
        <f t="shared" si="95"/>
        <v>0</v>
      </c>
      <c r="O126" s="41">
        <f t="shared" si="95"/>
        <v>0</v>
      </c>
      <c r="P126" s="41">
        <f t="shared" si="95"/>
        <v>0</v>
      </c>
      <c r="Q126" s="41">
        <f t="shared" si="95"/>
        <v>0</v>
      </c>
      <c r="R126" s="41">
        <f t="shared" si="95"/>
        <v>0</v>
      </c>
      <c r="S126" s="51">
        <f t="shared" si="95"/>
        <v>0</v>
      </c>
      <c r="T126" s="51">
        <f t="shared" si="95"/>
        <v>0</v>
      </c>
      <c r="U126" s="41">
        <f t="shared" si="95"/>
        <v>0</v>
      </c>
      <c r="V126" s="41">
        <f t="shared" si="95"/>
        <v>0</v>
      </c>
      <c r="W126" s="41">
        <f t="shared" si="95"/>
        <v>0</v>
      </c>
      <c r="X126" s="41">
        <f t="shared" si="95"/>
        <v>0</v>
      </c>
      <c r="Y126" s="41">
        <f t="shared" si="95"/>
        <v>0</v>
      </c>
      <c r="Z126" s="51">
        <f t="shared" si="95"/>
        <v>0</v>
      </c>
      <c r="AA126" s="51">
        <f t="shared" si="95"/>
        <v>0</v>
      </c>
      <c r="AB126" s="41">
        <f t="shared" si="95"/>
        <v>0</v>
      </c>
      <c r="AC126" s="41">
        <f t="shared" si="95"/>
        <v>0</v>
      </c>
      <c r="AD126" s="41">
        <f t="shared" si="95"/>
        <v>0</v>
      </c>
      <c r="AE126" s="41">
        <f t="shared" si="95"/>
        <v>0</v>
      </c>
      <c r="AF126" s="41">
        <f t="shared" si="95"/>
        <v>0</v>
      </c>
      <c r="AG126" s="51">
        <f t="shared" si="95"/>
        <v>0</v>
      </c>
      <c r="AH126" s="41"/>
      <c r="AI126" s="41"/>
      <c r="AJ126" s="41"/>
      <c r="AK126" s="76"/>
    </row>
    <row r="127" spans="2:37" ht="15.75" thickBot="1" x14ac:dyDescent="0.3">
      <c r="B127" s="92" t="s">
        <v>7</v>
      </c>
      <c r="C127" s="36">
        <f>SUM(C102+C112+C122+C123+C124+C125+C126)</f>
        <v>83</v>
      </c>
      <c r="D127" s="36">
        <f t="shared" ref="D127:AG127" si="96">SUM(D102+D112+D122+D123+D124+D125+D126)</f>
        <v>83</v>
      </c>
      <c r="E127" s="93">
        <f t="shared" si="96"/>
        <v>84</v>
      </c>
      <c r="F127" s="93">
        <f t="shared" si="96"/>
        <v>83</v>
      </c>
      <c r="G127" s="36">
        <f t="shared" si="96"/>
        <v>82</v>
      </c>
      <c r="H127" s="36">
        <f t="shared" si="96"/>
        <v>83</v>
      </c>
      <c r="I127" s="36">
        <f t="shared" si="96"/>
        <v>83</v>
      </c>
      <c r="J127" s="36">
        <f t="shared" si="96"/>
        <v>84</v>
      </c>
      <c r="K127" s="36">
        <f t="shared" si="96"/>
        <v>83</v>
      </c>
      <c r="L127" s="93">
        <f t="shared" si="96"/>
        <v>83</v>
      </c>
      <c r="M127" s="93">
        <f t="shared" si="96"/>
        <v>83</v>
      </c>
      <c r="N127" s="36">
        <f t="shared" si="96"/>
        <v>83</v>
      </c>
      <c r="O127" s="36">
        <f t="shared" si="96"/>
        <v>82</v>
      </c>
      <c r="P127" s="36">
        <f t="shared" si="96"/>
        <v>82</v>
      </c>
      <c r="Q127" s="36">
        <f t="shared" si="96"/>
        <v>82</v>
      </c>
      <c r="R127" s="36">
        <f t="shared" si="96"/>
        <v>82</v>
      </c>
      <c r="S127" s="93">
        <f t="shared" si="96"/>
        <v>81</v>
      </c>
      <c r="T127" s="93">
        <f t="shared" si="96"/>
        <v>81</v>
      </c>
      <c r="U127" s="36">
        <f t="shared" si="96"/>
        <v>81</v>
      </c>
      <c r="V127" s="36">
        <f t="shared" si="96"/>
        <v>80</v>
      </c>
      <c r="W127" s="36">
        <f t="shared" si="96"/>
        <v>80</v>
      </c>
      <c r="X127" s="36">
        <f t="shared" si="96"/>
        <v>82</v>
      </c>
      <c r="Y127" s="36">
        <f t="shared" si="96"/>
        <v>82</v>
      </c>
      <c r="Z127" s="93">
        <f t="shared" si="96"/>
        <v>81</v>
      </c>
      <c r="AA127" s="93">
        <f t="shared" si="96"/>
        <v>81</v>
      </c>
      <c r="AB127" s="36">
        <f t="shared" si="96"/>
        <v>81</v>
      </c>
      <c r="AC127" s="36">
        <f t="shared" si="96"/>
        <v>80</v>
      </c>
      <c r="AD127" s="36">
        <f t="shared" si="96"/>
        <v>80</v>
      </c>
      <c r="AE127" s="36">
        <f t="shared" si="96"/>
        <v>82</v>
      </c>
      <c r="AF127" s="36">
        <f t="shared" si="96"/>
        <v>82</v>
      </c>
      <c r="AG127" s="93">
        <f t="shared" si="96"/>
        <v>81</v>
      </c>
      <c r="AH127" s="41"/>
      <c r="AI127" s="41"/>
      <c r="AJ127" s="41">
        <f t="shared" ref="AJ127" si="97">SUM(AJ102+AJ112+AJ122+AJ123+AJ124+AJ125)</f>
        <v>44</v>
      </c>
      <c r="AK127" s="76">
        <f>SUM(AK102+AK112+AK122)</f>
        <v>1738</v>
      </c>
    </row>
    <row r="128" spans="2:37" ht="15.75" thickBot="1" x14ac:dyDescent="0.3">
      <c r="C128" s="1"/>
      <c r="D128" s="1"/>
      <c r="E128" s="94"/>
      <c r="F128" s="94"/>
      <c r="G128" s="1"/>
      <c r="H128" s="1"/>
      <c r="I128" s="1"/>
      <c r="J128" s="1"/>
      <c r="K128" s="1"/>
      <c r="L128" s="94"/>
      <c r="M128" s="94"/>
      <c r="N128" s="1"/>
      <c r="O128" s="1"/>
      <c r="P128" s="1"/>
      <c r="Q128" s="1"/>
      <c r="R128" s="1"/>
      <c r="S128" s="94"/>
      <c r="T128" s="94"/>
      <c r="U128" s="1"/>
      <c r="V128" s="1"/>
      <c r="W128" s="1"/>
      <c r="X128" s="1"/>
      <c r="Y128" s="1"/>
      <c r="Z128" s="94"/>
      <c r="AA128" s="94"/>
      <c r="AB128" s="1"/>
      <c r="AC128" s="1"/>
      <c r="AD128" s="1"/>
      <c r="AE128" s="1"/>
      <c r="AF128" s="1"/>
      <c r="AG128" s="93"/>
      <c r="AI128" s="36"/>
      <c r="AJ128" s="1"/>
    </row>
    <row r="129" spans="2:36" ht="15.75" thickBot="1" x14ac:dyDescent="0.3">
      <c r="C129" s="1"/>
      <c r="D129" s="1"/>
      <c r="E129" s="94"/>
      <c r="F129" s="94"/>
      <c r="G129" s="1"/>
      <c r="H129" s="1"/>
      <c r="I129" s="1"/>
      <c r="J129" s="1"/>
      <c r="K129" s="1"/>
      <c r="L129" s="94"/>
      <c r="M129" s="94"/>
      <c r="N129" s="1"/>
      <c r="O129" s="1"/>
      <c r="P129" s="1"/>
      <c r="Q129" s="1"/>
      <c r="R129" s="1"/>
      <c r="S129" s="94"/>
      <c r="T129" s="94"/>
      <c r="U129" s="1"/>
      <c r="V129" s="1"/>
      <c r="W129" s="1"/>
      <c r="X129" s="1"/>
      <c r="Y129" s="1"/>
      <c r="Z129" s="94"/>
      <c r="AA129" s="94"/>
      <c r="AB129" s="1"/>
      <c r="AC129" s="1"/>
      <c r="AD129" s="1"/>
      <c r="AE129" s="1"/>
      <c r="AF129" s="1"/>
      <c r="AG129" s="93"/>
      <c r="AI129" s="36"/>
      <c r="AJ129" s="1"/>
    </row>
    <row r="130" spans="2:36" ht="15.75" hidden="1" thickBot="1" x14ac:dyDescent="0.3">
      <c r="B130" t="s">
        <v>137</v>
      </c>
      <c r="C130" s="1">
        <f t="shared" ref="C130:AF130" si="98">COUNTIF(C69:C91,"1")</f>
        <v>1</v>
      </c>
      <c r="D130" s="1">
        <f t="shared" si="98"/>
        <v>3</v>
      </c>
      <c r="E130" s="94">
        <f t="shared" si="98"/>
        <v>5</v>
      </c>
      <c r="F130" s="94">
        <f t="shared" si="98"/>
        <v>4</v>
      </c>
      <c r="G130" s="1">
        <f t="shared" si="98"/>
        <v>4</v>
      </c>
      <c r="H130" s="1">
        <f t="shared" si="98"/>
        <v>4</v>
      </c>
      <c r="I130" s="1">
        <f t="shared" si="98"/>
        <v>4</v>
      </c>
      <c r="J130" s="1">
        <f t="shared" si="98"/>
        <v>4</v>
      </c>
      <c r="K130" s="1">
        <f t="shared" si="98"/>
        <v>8</v>
      </c>
      <c r="L130" s="94">
        <f t="shared" si="98"/>
        <v>9</v>
      </c>
      <c r="M130" s="94">
        <f t="shared" si="98"/>
        <v>9</v>
      </c>
      <c r="N130" s="1">
        <f t="shared" si="98"/>
        <v>7</v>
      </c>
      <c r="O130" s="1">
        <f t="shared" si="98"/>
        <v>4</v>
      </c>
      <c r="P130" s="1">
        <f t="shared" si="98"/>
        <v>0</v>
      </c>
      <c r="Q130" s="1">
        <f t="shared" si="98"/>
        <v>0</v>
      </c>
      <c r="R130" s="1">
        <f t="shared" si="98"/>
        <v>1</v>
      </c>
      <c r="S130" s="94">
        <f t="shared" si="98"/>
        <v>5</v>
      </c>
      <c r="T130" s="94">
        <f t="shared" si="98"/>
        <v>4</v>
      </c>
      <c r="U130" s="1">
        <f t="shared" si="98"/>
        <v>5</v>
      </c>
      <c r="V130" s="1">
        <f t="shared" si="98"/>
        <v>4</v>
      </c>
      <c r="W130" s="1">
        <f t="shared" si="98"/>
        <v>6</v>
      </c>
      <c r="X130" s="1">
        <f t="shared" si="98"/>
        <v>3</v>
      </c>
      <c r="Y130" s="1">
        <f t="shared" si="98"/>
        <v>5</v>
      </c>
      <c r="Z130" s="94">
        <f t="shared" si="98"/>
        <v>7</v>
      </c>
      <c r="AA130" s="94">
        <f t="shared" si="98"/>
        <v>7</v>
      </c>
      <c r="AB130" s="1">
        <f t="shared" si="98"/>
        <v>4</v>
      </c>
      <c r="AC130" s="1">
        <f t="shared" si="98"/>
        <v>5</v>
      </c>
      <c r="AD130" s="1">
        <f t="shared" si="98"/>
        <v>4</v>
      </c>
      <c r="AE130" s="1">
        <f t="shared" si="98"/>
        <v>5</v>
      </c>
      <c r="AF130" s="1">
        <f t="shared" si="98"/>
        <v>7</v>
      </c>
      <c r="AG130" s="93"/>
      <c r="AI130" s="36"/>
      <c r="AJ130" s="1"/>
    </row>
    <row r="131" spans="2:36" ht="15.75" hidden="1" thickBot="1" x14ac:dyDescent="0.3">
      <c r="B131" t="s">
        <v>138</v>
      </c>
      <c r="C131" s="1">
        <f t="shared" ref="C131:AF131" si="99">COUNTIF(C69:C91,"2")</f>
        <v>2</v>
      </c>
      <c r="D131" s="1">
        <f t="shared" si="99"/>
        <v>3</v>
      </c>
      <c r="E131" s="94">
        <f t="shared" si="99"/>
        <v>4</v>
      </c>
      <c r="F131" s="94">
        <f t="shared" si="99"/>
        <v>5</v>
      </c>
      <c r="G131" s="1">
        <f t="shared" si="99"/>
        <v>6</v>
      </c>
      <c r="H131" s="1">
        <f t="shared" si="99"/>
        <v>5</v>
      </c>
      <c r="I131" s="1">
        <f t="shared" si="99"/>
        <v>5</v>
      </c>
      <c r="J131" s="1">
        <f t="shared" si="99"/>
        <v>2</v>
      </c>
      <c r="K131" s="1">
        <f t="shared" si="99"/>
        <v>4</v>
      </c>
      <c r="L131" s="94">
        <f t="shared" si="99"/>
        <v>5</v>
      </c>
      <c r="M131" s="94">
        <f t="shared" si="99"/>
        <v>5</v>
      </c>
      <c r="N131" s="1">
        <f t="shared" si="99"/>
        <v>4</v>
      </c>
      <c r="O131" s="1">
        <f t="shared" si="99"/>
        <v>4</v>
      </c>
      <c r="P131" s="1">
        <f t="shared" si="99"/>
        <v>1</v>
      </c>
      <c r="Q131" s="1">
        <f t="shared" si="99"/>
        <v>2</v>
      </c>
      <c r="R131" s="1">
        <f t="shared" si="99"/>
        <v>8</v>
      </c>
      <c r="S131" s="94">
        <f t="shared" si="99"/>
        <v>8</v>
      </c>
      <c r="T131" s="94">
        <f t="shared" si="99"/>
        <v>8</v>
      </c>
      <c r="U131" s="1">
        <f t="shared" si="99"/>
        <v>6</v>
      </c>
      <c r="V131" s="1">
        <f t="shared" si="99"/>
        <v>3</v>
      </c>
      <c r="W131" s="1">
        <f t="shared" si="99"/>
        <v>0</v>
      </c>
      <c r="X131" s="1">
        <f t="shared" si="99"/>
        <v>1</v>
      </c>
      <c r="Y131" s="1">
        <f t="shared" si="99"/>
        <v>1</v>
      </c>
      <c r="Z131" s="94">
        <f t="shared" si="99"/>
        <v>4</v>
      </c>
      <c r="AA131" s="94">
        <f t="shared" si="99"/>
        <v>4</v>
      </c>
      <c r="AB131" s="1">
        <f t="shared" si="99"/>
        <v>4</v>
      </c>
      <c r="AC131" s="1">
        <f t="shared" si="99"/>
        <v>3</v>
      </c>
      <c r="AD131" s="1">
        <f t="shared" si="99"/>
        <v>5</v>
      </c>
      <c r="AE131" s="1">
        <f t="shared" si="99"/>
        <v>2</v>
      </c>
      <c r="AF131" s="1">
        <f t="shared" si="99"/>
        <v>5</v>
      </c>
      <c r="AG131" s="93"/>
      <c r="AI131" s="36"/>
      <c r="AJ131" s="1"/>
    </row>
    <row r="132" spans="2:36" ht="15.75" hidden="1" thickBot="1" x14ac:dyDescent="0.3">
      <c r="B132" t="s">
        <v>139</v>
      </c>
      <c r="C132" s="1">
        <f t="shared" ref="C132:AF132" si="100">COUNTIF(C69:C91,"3")</f>
        <v>4</v>
      </c>
      <c r="D132" s="1">
        <f t="shared" si="100"/>
        <v>7</v>
      </c>
      <c r="E132" s="94">
        <f t="shared" si="100"/>
        <v>6</v>
      </c>
      <c r="F132" s="94">
        <f t="shared" si="100"/>
        <v>8</v>
      </c>
      <c r="G132" s="1">
        <f t="shared" si="100"/>
        <v>6</v>
      </c>
      <c r="H132" s="1">
        <f t="shared" si="100"/>
        <v>2</v>
      </c>
      <c r="I132" s="1">
        <f t="shared" si="100"/>
        <v>0</v>
      </c>
      <c r="J132" s="1">
        <f t="shared" si="100"/>
        <v>1</v>
      </c>
      <c r="K132" s="1">
        <f t="shared" si="100"/>
        <v>2</v>
      </c>
      <c r="L132" s="94">
        <f t="shared" si="100"/>
        <v>5</v>
      </c>
      <c r="M132" s="94">
        <f t="shared" si="100"/>
        <v>5</v>
      </c>
      <c r="N132" s="1">
        <f t="shared" si="100"/>
        <v>4</v>
      </c>
      <c r="O132" s="1">
        <f t="shared" si="100"/>
        <v>3</v>
      </c>
      <c r="P132" s="1">
        <f t="shared" si="100"/>
        <v>4</v>
      </c>
      <c r="Q132" s="1">
        <f t="shared" si="100"/>
        <v>2</v>
      </c>
      <c r="R132" s="1">
        <f t="shared" si="100"/>
        <v>5</v>
      </c>
      <c r="S132" s="94">
        <f t="shared" si="100"/>
        <v>6</v>
      </c>
      <c r="T132" s="94">
        <f t="shared" si="100"/>
        <v>6</v>
      </c>
      <c r="U132" s="1">
        <f t="shared" si="100"/>
        <v>4</v>
      </c>
      <c r="V132" s="1">
        <f t="shared" si="100"/>
        <v>4</v>
      </c>
      <c r="W132" s="1">
        <f t="shared" si="100"/>
        <v>3</v>
      </c>
      <c r="X132" s="1">
        <f t="shared" si="100"/>
        <v>4</v>
      </c>
      <c r="Y132" s="1">
        <f t="shared" si="100"/>
        <v>6</v>
      </c>
      <c r="Z132" s="94">
        <f t="shared" si="100"/>
        <v>8</v>
      </c>
      <c r="AA132" s="94">
        <f t="shared" si="100"/>
        <v>8</v>
      </c>
      <c r="AB132" s="1">
        <f t="shared" si="100"/>
        <v>6</v>
      </c>
      <c r="AC132" s="1">
        <f t="shared" si="100"/>
        <v>1</v>
      </c>
      <c r="AD132" s="1">
        <f t="shared" si="100"/>
        <v>0</v>
      </c>
      <c r="AE132" s="1">
        <f t="shared" si="100"/>
        <v>0</v>
      </c>
      <c r="AF132" s="1">
        <f t="shared" si="100"/>
        <v>0</v>
      </c>
      <c r="AG132" s="93"/>
      <c r="AI132" s="36"/>
      <c r="AJ132" s="1"/>
    </row>
    <row r="133" spans="2:36" ht="15.75" thickBot="1" x14ac:dyDescent="0.3">
      <c r="C133" s="1"/>
      <c r="D133" s="1"/>
      <c r="E133" s="94"/>
      <c r="F133" s="94"/>
      <c r="G133" s="1"/>
      <c r="H133" s="1"/>
      <c r="I133" s="1"/>
      <c r="J133" s="1"/>
      <c r="K133" s="1"/>
      <c r="L133" s="94"/>
      <c r="M133" s="94"/>
      <c r="N133" s="1"/>
      <c r="O133" s="1"/>
      <c r="P133" s="1"/>
      <c r="Q133" s="1"/>
      <c r="R133" s="1"/>
      <c r="S133" s="94"/>
      <c r="T133" s="94"/>
      <c r="U133" s="1"/>
      <c r="V133" s="1"/>
      <c r="W133" s="1"/>
      <c r="X133" s="1"/>
      <c r="Y133" s="1"/>
      <c r="Z133" s="94"/>
      <c r="AA133" s="94"/>
      <c r="AB133" s="1"/>
      <c r="AC133" s="1"/>
      <c r="AD133" s="1"/>
      <c r="AE133" s="1"/>
      <c r="AF133" s="1"/>
      <c r="AG133" s="93"/>
      <c r="AI133" s="36"/>
      <c r="AJ133" s="1"/>
    </row>
    <row r="134" spans="2:36" ht="15.75" thickBot="1" x14ac:dyDescent="0.3">
      <c r="C134" s="1"/>
      <c r="D134" s="1"/>
      <c r="E134" s="94"/>
      <c r="F134" s="94"/>
      <c r="G134" s="1"/>
      <c r="H134" s="1"/>
      <c r="I134" s="1"/>
      <c r="J134" s="1"/>
      <c r="K134" s="1"/>
      <c r="L134" s="94"/>
      <c r="M134" s="94"/>
      <c r="N134" s="1"/>
      <c r="O134" s="1"/>
      <c r="P134" s="1"/>
      <c r="Q134" s="1"/>
      <c r="R134" s="1"/>
      <c r="S134" s="94"/>
      <c r="T134" s="94"/>
      <c r="U134" s="1"/>
      <c r="V134" s="1"/>
      <c r="W134" s="1"/>
      <c r="X134" s="1"/>
      <c r="Y134" s="1"/>
      <c r="Z134" s="94"/>
      <c r="AA134" s="94"/>
      <c r="AB134" s="1"/>
      <c r="AC134" s="1"/>
      <c r="AD134" s="1"/>
      <c r="AE134" s="1"/>
      <c r="AF134" s="1"/>
      <c r="AG134" s="93"/>
      <c r="AI134" s="36"/>
      <c r="AJ134" s="1"/>
    </row>
    <row r="135" spans="2:36" ht="15.75" thickBot="1" x14ac:dyDescent="0.3">
      <c r="C135" s="1"/>
      <c r="D135" s="1"/>
      <c r="E135" s="94"/>
      <c r="F135" s="94"/>
      <c r="G135" s="1"/>
      <c r="H135" s="1"/>
      <c r="I135" s="1"/>
      <c r="J135" s="1"/>
      <c r="K135" s="1"/>
      <c r="L135" s="94"/>
      <c r="M135" s="94"/>
      <c r="N135" s="1"/>
      <c r="O135" s="1"/>
      <c r="P135" s="1"/>
      <c r="Q135" s="1"/>
      <c r="R135" s="1"/>
      <c r="S135" s="94"/>
      <c r="T135" s="94"/>
      <c r="U135" s="1"/>
      <c r="V135" s="1"/>
      <c r="W135" s="1"/>
      <c r="X135" s="1"/>
      <c r="Y135" s="1"/>
      <c r="Z135" s="94"/>
      <c r="AA135" s="94"/>
      <c r="AB135" s="1"/>
      <c r="AC135" s="1"/>
      <c r="AD135" s="1"/>
      <c r="AE135" s="1"/>
      <c r="AF135" s="1"/>
      <c r="AG135" s="93"/>
      <c r="AI135" s="36"/>
      <c r="AJ135" s="1"/>
    </row>
    <row r="136" spans="2:36" ht="15.75" thickBot="1" x14ac:dyDescent="0.3">
      <c r="C136" s="1"/>
      <c r="D136" s="1"/>
      <c r="E136" s="94"/>
      <c r="F136" s="94"/>
      <c r="G136" s="1"/>
      <c r="H136" s="1"/>
      <c r="I136" s="1"/>
      <c r="J136" s="1"/>
      <c r="K136" s="1"/>
      <c r="L136" s="94"/>
      <c r="M136" s="94"/>
      <c r="N136" s="1"/>
      <c r="O136" s="1"/>
      <c r="P136" s="1"/>
      <c r="Q136" s="1"/>
      <c r="R136" s="1"/>
      <c r="S136" s="94"/>
      <c r="T136" s="94"/>
      <c r="U136" s="1"/>
      <c r="V136" s="1"/>
      <c r="W136" s="1"/>
      <c r="X136" s="1"/>
      <c r="Y136" s="1"/>
      <c r="Z136" s="94"/>
      <c r="AA136" s="94"/>
      <c r="AB136" s="1"/>
      <c r="AC136" s="1"/>
      <c r="AD136" s="1"/>
      <c r="AE136" s="1"/>
      <c r="AF136" s="1"/>
      <c r="AG136" s="93"/>
      <c r="AI136" s="36"/>
      <c r="AJ136" s="1"/>
    </row>
    <row r="137" spans="2:36" ht="15.75" thickBot="1" x14ac:dyDescent="0.3">
      <c r="C137" s="1"/>
      <c r="D137" s="1"/>
      <c r="E137" s="94"/>
      <c r="F137" s="94"/>
      <c r="G137" s="1"/>
      <c r="H137" s="1"/>
      <c r="I137" s="1"/>
      <c r="J137" s="1"/>
      <c r="K137" s="1"/>
      <c r="L137" s="94"/>
      <c r="M137" s="94"/>
      <c r="N137" s="1"/>
      <c r="O137" s="1"/>
      <c r="P137" s="1"/>
      <c r="Q137" s="1"/>
      <c r="R137" s="1"/>
      <c r="S137" s="94"/>
      <c r="T137" s="94"/>
      <c r="U137" s="1"/>
      <c r="V137" s="1"/>
      <c r="W137" s="1"/>
      <c r="X137" s="1"/>
      <c r="Y137" s="1"/>
      <c r="Z137" s="94"/>
      <c r="AA137" s="94"/>
      <c r="AB137" s="1"/>
      <c r="AC137" s="1"/>
      <c r="AD137" s="1"/>
      <c r="AE137" s="1"/>
      <c r="AF137" s="1"/>
      <c r="AG137" s="93"/>
      <c r="AI137" s="36"/>
      <c r="AJ137" s="1"/>
    </row>
    <row r="138" spans="2:36" ht="15.75" thickBot="1" x14ac:dyDescent="0.3">
      <c r="C138" s="1"/>
      <c r="D138" s="1"/>
      <c r="E138" s="94"/>
      <c r="F138" s="94"/>
      <c r="G138" s="1"/>
      <c r="H138" s="1"/>
      <c r="I138" s="1"/>
      <c r="J138" s="1"/>
      <c r="K138" s="1"/>
      <c r="L138" s="94"/>
      <c r="M138" s="94"/>
      <c r="N138" s="1"/>
      <c r="O138" s="1"/>
      <c r="P138" s="1"/>
      <c r="Q138" s="1"/>
      <c r="R138" s="1"/>
      <c r="S138" s="94"/>
      <c r="T138" s="94"/>
      <c r="U138" s="1"/>
      <c r="V138" s="1"/>
      <c r="W138" s="1"/>
      <c r="X138" s="1"/>
      <c r="Y138" s="1"/>
      <c r="Z138" s="94"/>
      <c r="AA138" s="94"/>
      <c r="AB138" s="1"/>
      <c r="AC138" s="1"/>
      <c r="AD138" s="1"/>
      <c r="AE138" s="1"/>
      <c r="AF138" s="1"/>
      <c r="AG138" s="93"/>
      <c r="AI138" s="36"/>
      <c r="AJ138" s="1"/>
    </row>
    <row r="139" spans="2:36" ht="15.75" thickBot="1" x14ac:dyDescent="0.3">
      <c r="C139" s="1"/>
      <c r="D139" s="94"/>
      <c r="E139" s="94"/>
      <c r="F139" s="1"/>
      <c r="G139" s="1"/>
      <c r="H139" s="1"/>
      <c r="I139" s="1"/>
      <c r="J139" s="1"/>
      <c r="K139" s="94"/>
      <c r="L139" s="94"/>
      <c r="M139" s="1"/>
      <c r="N139" s="1"/>
      <c r="O139" s="1"/>
      <c r="P139" s="1"/>
      <c r="Q139" s="1"/>
      <c r="R139" s="94"/>
      <c r="S139" s="94"/>
      <c r="T139" s="1"/>
      <c r="U139" s="1"/>
      <c r="V139" s="1"/>
      <c r="W139" s="1"/>
      <c r="X139" s="1"/>
      <c r="Y139" s="94"/>
      <c r="Z139" s="94"/>
      <c r="AA139" s="1"/>
      <c r="AB139" s="1"/>
      <c r="AC139" s="1"/>
      <c r="AD139" s="1"/>
      <c r="AE139" s="1"/>
      <c r="AF139" s="94"/>
      <c r="AG139" s="93"/>
      <c r="AI139" s="36"/>
      <c r="AJ139" s="1"/>
    </row>
    <row r="140" spans="2:36" ht="15.75" thickBot="1" x14ac:dyDescent="0.3">
      <c r="C140" s="1"/>
      <c r="D140" s="94"/>
      <c r="E140" s="94"/>
      <c r="F140" s="1"/>
      <c r="G140" s="1"/>
      <c r="H140" s="1"/>
      <c r="I140" s="1"/>
      <c r="J140" s="1"/>
      <c r="K140" s="94"/>
      <c r="L140" s="94"/>
      <c r="M140" s="1"/>
      <c r="N140" s="1"/>
      <c r="O140" s="1"/>
      <c r="P140" s="1"/>
      <c r="Q140" s="1"/>
      <c r="R140" s="94"/>
      <c r="S140" s="94"/>
      <c r="T140" s="1"/>
      <c r="U140" s="1"/>
      <c r="V140" s="1"/>
      <c r="W140" s="1"/>
      <c r="X140" s="1"/>
      <c r="Y140" s="94"/>
      <c r="Z140" s="94"/>
      <c r="AA140" s="1"/>
      <c r="AB140" s="1"/>
      <c r="AC140" s="1"/>
      <c r="AD140" s="1"/>
      <c r="AE140" s="1"/>
      <c r="AF140" s="94"/>
      <c r="AG140" s="93"/>
      <c r="AI140" s="36"/>
      <c r="AJ140" s="1"/>
    </row>
    <row r="141" spans="2:36" ht="15.75" thickBot="1" x14ac:dyDescent="0.3">
      <c r="C141" s="1"/>
      <c r="D141" s="94"/>
      <c r="E141" s="94"/>
      <c r="F141" s="1"/>
      <c r="G141" s="1"/>
      <c r="H141" s="1"/>
      <c r="I141" s="1"/>
      <c r="J141" s="1"/>
      <c r="K141" s="94"/>
      <c r="L141" s="94"/>
      <c r="M141" s="1"/>
      <c r="N141" s="1"/>
      <c r="O141" s="1"/>
      <c r="P141" s="1"/>
      <c r="Q141" s="1"/>
      <c r="R141" s="94"/>
      <c r="S141" s="94"/>
      <c r="T141" s="1"/>
      <c r="U141" s="1"/>
      <c r="V141" s="1"/>
      <c r="W141" s="1"/>
      <c r="X141" s="1"/>
      <c r="Y141" s="94"/>
      <c r="Z141" s="94"/>
      <c r="AA141" s="1"/>
      <c r="AB141" s="1"/>
      <c r="AC141" s="1"/>
      <c r="AD141" s="1"/>
      <c r="AE141" s="1"/>
      <c r="AF141" s="94"/>
      <c r="AG141" s="93"/>
      <c r="AI141" s="36"/>
      <c r="AJ141" s="1"/>
    </row>
    <row r="142" spans="2:36" ht="15.75" thickBot="1" x14ac:dyDescent="0.3">
      <c r="C142" s="1"/>
      <c r="D142" s="94"/>
      <c r="E142" s="94"/>
      <c r="F142" s="1"/>
      <c r="G142" s="1"/>
      <c r="H142" s="1"/>
      <c r="I142" s="1"/>
      <c r="J142" s="1"/>
      <c r="K142" s="94"/>
      <c r="L142" s="94"/>
      <c r="M142" s="1"/>
      <c r="N142" s="1"/>
      <c r="O142" s="1"/>
      <c r="P142" s="1"/>
      <c r="Q142" s="1"/>
      <c r="R142" s="94"/>
      <c r="S142" s="94"/>
      <c r="T142" s="1"/>
      <c r="U142" s="1"/>
      <c r="V142" s="1"/>
      <c r="W142" s="1"/>
      <c r="X142" s="1"/>
      <c r="Y142" s="94"/>
      <c r="Z142" s="94"/>
      <c r="AA142" s="1"/>
      <c r="AB142" s="1"/>
      <c r="AC142" s="1"/>
      <c r="AD142" s="1"/>
      <c r="AE142" s="1"/>
      <c r="AF142" s="94"/>
      <c r="AG142" s="93"/>
      <c r="AI142" s="36"/>
      <c r="AJ142" s="1"/>
    </row>
    <row r="147" spans="2:2" x14ac:dyDescent="0.25">
      <c r="B147" s="96"/>
    </row>
    <row r="148" spans="2:2" x14ac:dyDescent="0.25">
      <c r="B148" s="96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96"/>
    </row>
    <row r="153" spans="2:2" x14ac:dyDescent="0.25">
      <c r="B153" s="96"/>
    </row>
    <row r="154" spans="2:2" x14ac:dyDescent="0.25">
      <c r="B154" s="96"/>
    </row>
    <row r="155" spans="2:2" x14ac:dyDescent="0.25">
      <c r="B155" s="97"/>
    </row>
    <row r="156" spans="2:2" x14ac:dyDescent="0.25">
      <c r="B156" s="96"/>
    </row>
    <row r="157" spans="2:2" x14ac:dyDescent="0.25">
      <c r="B157" s="96"/>
    </row>
    <row r="158" spans="2:2" x14ac:dyDescent="0.25">
      <c r="B158" s="96"/>
    </row>
  </sheetData>
  <dataValidations count="2">
    <dataValidation type="list" allowBlank="1" showInputMessage="1" showErrorMessage="1" sqref="C43 D40:D41 E41 E44">
      <formula1>shift1</formula1>
    </dataValidation>
    <dataValidation type="list" allowBlank="1" showInputMessage="1" showErrorMessage="1" sqref="D42:E43 M25:N33 R18:S39 E86:F92 F24:G26 M20:O24 G27:G92 C44:D92 M34:Q39 O33:Q33 E8:G23 E24:E40 T9:AJ39 E45:E85 P20:Q32 H9:K92 C3:C42 O3:AJ8 D3:G7 H3:J8 M8:N8 K3:N7 K8 D8:D39 F27:F85 L8:L39 O25:O32 Q9:S17 M9:P19 Q18:Q19 L40:AJ92">
      <formula1>Shifts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Sheet2.FillSaName" altText="Fill Rota">
                <anchor moveWithCells="1" sizeWithCells="1">
                  <from>
                    <xdr:col>1</xdr:col>
                    <xdr:colOff>1647825</xdr:colOff>
                    <xdr:row>132</xdr:row>
                    <xdr:rowOff>19050</xdr:rowOff>
                  </from>
                  <to>
                    <xdr:col>2</xdr:col>
                    <xdr:colOff>0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1]!Sheet2.FillSaNameEMEA">
                <anchor moveWithCells="1" sizeWithCells="1">
                  <from>
                    <xdr:col>1</xdr:col>
                    <xdr:colOff>1666875</xdr:colOff>
                    <xdr:row>134</xdr:row>
                    <xdr:rowOff>95250</xdr:rowOff>
                  </from>
                  <to>
                    <xdr:col>2</xdr:col>
                    <xdr:colOff>0</xdr:colOff>
                    <xdr:row>135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1]!Sheet2.FillSaNameCTO">
                <anchor moveWithCells="1" sizeWithCells="1">
                  <from>
                    <xdr:col>1</xdr:col>
                    <xdr:colOff>1714500</xdr:colOff>
                    <xdr:row>136</xdr:row>
                    <xdr:rowOff>133350</xdr:rowOff>
                  </from>
                  <to>
                    <xdr:col>2</xdr:col>
                    <xdr:colOff>0</xdr:colOff>
                    <xdr:row>137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 macro="[1]!Sheet2.FillSaNameICG">
                <anchor moveWithCells="1" sizeWithCells="1">
                  <from>
                    <xdr:col>1</xdr:col>
                    <xdr:colOff>1695450</xdr:colOff>
                    <xdr:row>139</xdr:row>
                    <xdr:rowOff>9525</xdr:rowOff>
                  </from>
                  <to>
                    <xdr:col>2</xdr:col>
                    <xdr:colOff>0</xdr:colOff>
                    <xdr:row>140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Pict="0" macro="[1]!Sheet2.FillGCData">
                <anchor moveWithCells="1" sizeWithCells="1">
                  <from>
                    <xdr:col>1</xdr:col>
                    <xdr:colOff>1695450</xdr:colOff>
                    <xdr:row>127</xdr:row>
                    <xdr:rowOff>47625</xdr:rowOff>
                  </from>
                  <to>
                    <xdr:col>2</xdr:col>
                    <xdr:colOff>0</xdr:colOff>
                    <xdr:row>128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Pulpayil, Shinto Thankachan [CCC-OT NE]</dc:creator>
  <cp:lastModifiedBy>Pulpayil, Shinto Thankachan [CCC-OT NE]</cp:lastModifiedBy>
  <dcterms:created xsi:type="dcterms:W3CDTF">2018-02-23T15:55:56Z</dcterms:created>
  <dcterms:modified xsi:type="dcterms:W3CDTF">2018-02-23T15:58:38Z</dcterms:modified>
</cp:coreProperties>
</file>