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55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J5" i="1"/>
  <c r="K5" i="1"/>
  <c r="L5" i="1"/>
  <c r="N5" i="1"/>
  <c r="P5" i="1" s="1"/>
  <c r="S5" i="1" s="1"/>
  <c r="B5" i="1"/>
  <c r="D5" i="1" s="1"/>
  <c r="G5" i="1" s="1"/>
  <c r="V5" i="1"/>
  <c r="V3" i="1"/>
  <c r="V4" i="1"/>
  <c r="V2" i="1"/>
  <c r="N3" i="1"/>
  <c r="P3" i="1" s="1"/>
  <c r="S3" i="1" s="1"/>
  <c r="N4" i="1"/>
  <c r="Q4" i="1" s="1"/>
  <c r="T4" i="1" s="1"/>
  <c r="N2" i="1"/>
  <c r="O2" i="1" s="1"/>
  <c r="R2" i="1" s="1"/>
  <c r="I4" i="1"/>
  <c r="L3" i="1"/>
  <c r="L4" i="1"/>
  <c r="L2" i="1"/>
  <c r="K3" i="1"/>
  <c r="K4" i="1"/>
  <c r="K2" i="1"/>
  <c r="G4" i="1"/>
  <c r="G2" i="1"/>
  <c r="J4" i="1"/>
  <c r="D4" i="1"/>
  <c r="B4" i="1"/>
  <c r="I3" i="1"/>
  <c r="J3" i="1"/>
  <c r="D3" i="1"/>
  <c r="G3" i="1" s="1"/>
  <c r="D2" i="1"/>
  <c r="B3" i="1"/>
  <c r="H3" i="1"/>
  <c r="A3" i="1"/>
  <c r="J2" i="1"/>
  <c r="I2" i="1"/>
  <c r="H2" i="1"/>
  <c r="Q3" i="1" l="1"/>
  <c r="T3" i="1" s="1"/>
  <c r="O3" i="1"/>
  <c r="R3" i="1" s="1"/>
  <c r="P2" i="1"/>
  <c r="S2" i="1" s="1"/>
  <c r="O4" i="1"/>
  <c r="R4" i="1" s="1"/>
  <c r="P4" i="1"/>
  <c r="S4" i="1" s="1"/>
  <c r="Q2" i="1"/>
  <c r="T2" i="1" s="1"/>
  <c r="O5" i="1"/>
  <c r="R5" i="1" s="1"/>
  <c r="Q5" i="1"/>
  <c r="T5" i="1" s="1"/>
</calcChain>
</file>

<file path=xl/sharedStrings.xml><?xml version="1.0" encoding="utf-8"?>
<sst xmlns="http://schemas.openxmlformats.org/spreadsheetml/2006/main" count="21" uniqueCount="18">
  <si>
    <t>m</t>
    <phoneticPr fontId="1" type="noConversion"/>
  </si>
  <si>
    <t>R</t>
    <phoneticPr fontId="1" type="noConversion"/>
  </si>
  <si>
    <t>particle</t>
    <phoneticPr fontId="1" type="noConversion"/>
  </si>
  <si>
    <t>bit</t>
    <phoneticPr fontId="1" type="noConversion"/>
  </si>
  <si>
    <t>bit/par</t>
    <phoneticPr fontId="1" type="noConversion"/>
  </si>
  <si>
    <t>tp</t>
    <phoneticPr fontId="1" type="noConversion"/>
  </si>
  <si>
    <t>算力</t>
    <phoneticPr fontId="1" type="noConversion"/>
  </si>
  <si>
    <t>储存</t>
    <phoneticPr fontId="1" type="noConversion"/>
  </si>
  <si>
    <t>G</t>
    <phoneticPr fontId="1" type="noConversion"/>
  </si>
  <si>
    <t>施瓦西半径</t>
    <phoneticPr fontId="1" type="noConversion"/>
  </si>
  <si>
    <t>t</t>
    <phoneticPr fontId="1" type="noConversion"/>
  </si>
  <si>
    <t>bit t</t>
    <phoneticPr fontId="1" type="noConversion"/>
  </si>
  <si>
    <t>bit s</t>
    <phoneticPr fontId="1" type="noConversion"/>
  </si>
  <si>
    <t>密度</t>
  </si>
  <si>
    <t>自身密度R</t>
    <phoneticPr fontId="1" type="noConversion"/>
  </si>
  <si>
    <t>宇宙密度R</t>
    <phoneticPr fontId="1" type="noConversion"/>
  </si>
  <si>
    <t>R/c</t>
    <phoneticPr fontId="1" type="noConversion"/>
  </si>
  <si>
    <t>黑洞R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</si>
</sst>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M2" sqref="M2"/>
    </sheetView>
  </sheetViews>
  <sheetFormatPr defaultRowHeight="13.5" x14ac:dyDescent="0.15"/>
  <cols>
    <col min="1" max="1" width="10.5" bestFit="1" customWidth="1"/>
    <col min="2" max="2" width="9.5" bestFit="1" customWidth="1"/>
    <col min="3" max="3" width="9.5" customWidth="1"/>
    <col min="4" max="4" width="9.5" bestFit="1" customWidth="1"/>
    <col min="5" max="6" width="9.5" customWidth="1"/>
    <col min="7" max="7" width="11.625" customWidth="1"/>
    <col min="8" max="8" width="9.25" customWidth="1"/>
    <col min="9" max="10" width="10.5" bestFit="1" customWidth="1"/>
    <col min="11" max="11" width="9.5" bestFit="1" customWidth="1"/>
    <col min="12" max="12" width="10.5" bestFit="1" customWidth="1"/>
    <col min="13" max="13" width="9.5" bestFit="1" customWidth="1"/>
    <col min="14" max="14" width="10.5" bestFit="1" customWidth="1"/>
    <col min="15" max="15" width="6.875" customWidth="1"/>
    <col min="17" max="17" width="12.75" bestFit="1" customWidth="1"/>
    <col min="18" max="18" width="8.25" customWidth="1"/>
    <col min="19" max="19" width="7.25" customWidth="1"/>
    <col min="22" max="22" width="12.75" bestFit="1" customWidth="1"/>
  </cols>
  <sheetData>
    <row r="1" spans="1:22" x14ac:dyDescent="0.1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8</v>
      </c>
      <c r="G1" t="s">
        <v>12</v>
      </c>
      <c r="H1" t="s">
        <v>1</v>
      </c>
      <c r="I1" t="s">
        <v>7</v>
      </c>
      <c r="J1" t="s">
        <v>6</v>
      </c>
      <c r="K1" t="s">
        <v>9</v>
      </c>
      <c r="L1" t="s">
        <v>7</v>
      </c>
      <c r="M1" t="s">
        <v>10</v>
      </c>
      <c r="N1" t="s">
        <v>11</v>
      </c>
      <c r="O1" t="s">
        <v>17</v>
      </c>
      <c r="P1" t="s">
        <v>14</v>
      </c>
      <c r="Q1" t="s">
        <v>15</v>
      </c>
      <c r="R1" t="s">
        <v>16</v>
      </c>
      <c r="S1" t="s">
        <v>16</v>
      </c>
      <c r="T1" t="s">
        <v>16</v>
      </c>
      <c r="V1" t="s">
        <v>13</v>
      </c>
    </row>
    <row r="2" spans="1:22" x14ac:dyDescent="0.15">
      <c r="A2" s="1">
        <v>1E+55</v>
      </c>
      <c r="B2" s="1">
        <v>1E+80</v>
      </c>
      <c r="C2">
        <v>1000</v>
      </c>
      <c r="D2" s="1">
        <f>B2*C2</f>
        <v>1E+83</v>
      </c>
      <c r="E2" s="1">
        <v>5.3999999999999998E-44</v>
      </c>
      <c r="F2" s="1">
        <v>6.6720000000000003E-11</v>
      </c>
      <c r="G2" s="1">
        <f>D2/E2</f>
        <v>1.8518518518518521E+126</v>
      </c>
      <c r="H2">
        <f>92000000000*10000000000000000</f>
        <v>9.2000000000000002E+26</v>
      </c>
      <c r="I2" s="1">
        <f>2.577E+43*A2*H2</f>
        <v>2.3708399999999998E+125</v>
      </c>
      <c r="J2" s="1">
        <f>300000000*300000000*A2/6.6E-34</f>
        <v>1.3636363636363637E+105</v>
      </c>
      <c r="K2" s="1">
        <f>2*F2*A2/300000000/300000000</f>
        <v>1.4826666666666669E+28</v>
      </c>
      <c r="L2" s="1">
        <f>2.577E+43*A2*K2</f>
        <v>3.820832E+126</v>
      </c>
      <c r="M2" s="1">
        <v>5.3999999999999998E-44</v>
      </c>
      <c r="N2" s="1">
        <f>G2*M2</f>
        <v>1E+83</v>
      </c>
      <c r="O2">
        <f>SQRT(2*N2*F2/2.577E+43/300000000/300000000)</f>
        <v>2398637.1329816724</v>
      </c>
      <c r="P2">
        <f>SQRT(SQRT(3*N2/2.577E+43/4/PI()/V2))</f>
        <v>2.3445649372840212E+16</v>
      </c>
      <c r="Q2">
        <f>SQRT(SQRT(3*N2/2.577E+43/4/PI()/$V$2))</f>
        <v>2.3445649372840212E+16</v>
      </c>
      <c r="R2">
        <f>O2/300000000</f>
        <v>7.9954571099389079E-3</v>
      </c>
      <c r="S2">
        <f>P2/300000000</f>
        <v>78152164.576134041</v>
      </c>
      <c r="T2">
        <f>Q2/300000000</f>
        <v>78152164.576134041</v>
      </c>
      <c r="V2">
        <f>A2/(4*PI()*H2^3/3)</f>
        <v>3.0658288639075341E-27</v>
      </c>
    </row>
    <row r="3" spans="1:22" x14ac:dyDescent="0.15">
      <c r="A3">
        <f>1.989*10^30</f>
        <v>1.9890000000000002E+30</v>
      </c>
      <c r="B3">
        <f>1.2*10^57*4</f>
        <v>4.8000000000000001E+57</v>
      </c>
      <c r="C3">
        <v>1000</v>
      </c>
      <c r="D3" s="1">
        <f>B3*C3</f>
        <v>4.8E+60</v>
      </c>
      <c r="E3" s="1">
        <v>5.3999999999999998E-44</v>
      </c>
      <c r="F3" s="1">
        <v>6.6720000000000003E-11</v>
      </c>
      <c r="G3" s="1">
        <f t="shared" ref="G3:G4" si="0">D3/E3</f>
        <v>8.8888888888888893E+103</v>
      </c>
      <c r="H3">
        <f>1392000000/2</f>
        <v>696000000</v>
      </c>
      <c r="I3" s="1">
        <f>2.577E+43*A3*H3</f>
        <v>3.5674544880000005E+82</v>
      </c>
      <c r="J3" s="1">
        <f>300000000*300000000*A3/6.6E-34</f>
        <v>2.7122727272727276E+80</v>
      </c>
      <c r="K3" s="1">
        <f t="shared" ref="K3:K4" si="1">2*F3*A3/300000000/300000000</f>
        <v>2949.0240000000003</v>
      </c>
      <c r="L3" s="1">
        <f t="shared" ref="L3:L4" si="2">2.577E+43*A3*K3</f>
        <v>1.5115673712672003E+77</v>
      </c>
      <c r="M3" s="1">
        <v>6E+16</v>
      </c>
      <c r="N3" s="1">
        <f t="shared" ref="N3:N4" si="3">G3*M3</f>
        <v>5.3333333333333332E+120</v>
      </c>
      <c r="O3">
        <f t="shared" ref="O3:O4" si="4">SQRT(2*N3*F3/2.577E+43/300000000/300000000)</f>
        <v>1.751716886671441E+25</v>
      </c>
      <c r="P3">
        <f t="shared" ref="P3:P4" si="5">SQRT(SQRT(3*N3/2.577E+43/4/PI()/V3))</f>
        <v>2.4337127160006748E+18</v>
      </c>
      <c r="Q3">
        <f t="shared" ref="Q3:Q4" si="6">SQRT(SQRT(3*N3/2.577E+43/4/PI()/$V$2))</f>
        <v>6.3359530124266296E+25</v>
      </c>
      <c r="R3">
        <f t="shared" ref="R3:T5" si="7">O3/300000000</f>
        <v>5.8390562889048032E+16</v>
      </c>
      <c r="S3">
        <f t="shared" si="7"/>
        <v>8112375720.0022497</v>
      </c>
      <c r="T3">
        <f t="shared" si="7"/>
        <v>2.111984337475543E+17</v>
      </c>
      <c r="V3">
        <f t="shared" ref="V3:V5" si="8">A3/(4*PI()*H3^3/3)</f>
        <v>1408.3754788639376</v>
      </c>
    </row>
    <row r="4" spans="1:22" x14ac:dyDescent="0.15">
      <c r="A4" s="1">
        <v>5.9999999999999999E+24</v>
      </c>
      <c r="B4" s="1">
        <f>$B$3/$A$3*A4</f>
        <v>1.4479638009049772E+52</v>
      </c>
      <c r="C4">
        <v>1000</v>
      </c>
      <c r="D4" s="1">
        <f>B4*C4</f>
        <v>1.4479638009049771E+55</v>
      </c>
      <c r="E4" s="1">
        <v>5.3999999999999998E-44</v>
      </c>
      <c r="F4" s="1">
        <v>6.6720000000000003E-11</v>
      </c>
      <c r="G4" s="1">
        <f t="shared" si="0"/>
        <v>2.6814144461203281E+98</v>
      </c>
      <c r="H4" s="1">
        <v>6371000</v>
      </c>
      <c r="I4" s="1">
        <f>2.577E+43*A4*H4</f>
        <v>9.8508401999999992E+74</v>
      </c>
      <c r="J4" s="1">
        <f>300000000*300000000*A4/6.6E-34</f>
        <v>8.1818181818181826E+74</v>
      </c>
      <c r="K4" s="1">
        <f t="shared" si="1"/>
        <v>8.8959999999999994E-3</v>
      </c>
      <c r="L4" s="1">
        <f t="shared" si="2"/>
        <v>1.3754995199999997E+66</v>
      </c>
      <c r="M4" s="1">
        <v>200000000000</v>
      </c>
      <c r="N4" s="1">
        <f t="shared" si="3"/>
        <v>5.362828892240656E+109</v>
      </c>
      <c r="O4">
        <f t="shared" si="4"/>
        <v>5.5547116965395292E+19</v>
      </c>
      <c r="P4">
        <f t="shared" si="5"/>
        <v>3077427084470447.5</v>
      </c>
      <c r="Q4">
        <f t="shared" si="6"/>
        <v>1.1282640515591017E+23</v>
      </c>
      <c r="R4">
        <f t="shared" si="7"/>
        <v>185157056551.31763</v>
      </c>
      <c r="S4">
        <f t="shared" si="7"/>
        <v>10258090.281568158</v>
      </c>
      <c r="T4">
        <f t="shared" si="7"/>
        <v>376088017186367.25</v>
      </c>
      <c r="V4">
        <f t="shared" si="8"/>
        <v>5539.1079088303004</v>
      </c>
    </row>
    <row r="5" spans="1:22" x14ac:dyDescent="0.15">
      <c r="A5">
        <v>60</v>
      </c>
      <c r="B5" s="1">
        <f>$B$3/$A$3*A5</f>
        <v>1.4479638009049772E+29</v>
      </c>
      <c r="C5">
        <v>1000</v>
      </c>
      <c r="D5" s="1">
        <f>B5*C5</f>
        <v>1.4479638009049772E+32</v>
      </c>
      <c r="E5" s="1">
        <v>5.3999999999999998E-44</v>
      </c>
      <c r="F5" s="1">
        <v>6.6720000000000003E-11</v>
      </c>
      <c r="G5" s="1">
        <f t="shared" ref="G5" si="9">D5/E5</f>
        <v>2.6814144461203284E+75</v>
      </c>
      <c r="H5">
        <v>0.24</v>
      </c>
      <c r="I5" s="1">
        <f>2.577E+43*A5*H5</f>
        <v>3.710879999999999E+44</v>
      </c>
      <c r="J5" s="1">
        <f>300000000*300000000*A5/6.6E-34</f>
        <v>8.1818181818181825E+51</v>
      </c>
      <c r="K5" s="1">
        <f t="shared" ref="K5" si="10">2*F5*A5/300000000/300000000</f>
        <v>8.8960000000000005E-26</v>
      </c>
      <c r="L5" s="1">
        <f t="shared" ref="L5" si="11">2.577E+43*A5*K5</f>
        <v>1.3754995199999998E+20</v>
      </c>
      <c r="M5" s="1">
        <v>9.9999999999999998E-13</v>
      </c>
      <c r="N5" s="1">
        <f t="shared" ref="N5" si="12">G5*M5</f>
        <v>2.6814144461203285E+63</v>
      </c>
      <c r="O5">
        <f t="shared" ref="O5" si="13">SQRT(2*N5*F5/2.577E+43/300000000/300000000)</f>
        <v>3.9277743081593335E-4</v>
      </c>
      <c r="P5">
        <f t="shared" ref="P5" si="14">SQRT(SQRT(3*N5/2.577E+43/4/PI()/V5))</f>
        <v>12443.226320523028</v>
      </c>
      <c r="Q5">
        <f t="shared" ref="Q5" si="15">SQRT(SQRT(3*N5/2.577E+43/4/PI()/$V$2))</f>
        <v>300022103803.86505</v>
      </c>
      <c r="R5">
        <f t="shared" si="7"/>
        <v>1.3092581027197779E-12</v>
      </c>
      <c r="S5">
        <f t="shared" si="7"/>
        <v>4.1477421068410095E-5</v>
      </c>
      <c r="T5">
        <f t="shared" si="7"/>
        <v>1000.0736793462169</v>
      </c>
      <c r="V5">
        <f t="shared" si="8"/>
        <v>1036.1649940878604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2020-12-09T00:34:10Z</dcterms:created>
  <dcterms:modified xsi:type="dcterms:W3CDTF">2020-12-09T09:31:22Z</dcterms:modified>
</cp:coreProperties>
</file>