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/>
  <mc:AlternateContent xmlns:mc="http://schemas.openxmlformats.org/markup-compatibility/2006">
    <mc:Choice Requires="x15">
      <x15ac:absPath xmlns:x15ac="http://schemas.microsoft.com/office/spreadsheetml/2010/11/ac" url="/Users/TonyTea/Documents/GitHub/SENG300GROUP3/"/>
    </mc:Choice>
  </mc:AlternateContent>
  <xr:revisionPtr revIDLastSave="0" documentId="8_{9E6C74F9-8B70-434E-A78F-D2660A0B3DC3}" xr6:coauthVersionLast="32" xr6:coauthVersionMax="32" xr10:uidLastSave="{00000000-0000-0000-0000-000000000000}"/>
  <bookViews>
    <workbookView xWindow="4780" yWindow="460" windowWidth="24020" windowHeight="16700" tabRatio="500" xr2:uid="{00000000-000D-0000-FFFF-FFFF00000000}"/>
  </bookViews>
  <sheets>
    <sheet name="Sheet1" sheetId="1" r:id="rId1"/>
  </sheets>
  <calcPr calcId="1790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1" i="1" l="1"/>
  <c r="N91" i="1"/>
  <c r="M91" i="1"/>
  <c r="O90" i="1"/>
  <c r="N90" i="1"/>
  <c r="M90" i="1"/>
  <c r="O89" i="1"/>
  <c r="N89" i="1"/>
  <c r="M89" i="1"/>
  <c r="O88" i="1"/>
  <c r="N88" i="1"/>
  <c r="M88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23" i="1"/>
  <c r="O124" i="1"/>
  <c r="O125" i="1"/>
  <c r="O122" i="1"/>
  <c r="N123" i="1"/>
  <c r="N124" i="1"/>
  <c r="N125" i="1"/>
  <c r="N122" i="1"/>
  <c r="M123" i="1"/>
  <c r="M124" i="1"/>
  <c r="M125" i="1"/>
  <c r="M122" i="1"/>
  <c r="T141" i="1"/>
  <c r="T142" i="1"/>
  <c r="T143" i="1"/>
  <c r="T140" i="1"/>
  <c r="S141" i="1"/>
  <c r="S142" i="1"/>
  <c r="S143" i="1"/>
  <c r="S140" i="1"/>
  <c r="R141" i="1"/>
  <c r="R142" i="1"/>
  <c r="R143" i="1"/>
  <c r="R140" i="1"/>
  <c r="B158" i="1"/>
  <c r="C158" i="1"/>
  <c r="D158" i="1"/>
  <c r="E158" i="1"/>
  <c r="F158" i="1"/>
  <c r="G158" i="1"/>
  <c r="H158" i="1"/>
  <c r="I158" i="1"/>
  <c r="J158" i="1"/>
  <c r="K158" i="1"/>
  <c r="O158" i="1"/>
  <c r="B159" i="1"/>
  <c r="C159" i="1"/>
  <c r="D159" i="1"/>
  <c r="E159" i="1"/>
  <c r="F159" i="1"/>
  <c r="G159" i="1"/>
  <c r="H159" i="1"/>
  <c r="I159" i="1"/>
  <c r="J159" i="1"/>
  <c r="K159" i="1"/>
  <c r="O159" i="1"/>
  <c r="B157" i="1"/>
  <c r="B160" i="1"/>
  <c r="C157" i="1"/>
  <c r="C160" i="1"/>
  <c r="D157" i="1"/>
  <c r="D160" i="1"/>
  <c r="E157" i="1"/>
  <c r="E160" i="1"/>
  <c r="F157" i="1"/>
  <c r="F160" i="1"/>
  <c r="G157" i="1"/>
  <c r="G160" i="1"/>
  <c r="H157" i="1"/>
  <c r="H160" i="1"/>
  <c r="I157" i="1"/>
  <c r="I160" i="1"/>
  <c r="J157" i="1"/>
  <c r="J160" i="1"/>
  <c r="K157" i="1"/>
  <c r="K160" i="1"/>
  <c r="O160" i="1"/>
  <c r="O157" i="1"/>
  <c r="N158" i="1"/>
  <c r="N159" i="1"/>
  <c r="N160" i="1"/>
  <c r="N157" i="1"/>
  <c r="M158" i="1"/>
  <c r="M159" i="1"/>
  <c r="M160" i="1"/>
  <c r="M157" i="1"/>
  <c r="P140" i="1"/>
  <c r="P141" i="1"/>
  <c r="P142" i="1"/>
  <c r="P143" i="1"/>
  <c r="O140" i="1"/>
  <c r="O141" i="1"/>
  <c r="O142" i="1"/>
  <c r="O143" i="1"/>
  <c r="N140" i="1"/>
  <c r="N141" i="1"/>
  <c r="N142" i="1"/>
  <c r="N143" i="1"/>
  <c r="M140" i="1"/>
  <c r="M141" i="1"/>
  <c r="M142" i="1"/>
  <c r="M143" i="1"/>
  <c r="L140" i="1"/>
  <c r="L141" i="1"/>
  <c r="L142" i="1"/>
  <c r="L143" i="1"/>
  <c r="K140" i="1"/>
  <c r="K141" i="1"/>
  <c r="K142" i="1"/>
  <c r="K143" i="1"/>
  <c r="J140" i="1"/>
  <c r="J141" i="1"/>
  <c r="J142" i="1"/>
  <c r="J143" i="1"/>
  <c r="I140" i="1"/>
  <c r="I141" i="1"/>
  <c r="I142" i="1"/>
  <c r="I143" i="1"/>
  <c r="H140" i="1"/>
  <c r="H141" i="1"/>
  <c r="H142" i="1"/>
  <c r="H143" i="1"/>
  <c r="G140" i="1"/>
  <c r="G141" i="1"/>
  <c r="G142" i="1"/>
  <c r="G143" i="1"/>
  <c r="F140" i="1"/>
  <c r="F141" i="1"/>
  <c r="F142" i="1"/>
  <c r="F143" i="1"/>
  <c r="E140" i="1"/>
  <c r="E141" i="1"/>
  <c r="E142" i="1"/>
  <c r="E143" i="1"/>
  <c r="D140" i="1"/>
  <c r="D141" i="1"/>
  <c r="D142" i="1"/>
  <c r="D143" i="1"/>
  <c r="C140" i="1"/>
  <c r="C141" i="1"/>
  <c r="C142" i="1"/>
  <c r="C143" i="1"/>
  <c r="B140" i="1"/>
  <c r="B141" i="1"/>
  <c r="B142" i="1"/>
  <c r="B143" i="1"/>
  <c r="K122" i="1"/>
  <c r="K123" i="1"/>
  <c r="K124" i="1"/>
  <c r="K125" i="1"/>
  <c r="J122" i="1"/>
  <c r="J123" i="1"/>
  <c r="J124" i="1"/>
  <c r="J125" i="1"/>
  <c r="I122" i="1"/>
  <c r="I123" i="1"/>
  <c r="I124" i="1"/>
  <c r="I125" i="1"/>
  <c r="H122" i="1"/>
  <c r="H123" i="1"/>
  <c r="H124" i="1"/>
  <c r="H125" i="1"/>
  <c r="G122" i="1"/>
  <c r="G123" i="1"/>
  <c r="G124" i="1"/>
  <c r="G125" i="1"/>
  <c r="F122" i="1"/>
  <c r="F123" i="1"/>
  <c r="F124" i="1"/>
  <c r="F125" i="1"/>
  <c r="E122" i="1"/>
  <c r="E123" i="1"/>
  <c r="E124" i="1"/>
  <c r="E125" i="1"/>
  <c r="D122" i="1"/>
  <c r="D123" i="1"/>
  <c r="D124" i="1"/>
  <c r="D125" i="1"/>
  <c r="C122" i="1"/>
  <c r="C123" i="1"/>
  <c r="C124" i="1"/>
  <c r="C125" i="1"/>
  <c r="B122" i="1"/>
  <c r="B123" i="1"/>
  <c r="B124" i="1"/>
  <c r="B125" i="1"/>
  <c r="K105" i="1"/>
  <c r="K106" i="1"/>
  <c r="K107" i="1"/>
  <c r="K108" i="1"/>
  <c r="J105" i="1"/>
  <c r="J106" i="1"/>
  <c r="J107" i="1"/>
  <c r="J108" i="1"/>
  <c r="I105" i="1"/>
  <c r="I106" i="1"/>
  <c r="I107" i="1"/>
  <c r="I108" i="1"/>
  <c r="H105" i="1"/>
  <c r="H106" i="1"/>
  <c r="H107" i="1"/>
  <c r="H108" i="1"/>
  <c r="G105" i="1"/>
  <c r="G106" i="1"/>
  <c r="G107" i="1"/>
  <c r="G108" i="1"/>
  <c r="F105" i="1"/>
  <c r="F106" i="1"/>
  <c r="F107" i="1"/>
  <c r="F108" i="1"/>
  <c r="E105" i="1"/>
  <c r="E106" i="1"/>
  <c r="E107" i="1"/>
  <c r="E108" i="1"/>
  <c r="D105" i="1"/>
  <c r="D106" i="1"/>
  <c r="D107" i="1"/>
  <c r="D108" i="1"/>
  <c r="C105" i="1"/>
  <c r="C106" i="1"/>
  <c r="C107" i="1"/>
  <c r="C108" i="1"/>
  <c r="B105" i="1"/>
  <c r="B106" i="1"/>
  <c r="B107" i="1"/>
  <c r="B108" i="1"/>
  <c r="K88" i="1"/>
  <c r="K89" i="1"/>
  <c r="K90" i="1"/>
  <c r="K91" i="1"/>
  <c r="J88" i="1"/>
  <c r="J89" i="1"/>
  <c r="J90" i="1"/>
  <c r="J91" i="1"/>
  <c r="I88" i="1"/>
  <c r="I89" i="1"/>
  <c r="I90" i="1"/>
  <c r="I91" i="1"/>
  <c r="H88" i="1"/>
  <c r="H89" i="1"/>
  <c r="H90" i="1"/>
  <c r="H91" i="1"/>
  <c r="G88" i="1"/>
  <c r="G89" i="1"/>
  <c r="G90" i="1"/>
  <c r="G91" i="1"/>
  <c r="F88" i="1"/>
  <c r="F89" i="1"/>
  <c r="F90" i="1"/>
  <c r="F91" i="1"/>
  <c r="E88" i="1"/>
  <c r="E89" i="1"/>
  <c r="E90" i="1"/>
  <c r="E91" i="1"/>
  <c r="D88" i="1"/>
  <c r="D89" i="1"/>
  <c r="D90" i="1"/>
  <c r="D91" i="1"/>
  <c r="C88" i="1"/>
  <c r="C89" i="1"/>
  <c r="C90" i="1"/>
  <c r="C91" i="1"/>
  <c r="B88" i="1"/>
  <c r="B89" i="1"/>
  <c r="B90" i="1"/>
  <c r="B91" i="1"/>
  <c r="K68" i="1"/>
  <c r="K69" i="1"/>
  <c r="K70" i="1"/>
  <c r="K71" i="1"/>
  <c r="J68" i="1"/>
  <c r="J69" i="1"/>
  <c r="J70" i="1"/>
  <c r="J71" i="1"/>
  <c r="I68" i="1"/>
  <c r="I69" i="1"/>
  <c r="I70" i="1"/>
  <c r="I71" i="1"/>
  <c r="H68" i="1"/>
  <c r="H69" i="1"/>
  <c r="H70" i="1"/>
  <c r="H71" i="1"/>
  <c r="G68" i="1"/>
  <c r="G69" i="1"/>
  <c r="G70" i="1"/>
  <c r="G71" i="1"/>
  <c r="F68" i="1"/>
  <c r="F69" i="1"/>
  <c r="F70" i="1"/>
  <c r="F71" i="1"/>
  <c r="E68" i="1"/>
  <c r="E69" i="1"/>
  <c r="E70" i="1"/>
  <c r="E71" i="1"/>
  <c r="D68" i="1"/>
  <c r="D69" i="1"/>
  <c r="D70" i="1"/>
  <c r="D71" i="1"/>
  <c r="C68" i="1"/>
  <c r="C69" i="1"/>
  <c r="C70" i="1"/>
  <c r="C71" i="1"/>
  <c r="B68" i="1"/>
  <c r="B69" i="1"/>
  <c r="B70" i="1"/>
  <c r="B71" i="1"/>
  <c r="K51" i="1"/>
  <c r="K52" i="1"/>
  <c r="K53" i="1"/>
  <c r="K54" i="1"/>
  <c r="J51" i="1"/>
  <c r="J52" i="1"/>
  <c r="J53" i="1"/>
  <c r="J54" i="1"/>
  <c r="I51" i="1"/>
  <c r="I52" i="1"/>
  <c r="I53" i="1"/>
  <c r="I54" i="1"/>
  <c r="H51" i="1"/>
  <c r="H52" i="1"/>
  <c r="H53" i="1"/>
  <c r="H54" i="1"/>
  <c r="G51" i="1"/>
  <c r="G52" i="1"/>
  <c r="G53" i="1"/>
  <c r="G54" i="1"/>
  <c r="F51" i="1"/>
  <c r="F52" i="1"/>
  <c r="F53" i="1"/>
  <c r="F54" i="1"/>
  <c r="E51" i="1"/>
  <c r="E52" i="1"/>
  <c r="E53" i="1"/>
  <c r="E54" i="1"/>
  <c r="D51" i="1"/>
  <c r="D52" i="1"/>
  <c r="D53" i="1"/>
  <c r="D54" i="1"/>
  <c r="C51" i="1"/>
  <c r="C52" i="1"/>
  <c r="C53" i="1"/>
  <c r="C54" i="1"/>
  <c r="B51" i="1"/>
  <c r="B52" i="1"/>
  <c r="B53" i="1"/>
  <c r="B54" i="1"/>
  <c r="K34" i="1"/>
  <c r="K35" i="1"/>
  <c r="K36" i="1"/>
  <c r="K37" i="1"/>
  <c r="J34" i="1"/>
  <c r="J35" i="1"/>
  <c r="J36" i="1"/>
  <c r="J37" i="1"/>
  <c r="I34" i="1"/>
  <c r="I35" i="1"/>
  <c r="I36" i="1"/>
  <c r="I37" i="1"/>
  <c r="H34" i="1"/>
  <c r="H35" i="1"/>
  <c r="H36" i="1"/>
  <c r="H37" i="1"/>
  <c r="G34" i="1"/>
  <c r="G35" i="1"/>
  <c r="G36" i="1"/>
  <c r="G37" i="1"/>
  <c r="F34" i="1"/>
  <c r="F35" i="1"/>
  <c r="F36" i="1"/>
  <c r="F37" i="1"/>
  <c r="E34" i="1"/>
  <c r="E35" i="1"/>
  <c r="E36" i="1"/>
  <c r="E37" i="1"/>
  <c r="D34" i="1"/>
  <c r="D35" i="1"/>
  <c r="D36" i="1"/>
  <c r="D37" i="1"/>
  <c r="C34" i="1"/>
  <c r="C35" i="1"/>
  <c r="C36" i="1"/>
  <c r="C37" i="1"/>
  <c r="B34" i="1"/>
  <c r="B35" i="1"/>
  <c r="B36" i="1"/>
  <c r="B37" i="1"/>
  <c r="K16" i="1"/>
  <c r="K17" i="1"/>
  <c r="K18" i="1"/>
  <c r="K19" i="1"/>
  <c r="J16" i="1"/>
  <c r="J17" i="1"/>
  <c r="J18" i="1"/>
  <c r="J19" i="1"/>
  <c r="I16" i="1"/>
  <c r="I17" i="1"/>
  <c r="I18" i="1"/>
  <c r="I19" i="1"/>
  <c r="H16" i="1"/>
  <c r="H17" i="1"/>
  <c r="H18" i="1"/>
  <c r="H19" i="1"/>
  <c r="G6" i="1"/>
  <c r="G11" i="1"/>
  <c r="G12" i="1"/>
  <c r="G13" i="1"/>
  <c r="G14" i="1"/>
  <c r="G16" i="1"/>
  <c r="G17" i="1"/>
  <c r="G18" i="1"/>
  <c r="G19" i="1"/>
  <c r="F6" i="1"/>
  <c r="F7" i="1"/>
  <c r="F11" i="1"/>
  <c r="F12" i="1"/>
  <c r="F13" i="1"/>
  <c r="F16" i="1"/>
  <c r="F17" i="1"/>
  <c r="F18" i="1"/>
  <c r="F19" i="1"/>
  <c r="E16" i="1"/>
  <c r="E17" i="1"/>
  <c r="E18" i="1"/>
  <c r="E19" i="1"/>
  <c r="D6" i="1"/>
  <c r="D7" i="1"/>
  <c r="D11" i="1"/>
  <c r="D12" i="1"/>
  <c r="D13" i="1"/>
  <c r="D16" i="1"/>
  <c r="D17" i="1"/>
  <c r="D18" i="1"/>
  <c r="D19" i="1"/>
  <c r="C7" i="1"/>
  <c r="C11" i="1"/>
  <c r="C12" i="1"/>
  <c r="C13" i="1"/>
  <c r="C14" i="1"/>
  <c r="C16" i="1"/>
  <c r="C17" i="1"/>
  <c r="C18" i="1"/>
  <c r="C19" i="1"/>
  <c r="B16" i="1"/>
  <c r="B17" i="1"/>
  <c r="B18" i="1"/>
  <c r="B19" i="1"/>
</calcChain>
</file>

<file path=xl/sharedStrings.xml><?xml version="1.0" encoding="utf-8"?>
<sst xmlns="http://schemas.openxmlformats.org/spreadsheetml/2006/main" count="276" uniqueCount="140">
  <si>
    <t>re-do</t>
  </si>
  <si>
    <t>changed annot</t>
  </si>
  <si>
    <t>Tony's Projects</t>
  </si>
  <si>
    <t>Hadoop BAM (genomics)</t>
  </si>
  <si>
    <t>Chemistry DK.</t>
  </si>
  <si>
    <t>Jannovar for VCF</t>
  </si>
  <si>
    <t>Varsim</t>
  </si>
  <si>
    <t>Cancer Registry cgritt</t>
  </si>
  <si>
    <t>openCGA</t>
  </si>
  <si>
    <t>intermine</t>
  </si>
  <si>
    <t>Caleydo</t>
  </si>
  <si>
    <t>IGV</t>
  </si>
  <si>
    <t>Irida-dev</t>
  </si>
  <si>
    <t>Nested type count</t>
  </si>
  <si>
    <t>Local type count</t>
  </si>
  <si>
    <t>Anonymous type count</t>
  </si>
  <si>
    <t>Other Interface/class Decl (non nest/non local/non anon</t>
  </si>
  <si>
    <t>Primitive type Count</t>
  </si>
  <si>
    <t>Marker Annotation</t>
  </si>
  <si>
    <t>Import Declr</t>
  </si>
  <si>
    <t>Nested Annotation</t>
  </si>
  <si>
    <t>Local Annotation</t>
  </si>
  <si>
    <t>Other Annotation</t>
  </si>
  <si>
    <t xml:space="preserve">Number of releases (check on git) </t>
  </si>
  <si>
    <t>% nested compared to other declr types</t>
  </si>
  <si>
    <t>% annon " " " " "</t>
  </si>
  <si>
    <t>% local " " " " "</t>
  </si>
  <si>
    <t>% nested + annon + local " " " " "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</si>
  <si>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</si>
  <si>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</si>
  <si>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</si>
  <si>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</si>
  <si>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</si>
  <si>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</si>
  <si>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</si>
  <si>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</si>
  <si>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</si>
  <si>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</si>
  <si>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</si>
  <si>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 xml:space="preserve">Logan's Projects </t>
  </si>
  <si>
    <t>Crawler4j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</si>
  <si>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</si>
  <si>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</si>
  <si>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</si>
  <si>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</si>
  <si>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</si>
  <si>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</si>
  <si>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</si>
  <si>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</si>
  <si>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openFire</t>
  </si>
  <si>
    <t>Sim's Projects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</si>
  <si>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</si>
  <si>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</si>
  <si>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</si>
  <si>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</si>
  <si>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</si>
  <si>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</si>
  <si>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</si>
  <si>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</si>
  <si>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</si>
  <si>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</si>
  <si>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</si>
  <si>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</si>
  <si>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</si>
  <si>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</si>
  <si>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</si>
  <si>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</si>
  <si>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</si>
  <si>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</si>
  <si>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</si>
  <si>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</si>
  <si>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</si>
  <si>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</si>
  <si>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</si>
  <si>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</si>
  <si>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>Detailed Investigation Of results attained</t>
  </si>
  <si>
    <t>MAX</t>
  </si>
  <si>
    <t>MIN</t>
  </si>
  <si>
    <t>MEDIAN</t>
  </si>
  <si>
    <t>OUTLIER</t>
  </si>
  <si>
    <t xml:space="preserve">% local " " " " " </t>
  </si>
  <si>
    <t>% anon " " " " "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</si>
  <si>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</si>
  <si>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</si>
  <si>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</si>
  <si>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</si>
  <si>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</si>
  <si>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</si>
  <si>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</si>
  <si>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</si>
  <si>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</si>
  <si>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</si>
  <si>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</si>
  <si>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</si>
  <si>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GriefPrevention</t>
  </si>
  <si>
    <t>EssentialsX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</si>
  <si>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</si>
  <si>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</si>
  <si>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</si>
  <si>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</si>
  <si>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</si>
  <si>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</si>
  <si>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</si>
  <si>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</si>
  <si>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Number of releases (check on git) </t>
  </si>
  <si>
    <t>Shay's Projects</t>
  </si>
  <si>
    <t>BBM Secure Comms</t>
  </si>
  <si>
    <t>BB web samples</t>
  </si>
  <si>
    <t>All Algorithms</t>
  </si>
  <si>
    <t>DeepLearning</t>
  </si>
  <si>
    <t>Column1</t>
  </si>
  <si>
    <t>ExoPlayer</t>
  </si>
  <si>
    <t>Column2</t>
  </si>
  <si>
    <t>Dex2Java Decompiler</t>
  </si>
  <si>
    <t>Net Cipher</t>
  </si>
  <si>
    <t>ReactiveExtensionsForJVM</t>
  </si>
  <si>
    <t>Column3</t>
  </si>
  <si>
    <t>Java9 ASTParser</t>
  </si>
  <si>
    <t>Column4</t>
  </si>
  <si>
    <t>Replacement4SQLITE&amp;ORMs</t>
  </si>
  <si>
    <t>Column5</t>
  </si>
  <si>
    <t>VERSION</t>
  </si>
  <si>
    <t>Before NullFIX</t>
  </si>
  <si>
    <t>After NullFIX</t>
  </si>
  <si>
    <t>Robert’s Projects</t>
  </si>
  <si>
    <t>Jpacman Framework</t>
  </si>
  <si>
    <t>seventh</t>
  </si>
  <si>
    <t>Snake</t>
  </si>
  <si>
    <t>Java String Similarity</t>
  </si>
  <si>
    <t>LeetCode Sol Res</t>
  </si>
  <si>
    <t>Game of Life in Java</t>
  </si>
  <si>
    <t>EduMIPS64</t>
  </si>
  <si>
    <t>ATM Simulator</t>
  </si>
  <si>
    <t>RinSim</t>
  </si>
  <si>
    <t>Mathematics</t>
  </si>
  <si>
    <t>Other Interface and Class declarations</t>
  </si>
  <si>
    <t>Marker Annotation count</t>
  </si>
  <si>
    <t>Nested Annotation count</t>
  </si>
  <si>
    <t>Local Annotation count</t>
  </si>
  <si>
    <t>Other Annotation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</si>
</sst>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Font="1" applyFill="1" applyBorder="1"/>
    <xf numFmtId="0" fontId="0" fillId="0" borderId="5" xfId="0" applyFill="1" applyBorder="1"/>
    <xf numFmtId="0" fontId="0" fillId="2" borderId="8" xfId="0" applyFon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2" fillId="0" borderId="5" xfId="0" applyFont="1" applyBorder="1"/>
    <xf numFmtId="0" fontId="2" fillId="0" borderId="7" xfId="0" applyFont="1" applyFill="1" applyBorder="1"/>
    <xf numFmtId="0" fontId="2" fillId="0" borderId="5" xfId="0" applyFont="1" applyFill="1" applyBorder="1"/>
    <xf numFmtId="0" fontId="2" fillId="0" borderId="0" xfId="0" applyFont="1"/>
    <xf numFmtId="0" fontId="2" fillId="0" borderId="15" xfId="0" applyFont="1" applyBorder="1"/>
    <xf numFmtId="0" fontId="3" fillId="0" borderId="0" xfId="0" applyFont="1"/>
    <xf numFmtId="0" fontId="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8" xfId="0" applyFont="1" applyFill="1" applyBorder="1"/>
    <xf numFmtId="0" fontId="2" fillId="0" borderId="0" xfId="0" applyFont="1" applyBorder="1"/>
    <xf numFmtId="0" fontId="0" fillId="0" borderId="21" xfId="0" applyBorder="1"/>
    <xf numFmtId="0" fontId="2" fillId="0" borderId="6" xfId="0" applyFont="1" applyBorder="1"/>
    <xf numFmtId="0" fontId="0" fillId="0" borderId="26" xfId="0" applyBorder="1"/>
    <xf numFmtId="0" fontId="2" fillId="0" borderId="25" xfId="0" applyFont="1" applyBorder="1"/>
    <xf numFmtId="0" fontId="0" fillId="0" borderId="20" xfId="0" applyBorder="1"/>
    <xf numFmtId="0" fontId="0" fillId="0" borderId="24" xfId="0" applyBorder="1"/>
    <xf numFmtId="0" fontId="2" fillId="0" borderId="16" xfId="0" applyFont="1" applyBorder="1"/>
    <xf numFmtId="0" fontId="0" fillId="0" borderId="19" xfId="0" applyBorder="1"/>
    <xf numFmtId="0" fontId="0" fillId="0" borderId="22" xfId="0" applyBorder="1"/>
    <xf numFmtId="0" fontId="0" fillId="0" borderId="21" xfId="0" applyFont="1" applyBorder="1"/>
    <xf numFmtId="0" fontId="3" fillId="0" borderId="6" xfId="0" applyFont="1" applyBorder="1" applyAlignment="1"/>
    <xf numFmtId="0" fontId="0" fillId="0" borderId="26" xfId="0" applyFont="1" applyBorder="1"/>
    <xf numFmtId="0" fontId="0" fillId="0" borderId="20" xfId="0" applyFont="1" applyBorder="1"/>
    <xf numFmtId="0" fontId="0" fillId="0" borderId="24" xfId="0" applyFont="1" applyBorder="1"/>
    <xf numFmtId="0" fontId="3" fillId="0" borderId="16" xfId="0" applyFont="1" applyBorder="1" applyAlignment="1"/>
    <xf numFmtId="0" fontId="2" fillId="0" borderId="19" xfId="0" applyFont="1" applyBorder="1"/>
    <xf numFmtId="0" fontId="3" fillId="0" borderId="0" xfId="0" applyFont="1" applyBorder="1" applyAlignment="1"/>
    <xf numFmtId="0" fontId="0" fillId="0" borderId="0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</cellXfs>
  <cellStyles count="1">
    <cellStyle name="Normal" xfId="0" builtinId="0"/>
  </cellStyles>
  <dxfs count="98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right style="thin">
          <color auto="1"/>
        </right>
        <top style="medium">
          <color auto="1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46" displayName="Table46" ref="A127:P144" totalsRowShown="0" headerRowBorderDxfId="96" tableBorderDxfId="97">
  <autoFilter ref="A127:P144" xr:uid="{00000000-0009-0000-0100-000005000000}"/>
  <tableColumns count="16">
    <tableColumn id="1" xr3:uid="{00000000-0010-0000-0000-000001000000}" name="Shay's Projects"/>
    <tableColumn id="2" xr3:uid="{00000000-0010-0000-0000-000002000000}" name="BBM Secure Comms" dataDxfId="95"/>
    <tableColumn id="3" xr3:uid="{00000000-0010-0000-0000-000003000000}" name="BB web samples" dataDxfId="94"/>
    <tableColumn id="4" xr3:uid="{00000000-0010-0000-0000-000004000000}" name="All Algorithms" dataDxfId="93"/>
    <tableColumn id="5" xr3:uid="{00000000-0010-0000-0000-000005000000}" name="DeepLearning" dataDxfId="92"/>
    <tableColumn id="6" xr3:uid="{00000000-0010-0000-0000-000006000000}" name="Column1" dataDxfId="91"/>
    <tableColumn id="7" xr3:uid="{00000000-0010-0000-0000-000007000000}" name="ExoPlayer" dataDxfId="90"/>
    <tableColumn id="8" xr3:uid="{00000000-0010-0000-0000-000008000000}" name="Column2" dataDxfId="89"/>
    <tableColumn id="9" xr3:uid="{00000000-0010-0000-0000-000009000000}" name="Dex2Java Decompiler" dataDxfId="88"/>
    <tableColumn id="10" xr3:uid="{00000000-0010-0000-0000-00000A000000}" name="Net Cipher" dataDxfId="87"/>
    <tableColumn id="11" xr3:uid="{00000000-0010-0000-0000-00000B000000}" name="ReactiveExtensionsForJVM" dataDxfId="86"/>
    <tableColumn id="12" xr3:uid="{00000000-0010-0000-0000-00000C000000}" name="Column3" dataDxfId="85"/>
    <tableColumn id="13" xr3:uid="{00000000-0010-0000-0000-00000D000000}" name="Java9 ASTParser"/>
    <tableColumn id="14" xr3:uid="{00000000-0010-0000-0000-00000E000000}" name="Column4" dataDxfId="84"/>
    <tableColumn id="15" xr3:uid="{00000000-0010-0000-0000-00000F000000}" name="Replacement4SQLITE&amp;ORMs" dataDxfId="83"/>
    <tableColumn id="16" xr3:uid="{00000000-0010-0000-0000-000010000000}" name="Column5" dataDxfId="8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169DB-DE6A-4097-BB3F-6E29EBE5E4CE}" name="Table2" displayName="Table2" ref="M156:P160" totalsRowShown="0" headerRowDxfId="39" headerRowBorderDxfId="37" tableBorderDxfId="38" totalsRowBorderDxfId="36">
  <autoFilter ref="M156:P160" xr:uid="{643EF349-F378-4476-861D-EB502F029625}"/>
  <tableColumns count="4">
    <tableColumn id="1" xr3:uid="{2F88BFBE-2BCE-4C4A-BF6C-804D0AB6C33D}" name="MAX" dataDxfId="35">
      <calculatedColumnFormula>MAX(B157:K157)</calculatedColumnFormula>
    </tableColumn>
    <tableColumn id="2" xr3:uid="{957CED48-CAB2-4433-84D9-BD240400BA18}" name="MIN" dataDxfId="34">
      <calculatedColumnFormula>MIN(B157:K157)</calculatedColumnFormula>
    </tableColumn>
    <tableColumn id="3" xr3:uid="{2E4EE599-1FFB-4E42-84BA-EA16793515DD}" name="MEDIAN" dataDxfId="33">
      <calculatedColumnFormula>MEDIAN(B157:K157)</calculatedColumnFormula>
    </tableColumn>
    <tableColumn id="4" xr3:uid="{2F3D4A5F-CFD5-432D-A5E1-88F67A021E47}" name="OUTLIER" dataDxfId="3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1C6232-F33C-4519-8651-5945885D4D09}" name="Table3" displayName="Table3" ref="R139:U143" totalsRowShown="0" headerRowDxfId="31" headerRowBorderDxfId="29" tableBorderDxfId="30" totalsRowBorderDxfId="28">
  <autoFilter ref="R139:U143" xr:uid="{F7FE1993-E430-415E-90F6-18D037458B38}"/>
  <tableColumns count="4">
    <tableColumn id="1" xr3:uid="{5C318E04-5635-40B1-97BE-0E81731DAF67}" name="MAX" dataDxfId="27">
      <calculatedColumnFormula>MAX(B140:P140)</calculatedColumnFormula>
    </tableColumn>
    <tableColumn id="2" xr3:uid="{81E8AE5D-D4D9-4C11-ACE8-E1C1CBFC5CBB}" name="MIN" dataDxfId="26">
      <calculatedColumnFormula>MIN(B140:P140)</calculatedColumnFormula>
    </tableColumn>
    <tableColumn id="3" xr3:uid="{07B572AF-AEDF-476D-90CA-FF6AE3BD4050}" name="MEDIAN" dataDxfId="25">
      <calculatedColumnFormula>MEDIAN(B140:P140)</calculatedColumnFormula>
    </tableColumn>
    <tableColumn id="4" xr3:uid="{BC6D606D-23D5-4C2A-8D05-6A27A0D7C611}" name="OUTLIER" dataDxfId="24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67CC6F-B454-42FF-BAAB-DF180AB8F1FE}" name="Table35" displayName="Table35" ref="M121:P125" totalsRowShown="0" headerRowDxfId="23" headerRowBorderDxfId="21" tableBorderDxfId="22" totalsRowBorderDxfId="20">
  <autoFilter ref="M121:P125" xr:uid="{31727AEE-EB67-47DF-97D6-B3036D2D0919}"/>
  <tableColumns count="4">
    <tableColumn id="1" xr3:uid="{59FC5E6F-3BE8-42CB-9737-6D74C506DFCE}" name="MAX" dataDxfId="19">
      <calculatedColumnFormula>MAX(B122:K122)</calculatedColumnFormula>
    </tableColumn>
    <tableColumn id="2" xr3:uid="{54301EDD-72C7-4218-B7FA-A1B20F8639B9}" name="MIN" dataDxfId="18">
      <calculatedColumnFormula>MIN(B122:K122)</calculatedColumnFormula>
    </tableColumn>
    <tableColumn id="3" xr3:uid="{4AE843AC-4231-4690-A69D-6E42C2A5C15F}" name="MEDIAN" dataDxfId="17">
      <calculatedColumnFormula>MEDIAN(B122:K122)</calculatedColumnFormula>
    </tableColumn>
    <tableColumn id="4" xr3:uid="{3F5C3205-BCD8-4435-87FC-4DC3FC5526BF}" name="OUTLIER" dataDxfId="1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9BBDFF-9BCE-41C9-A524-1C8E3D6B4E3A}" name="Table3515" displayName="Table3515" ref="M104:P108" totalsRowShown="0" headerRowDxfId="15" headerRowBorderDxfId="13" tableBorderDxfId="14" totalsRowBorderDxfId="12">
  <autoFilter ref="M104:P108" xr:uid="{CD4F18DC-3DF0-4D94-8408-4AA1FE8FFA6C}"/>
  <tableColumns count="4">
    <tableColumn id="1" xr3:uid="{F207E2EF-B246-45DD-8A6D-AD70A006F3D9}" name="MAX" dataDxfId="11">
      <calculatedColumnFormula>MAX(B105:K105)</calculatedColumnFormula>
    </tableColumn>
    <tableColumn id="2" xr3:uid="{C11F6B43-1EE2-42E0-9EA3-9DF4C1F96E46}" name="MIN" dataDxfId="10">
      <calculatedColumnFormula>MIN(B105:K105)</calculatedColumnFormula>
    </tableColumn>
    <tableColumn id="3" xr3:uid="{98D56CDE-CCEF-493F-9181-7436F54EFE2B}" name="MEDIAN" dataDxfId="9">
      <calculatedColumnFormula>MEDIAN(B105:K105)</calculatedColumnFormula>
    </tableColumn>
    <tableColumn id="4" xr3:uid="{5EB3EBF1-685F-4F48-B06E-FF03E7255773}" name="OUTLIER" dataDxfId="8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920614-FDA3-4E4D-B401-21A03C68C443}" name="Table3516" displayName="Table3516" ref="M87:P91" totalsRowShown="0" headerRowDxfId="7" headerRowBorderDxfId="5" tableBorderDxfId="6" totalsRowBorderDxfId="4">
  <autoFilter ref="M87:P91" xr:uid="{81A3871F-D47B-460F-8EC0-9148FA8AB78B}"/>
  <tableColumns count="4">
    <tableColumn id="1" xr3:uid="{0026FF4C-8646-4907-928C-388F240EA8A8}" name="MAX" dataDxfId="3">
      <calculatedColumnFormula>MAX(B88:K88)</calculatedColumnFormula>
    </tableColumn>
    <tableColumn id="2" xr3:uid="{A10D139E-3EEE-4EE2-BFCB-596C17278338}" name="MIN" dataDxfId="2">
      <calculatedColumnFormula>MIN(B88:K88)</calculatedColumnFormula>
    </tableColumn>
    <tableColumn id="3" xr3:uid="{EF9343AE-42F6-42D1-AB57-E614048687EB}" name="MEDIAN" dataDxfId="1">
      <calculatedColumnFormula>MEDIAN(B88:K88)</calculatedColumnFormula>
    </tableColumn>
    <tableColumn id="4" xr3:uid="{5FC9FFE9-4347-4E22-8EDB-ABFCCDCBB5A4}" name="OUTLIER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57" displayName="Table57" ref="A110:K125" totalsRowShown="0" headerRowDxfId="81" headerRowBorderDxfId="79" tableBorderDxfId="80">
  <autoFilter ref="A110:K125" xr:uid="{00000000-0009-0000-0100-000006000000}"/>
  <tableColumns count="11">
    <tableColumn id="1" xr3:uid="{00000000-0010-0000-0100-000001000000}" name="Dal's Projects"/>
    <tableColumn id="2" xr3:uid="{00000000-0010-0000-0100-000002000000}" name="GriefPrevention" dataDxfId="78"/>
    <tableColumn id="4" xr3:uid="{00000000-0010-0000-0100-000004000000}" name="EssentialsX" dataDxfId="77"/>
    <tableColumn id="5" xr3:uid="{00000000-0010-0000-0100-000005000000}" name="EssentialsChat" dataDxfId="76"/>
    <tableColumn id="6" xr3:uid="{00000000-0010-0000-0100-000006000000}" name="WorldGuard" dataDxfId="75"/>
    <tableColumn id="7" xr3:uid="{00000000-0010-0000-0100-000007000000}" name="WorldBorder" dataDxfId="74"/>
    <tableColumn id="8" xr3:uid="{00000000-0010-0000-0100-000008000000}" name="PlotSquared" dataDxfId="73"/>
    <tableColumn id="9" xr3:uid="{00000000-0010-0000-0100-000009000000}" name="ProtocolLib" dataDxfId="72"/>
    <tableColumn id="10" xr3:uid="{00000000-0010-0000-0100-00000A000000}" name="SuperVanish" dataDxfId="71"/>
    <tableColumn id="11" xr3:uid="{00000000-0010-0000-0100-00000B000000}" name="ViaVersion" dataDxfId="70"/>
    <tableColumn id="12" xr3:uid="{00000000-0010-0000-0100-00000C000000}" name="WorldEdit" dataDxfId="6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68" displayName="Table68" ref="A93:K108" totalsRowShown="0" headerRowDxfId="68" headerRowBorderDxfId="66" tableBorderDxfId="67">
  <autoFilter ref="A93:K108" xr:uid="{00000000-0009-0000-0100-000007000000}"/>
  <tableColumns count="11">
    <tableColumn id="1" xr3:uid="{00000000-0010-0000-0200-000001000000}" name="Josh's Projects"/>
    <tableColumn id="2" xr3:uid="{00000000-0010-0000-0200-000002000000}" name="jMonkeyEngine" dataDxfId="65"/>
    <tableColumn id="4" xr3:uid="{00000000-0010-0000-0200-000004000000}" name="libGDX" dataDxfId="64"/>
    <tableColumn id="5" xr3:uid="{00000000-0010-0000-0200-000005000000}" name="TEAMMATES" dataDxfId="63"/>
    <tableColumn id="6" xr3:uid="{00000000-0010-0000-0200-000006000000}" name="JUnit 4" dataDxfId="62"/>
    <tableColumn id="7" xr3:uid="{00000000-0010-0000-0200-000007000000}" name="Activiti" dataDxfId="61"/>
    <tableColumn id="8" xr3:uid="{00000000-0010-0000-0200-000008000000}" name="Kore" dataDxfId="60"/>
    <tableColumn id="9" xr3:uid="{00000000-0010-0000-0200-000009000000}" name="MyCollab" dataDxfId="59"/>
    <tableColumn id="10" xr3:uid="{00000000-0010-0000-0200-00000A000000}" name="BioJava" dataDxfId="58"/>
    <tableColumn id="11" xr3:uid="{00000000-0010-0000-0200-00000B000000}" name="Cryptomator" dataDxfId="57"/>
    <tableColumn id="12" xr3:uid="{00000000-0010-0000-0200-00000C000000}" name="Java Google Maps" dataDxfId="5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79" displayName="Table79" ref="A76:K91" totalsRowShown="0">
  <autoFilter ref="A76:K91" xr:uid="{00000000-0009-0000-0100-000008000000}"/>
  <tableColumns count="11">
    <tableColumn id="1" xr3:uid="{00000000-0010-0000-0300-000001000000}" name="Amy's Projects"/>
    <tableColumn id="2" xr3:uid="{00000000-0010-0000-0300-000002000000}" name="Shimmer"/>
    <tableColumn id="4" xr3:uid="{00000000-0010-0000-0300-000004000000}" name="Applozic"/>
    <tableColumn id="5" xr3:uid="{00000000-0010-0000-0300-000005000000}" name="Ribot"/>
    <tableColumn id="6" xr3:uid="{00000000-0010-0000-0300-000006000000}" name="PocketHub"/>
    <tableColumn id="7" xr3:uid="{00000000-0010-0000-0300-000007000000}" name="ownCloud"/>
    <tableColumn id="8" xr3:uid="{00000000-0010-0000-0300-000008000000}" name="Slide"/>
    <tableColumn id="9" xr3:uid="{00000000-0010-0000-0300-000009000000}" name="OpenLauncher"/>
    <tableColumn id="10" xr3:uid="{00000000-0010-0000-0300-00000A000000}" name="Activity Tracking/Location Sharing App"/>
    <tableColumn id="11" xr3:uid="{00000000-0010-0000-0300-00000B000000}" name="Note App"/>
    <tableColumn id="12" xr3:uid="{00000000-0010-0000-0300-00000C000000}" name="Plaid App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76" displayName="Table76" ref="A4:K19" totalsRowShown="0" headerRowDxfId="55">
  <autoFilter ref="A4:K19" xr:uid="{00000000-0009-0000-0100-000009000000}"/>
  <tableColumns count="11">
    <tableColumn id="1" xr3:uid="{00000000-0010-0000-0400-000001000000}" name="Tony's Projects"/>
    <tableColumn id="2" xr3:uid="{00000000-0010-0000-0400-000002000000}" name="Hadoop BAM (genomics)"/>
    <tableColumn id="4" xr3:uid="{00000000-0010-0000-0400-000004000000}" name="Chemistry DK."/>
    <tableColumn id="5" xr3:uid="{00000000-0010-0000-0400-000005000000}" name="Jannovar for VCF"/>
    <tableColumn id="6" xr3:uid="{00000000-0010-0000-0400-000006000000}" name="Varsim"/>
    <tableColumn id="7" xr3:uid="{00000000-0010-0000-0400-000007000000}" name="Cancer Registry cgritt"/>
    <tableColumn id="8" xr3:uid="{00000000-0010-0000-0400-000008000000}" name="openCGA"/>
    <tableColumn id="9" xr3:uid="{00000000-0010-0000-0400-000009000000}" name="intermine"/>
    <tableColumn id="10" xr3:uid="{00000000-0010-0000-0400-00000A000000}" name="Caleydo"/>
    <tableColumn id="11" xr3:uid="{00000000-0010-0000-0400-00000B000000}" name="IGV"/>
    <tableColumn id="12" xr3:uid="{00000000-0010-0000-0400-00000C000000}" name="Irida-dev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767" displayName="Table767" ref="A22:K37" totalsRowShown="0">
  <autoFilter ref="A22:K37" xr:uid="{00000000-0009-0000-0100-00000A000000}"/>
  <tableColumns count="11">
    <tableColumn id="1" xr3:uid="{00000000-0010-0000-0500-000001000000}" name="Wilfredo's Projects "/>
    <tableColumn id="2" xr3:uid="{00000000-0010-0000-0500-000002000000}" name="Dungeon"/>
    <tableColumn id="4" xr3:uid="{00000000-0010-0000-0500-000004000000}" name="Game Engine"/>
    <tableColumn id="5" xr3:uid="{00000000-0010-0000-0500-000005000000}" name="Magarena"/>
    <tableColumn id="6" xr3:uid="{00000000-0010-0000-0500-000006000000}" name="Xmage"/>
    <tableColumn id="7" xr3:uid="{00000000-0010-0000-0500-000007000000}" name="Martian Run"/>
    <tableColumn id="8" xr3:uid="{00000000-0010-0000-0500-000008000000}" name="Mindustry"/>
    <tableColumn id="9" xr3:uid="{00000000-0010-0000-0500-000009000000}" name="PretendYoureXyzzy"/>
    <tableColumn id="10" xr3:uid="{00000000-0010-0000-0500-00000A000000}" name="Seventh"/>
    <tableColumn id="11" xr3:uid="{00000000-0010-0000-0500-00000B000000}" name="Stendhal"/>
    <tableColumn id="12" xr3:uid="{00000000-0010-0000-0500-00000C000000}" name="Terasolog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679" displayName="Table7679" ref="A39:K54" totalsRowShown="0">
  <autoFilter ref="A39:K54" xr:uid="{00000000-0009-0000-0100-00000B000000}"/>
  <tableColumns count="11">
    <tableColumn id="1" xr3:uid="{00000000-0010-0000-0600-000001000000}" name="Logan's Projects "/>
    <tableColumn id="2" xr3:uid="{00000000-0010-0000-0600-000002000000}" name="Crawler4j"/>
    <tableColumn id="4" xr3:uid="{00000000-0010-0000-0600-000004000000}" name="Incibator Dubbo"/>
    <tableColumn id="5" xr3:uid="{00000000-0010-0000-0600-000005000000}" name="KillBill"/>
    <tableColumn id="6" xr3:uid="{00000000-0010-0000-0600-000006000000}" name="Open Refine"/>
    <tableColumn id="7" xr3:uid="{00000000-0010-0000-0600-000007000000}" name="Stage Monitor"/>
    <tableColumn id="8" xr3:uid="{00000000-0010-0000-0600-000008000000}" name="Graph Hopper"/>
    <tableColumn id="9" xr3:uid="{00000000-0010-0000-0600-000009000000}" name="h20.io"/>
    <tableColumn id="10" xr3:uid="{00000000-0010-0000-0600-00000A000000}" name="Omni Notes"/>
    <tableColumn id="11" xr3:uid="{00000000-0010-0000-0600-00000B000000}" name="pinpoint"/>
    <tableColumn id="12" xr3:uid="{00000000-0010-0000-0600-00000C000000}" name="openFir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767910" displayName="Table767910" ref="A56:K71" totalsRowShown="0" headerRowDxfId="54">
  <autoFilter ref="A56:K71" xr:uid="{00000000-0009-0000-0100-00000C000000}"/>
  <tableColumns count="11">
    <tableColumn id="1" xr3:uid="{00000000-0010-0000-0700-000001000000}" name="Sim's Projects"/>
    <tableColumn id="2" xr3:uid="{00000000-0010-0000-0700-000002000000}" name="Quartz Scheduler" dataDxfId="53"/>
    <tableColumn id="4" xr3:uid="{00000000-0010-0000-0700-000004000000}" name="Open EMRConect"/>
    <tableColumn id="5" xr3:uid="{00000000-0010-0000-0700-000005000000}" name="Wallet"/>
    <tableColumn id="6" xr3:uid="{00000000-0010-0000-0700-000006000000}" name="Secure Banking System"/>
    <tableColumn id="7" xr3:uid="{00000000-0010-0000-0700-000007000000}" name="Calendar System"/>
    <tableColumn id="8" xr3:uid="{00000000-0010-0000-0700-000008000000}" name="Time4J"/>
    <tableColumn id="9" xr3:uid="{00000000-0010-0000-0700-000009000000}" name="Voj "/>
    <tableColumn id="10" xr3:uid="{00000000-0010-0000-0700-00000A000000}" name="Core Flight Systm(CFS) and data Dictionary(CCDD) Utility"/>
    <tableColumn id="11" xr3:uid="{00000000-0010-0000-0700-00000B000000}" name="Dert"/>
    <tableColumn id="12" xr3:uid="{00000000-0010-0000-0700-00000C000000}" name="Hyper realistic zombi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e511" displayName="Table511" ref="A146:K160" totalsRowShown="0" headerRowDxfId="52" headerRowBorderDxfId="50" tableBorderDxfId="51">
  <autoFilter ref="A146:K160" xr:uid="{00000000-0009-0000-0100-00000D000000}"/>
  <tableColumns count="11">
    <tableColumn id="1" xr3:uid="{00000000-0010-0000-0800-000001000000}" name="Robert’s Projects"/>
    <tableColumn id="2" xr3:uid="{00000000-0010-0000-0800-000002000000}" name="Jpacman Framework" dataDxfId="49"/>
    <tableColumn id="4" xr3:uid="{00000000-0010-0000-0800-000004000000}" name="seventh" dataDxfId="48"/>
    <tableColumn id="5" xr3:uid="{00000000-0010-0000-0800-000005000000}" name="Snake" dataDxfId="47"/>
    <tableColumn id="6" xr3:uid="{00000000-0010-0000-0800-000006000000}" name="Java String Similarity" dataDxfId="46"/>
    <tableColumn id="7" xr3:uid="{00000000-0010-0000-0800-000007000000}" name="LeetCode Sol Res" dataDxfId="45"/>
    <tableColumn id="8" xr3:uid="{00000000-0010-0000-0800-000008000000}" name="Game of Life in Java" dataDxfId="44"/>
    <tableColumn id="9" xr3:uid="{00000000-0010-0000-0800-000009000000}" name="EduMIPS64" dataDxfId="43"/>
    <tableColumn id="10" xr3:uid="{00000000-0010-0000-0800-00000A000000}" name="ATM Simulator" dataDxfId="42"/>
    <tableColumn id="11" xr3:uid="{00000000-0010-0000-0800-00000B000000}" name="RinSim" dataDxfId="41"/>
    <tableColumn id="12" xr3:uid="{00000000-0010-0000-0800-00000C000000}" name="Mathematics" dataDxfId="4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tabSelected="1" topLeftCell="B145" zoomScale="58" workbookViewId="0" xr3:uid="{AEA406A1-0E4B-5B11-9CD5-51D6E497D94C}">
      <selection activeCell="M13" sqref="M13"/>
    </sheetView>
  </sheetViews>
  <sheetFormatPr defaultColWidth="10.875" defaultRowHeight="15.95"/>
  <cols>
    <col min="1" max="1" width="46.875" customWidth="1"/>
    <col min="2" max="11" width="15" customWidth="1"/>
    <col min="12" max="13" width="11" bestFit="1" customWidth="1"/>
    <col min="15" max="15" width="11" bestFit="1" customWidth="1"/>
    <col min="18" max="20" width="11" bestFit="1" customWidth="1"/>
  </cols>
  <sheetData>
    <row r="1" spans="1:12">
      <c r="G1" t="s">
        <v>0</v>
      </c>
      <c r="I1" t="s">
        <v>1</v>
      </c>
    </row>
    <row r="2" spans="1:12" ht="39.950000000000003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/>
    </row>
    <row r="5" spans="1:12">
      <c r="A5" t="s">
        <v>13</v>
      </c>
      <c r="B5" s="1">
        <v>2</v>
      </c>
      <c r="C5" s="1">
        <v>154</v>
      </c>
      <c r="D5" s="1">
        <v>11</v>
      </c>
      <c r="E5" s="1">
        <v>4</v>
      </c>
      <c r="F5" s="1">
        <v>15</v>
      </c>
      <c r="G5" s="1">
        <v>230</v>
      </c>
      <c r="H5" s="1">
        <v>119</v>
      </c>
      <c r="I5" s="1">
        <v>183</v>
      </c>
      <c r="J5" s="1">
        <v>69</v>
      </c>
      <c r="K5" s="1">
        <v>32</v>
      </c>
      <c r="L5" s="1"/>
    </row>
    <row r="6" spans="1:12">
      <c r="A6" t="s">
        <v>14</v>
      </c>
      <c r="B6" s="1">
        <v>0</v>
      </c>
      <c r="C6" s="1">
        <v>0</v>
      </c>
      <c r="D6" s="1">
        <f>0</f>
        <v>0</v>
      </c>
      <c r="E6" s="1">
        <v>0</v>
      </c>
      <c r="F6" s="1">
        <f>0</f>
        <v>0</v>
      </c>
      <c r="G6" s="1">
        <f>0</f>
        <v>0</v>
      </c>
      <c r="H6" s="1">
        <v>0</v>
      </c>
      <c r="I6" s="1">
        <v>2</v>
      </c>
      <c r="J6" s="1">
        <v>0</v>
      </c>
      <c r="K6" s="1">
        <v>0</v>
      </c>
      <c r="L6" s="1"/>
    </row>
    <row r="7" spans="1:12">
      <c r="A7" t="s">
        <v>15</v>
      </c>
      <c r="B7" s="1">
        <v>1</v>
      </c>
      <c r="C7" s="1">
        <f>0+42+34+41+8+2+1+2+3+19</f>
        <v>152</v>
      </c>
      <c r="D7" s="1">
        <f>2</f>
        <v>2</v>
      </c>
      <c r="E7" s="1">
        <v>1</v>
      </c>
      <c r="F7" s="1">
        <f>0</f>
        <v>0</v>
      </c>
      <c r="G7" s="1">
        <v>11</v>
      </c>
      <c r="H7" s="1">
        <v>29</v>
      </c>
      <c r="I7" s="1">
        <v>274</v>
      </c>
      <c r="J7" s="1">
        <v>39</v>
      </c>
      <c r="K7" s="1">
        <v>20</v>
      </c>
      <c r="L7" s="1"/>
    </row>
    <row r="8" spans="1:12">
      <c r="A8" t="s">
        <v>16</v>
      </c>
      <c r="B8" s="1">
        <v>34</v>
      </c>
      <c r="C8" s="1">
        <v>2436</v>
      </c>
      <c r="D8" s="1">
        <v>525</v>
      </c>
      <c r="E8" s="1">
        <v>81</v>
      </c>
      <c r="F8" s="1">
        <v>155</v>
      </c>
      <c r="G8" s="1">
        <v>830</v>
      </c>
      <c r="H8" s="1">
        <v>1932</v>
      </c>
      <c r="I8" s="1">
        <v>2108</v>
      </c>
      <c r="J8" s="1">
        <v>1007</v>
      </c>
      <c r="K8" s="1">
        <v>790</v>
      </c>
      <c r="L8" s="1"/>
    </row>
    <row r="9" spans="1:12">
      <c r="A9" t="s">
        <v>17</v>
      </c>
      <c r="B9" s="1">
        <v>67</v>
      </c>
      <c r="C9" s="1">
        <v>7242</v>
      </c>
      <c r="D9" s="1">
        <v>1278</v>
      </c>
      <c r="E9" s="1">
        <v>213</v>
      </c>
      <c r="F9" s="1">
        <v>193</v>
      </c>
      <c r="G9" s="1">
        <v>1908</v>
      </c>
      <c r="H9" s="1">
        <v>2308</v>
      </c>
      <c r="I9" s="1">
        <v>7628</v>
      </c>
      <c r="J9" s="1">
        <v>3522</v>
      </c>
      <c r="K9" s="1">
        <v>640</v>
      </c>
      <c r="L9" s="1"/>
    </row>
    <row r="10" spans="1:12">
      <c r="A10" t="s">
        <v>18</v>
      </c>
      <c r="B10" s="1">
        <v>47</v>
      </c>
      <c r="C10" s="1">
        <v>10289</v>
      </c>
      <c r="D10" s="1">
        <v>1145</v>
      </c>
      <c r="E10" s="1">
        <v>51</v>
      </c>
      <c r="F10" s="1">
        <v>444</v>
      </c>
      <c r="G10" s="1">
        <v>1491</v>
      </c>
      <c r="H10" s="1">
        <v>1497</v>
      </c>
      <c r="I10" s="1">
        <v>3648</v>
      </c>
      <c r="J10" s="1">
        <v>879</v>
      </c>
      <c r="K10" s="1">
        <v>2675</v>
      </c>
      <c r="L10" s="1"/>
    </row>
    <row r="11" spans="1:12">
      <c r="A11" t="s">
        <v>19</v>
      </c>
      <c r="B11" s="1">
        <v>0</v>
      </c>
      <c r="C11" s="1">
        <f>0</f>
        <v>0</v>
      </c>
      <c r="D11" s="1">
        <f>0</f>
        <v>0</v>
      </c>
      <c r="E11" s="1">
        <v>0</v>
      </c>
      <c r="F11" s="1">
        <f>0</f>
        <v>0</v>
      </c>
      <c r="G11" s="1">
        <f>0</f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2">
      <c r="A12" t="s">
        <v>20</v>
      </c>
      <c r="B12" s="1">
        <v>0</v>
      </c>
      <c r="C12" s="1">
        <f>0</f>
        <v>0</v>
      </c>
      <c r="D12" s="1">
        <f>0</f>
        <v>0</v>
      </c>
      <c r="E12" s="1">
        <v>0</v>
      </c>
      <c r="F12" s="1">
        <f>0</f>
        <v>0</v>
      </c>
      <c r="G12" s="1">
        <f>0</f>
        <v>0</v>
      </c>
      <c r="H12" s="1">
        <v>0</v>
      </c>
      <c r="I12" s="1">
        <v>0</v>
      </c>
      <c r="J12" s="1">
        <v>0</v>
      </c>
      <c r="K12" s="1">
        <v>0</v>
      </c>
      <c r="L12" s="1"/>
    </row>
    <row r="13" spans="1:12">
      <c r="A13" t="s">
        <v>21</v>
      </c>
      <c r="B13" s="1">
        <v>0</v>
      </c>
      <c r="C13" s="1">
        <f>0</f>
        <v>0</v>
      </c>
      <c r="D13" s="1">
        <f>0</f>
        <v>0</v>
      </c>
      <c r="E13" s="1">
        <v>0</v>
      </c>
      <c r="F13" s="1">
        <f>0</f>
        <v>0</v>
      </c>
      <c r="G13" s="1">
        <f>0</f>
        <v>0</v>
      </c>
      <c r="H13" s="1">
        <v>0</v>
      </c>
      <c r="I13" s="1">
        <v>0</v>
      </c>
      <c r="J13" s="1">
        <v>0</v>
      </c>
      <c r="K13" s="1">
        <v>0</v>
      </c>
      <c r="L13" s="1"/>
    </row>
    <row r="14" spans="1:12">
      <c r="A14" t="s">
        <v>22</v>
      </c>
      <c r="B14" s="1">
        <v>0</v>
      </c>
      <c r="C14" s="1">
        <f>0</f>
        <v>0</v>
      </c>
      <c r="D14" s="1">
        <v>1</v>
      </c>
      <c r="E14" s="1">
        <v>0</v>
      </c>
      <c r="F14" s="1">
        <v>1</v>
      </c>
      <c r="G14" s="1">
        <f>0</f>
        <v>0</v>
      </c>
      <c r="H14" s="1">
        <v>0</v>
      </c>
      <c r="I14" s="1">
        <v>1</v>
      </c>
      <c r="J14" s="1">
        <v>4</v>
      </c>
      <c r="K14" s="1">
        <v>8</v>
      </c>
      <c r="L14" s="1"/>
    </row>
    <row r="15" spans="1:12">
      <c r="A15" t="s">
        <v>23</v>
      </c>
    </row>
    <row r="16" spans="1:12">
      <c r="A16" t="s">
        <v>24</v>
      </c>
      <c r="B16">
        <f>B5/SUM(B5:B14)*100</f>
        <v>1.3245033112582782</v>
      </c>
      <c r="C16">
        <f t="shared" ref="C16:K16" si="0">C5/SUM(C5:C14)*100</f>
        <v>0.75963103635377105</v>
      </c>
      <c r="D16">
        <f t="shared" si="0"/>
        <v>0.37137069547602969</v>
      </c>
      <c r="E16">
        <f t="shared" si="0"/>
        <v>1.1428571428571428</v>
      </c>
      <c r="F16">
        <f t="shared" si="0"/>
        <v>1.8564356435643563</v>
      </c>
      <c r="G16">
        <f t="shared" si="0"/>
        <v>5.1454138702460845</v>
      </c>
      <c r="H16">
        <f t="shared" si="0"/>
        <v>2.0220900594732369</v>
      </c>
      <c r="I16">
        <f t="shared" si="0"/>
        <v>1.3218722912453047</v>
      </c>
      <c r="J16">
        <f t="shared" si="0"/>
        <v>1.25</v>
      </c>
      <c r="K16">
        <f t="shared" si="0"/>
        <v>0.7683073229291717</v>
      </c>
    </row>
    <row r="17" spans="1:18">
      <c r="A17" t="s">
        <v>25</v>
      </c>
      <c r="B17">
        <f>B7/SUM(B5:B14)*100</f>
        <v>0.66225165562913912</v>
      </c>
      <c r="C17">
        <f t="shared" ref="C17:K17" si="1">C7/SUM(C5:C14)*100</f>
        <v>0.7497656982193065</v>
      </c>
      <c r="D17">
        <f t="shared" si="1"/>
        <v>6.7521944632005407E-2</v>
      </c>
      <c r="E17">
        <f t="shared" si="1"/>
        <v>0.2857142857142857</v>
      </c>
      <c r="F17">
        <f t="shared" si="1"/>
        <v>0</v>
      </c>
      <c r="G17">
        <f t="shared" si="1"/>
        <v>0.24608501118568235</v>
      </c>
      <c r="H17">
        <f t="shared" si="1"/>
        <v>0.4927782497875956</v>
      </c>
      <c r="I17">
        <f t="shared" si="1"/>
        <v>1.9791967639410575</v>
      </c>
      <c r="J17">
        <f t="shared" si="1"/>
        <v>0.70652173913043481</v>
      </c>
      <c r="K17">
        <f t="shared" si="1"/>
        <v>0.48019207683073228</v>
      </c>
    </row>
    <row r="18" spans="1:18">
      <c r="A18" t="s">
        <v>26</v>
      </c>
      <c r="B18">
        <f>B6/SUM(B5:B14)*100</f>
        <v>0</v>
      </c>
      <c r="C18">
        <f t="shared" ref="C18:K18" si="2">C6/SUM(C5:C14)*100</f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1.4446691707598961E-2</v>
      </c>
      <c r="J18">
        <f t="shared" si="2"/>
        <v>0</v>
      </c>
      <c r="K18">
        <f t="shared" si="2"/>
        <v>0</v>
      </c>
    </row>
    <row r="19" spans="1:18">
      <c r="A19" t="s">
        <v>27</v>
      </c>
      <c r="B19">
        <f>SUM(B16:B18)</f>
        <v>1.9867549668874174</v>
      </c>
      <c r="C19">
        <f t="shared" ref="C19:K19" si="3">SUM(C16:C18)</f>
        <v>1.5093967345730777</v>
      </c>
      <c r="D19">
        <f t="shared" si="3"/>
        <v>0.43889264010803508</v>
      </c>
      <c r="E19">
        <f t="shared" si="3"/>
        <v>1.4285714285714284</v>
      </c>
      <c r="F19">
        <f t="shared" si="3"/>
        <v>1.8564356435643563</v>
      </c>
      <c r="G19">
        <f t="shared" si="3"/>
        <v>5.391498881431767</v>
      </c>
      <c r="H19">
        <f t="shared" si="3"/>
        <v>2.5148683092608324</v>
      </c>
      <c r="I19">
        <f t="shared" si="3"/>
        <v>3.3155157468939613</v>
      </c>
      <c r="J19">
        <f t="shared" si="3"/>
        <v>1.9565217391304348</v>
      </c>
      <c r="K19">
        <f t="shared" si="3"/>
        <v>1.2484993997599041</v>
      </c>
    </row>
    <row r="20" spans="1:18">
      <c r="A20" s="1"/>
      <c r="P20" s="4"/>
      <c r="Q20" s="5"/>
      <c r="R20" s="6"/>
    </row>
    <row r="21" spans="1:18">
      <c r="P21" s="5"/>
      <c r="Q21" s="5"/>
    </row>
    <row r="22" spans="1:18">
      <c r="A22" s="1" t="s">
        <v>28</v>
      </c>
      <c r="B22" t="s">
        <v>29</v>
      </c>
      <c r="C22" t="s">
        <v>30</v>
      </c>
      <c r="D22" t="s">
        <v>31</v>
      </c>
      <c r="E22" t="s">
        <v>32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  <c r="K22" t="s">
        <v>38</v>
      </c>
      <c r="P22" s="5"/>
      <c r="Q22" s="5"/>
    </row>
    <row r="23" spans="1:18">
      <c r="A23" t="s">
        <v>13</v>
      </c>
      <c r="B23">
        <v>10</v>
      </c>
      <c r="C23">
        <v>1</v>
      </c>
      <c r="D23">
        <v>37</v>
      </c>
      <c r="E23">
        <v>104</v>
      </c>
      <c r="F23">
        <v>8</v>
      </c>
      <c r="G23">
        <v>64</v>
      </c>
      <c r="H23">
        <v>13</v>
      </c>
      <c r="I23">
        <v>93</v>
      </c>
      <c r="J23">
        <v>106</v>
      </c>
      <c r="K23">
        <v>204</v>
      </c>
      <c r="P23" s="5"/>
      <c r="Q23" s="5"/>
    </row>
    <row r="24" spans="1:18">
      <c r="A24" t="s">
        <v>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P24" s="5"/>
      <c r="Q24" s="5"/>
    </row>
    <row r="25" spans="1:18">
      <c r="A25" t="s">
        <v>15</v>
      </c>
      <c r="B25">
        <v>15</v>
      </c>
      <c r="C25">
        <v>0</v>
      </c>
      <c r="D25">
        <v>609</v>
      </c>
      <c r="E25">
        <v>29</v>
      </c>
      <c r="F25">
        <v>2</v>
      </c>
      <c r="G25">
        <v>105</v>
      </c>
      <c r="H25">
        <v>4</v>
      </c>
      <c r="I25">
        <v>154</v>
      </c>
      <c r="J25">
        <v>270</v>
      </c>
      <c r="K25">
        <v>119</v>
      </c>
      <c r="P25" s="5"/>
      <c r="Q25" s="5"/>
    </row>
    <row r="26" spans="1:18">
      <c r="A26" t="s">
        <v>16</v>
      </c>
      <c r="B26">
        <v>301</v>
      </c>
      <c r="C26">
        <v>30</v>
      </c>
      <c r="D26">
        <v>1268</v>
      </c>
      <c r="E26">
        <v>21007</v>
      </c>
      <c r="F26">
        <v>39</v>
      </c>
      <c r="G26">
        <v>183</v>
      </c>
      <c r="H26">
        <v>84</v>
      </c>
      <c r="I26">
        <v>702</v>
      </c>
      <c r="J26">
        <v>2486</v>
      </c>
      <c r="K26">
        <v>1989</v>
      </c>
      <c r="P26" s="5"/>
      <c r="Q26" s="5"/>
    </row>
    <row r="27" spans="1:18">
      <c r="A27" t="s">
        <v>17</v>
      </c>
      <c r="B27">
        <v>726</v>
      </c>
      <c r="C27">
        <v>78</v>
      </c>
      <c r="D27">
        <v>2659</v>
      </c>
      <c r="E27">
        <v>6886</v>
      </c>
      <c r="F27">
        <v>152</v>
      </c>
      <c r="G27">
        <v>1273</v>
      </c>
      <c r="H27">
        <v>144</v>
      </c>
      <c r="I27">
        <v>4127</v>
      </c>
      <c r="J27">
        <v>4679</v>
      </c>
      <c r="K27">
        <v>7495</v>
      </c>
      <c r="P27" s="5"/>
      <c r="Q27" s="5"/>
    </row>
    <row r="28" spans="1:18">
      <c r="A28" t="s">
        <v>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Q28" s="5"/>
    </row>
    <row r="29" spans="1:18">
      <c r="A29" t="s">
        <v>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Q29" s="5"/>
    </row>
    <row r="30" spans="1:18">
      <c r="A30" t="s">
        <v>20</v>
      </c>
      <c r="Q30" s="5"/>
    </row>
    <row r="31" spans="1:18">
      <c r="A31" t="s">
        <v>21</v>
      </c>
      <c r="Q31" s="5"/>
    </row>
    <row r="32" spans="1:18">
      <c r="A32" t="s">
        <v>22</v>
      </c>
      <c r="Q32" s="5"/>
      <c r="R32" s="5"/>
    </row>
    <row r="33" spans="1:18">
      <c r="A33" t="s">
        <v>23</v>
      </c>
      <c r="Q33" s="5"/>
      <c r="R33" s="5"/>
    </row>
    <row r="34" spans="1:18">
      <c r="A34" t="s">
        <v>24</v>
      </c>
      <c r="B34">
        <f>B23/SUM(B23:B32)*100</f>
        <v>0.95057034220532322</v>
      </c>
      <c r="C34">
        <f t="shared" ref="C34:J34" si="4">C23/SUM(C23:C32)*100</f>
        <v>0.91743119266055051</v>
      </c>
      <c r="D34">
        <f t="shared" si="4"/>
        <v>0.80909687294992338</v>
      </c>
      <c r="E34">
        <f t="shared" si="4"/>
        <v>0.3710839934346678</v>
      </c>
      <c r="F34">
        <f t="shared" si="4"/>
        <v>3.9800995024875623</v>
      </c>
      <c r="G34">
        <f t="shared" si="4"/>
        <v>3.9384615384615387</v>
      </c>
      <c r="H34">
        <f t="shared" si="4"/>
        <v>5.3061224489795915</v>
      </c>
      <c r="I34">
        <f t="shared" si="4"/>
        <v>1.8321513002364065</v>
      </c>
      <c r="J34">
        <f t="shared" si="4"/>
        <v>1.4052764152194088</v>
      </c>
      <c r="K34">
        <f>K23/SUM(K23:K32)*100</f>
        <v>2.0801468338941573</v>
      </c>
    </row>
    <row r="35" spans="1:18">
      <c r="A35" t="s">
        <v>25</v>
      </c>
      <c r="B35">
        <f>B25/SUM(B23:B32)*100</f>
        <v>1.4258555133079849</v>
      </c>
      <c r="C35">
        <f t="shared" ref="C35:J35" si="5">C25/SUM(C23:C32)*100</f>
        <v>0</v>
      </c>
      <c r="D35">
        <f t="shared" si="5"/>
        <v>13.317297179094686</v>
      </c>
      <c r="E35">
        <f t="shared" si="5"/>
        <v>0.10347534432312852</v>
      </c>
      <c r="F35">
        <f t="shared" si="5"/>
        <v>0.99502487562189057</v>
      </c>
      <c r="G35">
        <f t="shared" si="5"/>
        <v>6.4615384615384617</v>
      </c>
      <c r="H35">
        <f t="shared" si="5"/>
        <v>1.6326530612244898</v>
      </c>
      <c r="I35">
        <f t="shared" si="5"/>
        <v>3.0338849487785655</v>
      </c>
      <c r="J35">
        <f t="shared" si="5"/>
        <v>3.5794776614079282</v>
      </c>
      <c r="K35">
        <f>K25/SUM(K23:K32)*100</f>
        <v>1.2134189864382585</v>
      </c>
    </row>
    <row r="36" spans="1:18">
      <c r="A36" t="s">
        <v>26</v>
      </c>
      <c r="B36">
        <f>B24/SUM(B23:B32)*100</f>
        <v>0</v>
      </c>
      <c r="C36">
        <f t="shared" ref="C36:K36" si="6">C24/SUM(C23:C32)*100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2.6514649343762426E-2</v>
      </c>
      <c r="K36">
        <f t="shared" si="6"/>
        <v>0</v>
      </c>
    </row>
    <row r="37" spans="1:18">
      <c r="A37" t="s">
        <v>27</v>
      </c>
      <c r="B37">
        <f>SUM(B34:B36)</f>
        <v>2.376425855513308</v>
      </c>
      <c r="C37">
        <f t="shared" ref="C37:K37" si="7">SUM(C34:C36)</f>
        <v>0.91743119266055051</v>
      </c>
      <c r="D37">
        <f t="shared" si="7"/>
        <v>14.12639405204461</v>
      </c>
      <c r="E37">
        <f t="shared" si="7"/>
        <v>0.47455933775779635</v>
      </c>
      <c r="F37">
        <f t="shared" si="7"/>
        <v>4.9751243781094532</v>
      </c>
      <c r="G37">
        <f t="shared" si="7"/>
        <v>10.4</v>
      </c>
      <c r="H37">
        <f t="shared" si="7"/>
        <v>6.9387755102040813</v>
      </c>
      <c r="I37">
        <f t="shared" si="7"/>
        <v>4.8660362490149716</v>
      </c>
      <c r="J37">
        <f t="shared" si="7"/>
        <v>5.0112687259710995</v>
      </c>
      <c r="K37">
        <f t="shared" si="7"/>
        <v>3.2935658203324158</v>
      </c>
    </row>
    <row r="39" spans="1:18">
      <c r="A39" s="1" t="s">
        <v>39</v>
      </c>
      <c r="B39" s="3" t="s">
        <v>40</v>
      </c>
      <c r="C39" t="s">
        <v>41</v>
      </c>
      <c r="D39" t="s">
        <v>42</v>
      </c>
      <c r="E39" t="s">
        <v>43</v>
      </c>
      <c r="F39" t="s">
        <v>44</v>
      </c>
      <c r="G39" t="s">
        <v>45</v>
      </c>
      <c r="H39" t="s">
        <v>46</v>
      </c>
      <c r="I39" t="s">
        <v>47</v>
      </c>
      <c r="J39" t="s">
        <v>48</v>
      </c>
      <c r="K39" t="s">
        <v>49</v>
      </c>
    </row>
    <row r="40" spans="1:18">
      <c r="A40" t="s">
        <v>13</v>
      </c>
      <c r="B40">
        <v>8</v>
      </c>
      <c r="C40">
        <v>141</v>
      </c>
      <c r="D40">
        <v>84</v>
      </c>
      <c r="E40">
        <v>55</v>
      </c>
      <c r="F40">
        <v>96</v>
      </c>
      <c r="G40">
        <v>51</v>
      </c>
      <c r="H40">
        <v>239</v>
      </c>
      <c r="I40">
        <v>6</v>
      </c>
      <c r="J40">
        <v>351</v>
      </c>
      <c r="K40">
        <v>82</v>
      </c>
    </row>
    <row r="41" spans="1:18">
      <c r="A41" t="s">
        <v>14</v>
      </c>
      <c r="B41">
        <v>0</v>
      </c>
      <c r="C41">
        <v>0</v>
      </c>
      <c r="D41">
        <v>0</v>
      </c>
      <c r="E41">
        <v>0</v>
      </c>
      <c r="F41">
        <v>4</v>
      </c>
      <c r="G41">
        <v>0</v>
      </c>
      <c r="H41">
        <v>0</v>
      </c>
      <c r="I41">
        <v>1</v>
      </c>
      <c r="J41">
        <v>6</v>
      </c>
      <c r="K41">
        <v>0</v>
      </c>
    </row>
    <row r="42" spans="1:18">
      <c r="A42" t="s">
        <v>15</v>
      </c>
      <c r="B42">
        <v>0</v>
      </c>
      <c r="C42">
        <v>75</v>
      </c>
      <c r="D42">
        <v>229</v>
      </c>
      <c r="E42">
        <v>14</v>
      </c>
      <c r="F42">
        <v>138</v>
      </c>
      <c r="G42">
        <v>34</v>
      </c>
      <c r="H42">
        <v>93</v>
      </c>
      <c r="I42">
        <v>9</v>
      </c>
      <c r="J42">
        <v>236</v>
      </c>
      <c r="K42">
        <v>19</v>
      </c>
    </row>
    <row r="43" spans="1:18">
      <c r="A43" t="s">
        <v>16</v>
      </c>
      <c r="B43">
        <v>71</v>
      </c>
      <c r="C43">
        <v>1247</v>
      </c>
      <c r="D43">
        <v>1427</v>
      </c>
      <c r="E43">
        <v>607</v>
      </c>
      <c r="F43">
        <v>465</v>
      </c>
      <c r="G43">
        <v>547</v>
      </c>
      <c r="H43">
        <v>1387</v>
      </c>
      <c r="I43">
        <v>165</v>
      </c>
      <c r="J43">
        <v>3809</v>
      </c>
      <c r="K43">
        <v>1531</v>
      </c>
    </row>
    <row r="44" spans="1:18">
      <c r="A44" t="s">
        <v>17</v>
      </c>
      <c r="B44">
        <v>256</v>
      </c>
      <c r="C44">
        <v>3264</v>
      </c>
      <c r="D44">
        <v>1194</v>
      </c>
      <c r="E44">
        <v>1149</v>
      </c>
      <c r="F44">
        <v>786</v>
      </c>
      <c r="G44">
        <v>2546</v>
      </c>
      <c r="H44">
        <v>4871</v>
      </c>
      <c r="I44">
        <v>471</v>
      </c>
      <c r="J44">
        <v>10604</v>
      </c>
      <c r="K44">
        <v>4809</v>
      </c>
    </row>
    <row r="45" spans="1:18">
      <c r="A45" t="s">
        <v>18</v>
      </c>
      <c r="B45">
        <v>48</v>
      </c>
      <c r="C45">
        <v>1023</v>
      </c>
      <c r="D45">
        <v>4443</v>
      </c>
      <c r="E45">
        <v>896</v>
      </c>
      <c r="F45">
        <v>1294</v>
      </c>
      <c r="G45">
        <v>980</v>
      </c>
      <c r="H45">
        <v>1885</v>
      </c>
      <c r="I45">
        <v>200</v>
      </c>
      <c r="J45">
        <v>7221</v>
      </c>
      <c r="K45">
        <v>1370</v>
      </c>
    </row>
    <row r="46" spans="1:18">
      <c r="A46" t="s">
        <v>19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8">
      <c r="A47" t="s">
        <v>20</v>
      </c>
      <c r="B47">
        <v>0</v>
      </c>
      <c r="C47">
        <v>4</v>
      </c>
      <c r="D47">
        <v>0</v>
      </c>
      <c r="E47">
        <v>0</v>
      </c>
      <c r="F47">
        <v>7</v>
      </c>
      <c r="G47">
        <v>0</v>
      </c>
      <c r="H47">
        <v>0</v>
      </c>
      <c r="I47">
        <v>0</v>
      </c>
      <c r="J47">
        <v>6</v>
      </c>
      <c r="K47">
        <v>0</v>
      </c>
    </row>
    <row r="48" spans="1:18">
      <c r="A48" t="s">
        <v>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2">
      <c r="A49" t="s">
        <v>22</v>
      </c>
      <c r="B49">
        <v>0</v>
      </c>
      <c r="C49">
        <v>15</v>
      </c>
      <c r="D49">
        <v>5</v>
      </c>
      <c r="E49">
        <v>0</v>
      </c>
      <c r="F49">
        <v>5</v>
      </c>
      <c r="G49">
        <v>1</v>
      </c>
      <c r="H49">
        <v>3</v>
      </c>
      <c r="I49">
        <v>0</v>
      </c>
      <c r="J49">
        <v>40</v>
      </c>
      <c r="K49">
        <v>1</v>
      </c>
    </row>
    <row r="50" spans="1:12">
      <c r="A50" t="s">
        <v>23</v>
      </c>
    </row>
    <row r="51" spans="1:12">
      <c r="A51" t="s">
        <v>24</v>
      </c>
      <c r="B51">
        <f>B40/SUM(B40:B49)</f>
        <v>2.0887728459530026E-2</v>
      </c>
      <c r="C51">
        <f t="shared" ref="C51:K51" si="8">C40/SUM(C40:C49)</f>
        <v>2.4440977639105563E-2</v>
      </c>
      <c r="D51">
        <f t="shared" si="8"/>
        <v>1.1379030073150907E-2</v>
      </c>
      <c r="E51">
        <f t="shared" si="8"/>
        <v>2.0213156927600145E-2</v>
      </c>
      <c r="F51">
        <f t="shared" si="8"/>
        <v>3.434704830053667E-2</v>
      </c>
      <c r="G51">
        <f t="shared" si="8"/>
        <v>1.2262563116133687E-2</v>
      </c>
      <c r="H51">
        <f t="shared" si="8"/>
        <v>2.8190610993158765E-2</v>
      </c>
      <c r="I51">
        <f t="shared" si="8"/>
        <v>7.0422535211267607E-3</v>
      </c>
      <c r="J51">
        <f t="shared" si="8"/>
        <v>1.5758990706236251E-2</v>
      </c>
      <c r="K51">
        <f t="shared" si="8"/>
        <v>1.0496671786994368E-2</v>
      </c>
    </row>
    <row r="52" spans="1:12">
      <c r="A52" t="s">
        <v>25</v>
      </c>
      <c r="B52">
        <f>B42/SUM(B40:B49)*100</f>
        <v>0</v>
      </c>
      <c r="C52">
        <f t="shared" ref="C52:K52" si="9">C42/SUM(C40:C49)*100</f>
        <v>1.3000520020800832</v>
      </c>
      <c r="D52">
        <f t="shared" si="9"/>
        <v>3.1021403413709021</v>
      </c>
      <c r="E52">
        <f t="shared" si="9"/>
        <v>0.51451672179345831</v>
      </c>
      <c r="F52">
        <f t="shared" si="9"/>
        <v>4.9373881932021471</v>
      </c>
      <c r="G52">
        <f t="shared" si="9"/>
        <v>0.81750420774224575</v>
      </c>
      <c r="H52">
        <f t="shared" si="9"/>
        <v>1.0969568294409058</v>
      </c>
      <c r="I52">
        <f t="shared" si="9"/>
        <v>1.056338028169014</v>
      </c>
      <c r="J52">
        <f t="shared" si="9"/>
        <v>1.0595788622996454</v>
      </c>
      <c r="K52">
        <f t="shared" si="9"/>
        <v>0.24321556579621098</v>
      </c>
    </row>
    <row r="53" spans="1:12">
      <c r="A53" t="s">
        <v>26</v>
      </c>
      <c r="B53">
        <f>B41/SUM(B40:B49)*100</f>
        <v>0</v>
      </c>
      <c r="C53">
        <f t="shared" ref="C53:J53" si="10">C41/SUM(C40:C49)*100</f>
        <v>0</v>
      </c>
      <c r="D53">
        <f t="shared" si="10"/>
        <v>0</v>
      </c>
      <c r="E53">
        <f t="shared" si="10"/>
        <v>0</v>
      </c>
      <c r="F53">
        <f t="shared" si="10"/>
        <v>0.14311270125223613</v>
      </c>
      <c r="G53">
        <f t="shared" si="10"/>
        <v>0</v>
      </c>
      <c r="H53">
        <f t="shared" si="10"/>
        <v>0</v>
      </c>
      <c r="I53">
        <f t="shared" si="10"/>
        <v>0.11737089201877934</v>
      </c>
      <c r="J53">
        <f t="shared" si="10"/>
        <v>2.6938445651685898E-2</v>
      </c>
      <c r="K53">
        <f>K41/SUM(K40:K49)*100</f>
        <v>0</v>
      </c>
    </row>
    <row r="54" spans="1:12">
      <c r="A54" t="s">
        <v>27</v>
      </c>
      <c r="B54">
        <f>SUM(B51:B53)</f>
        <v>2.0887728459530026E-2</v>
      </c>
      <c r="C54">
        <f t="shared" ref="C54:K54" si="11">SUM(C51:C53)</f>
        <v>1.3244929797191887</v>
      </c>
      <c r="D54">
        <f t="shared" si="11"/>
        <v>3.113519371444053</v>
      </c>
      <c r="E54">
        <f t="shared" si="11"/>
        <v>0.53472987872105848</v>
      </c>
      <c r="F54">
        <f t="shared" si="11"/>
        <v>5.1148479427549196</v>
      </c>
      <c r="G54">
        <f t="shared" si="11"/>
        <v>0.82976677085837947</v>
      </c>
      <c r="H54">
        <f t="shared" si="11"/>
        <v>1.1251474404340644</v>
      </c>
      <c r="I54">
        <f t="shared" si="11"/>
        <v>1.18075117370892</v>
      </c>
      <c r="J54">
        <f t="shared" si="11"/>
        <v>1.1022762986575676</v>
      </c>
      <c r="K54">
        <f t="shared" si="11"/>
        <v>0.25371223758320532</v>
      </c>
    </row>
    <row r="56" spans="1:12" ht="80.099999999999994">
      <c r="A56" s="4" t="s">
        <v>50</v>
      </c>
      <c r="B56" s="5" t="s">
        <v>51</v>
      </c>
      <c r="C56" s="6" t="s">
        <v>52</v>
      </c>
      <c r="D56" s="5" t="s">
        <v>53</v>
      </c>
      <c r="E56" s="6" t="s">
        <v>54</v>
      </c>
      <c r="F56" s="6" t="s">
        <v>55</v>
      </c>
      <c r="G56" s="6" t="s">
        <v>56</v>
      </c>
      <c r="H56" s="6" t="s">
        <v>57</v>
      </c>
      <c r="I56" s="6" t="s">
        <v>58</v>
      </c>
      <c r="J56" s="6" t="s">
        <v>59</v>
      </c>
      <c r="K56" s="6" t="s">
        <v>60</v>
      </c>
      <c r="L56" s="6"/>
    </row>
    <row r="57" spans="1:12">
      <c r="A57" s="5" t="s">
        <v>13</v>
      </c>
      <c r="B57" s="5">
        <v>71</v>
      </c>
      <c r="C57">
        <v>22</v>
      </c>
      <c r="D57">
        <v>0</v>
      </c>
      <c r="E57">
        <v>0</v>
      </c>
      <c r="F57">
        <v>20</v>
      </c>
      <c r="G57">
        <v>0</v>
      </c>
      <c r="H57">
        <v>1</v>
      </c>
      <c r="I57">
        <v>4</v>
      </c>
      <c r="J57">
        <v>14</v>
      </c>
      <c r="K57">
        <v>0</v>
      </c>
    </row>
    <row r="58" spans="1:12">
      <c r="A58" s="5" t="s">
        <v>14</v>
      </c>
      <c r="B58" s="5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2">
      <c r="A59" s="5" t="s">
        <v>15</v>
      </c>
      <c r="B59" s="5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2">
      <c r="A60" s="5" t="s">
        <v>61</v>
      </c>
      <c r="B60" s="5">
        <v>459</v>
      </c>
      <c r="C60">
        <v>177</v>
      </c>
      <c r="D60">
        <v>11</v>
      </c>
      <c r="E60">
        <v>61</v>
      </c>
      <c r="F60">
        <v>45</v>
      </c>
      <c r="G60">
        <v>58</v>
      </c>
      <c r="H60">
        <v>39</v>
      </c>
      <c r="I60">
        <v>5</v>
      </c>
      <c r="J60">
        <v>334</v>
      </c>
      <c r="K60">
        <v>20</v>
      </c>
    </row>
    <row r="61" spans="1:12">
      <c r="A61" s="5" t="s">
        <v>17</v>
      </c>
      <c r="B61" s="5">
        <v>1181</v>
      </c>
      <c r="C61">
        <v>542</v>
      </c>
      <c r="D61">
        <v>3</v>
      </c>
      <c r="E61">
        <v>112</v>
      </c>
      <c r="F61">
        <v>116</v>
      </c>
      <c r="G61">
        <v>0</v>
      </c>
      <c r="H61">
        <v>165</v>
      </c>
      <c r="I61">
        <v>117</v>
      </c>
      <c r="J61">
        <v>1088</v>
      </c>
      <c r="K61">
        <v>79</v>
      </c>
    </row>
    <row r="62" spans="1:12">
      <c r="A62" s="5" t="s">
        <v>62</v>
      </c>
      <c r="B62" s="5">
        <v>517</v>
      </c>
      <c r="C62">
        <v>78</v>
      </c>
      <c r="D62">
        <v>27</v>
      </c>
      <c r="E62">
        <v>311</v>
      </c>
      <c r="F62">
        <v>62</v>
      </c>
      <c r="G62">
        <v>1</v>
      </c>
      <c r="H62">
        <v>74</v>
      </c>
      <c r="I62">
        <v>0</v>
      </c>
      <c r="J62">
        <v>190</v>
      </c>
      <c r="K62">
        <v>7</v>
      </c>
    </row>
    <row r="63" spans="1:12">
      <c r="A63" s="5" t="s">
        <v>63</v>
      </c>
      <c r="B63" s="5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2">
      <c r="A64" t="s">
        <v>20</v>
      </c>
      <c r="B64" s="5"/>
    </row>
    <row r="65" spans="1:16" ht="15.75">
      <c r="A65" t="s">
        <v>21</v>
      </c>
      <c r="B65" s="5"/>
    </row>
    <row r="66" spans="1:16" ht="15.75">
      <c r="A66" t="s">
        <v>22</v>
      </c>
      <c r="B66" s="5"/>
      <c r="M66" s="55"/>
      <c r="N66" s="55"/>
      <c r="O66" s="55"/>
      <c r="P66" s="55"/>
    </row>
    <row r="67" spans="1:16" ht="15.75">
      <c r="A67" t="s">
        <v>23</v>
      </c>
      <c r="B67" s="5"/>
      <c r="M67" s="38"/>
      <c r="N67" s="55"/>
      <c r="O67" s="55"/>
      <c r="P67" s="55"/>
    </row>
    <row r="68" spans="1:16" ht="15.75">
      <c r="A68" t="s">
        <v>24</v>
      </c>
      <c r="B68" s="5">
        <f>B57/SUM(B57:B66)*100</f>
        <v>3.1867145421903054</v>
      </c>
      <c r="C68" s="5">
        <f t="shared" ref="C68:K68" si="12">C57/SUM(C57:C66)*100</f>
        <v>2.6862026862026864</v>
      </c>
      <c r="D68" s="5">
        <f t="shared" si="12"/>
        <v>0</v>
      </c>
      <c r="E68" s="5">
        <f t="shared" si="12"/>
        <v>0</v>
      </c>
      <c r="F68" s="5">
        <f t="shared" si="12"/>
        <v>8.2304526748971192</v>
      </c>
      <c r="G68" s="5">
        <f t="shared" si="12"/>
        <v>0</v>
      </c>
      <c r="H68" s="5">
        <f t="shared" si="12"/>
        <v>0.35842293906810035</v>
      </c>
      <c r="I68" s="5">
        <f t="shared" si="12"/>
        <v>3.1746031746031744</v>
      </c>
      <c r="J68" s="5">
        <f t="shared" si="12"/>
        <v>0.86100861008610086</v>
      </c>
      <c r="K68" s="5">
        <f t="shared" si="12"/>
        <v>0</v>
      </c>
      <c r="L68" s="5"/>
      <c r="M68" s="56"/>
      <c r="N68" s="56"/>
      <c r="O68" s="56"/>
      <c r="P68" s="38"/>
    </row>
    <row r="69" spans="1:16">
      <c r="A69" t="s">
        <v>25</v>
      </c>
      <c r="B69" s="5">
        <f>B59/SUM(B57:B66)*100</f>
        <v>0</v>
      </c>
      <c r="C69" s="5">
        <f t="shared" ref="C69:K69" si="13">C59/SUM(C57:C66)*100</f>
        <v>0</v>
      </c>
      <c r="D69" s="5">
        <f t="shared" si="13"/>
        <v>0</v>
      </c>
      <c r="E69" s="5">
        <f t="shared" si="13"/>
        <v>0</v>
      </c>
      <c r="F69" s="5">
        <f t="shared" si="13"/>
        <v>0</v>
      </c>
      <c r="G69" s="5">
        <f t="shared" si="13"/>
        <v>0</v>
      </c>
      <c r="H69" s="5">
        <f t="shared" si="13"/>
        <v>0</v>
      </c>
      <c r="I69" s="5">
        <f t="shared" si="13"/>
        <v>0</v>
      </c>
      <c r="J69" s="5">
        <f t="shared" si="13"/>
        <v>0</v>
      </c>
      <c r="K69" s="5">
        <f t="shared" si="13"/>
        <v>0</v>
      </c>
      <c r="L69" s="5"/>
      <c r="M69" s="56"/>
      <c r="N69" s="56"/>
      <c r="O69" s="56"/>
      <c r="P69" s="23"/>
    </row>
    <row r="70" spans="1:16">
      <c r="A70" t="s">
        <v>26</v>
      </c>
      <c r="B70">
        <f>B58/SUM(B57:B66)*100</f>
        <v>0</v>
      </c>
      <c r="C70">
        <f t="shared" ref="C70:K70" si="14">C58/SUM(C57:C66)*100</f>
        <v>0</v>
      </c>
      <c r="D70">
        <f t="shared" si="14"/>
        <v>0</v>
      </c>
      <c r="E70">
        <f t="shared" si="14"/>
        <v>0</v>
      </c>
      <c r="F70">
        <f t="shared" si="14"/>
        <v>0</v>
      </c>
      <c r="G70">
        <f t="shared" si="14"/>
        <v>0</v>
      </c>
      <c r="H70">
        <f t="shared" si="14"/>
        <v>0</v>
      </c>
      <c r="I70">
        <f t="shared" si="14"/>
        <v>0</v>
      </c>
      <c r="J70">
        <f t="shared" si="14"/>
        <v>0</v>
      </c>
      <c r="K70">
        <f t="shared" si="14"/>
        <v>0</v>
      </c>
      <c r="M70" s="56"/>
      <c r="N70" s="56"/>
      <c r="O70" s="56"/>
      <c r="P70" s="23"/>
    </row>
    <row r="71" spans="1:16">
      <c r="A71" t="s">
        <v>27</v>
      </c>
      <c r="B71">
        <f>SUM(B68:B70)</f>
        <v>3.1867145421903054</v>
      </c>
      <c r="C71">
        <f t="shared" ref="C71:K71" si="15">SUM(C68:C70)</f>
        <v>2.6862026862026864</v>
      </c>
      <c r="D71">
        <f t="shared" si="15"/>
        <v>0</v>
      </c>
      <c r="E71">
        <f t="shared" si="15"/>
        <v>0</v>
      </c>
      <c r="F71">
        <f t="shared" si="15"/>
        <v>8.2304526748971192</v>
      </c>
      <c r="G71">
        <f t="shared" si="15"/>
        <v>0</v>
      </c>
      <c r="H71">
        <f t="shared" si="15"/>
        <v>0.35842293906810035</v>
      </c>
      <c r="I71">
        <f t="shared" si="15"/>
        <v>3.1746031746031744</v>
      </c>
      <c r="J71">
        <f t="shared" si="15"/>
        <v>0.86100861008610086</v>
      </c>
      <c r="K71">
        <f t="shared" si="15"/>
        <v>0</v>
      </c>
      <c r="M71" s="56"/>
      <c r="N71" s="56"/>
      <c r="O71" s="56"/>
      <c r="P71" s="23"/>
    </row>
    <row r="72" spans="1:16">
      <c r="A72" s="5"/>
      <c r="B72" s="5"/>
      <c r="C72" s="5"/>
    </row>
    <row r="73" spans="1:16">
      <c r="A73" s="5"/>
      <c r="B73" s="5"/>
      <c r="C73" s="5"/>
    </row>
    <row r="76" spans="1:16">
      <c r="A76" s="1" t="s">
        <v>64</v>
      </c>
      <c r="B76" s="3" t="s">
        <v>65</v>
      </c>
      <c r="C76" t="s">
        <v>66</v>
      </c>
      <c r="D76" t="s">
        <v>67</v>
      </c>
      <c r="E76" t="s">
        <v>68</v>
      </c>
      <c r="F76" t="s">
        <v>69</v>
      </c>
      <c r="G76" t="s">
        <v>70</v>
      </c>
      <c r="H76" t="s">
        <v>71</v>
      </c>
      <c r="I76" t="s">
        <v>72</v>
      </c>
      <c r="J76" t="s">
        <v>73</v>
      </c>
      <c r="K76" t="s">
        <v>74</v>
      </c>
    </row>
    <row r="77" spans="1:16">
      <c r="A77" t="s">
        <v>13</v>
      </c>
      <c r="B77">
        <v>1</v>
      </c>
      <c r="C77">
        <v>45</v>
      </c>
      <c r="D77">
        <v>51</v>
      </c>
      <c r="E77">
        <v>62</v>
      </c>
      <c r="F77">
        <v>19</v>
      </c>
      <c r="G77">
        <v>43</v>
      </c>
      <c r="H77">
        <v>7</v>
      </c>
      <c r="I77">
        <v>6</v>
      </c>
      <c r="J77">
        <v>4</v>
      </c>
      <c r="K77">
        <v>61</v>
      </c>
    </row>
    <row r="78" spans="1:16">
      <c r="A78" t="s">
        <v>14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6">
      <c r="A79" t="s">
        <v>15</v>
      </c>
      <c r="B79">
        <v>1</v>
      </c>
      <c r="C79">
        <v>49</v>
      </c>
      <c r="D79">
        <v>119</v>
      </c>
      <c r="E79">
        <v>243</v>
      </c>
      <c r="F79">
        <v>11</v>
      </c>
      <c r="G79">
        <v>167</v>
      </c>
      <c r="H79">
        <v>8</v>
      </c>
      <c r="I79">
        <v>24</v>
      </c>
      <c r="J79">
        <v>4</v>
      </c>
      <c r="K79">
        <v>312</v>
      </c>
    </row>
    <row r="80" spans="1:16">
      <c r="A80" t="s">
        <v>16</v>
      </c>
      <c r="B80">
        <v>2</v>
      </c>
      <c r="C80">
        <v>259</v>
      </c>
      <c r="D80">
        <v>361</v>
      </c>
      <c r="E80">
        <v>541</v>
      </c>
      <c r="F80">
        <v>211</v>
      </c>
      <c r="G80">
        <v>232</v>
      </c>
      <c r="H80">
        <v>18</v>
      </c>
      <c r="I80">
        <v>79</v>
      </c>
      <c r="J80">
        <v>24</v>
      </c>
      <c r="K80">
        <v>318</v>
      </c>
    </row>
    <row r="81" spans="1:16">
      <c r="A81" t="s">
        <v>17</v>
      </c>
      <c r="B81">
        <v>71</v>
      </c>
      <c r="C81">
        <v>873</v>
      </c>
      <c r="D81">
        <v>478</v>
      </c>
      <c r="E81">
        <v>762</v>
      </c>
      <c r="F81">
        <v>441</v>
      </c>
      <c r="G81">
        <v>924</v>
      </c>
      <c r="H81">
        <v>139</v>
      </c>
      <c r="I81">
        <v>110</v>
      </c>
      <c r="J81">
        <v>28</v>
      </c>
      <c r="K81">
        <v>896</v>
      </c>
    </row>
    <row r="82" spans="1:16">
      <c r="A82" t="s">
        <v>18</v>
      </c>
      <c r="B82">
        <v>11</v>
      </c>
      <c r="C82">
        <v>312</v>
      </c>
      <c r="D82">
        <v>280</v>
      </c>
      <c r="E82">
        <v>396</v>
      </c>
      <c r="F82">
        <v>152</v>
      </c>
      <c r="G82">
        <v>453</v>
      </c>
      <c r="H82">
        <v>66</v>
      </c>
      <c r="I82">
        <v>107</v>
      </c>
      <c r="J82">
        <v>38</v>
      </c>
      <c r="K82">
        <v>597</v>
      </c>
    </row>
    <row r="83" spans="1:16">
      <c r="A83" t="s">
        <v>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6">
      <c r="A84" t="s">
        <v>20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6">
      <c r="A85" t="s">
        <v>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6" ht="15.75">
      <c r="A86" t="s">
        <v>22</v>
      </c>
      <c r="B86">
        <v>0</v>
      </c>
      <c r="C86">
        <v>1</v>
      </c>
      <c r="D86">
        <v>3</v>
      </c>
      <c r="E86">
        <v>3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  <c r="M86" s="57" t="s">
        <v>75</v>
      </c>
      <c r="N86" s="57"/>
      <c r="O86" s="57"/>
      <c r="P86" s="57"/>
    </row>
    <row r="87" spans="1:16" ht="15.75">
      <c r="A87" t="s">
        <v>23</v>
      </c>
      <c r="M87" s="42" t="s">
        <v>76</v>
      </c>
      <c r="N87" s="49" t="s">
        <v>77</v>
      </c>
      <c r="O87" s="49" t="s">
        <v>78</v>
      </c>
      <c r="P87" s="53" t="s">
        <v>79</v>
      </c>
    </row>
    <row r="88" spans="1:16" ht="15.75">
      <c r="A88" t="s">
        <v>24</v>
      </c>
      <c r="B88">
        <f>(B77/SUM(B77:B86)) * 100</f>
        <v>1.1363636363636365</v>
      </c>
      <c r="C88">
        <f t="shared" ref="C88:K88" si="16">(C77/SUM(C77:C86)) * 100</f>
        <v>2.9239766081871341</v>
      </c>
      <c r="D88">
        <f t="shared" si="16"/>
        <v>3.9473684210526314</v>
      </c>
      <c r="E88">
        <f t="shared" si="16"/>
        <v>3.089187842551071</v>
      </c>
      <c r="F88">
        <f t="shared" si="16"/>
        <v>2.2727272727272729</v>
      </c>
      <c r="G88">
        <f t="shared" si="16"/>
        <v>2.3639362286970864</v>
      </c>
      <c r="H88">
        <f t="shared" si="16"/>
        <v>2.9411764705882351</v>
      </c>
      <c r="I88">
        <f t="shared" si="16"/>
        <v>1.8404907975460123</v>
      </c>
      <c r="J88">
        <f t="shared" si="16"/>
        <v>4.0816326530612246</v>
      </c>
      <c r="K88">
        <f t="shared" si="16"/>
        <v>2.7917620137299775</v>
      </c>
      <c r="M88" s="51">
        <f>MAX(B88:K88)</f>
        <v>4.0816326530612246</v>
      </c>
      <c r="N88" s="48">
        <f>MIN(B88:K88)</f>
        <v>1.1363636363636365</v>
      </c>
      <c r="O88" s="48">
        <f>MEDIAN(B88:K88)</f>
        <v>2.8578693109585558</v>
      </c>
      <c r="P88" s="54"/>
    </row>
    <row r="89" spans="1:16">
      <c r="A89" t="s">
        <v>80</v>
      </c>
      <c r="B89">
        <f>(B78/SUM(B77:B86)) * 100</f>
        <v>0</v>
      </c>
      <c r="C89">
        <f t="shared" ref="C89:K89" si="17">(C78/SUM(C77:C86)) * 100</f>
        <v>0</v>
      </c>
      <c r="D89">
        <f t="shared" si="17"/>
        <v>0</v>
      </c>
      <c r="E89">
        <f t="shared" si="17"/>
        <v>0</v>
      </c>
      <c r="F89">
        <f t="shared" si="17"/>
        <v>0</v>
      </c>
      <c r="G89">
        <f t="shared" si="17"/>
        <v>0</v>
      </c>
      <c r="H89">
        <f t="shared" si="17"/>
        <v>0</v>
      </c>
      <c r="I89">
        <f t="shared" si="17"/>
        <v>0</v>
      </c>
      <c r="J89">
        <f t="shared" si="17"/>
        <v>0</v>
      </c>
      <c r="K89">
        <f t="shared" si="17"/>
        <v>0</v>
      </c>
      <c r="M89" s="51">
        <f t="shared" ref="M89:M91" si="18">MAX(B89:K89)</f>
        <v>0</v>
      </c>
      <c r="N89" s="48">
        <f t="shared" ref="N89:N91" si="19">MIN(B89:K89)</f>
        <v>0</v>
      </c>
      <c r="O89" s="48">
        <f t="shared" ref="O89:O91" si="20">MEDIAN(B89:K89)</f>
        <v>0</v>
      </c>
      <c r="P89" s="46"/>
    </row>
    <row r="90" spans="1:16">
      <c r="A90" t="s">
        <v>81</v>
      </c>
      <c r="B90">
        <f>(B79/SUM(B77:B86)) * 100</f>
        <v>1.1363636363636365</v>
      </c>
      <c r="C90">
        <f t="shared" ref="C90:K90" si="21">(C79/SUM(C77:C86)) * 100</f>
        <v>3.1838856400259905</v>
      </c>
      <c r="D90">
        <f t="shared" si="21"/>
        <v>9.2105263157894726</v>
      </c>
      <c r="E90">
        <f t="shared" si="21"/>
        <v>12.107623318385651</v>
      </c>
      <c r="F90">
        <f t="shared" si="21"/>
        <v>1.3157894736842104</v>
      </c>
      <c r="G90">
        <f t="shared" si="21"/>
        <v>9.1808686091258931</v>
      </c>
      <c r="H90">
        <f t="shared" si="21"/>
        <v>3.3613445378151261</v>
      </c>
      <c r="I90">
        <f t="shared" si="21"/>
        <v>7.3619631901840492</v>
      </c>
      <c r="J90">
        <f t="shared" si="21"/>
        <v>4.0816326530612246</v>
      </c>
      <c r="K90">
        <f t="shared" si="21"/>
        <v>14.279176201372998</v>
      </c>
      <c r="M90" s="51">
        <f t="shared" si="18"/>
        <v>14.279176201372998</v>
      </c>
      <c r="N90" s="48">
        <f t="shared" si="19"/>
        <v>1.1363636363636365</v>
      </c>
      <c r="O90" s="48">
        <f t="shared" si="20"/>
        <v>5.7217979216226365</v>
      </c>
      <c r="P90" s="46"/>
    </row>
    <row r="91" spans="1:16">
      <c r="A91" s="18" t="s">
        <v>27</v>
      </c>
      <c r="B91">
        <f>SUM(B88:B90)</f>
        <v>2.2727272727272729</v>
      </c>
      <c r="C91">
        <f t="shared" ref="C91:K91" si="22">SUM(C88:C90)</f>
        <v>6.1078622482131246</v>
      </c>
      <c r="D91">
        <f t="shared" si="22"/>
        <v>13.157894736842104</v>
      </c>
      <c r="E91">
        <f t="shared" si="22"/>
        <v>15.196811160936722</v>
      </c>
      <c r="F91">
        <f t="shared" si="22"/>
        <v>3.5885167464114831</v>
      </c>
      <c r="G91">
        <f t="shared" si="22"/>
        <v>11.54480483782298</v>
      </c>
      <c r="H91">
        <f t="shared" si="22"/>
        <v>6.3025210084033612</v>
      </c>
      <c r="I91">
        <f t="shared" si="22"/>
        <v>9.2024539877300615</v>
      </c>
      <c r="J91">
        <f t="shared" si="22"/>
        <v>8.1632653061224492</v>
      </c>
      <c r="K91">
        <f t="shared" si="22"/>
        <v>17.070938215102977</v>
      </c>
      <c r="M91" s="51">
        <f t="shared" si="18"/>
        <v>17.070938215102977</v>
      </c>
      <c r="N91" s="48">
        <f t="shared" si="19"/>
        <v>2.2727272727272729</v>
      </c>
      <c r="O91" s="48">
        <f t="shared" si="20"/>
        <v>8.6828596469262553</v>
      </c>
      <c r="P91" s="47"/>
    </row>
    <row r="93" spans="1:16" ht="17.100000000000001" thickBot="1">
      <c r="A93" s="19" t="s">
        <v>82</v>
      </c>
      <c r="B93" s="20" t="s">
        <v>83</v>
      </c>
      <c r="C93" s="21" t="s">
        <v>84</v>
      </c>
      <c r="D93" s="21" t="s">
        <v>85</v>
      </c>
      <c r="E93" s="21" t="s">
        <v>86</v>
      </c>
      <c r="F93" s="21" t="s">
        <v>87</v>
      </c>
      <c r="G93" s="21" t="s">
        <v>88</v>
      </c>
      <c r="H93" s="21" t="s">
        <v>89</v>
      </c>
      <c r="I93" s="21" t="s">
        <v>90</v>
      </c>
      <c r="J93" s="21" t="s">
        <v>91</v>
      </c>
      <c r="K93" s="22" t="s">
        <v>92</v>
      </c>
    </row>
    <row r="94" spans="1:16">
      <c r="A94" t="s">
        <v>13</v>
      </c>
      <c r="B94" s="11">
        <v>789</v>
      </c>
      <c r="C94" s="11">
        <v>467</v>
      </c>
      <c r="D94" s="11">
        <v>10</v>
      </c>
      <c r="E94" s="2">
        <v>600</v>
      </c>
      <c r="F94" s="11">
        <v>36</v>
      </c>
      <c r="G94" s="12">
        <v>225</v>
      </c>
      <c r="H94" s="11">
        <v>613</v>
      </c>
      <c r="I94" s="12">
        <v>76</v>
      </c>
      <c r="J94" s="11">
        <v>10</v>
      </c>
      <c r="K94" s="13">
        <v>29</v>
      </c>
    </row>
    <row r="95" spans="1:16">
      <c r="A95" t="s">
        <v>14</v>
      </c>
      <c r="B95" s="11">
        <v>0</v>
      </c>
      <c r="C95" s="11">
        <v>0</v>
      </c>
      <c r="D95" s="11">
        <v>0</v>
      </c>
      <c r="E95" s="2">
        <v>0</v>
      </c>
      <c r="F95" s="11">
        <v>0</v>
      </c>
      <c r="G95" s="12">
        <v>0</v>
      </c>
      <c r="H95" s="11">
        <v>0</v>
      </c>
      <c r="I95" s="12">
        <v>1</v>
      </c>
      <c r="J95" s="11">
        <v>0</v>
      </c>
      <c r="K95" s="11">
        <v>0</v>
      </c>
    </row>
    <row r="96" spans="1:16">
      <c r="A96" t="s">
        <v>15</v>
      </c>
      <c r="B96" s="11">
        <v>79</v>
      </c>
      <c r="C96" s="11">
        <v>319</v>
      </c>
      <c r="D96" s="11">
        <v>9</v>
      </c>
      <c r="E96" s="2">
        <v>132</v>
      </c>
      <c r="F96" s="11">
        <v>31</v>
      </c>
      <c r="G96" s="12">
        <v>38</v>
      </c>
      <c r="H96" s="11">
        <v>208</v>
      </c>
      <c r="I96" s="12">
        <v>15</v>
      </c>
      <c r="J96" s="11">
        <v>0</v>
      </c>
      <c r="K96" s="11">
        <v>3</v>
      </c>
    </row>
    <row r="97" spans="1:16">
      <c r="A97" t="s">
        <v>16</v>
      </c>
      <c r="B97" s="11">
        <v>1686</v>
      </c>
      <c r="C97" s="11">
        <v>2265</v>
      </c>
      <c r="D97" s="11">
        <v>760</v>
      </c>
      <c r="E97" s="14">
        <v>408</v>
      </c>
      <c r="F97" s="11">
        <v>1949</v>
      </c>
      <c r="G97" s="12">
        <v>225</v>
      </c>
      <c r="H97" s="11">
        <v>1478</v>
      </c>
      <c r="I97" s="12">
        <v>1268</v>
      </c>
      <c r="J97" s="11">
        <v>79</v>
      </c>
      <c r="K97" s="11">
        <v>120</v>
      </c>
    </row>
    <row r="98" spans="1:16">
      <c r="A98" t="s">
        <v>17</v>
      </c>
      <c r="B98" s="11">
        <v>13134</v>
      </c>
      <c r="C98" s="11">
        <v>53529</v>
      </c>
      <c r="D98" s="11">
        <v>1219</v>
      </c>
      <c r="E98" s="14">
        <v>796</v>
      </c>
      <c r="F98" s="11">
        <v>2269</v>
      </c>
      <c r="G98" s="12">
        <v>996</v>
      </c>
      <c r="H98" s="11">
        <v>4720</v>
      </c>
      <c r="I98" s="12">
        <v>3567</v>
      </c>
      <c r="J98" s="11">
        <v>71</v>
      </c>
      <c r="K98" s="11">
        <v>201</v>
      </c>
    </row>
    <row r="99" spans="1:16">
      <c r="A99" t="s">
        <v>18</v>
      </c>
      <c r="B99" s="11">
        <v>2150</v>
      </c>
      <c r="C99" s="11">
        <v>5288</v>
      </c>
      <c r="D99" s="11">
        <v>1111</v>
      </c>
      <c r="E99" s="14">
        <v>1856</v>
      </c>
      <c r="F99" s="11">
        <v>1861</v>
      </c>
      <c r="G99" s="12">
        <v>585</v>
      </c>
      <c r="H99" s="11">
        <v>2764</v>
      </c>
      <c r="I99" s="12">
        <v>1479</v>
      </c>
      <c r="J99" s="11">
        <v>204</v>
      </c>
      <c r="K99" s="11">
        <v>190</v>
      </c>
    </row>
    <row r="100" spans="1:16">
      <c r="A100" t="s">
        <v>19</v>
      </c>
      <c r="B100" s="11">
        <v>0</v>
      </c>
      <c r="C100" s="11">
        <v>0</v>
      </c>
      <c r="D100" s="11">
        <v>0</v>
      </c>
      <c r="E100" s="14">
        <v>0</v>
      </c>
      <c r="F100" s="11">
        <v>0</v>
      </c>
      <c r="G100" s="12">
        <v>0</v>
      </c>
      <c r="H100" s="11">
        <v>0</v>
      </c>
      <c r="I100" s="12">
        <v>0</v>
      </c>
      <c r="J100" s="11">
        <v>0</v>
      </c>
      <c r="K100" s="11">
        <v>0</v>
      </c>
    </row>
    <row r="101" spans="1:16">
      <c r="A101" t="s">
        <v>20</v>
      </c>
      <c r="B101" s="11">
        <v>3</v>
      </c>
      <c r="C101" s="11">
        <v>1</v>
      </c>
      <c r="D101" s="11">
        <v>0</v>
      </c>
      <c r="E101" s="14">
        <v>13</v>
      </c>
      <c r="F101" s="11">
        <v>0</v>
      </c>
      <c r="G101" s="12">
        <v>0</v>
      </c>
      <c r="H101" s="11">
        <v>0</v>
      </c>
      <c r="I101" s="12">
        <v>0</v>
      </c>
      <c r="J101" s="11">
        <v>1</v>
      </c>
      <c r="K101" s="11">
        <v>0</v>
      </c>
    </row>
    <row r="102" spans="1:16">
      <c r="A102" t="s">
        <v>21</v>
      </c>
      <c r="B102" s="11">
        <v>0</v>
      </c>
      <c r="C102" s="11">
        <v>0</v>
      </c>
      <c r="D102" s="11">
        <v>0</v>
      </c>
      <c r="E102" s="14">
        <v>0</v>
      </c>
      <c r="F102" s="11">
        <v>0</v>
      </c>
      <c r="G102" s="12">
        <v>0</v>
      </c>
      <c r="H102" s="11">
        <v>0</v>
      </c>
      <c r="I102" s="12">
        <v>0</v>
      </c>
      <c r="J102" s="11">
        <v>0</v>
      </c>
      <c r="K102" s="11">
        <v>0</v>
      </c>
    </row>
    <row r="103" spans="1:16" ht="15.75">
      <c r="A103" t="s">
        <v>22</v>
      </c>
      <c r="B103" s="11">
        <v>8</v>
      </c>
      <c r="C103" s="11">
        <v>0</v>
      </c>
      <c r="D103" s="11">
        <v>1</v>
      </c>
      <c r="E103" s="14">
        <v>20</v>
      </c>
      <c r="F103" s="11">
        <v>5</v>
      </c>
      <c r="G103" s="12">
        <v>0</v>
      </c>
      <c r="H103" s="11">
        <v>6</v>
      </c>
      <c r="I103" s="12">
        <v>2</v>
      </c>
      <c r="J103" s="11">
        <v>1</v>
      </c>
      <c r="K103" s="11">
        <v>0</v>
      </c>
      <c r="M103" s="57" t="s">
        <v>75</v>
      </c>
      <c r="N103" s="57"/>
      <c r="O103" s="57"/>
      <c r="P103" s="57"/>
    </row>
    <row r="104" spans="1:16" ht="15.75">
      <c r="A104" t="s">
        <v>23</v>
      </c>
      <c r="B104" s="13"/>
      <c r="C104" s="13"/>
      <c r="D104" s="13"/>
      <c r="F104" s="13"/>
      <c r="H104" s="13"/>
      <c r="J104" s="13"/>
      <c r="K104" s="13"/>
      <c r="M104" s="42" t="s">
        <v>76</v>
      </c>
      <c r="N104" s="49" t="s">
        <v>77</v>
      </c>
      <c r="O104" s="49" t="s">
        <v>78</v>
      </c>
      <c r="P104" s="53" t="s">
        <v>79</v>
      </c>
    </row>
    <row r="105" spans="1:16" ht="15.75">
      <c r="A105" t="s">
        <v>24</v>
      </c>
      <c r="B105" s="13">
        <f>(B94/SUM(B94:B103)) * 100</f>
        <v>4.420415709563561</v>
      </c>
      <c r="C105" s="13">
        <f t="shared" ref="C105:K105" si="23">(C94/SUM(C94:C103)) * 100</f>
        <v>0.75482066947906057</v>
      </c>
      <c r="D105" s="13">
        <f t="shared" si="23"/>
        <v>0.32154340836012862</v>
      </c>
      <c r="E105" s="13">
        <f t="shared" si="23"/>
        <v>15.686274509803921</v>
      </c>
      <c r="F105" s="13">
        <f t="shared" si="23"/>
        <v>0.58527068769305801</v>
      </c>
      <c r="G105" s="13">
        <f t="shared" si="23"/>
        <v>10.874818753020783</v>
      </c>
      <c r="H105" s="13">
        <f t="shared" si="23"/>
        <v>6.2621309633261815</v>
      </c>
      <c r="I105" s="13">
        <f t="shared" si="23"/>
        <v>1.1860174781523096</v>
      </c>
      <c r="J105" s="13">
        <f t="shared" si="23"/>
        <v>2.7322404371584699</v>
      </c>
      <c r="K105" s="13">
        <f t="shared" si="23"/>
        <v>5.3406998158379375</v>
      </c>
      <c r="M105" s="51">
        <f>MAX(B105:K105)</f>
        <v>15.686274509803921</v>
      </c>
      <c r="N105" s="48">
        <f>MIN(B105:K105)</f>
        <v>0.32154340836012862</v>
      </c>
      <c r="O105" s="48">
        <f>MEDIAN(B105:K105)</f>
        <v>3.5763280733610152</v>
      </c>
      <c r="P105" s="54"/>
    </row>
    <row r="106" spans="1:16">
      <c r="A106" t="s">
        <v>80</v>
      </c>
      <c r="B106" s="13">
        <f>(B95/SUM(B94:B103)) * 100</f>
        <v>0</v>
      </c>
      <c r="C106" s="13">
        <f t="shared" ref="C106:K106" si="24">(C95/SUM(C94:C103)) * 100</f>
        <v>0</v>
      </c>
      <c r="D106" s="13">
        <f t="shared" si="24"/>
        <v>0</v>
      </c>
      <c r="E106" s="13">
        <f t="shared" si="24"/>
        <v>0</v>
      </c>
      <c r="F106" s="13">
        <f t="shared" si="24"/>
        <v>0</v>
      </c>
      <c r="G106" s="13">
        <f t="shared" si="24"/>
        <v>0</v>
      </c>
      <c r="H106" s="13">
        <f t="shared" si="24"/>
        <v>0</v>
      </c>
      <c r="I106" s="13">
        <f t="shared" si="24"/>
        <v>1.5605493133583021E-2</v>
      </c>
      <c r="J106" s="13">
        <f t="shared" si="24"/>
        <v>0</v>
      </c>
      <c r="K106" s="13">
        <f t="shared" si="24"/>
        <v>0</v>
      </c>
      <c r="M106" s="51">
        <f t="shared" ref="M106:M108" si="25">MAX(B106:K106)</f>
        <v>1.5605493133583021E-2</v>
      </c>
      <c r="N106" s="48">
        <f t="shared" ref="N106:N108" si="26">MIN(B106:K106)</f>
        <v>0</v>
      </c>
      <c r="O106" s="48">
        <f t="shared" ref="O106:O108" si="27">MEDIAN(B106:K106)</f>
        <v>0</v>
      </c>
      <c r="P106" s="46"/>
    </row>
    <row r="107" spans="1:16">
      <c r="A107" t="s">
        <v>81</v>
      </c>
      <c r="B107" s="15">
        <f>(B96/SUM(B94:B103)) * 100</f>
        <v>0.4426018264328534</v>
      </c>
      <c r="C107" s="15">
        <f t="shared" ref="C107:K107" si="28">(C96/SUM(C94:C103)) * 100</f>
        <v>0.51560555366985084</v>
      </c>
      <c r="D107" s="15">
        <f t="shared" si="28"/>
        <v>0.28938906752411575</v>
      </c>
      <c r="E107" s="15">
        <f t="shared" si="28"/>
        <v>3.4509803921568625</v>
      </c>
      <c r="F107" s="15">
        <f t="shared" si="28"/>
        <v>0.50398309218013337</v>
      </c>
      <c r="G107" s="15">
        <f t="shared" si="28"/>
        <v>1.836636056065732</v>
      </c>
      <c r="H107" s="15">
        <f t="shared" si="28"/>
        <v>2.1248339973439574</v>
      </c>
      <c r="I107" s="15">
        <f t="shared" si="28"/>
        <v>0.23408239700374533</v>
      </c>
      <c r="J107" s="15">
        <f t="shared" si="28"/>
        <v>0</v>
      </c>
      <c r="K107" s="15">
        <f t="shared" si="28"/>
        <v>0.55248618784530379</v>
      </c>
      <c r="M107" s="51">
        <f t="shared" si="25"/>
        <v>3.4509803921568625</v>
      </c>
      <c r="N107" s="48">
        <f t="shared" si="26"/>
        <v>0</v>
      </c>
      <c r="O107" s="48">
        <f t="shared" si="27"/>
        <v>0.50979432292499216</v>
      </c>
      <c r="P107" s="46"/>
    </row>
    <row r="108" spans="1:16">
      <c r="A108" s="18" t="s">
        <v>27</v>
      </c>
      <c r="B108" s="23">
        <f>SUM(B105:B107)</f>
        <v>4.8630175359964145</v>
      </c>
      <c r="C108" s="23">
        <f t="shared" ref="C108:K108" si="29">SUM(C105:C107)</f>
        <v>1.2704262231489114</v>
      </c>
      <c r="D108" s="23">
        <f t="shared" si="29"/>
        <v>0.61093247588424437</v>
      </c>
      <c r="E108" s="23">
        <f t="shared" si="29"/>
        <v>19.137254901960784</v>
      </c>
      <c r="F108" s="23">
        <f t="shared" si="29"/>
        <v>1.0892537798731914</v>
      </c>
      <c r="G108" s="23">
        <f t="shared" si="29"/>
        <v>12.711454809086515</v>
      </c>
      <c r="H108" s="23">
        <f t="shared" si="29"/>
        <v>8.386964960670138</v>
      </c>
      <c r="I108" s="23">
        <f t="shared" si="29"/>
        <v>1.4357053682896379</v>
      </c>
      <c r="J108" s="23">
        <f t="shared" si="29"/>
        <v>2.7322404371584699</v>
      </c>
      <c r="K108" s="23">
        <f t="shared" si="29"/>
        <v>5.8931860036832413</v>
      </c>
      <c r="M108" s="51">
        <f t="shared" si="25"/>
        <v>19.137254901960784</v>
      </c>
      <c r="N108" s="48">
        <f t="shared" si="26"/>
        <v>0.61093247588424437</v>
      </c>
      <c r="O108" s="48">
        <f t="shared" si="27"/>
        <v>3.7976289865774424</v>
      </c>
      <c r="P108" s="47"/>
    </row>
    <row r="110" spans="1:16" ht="17.100000000000001" thickBot="1">
      <c r="A110" s="19" t="s">
        <v>93</v>
      </c>
      <c r="B110" s="20" t="s">
        <v>94</v>
      </c>
      <c r="C110" s="21" t="s">
        <v>95</v>
      </c>
      <c r="D110" s="21" t="s">
        <v>96</v>
      </c>
      <c r="E110" s="21" t="s">
        <v>97</v>
      </c>
      <c r="F110" s="21" t="s">
        <v>98</v>
      </c>
      <c r="G110" s="21" t="s">
        <v>99</v>
      </c>
      <c r="H110" s="21" t="s">
        <v>100</v>
      </c>
      <c r="I110" s="21" t="s">
        <v>101</v>
      </c>
      <c r="J110" s="21" t="s">
        <v>102</v>
      </c>
      <c r="K110" s="22" t="s">
        <v>103</v>
      </c>
    </row>
    <row r="111" spans="1:16">
      <c r="A111" t="s">
        <v>13</v>
      </c>
      <c r="B111" s="11">
        <v>0</v>
      </c>
      <c r="C111" s="11">
        <v>25</v>
      </c>
      <c r="D111" s="11">
        <v>2</v>
      </c>
      <c r="E111" s="16">
        <v>40</v>
      </c>
      <c r="F111" s="11">
        <v>0</v>
      </c>
      <c r="G111" s="12">
        <v>2</v>
      </c>
      <c r="H111" s="11">
        <v>45</v>
      </c>
      <c r="I111" s="12">
        <v>1</v>
      </c>
      <c r="J111" s="11">
        <v>0</v>
      </c>
      <c r="K111" s="13">
        <v>3</v>
      </c>
    </row>
    <row r="112" spans="1:16">
      <c r="A112" t="s">
        <v>14</v>
      </c>
      <c r="B112" s="11">
        <v>0</v>
      </c>
      <c r="C112" s="11">
        <v>0</v>
      </c>
      <c r="D112" s="11">
        <v>0</v>
      </c>
      <c r="E112" s="16">
        <v>0</v>
      </c>
      <c r="F112" s="11">
        <v>0</v>
      </c>
      <c r="G112" s="12">
        <v>0</v>
      </c>
      <c r="H112" s="11">
        <v>0</v>
      </c>
      <c r="I112" s="12">
        <v>0</v>
      </c>
      <c r="J112" s="11">
        <v>0</v>
      </c>
      <c r="K112" s="11">
        <v>0</v>
      </c>
    </row>
    <row r="113" spans="1:17">
      <c r="A113" t="s">
        <v>15</v>
      </c>
      <c r="B113" s="11">
        <v>0</v>
      </c>
      <c r="C113" s="11">
        <v>4</v>
      </c>
      <c r="D113" s="11">
        <v>5</v>
      </c>
      <c r="E113" s="16">
        <v>18</v>
      </c>
      <c r="F113" s="11">
        <v>1</v>
      </c>
      <c r="G113" s="12">
        <v>10</v>
      </c>
      <c r="H113" s="11">
        <v>14</v>
      </c>
      <c r="I113" s="12">
        <v>16</v>
      </c>
      <c r="J113" s="11">
        <v>0</v>
      </c>
      <c r="K113" s="11">
        <v>2</v>
      </c>
    </row>
    <row r="114" spans="1:17">
      <c r="A114" t="s">
        <v>16</v>
      </c>
      <c r="B114" s="11">
        <v>18</v>
      </c>
      <c r="C114" s="11">
        <v>263</v>
      </c>
      <c r="D114" s="11">
        <v>33</v>
      </c>
      <c r="E114" s="16">
        <v>296</v>
      </c>
      <c r="F114" s="11">
        <v>47</v>
      </c>
      <c r="G114" s="12">
        <v>95</v>
      </c>
      <c r="H114" s="11">
        <v>192</v>
      </c>
      <c r="I114" s="12">
        <v>68</v>
      </c>
      <c r="J114" s="11">
        <v>31</v>
      </c>
      <c r="K114" s="11">
        <v>49</v>
      </c>
    </row>
    <row r="115" spans="1:17">
      <c r="A115" t="s">
        <v>17</v>
      </c>
      <c r="B115" s="11">
        <v>14</v>
      </c>
      <c r="C115" s="11">
        <v>1250</v>
      </c>
      <c r="D115" s="11">
        <v>60</v>
      </c>
      <c r="E115" s="16">
        <v>817</v>
      </c>
      <c r="F115" s="11">
        <v>37</v>
      </c>
      <c r="G115" s="12">
        <v>512</v>
      </c>
      <c r="H115" s="11">
        <v>414</v>
      </c>
      <c r="I115" s="12">
        <v>107</v>
      </c>
      <c r="J115" s="11">
        <v>38</v>
      </c>
      <c r="K115" s="11">
        <v>159</v>
      </c>
    </row>
    <row r="116" spans="1:17">
      <c r="A116" t="s">
        <v>18</v>
      </c>
      <c r="B116" s="11">
        <v>25</v>
      </c>
      <c r="C116" s="11">
        <v>920</v>
      </c>
      <c r="D116" s="11">
        <v>52</v>
      </c>
      <c r="E116" s="16">
        <v>639</v>
      </c>
      <c r="F116" s="11">
        <v>50</v>
      </c>
      <c r="G116" s="12">
        <v>195</v>
      </c>
      <c r="H116" s="11">
        <v>197</v>
      </c>
      <c r="I116" s="12">
        <v>101</v>
      </c>
      <c r="J116" s="11">
        <v>51</v>
      </c>
      <c r="K116" s="11">
        <v>180</v>
      </c>
    </row>
    <row r="117" spans="1:17">
      <c r="A117" t="s">
        <v>19</v>
      </c>
      <c r="B117" s="11">
        <v>0</v>
      </c>
      <c r="C117" s="11">
        <v>0</v>
      </c>
      <c r="D117" s="11">
        <v>0</v>
      </c>
      <c r="E117" s="16">
        <v>0</v>
      </c>
      <c r="F117" s="11">
        <v>0</v>
      </c>
      <c r="G117" s="12">
        <v>0</v>
      </c>
      <c r="H117" s="11">
        <v>0</v>
      </c>
      <c r="I117" s="12">
        <v>0</v>
      </c>
      <c r="J117" s="11">
        <v>0</v>
      </c>
      <c r="K117" s="11">
        <v>0</v>
      </c>
    </row>
    <row r="118" spans="1:17">
      <c r="A118" t="s">
        <v>20</v>
      </c>
      <c r="B118" s="11">
        <v>0</v>
      </c>
      <c r="C118" s="11">
        <v>0</v>
      </c>
      <c r="D118" s="11">
        <v>0</v>
      </c>
      <c r="E118" s="16">
        <v>0</v>
      </c>
      <c r="F118" s="11">
        <v>0</v>
      </c>
      <c r="G118" s="12">
        <v>0</v>
      </c>
      <c r="H118" s="11">
        <v>0</v>
      </c>
      <c r="I118" s="12">
        <v>0</v>
      </c>
      <c r="J118" s="11">
        <v>0</v>
      </c>
      <c r="K118" s="11">
        <v>0</v>
      </c>
    </row>
    <row r="119" spans="1:17">
      <c r="A119" t="s">
        <v>21</v>
      </c>
      <c r="B119" s="11">
        <v>0</v>
      </c>
      <c r="C119" s="11">
        <v>0</v>
      </c>
      <c r="D119" s="11">
        <v>0</v>
      </c>
      <c r="E119" s="16">
        <v>0</v>
      </c>
      <c r="F119" s="11">
        <v>0</v>
      </c>
      <c r="G119" s="12">
        <v>0</v>
      </c>
      <c r="H119" s="11">
        <v>0</v>
      </c>
      <c r="I119" s="12">
        <v>0</v>
      </c>
      <c r="J119" s="11">
        <v>0</v>
      </c>
      <c r="K119" s="11">
        <v>0</v>
      </c>
    </row>
    <row r="120" spans="1:17" ht="15.75">
      <c r="A120" t="s">
        <v>22</v>
      </c>
      <c r="B120" s="11">
        <v>0</v>
      </c>
      <c r="C120" s="11">
        <v>4</v>
      </c>
      <c r="D120" s="11">
        <v>0</v>
      </c>
      <c r="E120" s="16">
        <v>1</v>
      </c>
      <c r="F120" s="11">
        <v>0</v>
      </c>
      <c r="G120" s="12">
        <v>0</v>
      </c>
      <c r="H120" s="11">
        <v>0</v>
      </c>
      <c r="I120" s="12">
        <v>0</v>
      </c>
      <c r="J120" s="11">
        <v>0</v>
      </c>
      <c r="K120" s="11">
        <v>0</v>
      </c>
      <c r="M120" s="57" t="s">
        <v>75</v>
      </c>
      <c r="N120" s="57"/>
      <c r="O120" s="57"/>
      <c r="P120" s="57"/>
    </row>
    <row r="121" spans="1:17" ht="15.75">
      <c r="A121" t="s">
        <v>104</v>
      </c>
      <c r="B121" s="13">
        <v>15</v>
      </c>
      <c r="C121" s="13">
        <v>45</v>
      </c>
      <c r="D121" s="13">
        <v>45</v>
      </c>
      <c r="E121" s="16">
        <v>70</v>
      </c>
      <c r="F121" s="13">
        <v>32</v>
      </c>
      <c r="G121" s="12">
        <v>10</v>
      </c>
      <c r="H121" s="13">
        <v>16</v>
      </c>
      <c r="I121" s="17">
        <v>11</v>
      </c>
      <c r="J121" s="13">
        <v>69</v>
      </c>
      <c r="K121" s="13">
        <v>103</v>
      </c>
      <c r="M121" s="42" t="s">
        <v>76</v>
      </c>
      <c r="N121" s="49" t="s">
        <v>77</v>
      </c>
      <c r="O121" s="49" t="s">
        <v>78</v>
      </c>
      <c r="P121" s="53" t="s">
        <v>79</v>
      </c>
    </row>
    <row r="122" spans="1:17" ht="15.75">
      <c r="A122" t="s">
        <v>24</v>
      </c>
      <c r="B122" s="13">
        <f>B111/SUM(B111:B120)*100</f>
        <v>0</v>
      </c>
      <c r="C122" s="13">
        <f t="shared" ref="C122:K122" si="30">C111/SUM(C111:C120)*100</f>
        <v>1.013787510137875</v>
      </c>
      <c r="D122" s="13">
        <f t="shared" si="30"/>
        <v>1.3157894736842104</v>
      </c>
      <c r="E122" s="13">
        <f t="shared" si="30"/>
        <v>2.2087244616234125</v>
      </c>
      <c r="F122" s="13">
        <f t="shared" si="30"/>
        <v>0</v>
      </c>
      <c r="G122" s="13">
        <f t="shared" si="30"/>
        <v>0.24570024570024571</v>
      </c>
      <c r="H122" s="13">
        <f t="shared" si="30"/>
        <v>5.2204176334106727</v>
      </c>
      <c r="I122" s="13">
        <f t="shared" si="30"/>
        <v>0.34129692832764508</v>
      </c>
      <c r="J122" s="13">
        <f t="shared" si="30"/>
        <v>0</v>
      </c>
      <c r="K122" s="13">
        <f t="shared" si="30"/>
        <v>0.76335877862595414</v>
      </c>
      <c r="M122" s="51">
        <f>MAX(B122:K122)</f>
        <v>5.2204176334106727</v>
      </c>
      <c r="N122" s="48">
        <f>MIN(B122:K122)</f>
        <v>0</v>
      </c>
      <c r="O122" s="48">
        <f>MEDIAN(B122:K122)</f>
        <v>0.55232785347679958</v>
      </c>
      <c r="P122" s="54"/>
    </row>
    <row r="123" spans="1:17">
      <c r="A123" t="s">
        <v>80</v>
      </c>
      <c r="B123" s="13">
        <f>B112/SUM(B111:B120)*100</f>
        <v>0</v>
      </c>
      <c r="C123" s="13">
        <f t="shared" ref="C123:K123" si="31">C112/SUM(C111:C120)*100</f>
        <v>0</v>
      </c>
      <c r="D123" s="13">
        <f t="shared" si="31"/>
        <v>0</v>
      </c>
      <c r="E123" s="13">
        <f t="shared" si="31"/>
        <v>0</v>
      </c>
      <c r="F123" s="13">
        <f t="shared" si="31"/>
        <v>0</v>
      </c>
      <c r="G123" s="13">
        <f t="shared" si="31"/>
        <v>0</v>
      </c>
      <c r="H123" s="13">
        <f t="shared" si="31"/>
        <v>0</v>
      </c>
      <c r="I123" s="13">
        <f t="shared" si="31"/>
        <v>0</v>
      </c>
      <c r="J123" s="13">
        <f t="shared" si="31"/>
        <v>0</v>
      </c>
      <c r="K123" s="13">
        <f t="shared" si="31"/>
        <v>0</v>
      </c>
      <c r="M123" s="51">
        <f t="shared" ref="M123:M125" si="32">MAX(B123:K123)</f>
        <v>0</v>
      </c>
      <c r="N123" s="48">
        <f t="shared" ref="N123:N125" si="33">MIN(B123:K123)</f>
        <v>0</v>
      </c>
      <c r="O123" s="48">
        <f t="shared" ref="O123:O125" si="34">MEDIAN(B123:K123)</f>
        <v>0</v>
      </c>
      <c r="P123" s="46"/>
    </row>
    <row r="124" spans="1:17">
      <c r="A124" t="s">
        <v>81</v>
      </c>
      <c r="B124" s="13">
        <f>B113/SUM(B111:B120)*100</f>
        <v>0</v>
      </c>
      <c r="C124" s="13">
        <f t="shared" ref="C124:K124" si="35">C113/SUM(C111:C120)*100</f>
        <v>0.16220600162206003</v>
      </c>
      <c r="D124" s="13">
        <f t="shared" si="35"/>
        <v>3.2894736842105261</v>
      </c>
      <c r="E124" s="13">
        <f t="shared" si="35"/>
        <v>0.99392600773053563</v>
      </c>
      <c r="F124" s="13">
        <f t="shared" si="35"/>
        <v>0.74074074074074081</v>
      </c>
      <c r="G124" s="13">
        <f t="shared" si="35"/>
        <v>1.2285012285012284</v>
      </c>
      <c r="H124" s="13">
        <f t="shared" si="35"/>
        <v>1.6241299303944314</v>
      </c>
      <c r="I124" s="13">
        <f t="shared" si="35"/>
        <v>5.4607508532423212</v>
      </c>
      <c r="J124" s="13">
        <f t="shared" si="35"/>
        <v>0</v>
      </c>
      <c r="K124" s="13">
        <f t="shared" si="35"/>
        <v>0.5089058524173028</v>
      </c>
      <c r="M124" s="51">
        <f t="shared" si="32"/>
        <v>5.4607508532423212</v>
      </c>
      <c r="N124" s="48">
        <f t="shared" si="33"/>
        <v>0</v>
      </c>
      <c r="O124" s="48">
        <f t="shared" si="34"/>
        <v>0.86733337423563817</v>
      </c>
      <c r="P124" s="46"/>
    </row>
    <row r="125" spans="1:17">
      <c r="A125" s="18" t="s">
        <v>27</v>
      </c>
      <c r="B125" s="15">
        <f>SUM(B122:B124)</f>
        <v>0</v>
      </c>
      <c r="C125" s="15">
        <f t="shared" ref="C125:K125" si="36">SUM(C122:C124)</f>
        <v>1.1759935117599352</v>
      </c>
      <c r="D125" s="15">
        <f t="shared" si="36"/>
        <v>4.6052631578947363</v>
      </c>
      <c r="E125" s="15">
        <f t="shared" si="36"/>
        <v>3.2026504693539479</v>
      </c>
      <c r="F125" s="15">
        <f t="shared" si="36"/>
        <v>0.74074074074074081</v>
      </c>
      <c r="G125" s="15">
        <f t="shared" si="36"/>
        <v>1.4742014742014742</v>
      </c>
      <c r="H125" s="15">
        <f t="shared" si="36"/>
        <v>6.8445475638051043</v>
      </c>
      <c r="I125" s="15">
        <f t="shared" si="36"/>
        <v>5.802047781569966</v>
      </c>
      <c r="J125" s="15">
        <f t="shared" si="36"/>
        <v>0</v>
      </c>
      <c r="K125" s="15">
        <f t="shared" si="36"/>
        <v>1.272264631043257</v>
      </c>
      <c r="M125" s="51">
        <f t="shared" si="32"/>
        <v>6.8445475638051043</v>
      </c>
      <c r="N125" s="48">
        <f t="shared" si="33"/>
        <v>0</v>
      </c>
      <c r="O125" s="48">
        <f t="shared" si="34"/>
        <v>1.3732330526223655</v>
      </c>
      <c r="P125" s="47"/>
    </row>
    <row r="127" spans="1:17" ht="17.100000000000001" thickBot="1">
      <c r="A127" s="19" t="s">
        <v>105</v>
      </c>
      <c r="B127" s="20" t="s">
        <v>106</v>
      </c>
      <c r="C127" s="24" t="s">
        <v>107</v>
      </c>
      <c r="D127" s="21" t="s">
        <v>108</v>
      </c>
      <c r="E127" s="21" t="s">
        <v>109</v>
      </c>
      <c r="F127" s="21" t="s">
        <v>110</v>
      </c>
      <c r="G127" s="21" t="s">
        <v>111</v>
      </c>
      <c r="H127" s="21" t="s">
        <v>112</v>
      </c>
      <c r="I127" s="21" t="s">
        <v>113</v>
      </c>
      <c r="J127" s="21" t="s">
        <v>114</v>
      </c>
      <c r="K127" s="21" t="s">
        <v>115</v>
      </c>
      <c r="L127" s="22" t="s">
        <v>116</v>
      </c>
      <c r="M127" s="19" t="s">
        <v>117</v>
      </c>
      <c r="N127" s="20" t="s">
        <v>118</v>
      </c>
      <c r="O127" s="24" t="s">
        <v>119</v>
      </c>
      <c r="P127" s="25" t="s">
        <v>120</v>
      </c>
    </row>
    <row r="128" spans="1:17">
      <c r="A128" s="1" t="s">
        <v>121</v>
      </c>
      <c r="B128" s="11"/>
      <c r="C128" s="11"/>
      <c r="D128" s="11"/>
      <c r="E128" s="26" t="s">
        <v>122</v>
      </c>
      <c r="F128" s="27" t="s">
        <v>123</v>
      </c>
      <c r="G128" s="26" t="s">
        <v>122</v>
      </c>
      <c r="H128" s="28" t="s">
        <v>123</v>
      </c>
      <c r="I128" s="11"/>
      <c r="J128" s="12"/>
      <c r="K128" s="26" t="s">
        <v>122</v>
      </c>
      <c r="L128" s="26" t="s">
        <v>123</v>
      </c>
      <c r="M128" s="29" t="s">
        <v>122</v>
      </c>
      <c r="N128" s="26" t="s">
        <v>123</v>
      </c>
      <c r="O128" s="26" t="s">
        <v>122</v>
      </c>
      <c r="P128" s="30" t="s">
        <v>123</v>
      </c>
      <c r="Q128" s="31"/>
    </row>
    <row r="129" spans="1:21">
      <c r="A129" t="s">
        <v>13</v>
      </c>
      <c r="B129" s="11">
        <v>4</v>
      </c>
      <c r="C129" s="11">
        <v>2</v>
      </c>
      <c r="D129" s="11">
        <v>6</v>
      </c>
      <c r="E129" s="11">
        <v>127</v>
      </c>
      <c r="F129" s="16">
        <v>127</v>
      </c>
      <c r="G129" s="11">
        <v>200</v>
      </c>
      <c r="H129" s="12">
        <v>200</v>
      </c>
      <c r="I129" s="11">
        <v>362</v>
      </c>
      <c r="J129" s="12">
        <v>8</v>
      </c>
      <c r="K129" s="11">
        <v>772</v>
      </c>
      <c r="L129" s="11">
        <v>772</v>
      </c>
      <c r="M129">
        <v>129</v>
      </c>
      <c r="N129" s="11">
        <v>129</v>
      </c>
      <c r="O129" s="11">
        <v>60</v>
      </c>
      <c r="P129" s="32">
        <v>60</v>
      </c>
    </row>
    <row r="130" spans="1:21">
      <c r="A130" t="s">
        <v>14</v>
      </c>
      <c r="B130" s="11">
        <v>0</v>
      </c>
      <c r="C130" s="11">
        <v>0</v>
      </c>
      <c r="D130" s="11">
        <v>0</v>
      </c>
      <c r="E130" s="11">
        <v>0</v>
      </c>
      <c r="F130" s="16">
        <v>0</v>
      </c>
      <c r="G130" s="11">
        <v>0</v>
      </c>
      <c r="H130" s="12">
        <v>0</v>
      </c>
      <c r="I130" s="11">
        <v>0</v>
      </c>
      <c r="J130" s="12">
        <v>0</v>
      </c>
      <c r="K130" s="11">
        <v>1</v>
      </c>
      <c r="L130" s="11">
        <v>1</v>
      </c>
      <c r="M130">
        <v>17</v>
      </c>
      <c r="N130" s="11">
        <v>17</v>
      </c>
      <c r="O130" s="11">
        <v>0</v>
      </c>
      <c r="P130" s="32">
        <v>0</v>
      </c>
    </row>
    <row r="131" spans="1:21">
      <c r="A131" t="s">
        <v>15</v>
      </c>
      <c r="B131" s="11">
        <v>4</v>
      </c>
      <c r="C131" s="11">
        <v>0</v>
      </c>
      <c r="D131" s="11">
        <v>0</v>
      </c>
      <c r="E131" s="11">
        <v>47</v>
      </c>
      <c r="F131" s="16">
        <v>47</v>
      </c>
      <c r="G131" s="11">
        <v>59</v>
      </c>
      <c r="H131" s="12">
        <v>67</v>
      </c>
      <c r="I131" s="11">
        <v>96</v>
      </c>
      <c r="J131" s="12">
        <v>18</v>
      </c>
      <c r="K131" s="11">
        <v>3221</v>
      </c>
      <c r="L131" s="11">
        <v>3342</v>
      </c>
      <c r="M131">
        <v>54</v>
      </c>
      <c r="N131" s="11">
        <v>54</v>
      </c>
      <c r="O131" s="11">
        <v>40</v>
      </c>
      <c r="P131" s="32">
        <v>47</v>
      </c>
    </row>
    <row r="132" spans="1:21">
      <c r="A132" t="s">
        <v>16</v>
      </c>
      <c r="B132" s="11">
        <v>58</v>
      </c>
      <c r="C132" s="11">
        <v>54</v>
      </c>
      <c r="D132" s="11">
        <v>114</v>
      </c>
      <c r="E132" s="11">
        <v>1741</v>
      </c>
      <c r="F132" s="16">
        <v>1741</v>
      </c>
      <c r="G132" s="11">
        <v>676</v>
      </c>
      <c r="H132" s="12">
        <v>676</v>
      </c>
      <c r="I132" s="11">
        <v>538</v>
      </c>
      <c r="J132" s="12">
        <v>46</v>
      </c>
      <c r="K132" s="11">
        <v>1562</v>
      </c>
      <c r="L132" s="11">
        <v>1562</v>
      </c>
      <c r="M132">
        <v>1296</v>
      </c>
      <c r="N132" s="11">
        <v>1296</v>
      </c>
      <c r="O132" s="11">
        <v>545</v>
      </c>
      <c r="P132" s="32">
        <v>545</v>
      </c>
    </row>
    <row r="133" spans="1:21">
      <c r="A133" t="s">
        <v>17</v>
      </c>
      <c r="B133" s="11">
        <v>48</v>
      </c>
      <c r="C133" s="11">
        <v>57</v>
      </c>
      <c r="D133" s="11">
        <v>358</v>
      </c>
      <c r="E133" s="11">
        <v>8607</v>
      </c>
      <c r="F133" s="16">
        <v>8607</v>
      </c>
      <c r="G133" s="11">
        <v>5944</v>
      </c>
      <c r="H133" s="12">
        <v>5952</v>
      </c>
      <c r="I133" s="11">
        <v>2151</v>
      </c>
      <c r="J133" s="12">
        <v>70</v>
      </c>
      <c r="K133" s="11">
        <v>5482</v>
      </c>
      <c r="L133" s="11">
        <v>5485</v>
      </c>
      <c r="M133">
        <v>3505</v>
      </c>
      <c r="N133" s="11">
        <v>3505</v>
      </c>
      <c r="O133" s="11">
        <v>1554</v>
      </c>
      <c r="P133" s="32">
        <v>1560</v>
      </c>
    </row>
    <row r="134" spans="1:21">
      <c r="A134" t="s">
        <v>18</v>
      </c>
      <c r="B134" s="11">
        <v>38</v>
      </c>
      <c r="C134" s="11">
        <v>30</v>
      </c>
      <c r="D134" s="11">
        <v>2</v>
      </c>
      <c r="E134" s="11">
        <v>4147</v>
      </c>
      <c r="F134" s="16">
        <v>4147</v>
      </c>
      <c r="G134" s="11">
        <v>1756</v>
      </c>
      <c r="H134" s="12">
        <v>1756</v>
      </c>
      <c r="I134" s="11">
        <v>838</v>
      </c>
      <c r="J134" s="12">
        <v>110</v>
      </c>
      <c r="K134" s="11">
        <v>13739</v>
      </c>
      <c r="L134" s="11">
        <v>13890</v>
      </c>
      <c r="M134">
        <v>5419</v>
      </c>
      <c r="N134" s="11">
        <v>5419</v>
      </c>
      <c r="O134" s="11">
        <v>1150</v>
      </c>
      <c r="P134" s="32">
        <v>1166</v>
      </c>
    </row>
    <row r="135" spans="1:21">
      <c r="A135" t="s">
        <v>19</v>
      </c>
      <c r="B135" s="11">
        <v>0</v>
      </c>
      <c r="C135" s="11">
        <v>0</v>
      </c>
      <c r="D135" s="11">
        <v>0</v>
      </c>
      <c r="E135" s="11">
        <v>0</v>
      </c>
      <c r="F135" s="16">
        <v>0</v>
      </c>
      <c r="G135" s="11">
        <v>0</v>
      </c>
      <c r="H135" s="12">
        <v>0</v>
      </c>
      <c r="I135" s="11">
        <v>0</v>
      </c>
      <c r="J135" s="12">
        <v>0</v>
      </c>
      <c r="K135" s="11">
        <v>0</v>
      </c>
      <c r="L135" s="11">
        <v>0</v>
      </c>
      <c r="M135">
        <v>0</v>
      </c>
      <c r="N135" s="11">
        <v>0</v>
      </c>
      <c r="O135" s="11">
        <v>0</v>
      </c>
      <c r="P135" s="32">
        <v>0</v>
      </c>
    </row>
    <row r="136" spans="1:21" ht="15.75">
      <c r="A136" t="s">
        <v>20</v>
      </c>
      <c r="B136" s="11">
        <v>0</v>
      </c>
      <c r="C136" s="11">
        <v>0</v>
      </c>
      <c r="D136" s="11">
        <v>0</v>
      </c>
      <c r="E136" s="11">
        <v>0</v>
      </c>
      <c r="F136" s="16">
        <v>0</v>
      </c>
      <c r="G136" s="11">
        <v>58</v>
      </c>
      <c r="H136" s="12">
        <v>58</v>
      </c>
      <c r="I136" s="11">
        <v>9</v>
      </c>
      <c r="J136" s="12">
        <v>0</v>
      </c>
      <c r="K136" s="11">
        <v>0</v>
      </c>
      <c r="L136" s="11">
        <v>0</v>
      </c>
      <c r="M136">
        <v>1</v>
      </c>
      <c r="N136" s="11">
        <v>1</v>
      </c>
      <c r="O136" s="11">
        <v>0</v>
      </c>
      <c r="P136" s="32">
        <v>0</v>
      </c>
    </row>
    <row r="137" spans="1:21" ht="15.75">
      <c r="A137" t="s">
        <v>21</v>
      </c>
      <c r="B137" s="11">
        <v>0</v>
      </c>
      <c r="C137" s="11">
        <v>0</v>
      </c>
      <c r="D137" s="11">
        <v>0</v>
      </c>
      <c r="E137" s="11">
        <v>0</v>
      </c>
      <c r="F137" s="16">
        <v>0</v>
      </c>
      <c r="G137" s="11">
        <v>0</v>
      </c>
      <c r="H137" s="12">
        <v>0</v>
      </c>
      <c r="I137" s="11">
        <v>0</v>
      </c>
      <c r="J137" s="12">
        <v>0</v>
      </c>
      <c r="K137" s="11">
        <v>0</v>
      </c>
      <c r="L137" s="11">
        <v>0</v>
      </c>
      <c r="M137">
        <v>0</v>
      </c>
      <c r="N137" s="11">
        <v>0</v>
      </c>
      <c r="O137" s="11">
        <v>0</v>
      </c>
      <c r="P137" s="32">
        <v>0</v>
      </c>
    </row>
    <row r="138" spans="1:21" ht="15.95" customHeight="1">
      <c r="A138" t="s">
        <v>22</v>
      </c>
      <c r="B138" s="13">
        <v>0</v>
      </c>
      <c r="C138" s="13">
        <v>0</v>
      </c>
      <c r="D138" s="13">
        <v>0</v>
      </c>
      <c r="E138" s="13">
        <v>0</v>
      </c>
      <c r="F138" s="16">
        <v>0</v>
      </c>
      <c r="G138" s="13">
        <v>0</v>
      </c>
      <c r="H138" s="12">
        <v>0</v>
      </c>
      <c r="I138" s="13">
        <v>1</v>
      </c>
      <c r="J138" s="17">
        <v>0</v>
      </c>
      <c r="K138" s="13">
        <v>8</v>
      </c>
      <c r="L138" s="13">
        <v>8</v>
      </c>
      <c r="M138">
        <v>5</v>
      </c>
      <c r="N138" s="13">
        <v>5</v>
      </c>
      <c r="O138" s="13">
        <v>14</v>
      </c>
      <c r="P138" s="33">
        <v>14</v>
      </c>
      <c r="R138" s="57" t="s">
        <v>75</v>
      </c>
      <c r="S138" s="57"/>
      <c r="T138" s="57"/>
      <c r="U138" s="57"/>
    </row>
    <row r="139" spans="1:21" ht="15.75">
      <c r="A139" t="s">
        <v>104</v>
      </c>
      <c r="B139" s="13"/>
      <c r="C139" s="13">
        <v>4</v>
      </c>
      <c r="D139" s="13">
        <v>5</v>
      </c>
      <c r="E139" s="13">
        <v>48</v>
      </c>
      <c r="F139" s="13"/>
      <c r="G139" s="13">
        <v>112</v>
      </c>
      <c r="H139" s="13"/>
      <c r="I139" s="13">
        <v>10</v>
      </c>
      <c r="J139" s="13">
        <v>4</v>
      </c>
      <c r="K139" s="13">
        <v>197</v>
      </c>
      <c r="L139" s="13"/>
      <c r="M139">
        <v>86</v>
      </c>
      <c r="N139" s="13"/>
      <c r="O139" s="13">
        <v>142</v>
      </c>
      <c r="P139" s="33"/>
      <c r="R139" s="42" t="s">
        <v>76</v>
      </c>
      <c r="S139" s="49" t="s">
        <v>77</v>
      </c>
      <c r="T139" s="49" t="s">
        <v>78</v>
      </c>
      <c r="U139" s="53" t="s">
        <v>79</v>
      </c>
    </row>
    <row r="140" spans="1:21" ht="15.75">
      <c r="A140" t="s">
        <v>24</v>
      </c>
      <c r="B140" s="13">
        <f>(B129/SUM(B129:B138)) * 100</f>
        <v>2.6315789473684208</v>
      </c>
      <c r="C140" s="13">
        <f t="shared" ref="C140:P140" si="37">(C129/SUM(C129:C138)) * 100</f>
        <v>1.3986013986013985</v>
      </c>
      <c r="D140" s="13">
        <f t="shared" si="37"/>
        <v>1.25</v>
      </c>
      <c r="E140" s="13">
        <f t="shared" si="37"/>
        <v>0.86577135455722953</v>
      </c>
      <c r="F140" s="13">
        <f t="shared" si="37"/>
        <v>0.86577135455722953</v>
      </c>
      <c r="G140" s="13">
        <f t="shared" si="37"/>
        <v>2.300701714022777</v>
      </c>
      <c r="H140" s="13">
        <f t="shared" si="37"/>
        <v>2.2964749110115972</v>
      </c>
      <c r="I140" s="13">
        <f t="shared" si="37"/>
        <v>9.0613266583229031</v>
      </c>
      <c r="J140" s="13">
        <f t="shared" si="37"/>
        <v>3.1746031746031744</v>
      </c>
      <c r="K140" s="13">
        <f t="shared" si="37"/>
        <v>3.1147871696590683</v>
      </c>
      <c r="L140" s="13">
        <f t="shared" si="37"/>
        <v>3.080606544293695</v>
      </c>
      <c r="M140">
        <f t="shared" si="37"/>
        <v>1.2372913869173221</v>
      </c>
      <c r="N140" s="13">
        <f t="shared" si="37"/>
        <v>1.2372913869173221</v>
      </c>
      <c r="O140" s="13">
        <f t="shared" si="37"/>
        <v>1.784121320249777</v>
      </c>
      <c r="P140" s="33">
        <f t="shared" si="37"/>
        <v>1.7688679245283019</v>
      </c>
      <c r="R140" s="51">
        <f>MAX(B140:P140)</f>
        <v>9.0613266583229031</v>
      </c>
      <c r="S140" s="48">
        <f>MIN(B140:P140)</f>
        <v>0.86577135455722953</v>
      </c>
      <c r="T140" s="48">
        <f>MEDIAN(B140:P140)</f>
        <v>1.784121320249777</v>
      </c>
      <c r="U140" s="54"/>
    </row>
    <row r="141" spans="1:21" ht="15.75">
      <c r="A141" t="s">
        <v>25</v>
      </c>
      <c r="B141" s="13">
        <f>(B131/SUM(B129:B138)) * 100</f>
        <v>2.6315789473684208</v>
      </c>
      <c r="C141" s="13">
        <f t="shared" ref="C141:P141" si="38">(C131/SUM(C129:C138)) * 100</f>
        <v>0</v>
      </c>
      <c r="D141" s="13">
        <f t="shared" si="38"/>
        <v>0</v>
      </c>
      <c r="E141" s="13">
        <f t="shared" si="38"/>
        <v>0.32040357215897475</v>
      </c>
      <c r="F141" s="13">
        <f t="shared" si="38"/>
        <v>0.32040357215897475</v>
      </c>
      <c r="G141" s="13">
        <f t="shared" si="38"/>
        <v>0.67870700563671926</v>
      </c>
      <c r="H141" s="13">
        <f t="shared" si="38"/>
        <v>0.76931909518888508</v>
      </c>
      <c r="I141" s="13">
        <f t="shared" si="38"/>
        <v>2.4030037546933665</v>
      </c>
      <c r="J141" s="13">
        <f t="shared" si="38"/>
        <v>7.1428571428571423</v>
      </c>
      <c r="K141" s="13">
        <f t="shared" si="38"/>
        <v>12.995763566673391</v>
      </c>
      <c r="L141" s="13">
        <f t="shared" si="38"/>
        <v>13.335993615323224</v>
      </c>
      <c r="M141">
        <f t="shared" si="38"/>
        <v>0.51793592940725108</v>
      </c>
      <c r="N141" s="13">
        <f t="shared" si="38"/>
        <v>0.51793592940725108</v>
      </c>
      <c r="O141" s="13">
        <f t="shared" si="38"/>
        <v>1.1894142134998513</v>
      </c>
      <c r="P141" s="33">
        <f t="shared" si="38"/>
        <v>1.3856132075471699</v>
      </c>
      <c r="R141" s="51">
        <f t="shared" ref="R141:R143" si="39">MAX(B141:P141)</f>
        <v>13.335993615323224</v>
      </c>
      <c r="S141" s="48">
        <f t="shared" ref="S141:S143" si="40">MIN(B141:P141)</f>
        <v>0</v>
      </c>
      <c r="T141" s="48">
        <f t="shared" ref="T141:T143" si="41">MEDIAN(B141:P141)</f>
        <v>0.76931909518888508</v>
      </c>
      <c r="U141" s="46"/>
    </row>
    <row r="142" spans="1:21" ht="17.100000000000001" thickBot="1">
      <c r="A142" s="18" t="s">
        <v>26</v>
      </c>
      <c r="B142" s="15">
        <f>(B130/SUM(B129:B138)) * 100</f>
        <v>0</v>
      </c>
      <c r="C142" s="15">
        <f t="shared" ref="C142:P142" si="42">(C130/SUM(C129:C138)) * 100</f>
        <v>0</v>
      </c>
      <c r="D142" s="15">
        <f t="shared" si="42"/>
        <v>0</v>
      </c>
      <c r="E142" s="15">
        <f t="shared" si="42"/>
        <v>0</v>
      </c>
      <c r="F142" s="15">
        <f t="shared" si="42"/>
        <v>0</v>
      </c>
      <c r="G142" s="15">
        <f t="shared" si="42"/>
        <v>0</v>
      </c>
      <c r="H142" s="15">
        <f t="shared" si="42"/>
        <v>0</v>
      </c>
      <c r="I142" s="15">
        <f t="shared" si="42"/>
        <v>0</v>
      </c>
      <c r="J142" s="15">
        <f t="shared" si="42"/>
        <v>0</v>
      </c>
      <c r="K142" s="15">
        <f t="shared" si="42"/>
        <v>4.03469840629413E-3</v>
      </c>
      <c r="L142" s="15">
        <f t="shared" si="42"/>
        <v>3.9904229848363925E-3</v>
      </c>
      <c r="M142" s="18">
        <f t="shared" si="42"/>
        <v>0.16305390370228276</v>
      </c>
      <c r="N142" s="15">
        <f t="shared" si="42"/>
        <v>0.16305390370228276</v>
      </c>
      <c r="O142" s="15">
        <f t="shared" si="42"/>
        <v>0</v>
      </c>
      <c r="P142" s="34">
        <f t="shared" si="42"/>
        <v>0</v>
      </c>
      <c r="R142" s="51">
        <f t="shared" si="39"/>
        <v>0.16305390370228276</v>
      </c>
      <c r="S142" s="48">
        <f t="shared" si="40"/>
        <v>0</v>
      </c>
      <c r="T142" s="48">
        <f t="shared" si="41"/>
        <v>0</v>
      </c>
      <c r="U142" s="46"/>
    </row>
    <row r="143" spans="1:21" ht="17.100000000000001" thickBot="1">
      <c r="A143" s="7" t="s">
        <v>27</v>
      </c>
      <c r="B143" s="8">
        <f>SUM(B140:B142)</f>
        <v>5.2631578947368416</v>
      </c>
      <c r="C143" s="35">
        <f t="shared" ref="C143:P143" si="43">SUM(C140:C142)</f>
        <v>1.3986013986013985</v>
      </c>
      <c r="D143" s="9">
        <f t="shared" si="43"/>
        <v>1.25</v>
      </c>
      <c r="E143" s="9">
        <f t="shared" si="43"/>
        <v>1.1861749267162043</v>
      </c>
      <c r="F143" s="9">
        <f t="shared" si="43"/>
        <v>1.1861749267162043</v>
      </c>
      <c r="G143" s="9">
        <f t="shared" si="43"/>
        <v>2.9794087196594963</v>
      </c>
      <c r="H143" s="9">
        <f t="shared" si="43"/>
        <v>3.0657940062004823</v>
      </c>
      <c r="I143" s="9">
        <f t="shared" si="43"/>
        <v>11.46433041301627</v>
      </c>
      <c r="J143" s="9">
        <f t="shared" si="43"/>
        <v>10.317460317460316</v>
      </c>
      <c r="K143" s="9">
        <f t="shared" si="43"/>
        <v>16.114585434738753</v>
      </c>
      <c r="L143" s="10">
        <f t="shared" si="43"/>
        <v>16.420590582601754</v>
      </c>
      <c r="M143" s="7">
        <f t="shared" si="43"/>
        <v>1.918281220026856</v>
      </c>
      <c r="N143" s="8">
        <f t="shared" si="43"/>
        <v>1.918281220026856</v>
      </c>
      <c r="O143" s="35">
        <f t="shared" si="43"/>
        <v>2.9735355337496285</v>
      </c>
      <c r="P143" s="36">
        <f t="shared" si="43"/>
        <v>3.154481132075472</v>
      </c>
      <c r="R143" s="52">
        <f t="shared" si="39"/>
        <v>16.420590582601754</v>
      </c>
      <c r="S143" s="50">
        <f t="shared" si="40"/>
        <v>1.1861749267162043</v>
      </c>
      <c r="T143" s="50">
        <f t="shared" si="41"/>
        <v>2.9794087196594963</v>
      </c>
      <c r="U143" s="47"/>
    </row>
    <row r="144" spans="1:21">
      <c r="B144" s="11"/>
      <c r="C144" s="11"/>
      <c r="D144" s="11"/>
      <c r="E144" s="11"/>
      <c r="F144" s="16"/>
      <c r="G144" s="11"/>
      <c r="H144" s="12"/>
      <c r="I144" s="11"/>
      <c r="J144" s="12"/>
      <c r="K144" s="11"/>
      <c r="L144" s="13"/>
      <c r="N144" s="11"/>
      <c r="O144" s="11"/>
      <c r="P144" s="32"/>
    </row>
    <row r="145" spans="1:18" ht="15.75"/>
    <row r="146" spans="1:18" ht="15.75">
      <c r="A146" s="1" t="s">
        <v>124</v>
      </c>
      <c r="B146" s="1" t="s">
        <v>125</v>
      </c>
      <c r="C146" s="1" t="s">
        <v>126</v>
      </c>
      <c r="D146" s="1" t="s">
        <v>127</v>
      </c>
      <c r="E146" s="1" t="s">
        <v>128</v>
      </c>
      <c r="F146" s="1" t="s">
        <v>129</v>
      </c>
      <c r="G146" s="1" t="s">
        <v>130</v>
      </c>
      <c r="H146" s="1" t="s">
        <v>131</v>
      </c>
      <c r="I146" s="1" t="s">
        <v>132</v>
      </c>
      <c r="J146" s="1" t="s">
        <v>133</v>
      </c>
      <c r="K146" s="1" t="s">
        <v>134</v>
      </c>
    </row>
    <row r="147" spans="1:18" ht="15.75">
      <c r="A147" t="s">
        <v>13</v>
      </c>
      <c r="B147">
        <v>8</v>
      </c>
      <c r="C147">
        <v>93</v>
      </c>
      <c r="D147">
        <v>0</v>
      </c>
      <c r="E147">
        <v>0</v>
      </c>
      <c r="F147">
        <v>50</v>
      </c>
      <c r="G147">
        <v>0</v>
      </c>
      <c r="H147">
        <v>14</v>
      </c>
      <c r="I147">
        <v>0</v>
      </c>
      <c r="J147">
        <v>267</v>
      </c>
      <c r="K147">
        <v>0</v>
      </c>
    </row>
    <row r="148" spans="1:18" ht="15.75">
      <c r="A148" t="s">
        <v>14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8" ht="15.75">
      <c r="A149" t="s">
        <v>15</v>
      </c>
      <c r="B149">
        <v>0</v>
      </c>
      <c r="C149">
        <v>154</v>
      </c>
      <c r="D149">
        <v>0</v>
      </c>
      <c r="E149">
        <v>0</v>
      </c>
      <c r="F149">
        <v>1</v>
      </c>
      <c r="G149">
        <v>6</v>
      </c>
      <c r="H149">
        <v>1</v>
      </c>
      <c r="I149">
        <v>0</v>
      </c>
      <c r="J149">
        <v>129</v>
      </c>
      <c r="K149">
        <v>1</v>
      </c>
    </row>
    <row r="150" spans="1:18" ht="15.75">
      <c r="A150" t="s">
        <v>135</v>
      </c>
      <c r="B150">
        <v>51</v>
      </c>
      <c r="C150">
        <v>702</v>
      </c>
      <c r="D150">
        <v>6</v>
      </c>
      <c r="E150">
        <v>41</v>
      </c>
      <c r="F150">
        <v>562</v>
      </c>
      <c r="G150">
        <v>19</v>
      </c>
      <c r="H150">
        <v>228</v>
      </c>
      <c r="I150">
        <v>17</v>
      </c>
      <c r="J150">
        <v>399</v>
      </c>
      <c r="K150">
        <v>17</v>
      </c>
    </row>
    <row r="151" spans="1:18" ht="15.75">
      <c r="A151" t="s">
        <v>17</v>
      </c>
      <c r="B151">
        <v>182</v>
      </c>
      <c r="C151">
        <v>4127</v>
      </c>
      <c r="D151">
        <v>16</v>
      </c>
      <c r="E151">
        <v>98</v>
      </c>
      <c r="F151">
        <v>2448</v>
      </c>
      <c r="G151">
        <v>70</v>
      </c>
      <c r="H151">
        <v>432</v>
      </c>
      <c r="I151">
        <v>108</v>
      </c>
      <c r="J151">
        <v>1857</v>
      </c>
      <c r="K151">
        <v>21</v>
      </c>
    </row>
    <row r="152" spans="1:18" ht="15.75">
      <c r="A152" t="s">
        <v>136</v>
      </c>
      <c r="B152">
        <v>93</v>
      </c>
      <c r="C152">
        <v>1526</v>
      </c>
      <c r="D152">
        <v>0</v>
      </c>
      <c r="E152">
        <v>31</v>
      </c>
      <c r="F152">
        <v>116</v>
      </c>
      <c r="G152">
        <v>1</v>
      </c>
      <c r="H152">
        <v>43</v>
      </c>
      <c r="I152">
        <v>34</v>
      </c>
      <c r="J152">
        <v>1466</v>
      </c>
      <c r="K152">
        <v>2</v>
      </c>
    </row>
    <row r="153" spans="1:18" ht="15.75">
      <c r="A153" t="s">
        <v>63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8" ht="15.75">
      <c r="A154" t="s">
        <v>137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8" ht="15.75">
      <c r="A155" t="s">
        <v>138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 s="58" t="s">
        <v>75</v>
      </c>
      <c r="N155" s="59"/>
      <c r="O155" s="59"/>
      <c r="P155" s="60"/>
    </row>
    <row r="156" spans="1:18" ht="15.75">
      <c r="A156" t="s">
        <v>139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 s="42" t="s">
        <v>76</v>
      </c>
      <c r="N156" s="40" t="s">
        <v>77</v>
      </c>
      <c r="O156" s="40" t="s">
        <v>78</v>
      </c>
      <c r="P156" s="45" t="s">
        <v>79</v>
      </c>
      <c r="R156" s="39"/>
    </row>
    <row r="157" spans="1:18" ht="15.75">
      <c r="A157" s="18" t="s">
        <v>24</v>
      </c>
      <c r="B157">
        <f>B147/SUM(B147:B156)*100</f>
        <v>2.3880597014925375</v>
      </c>
      <c r="C157">
        <f t="shared" ref="C157:K157" si="44">C147/SUM(C147:C156)*100</f>
        <v>1.4084507042253522</v>
      </c>
      <c r="D157">
        <f t="shared" si="44"/>
        <v>0</v>
      </c>
      <c r="E157">
        <f t="shared" si="44"/>
        <v>0</v>
      </c>
      <c r="F157">
        <f t="shared" si="44"/>
        <v>1.5738117721120555</v>
      </c>
      <c r="G157">
        <f t="shared" si="44"/>
        <v>0</v>
      </c>
      <c r="H157">
        <f t="shared" si="44"/>
        <v>1.9498607242339834</v>
      </c>
      <c r="I157">
        <f t="shared" si="44"/>
        <v>0</v>
      </c>
      <c r="J157">
        <f t="shared" si="44"/>
        <v>6.4837299660029144</v>
      </c>
      <c r="K157">
        <f t="shared" si="44"/>
        <v>0</v>
      </c>
      <c r="M157" s="43">
        <f>MAX(B157:K157)</f>
        <v>6.4837299660029144</v>
      </c>
      <c r="N157" s="39">
        <f>MIN(B157:K157)</f>
        <v>0</v>
      </c>
      <c r="O157" s="39">
        <f>MEDIAN(B157:K157)</f>
        <v>0.70422535211267612</v>
      </c>
      <c r="P157" s="46"/>
    </row>
    <row r="158" spans="1:18" ht="15.75">
      <c r="A158" s="37" t="s">
        <v>80</v>
      </c>
      <c r="B158">
        <f>B148/SUM(B147:B156)*100</f>
        <v>0</v>
      </c>
      <c r="C158">
        <f t="shared" ref="C158:K158" si="45">C148/SUM(C147:C156)*100</f>
        <v>0</v>
      </c>
      <c r="D158">
        <f t="shared" si="45"/>
        <v>0</v>
      </c>
      <c r="E158">
        <f t="shared" si="45"/>
        <v>0</v>
      </c>
      <c r="F158">
        <f t="shared" si="45"/>
        <v>0</v>
      </c>
      <c r="G158">
        <f t="shared" si="45"/>
        <v>0</v>
      </c>
      <c r="H158">
        <f t="shared" si="45"/>
        <v>0</v>
      </c>
      <c r="I158">
        <f t="shared" si="45"/>
        <v>0</v>
      </c>
      <c r="J158">
        <f t="shared" si="45"/>
        <v>0</v>
      </c>
      <c r="K158">
        <f t="shared" si="45"/>
        <v>0</v>
      </c>
      <c r="M158" s="43">
        <f t="shared" ref="M158:M160" si="46">MAX(B158:K158)</f>
        <v>0</v>
      </c>
      <c r="N158" s="39">
        <f t="shared" ref="N158:N160" si="47">MIN(B158:K158)</f>
        <v>0</v>
      </c>
      <c r="O158" s="39">
        <f t="shared" ref="O158:O160" si="48">MEDIAN(B158:K158)</f>
        <v>0</v>
      </c>
      <c r="P158" s="46"/>
    </row>
    <row r="159" spans="1:18" ht="15.75">
      <c r="A159" s="18" t="s">
        <v>81</v>
      </c>
      <c r="B159">
        <f>B149/SUM(B147:B156)*100</f>
        <v>0</v>
      </c>
      <c r="C159">
        <f t="shared" ref="C159:K159" si="49">C149/SUM(C147:C156)*100</f>
        <v>2.3322732091473575</v>
      </c>
      <c r="D159">
        <f t="shared" si="49"/>
        <v>0</v>
      </c>
      <c r="E159">
        <f t="shared" si="49"/>
        <v>0</v>
      </c>
      <c r="F159">
        <f t="shared" si="49"/>
        <v>3.147623544224111E-2</v>
      </c>
      <c r="G159">
        <f t="shared" si="49"/>
        <v>6.25</v>
      </c>
      <c r="H159">
        <f t="shared" si="49"/>
        <v>0.1392757660167131</v>
      </c>
      <c r="I159">
        <f t="shared" si="49"/>
        <v>0</v>
      </c>
      <c r="J159">
        <f t="shared" si="49"/>
        <v>3.1325886352598351</v>
      </c>
      <c r="K159">
        <f t="shared" si="49"/>
        <v>2.4390243902439024</v>
      </c>
      <c r="M159" s="43">
        <f t="shared" si="46"/>
        <v>6.25</v>
      </c>
      <c r="N159" s="39">
        <f t="shared" si="47"/>
        <v>0</v>
      </c>
      <c r="O159" s="39">
        <f t="shared" si="48"/>
        <v>8.5376000729477097E-2</v>
      </c>
      <c r="P159" s="46"/>
    </row>
    <row r="160" spans="1:18" ht="15.75">
      <c r="A160" s="18" t="s">
        <v>27</v>
      </c>
      <c r="B160">
        <f>SUM(B157:B159)</f>
        <v>2.3880597014925375</v>
      </c>
      <c r="C160">
        <f t="shared" ref="C160:K160" si="50">SUM(C157:C159)</f>
        <v>3.7407239133727099</v>
      </c>
      <c r="D160">
        <f t="shared" si="50"/>
        <v>0</v>
      </c>
      <c r="E160">
        <f t="shared" si="50"/>
        <v>0</v>
      </c>
      <c r="F160">
        <f t="shared" si="50"/>
        <v>1.6052880075542966</v>
      </c>
      <c r="G160">
        <f t="shared" si="50"/>
        <v>6.25</v>
      </c>
      <c r="H160">
        <f t="shared" si="50"/>
        <v>2.0891364902506964</v>
      </c>
      <c r="I160">
        <f t="shared" si="50"/>
        <v>0</v>
      </c>
      <c r="J160">
        <f t="shared" si="50"/>
        <v>9.6163186012627495</v>
      </c>
      <c r="K160">
        <f t="shared" si="50"/>
        <v>2.4390243902439024</v>
      </c>
      <c r="M160" s="44">
        <f t="shared" si="46"/>
        <v>9.6163186012627495</v>
      </c>
      <c r="N160" s="41">
        <f t="shared" si="47"/>
        <v>0</v>
      </c>
      <c r="O160" s="41">
        <f t="shared" si="48"/>
        <v>2.238598095871617</v>
      </c>
      <c r="P160" s="47"/>
    </row>
    <row r="161" spans="15:18" ht="15.75">
      <c r="O161" s="1"/>
      <c r="P161" s="1"/>
      <c r="Q161" s="1"/>
      <c r="R161" s="1"/>
    </row>
  </sheetData>
  <mergeCells count="5">
    <mergeCell ref="M86:P86"/>
    <mergeCell ref="M155:P155"/>
    <mergeCell ref="R138:U138"/>
    <mergeCell ref="M120:P120"/>
    <mergeCell ref="M103:P103"/>
  </mergeCells>
  <pageMargins left="0.7" right="0.7" top="0.75" bottom="0.75" header="0.3" footer="0.3"/>
  <pageSetup orientation="portrait" horizontalDpi="0" verticalDpi="0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</dc:creator>
  <cp:keywords/>
  <dc:description/>
  <cp:lastModifiedBy/>
  <cp:revision/>
  <dcterms:created xsi:type="dcterms:W3CDTF">2018-04-06T18:00:44Z</dcterms:created>
  <dcterms:modified xsi:type="dcterms:W3CDTF">2018-04-09T03:30:50Z</dcterms:modified>
  <cp:category/>
  <cp:contentStatus/>
</cp:coreProperties>
</file>