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xr:revisionPtr revIDLastSave="0" documentId="8_{05DF951D-FC1C-4BD7-AF0B-A0AE34D6D6CF}" xr6:coauthVersionLast="32" xr6:coauthVersionMax="32" xr10:uidLastSave="{00000000-0000-0000-0000-000000000000}"/>
  <bookViews>
    <workbookView xWindow="4780" yWindow="460" windowWidth="24020" windowHeight="16700" tabRatio="50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7" i="1" l="1"/>
  <c r="O198" i="1"/>
  <c r="O199" i="1"/>
  <c r="O196" i="1"/>
  <c r="O188" i="1"/>
  <c r="M111" i="1"/>
  <c r="O191" i="1"/>
  <c r="N191" i="1"/>
  <c r="M191" i="1"/>
  <c r="O190" i="1"/>
  <c r="N190" i="1"/>
  <c r="M190" i="1"/>
  <c r="O189" i="1"/>
  <c r="N189" i="1"/>
  <c r="M189" i="1"/>
  <c r="N188" i="1"/>
  <c r="M188" i="1"/>
  <c r="K188" i="1"/>
  <c r="K189" i="1"/>
  <c r="K190" i="1"/>
  <c r="K191" i="1"/>
  <c r="J188" i="1"/>
  <c r="J189" i="1"/>
  <c r="J190" i="1"/>
  <c r="J191" i="1"/>
  <c r="I188" i="1"/>
  <c r="I189" i="1"/>
  <c r="I190" i="1"/>
  <c r="I191" i="1"/>
  <c r="H188" i="1"/>
  <c r="H189" i="1"/>
  <c r="H190" i="1"/>
  <c r="H191" i="1"/>
  <c r="G188" i="1"/>
  <c r="G189" i="1"/>
  <c r="G190" i="1"/>
  <c r="G191" i="1"/>
  <c r="F188" i="1"/>
  <c r="F189" i="1"/>
  <c r="F190" i="1"/>
  <c r="F191" i="1"/>
  <c r="E188" i="1"/>
  <c r="E189" i="1"/>
  <c r="E190" i="1"/>
  <c r="E191" i="1"/>
  <c r="D188" i="1"/>
  <c r="D189" i="1"/>
  <c r="D190" i="1"/>
  <c r="D191" i="1"/>
  <c r="C188" i="1"/>
  <c r="C189" i="1"/>
  <c r="C190" i="1"/>
  <c r="C191" i="1"/>
  <c r="B188" i="1"/>
  <c r="B189" i="1"/>
  <c r="B190" i="1"/>
  <c r="B191" i="1"/>
  <c r="B16" i="1"/>
  <c r="B17" i="1"/>
  <c r="B18" i="1"/>
  <c r="B19" i="1"/>
  <c r="C7" i="1"/>
  <c r="C11" i="1"/>
  <c r="C12" i="1"/>
  <c r="C13" i="1"/>
  <c r="C14" i="1"/>
  <c r="C16" i="1"/>
  <c r="C17" i="1"/>
  <c r="C18" i="1"/>
  <c r="C19" i="1"/>
  <c r="D6" i="1"/>
  <c r="D7" i="1"/>
  <c r="D11" i="1"/>
  <c r="D12" i="1"/>
  <c r="D13" i="1"/>
  <c r="D16" i="1"/>
  <c r="D17" i="1"/>
  <c r="D18" i="1"/>
  <c r="D19" i="1"/>
  <c r="E16" i="1"/>
  <c r="E17" i="1"/>
  <c r="E18" i="1"/>
  <c r="E19" i="1"/>
  <c r="F6" i="1"/>
  <c r="F7" i="1"/>
  <c r="F11" i="1"/>
  <c r="F12" i="1"/>
  <c r="F13" i="1"/>
  <c r="F16" i="1"/>
  <c r="F17" i="1"/>
  <c r="F18" i="1"/>
  <c r="F19" i="1"/>
  <c r="G6" i="1"/>
  <c r="G11" i="1"/>
  <c r="G12" i="1"/>
  <c r="G13" i="1"/>
  <c r="G14" i="1"/>
  <c r="G16" i="1"/>
  <c r="G17" i="1"/>
  <c r="G18" i="1"/>
  <c r="G19" i="1"/>
  <c r="H16" i="1"/>
  <c r="H17" i="1"/>
  <c r="H18" i="1"/>
  <c r="H19" i="1"/>
  <c r="I16" i="1"/>
  <c r="I17" i="1"/>
  <c r="I18" i="1"/>
  <c r="I19" i="1"/>
  <c r="J16" i="1"/>
  <c r="J17" i="1"/>
  <c r="J18" i="1"/>
  <c r="J19" i="1"/>
  <c r="K16" i="1"/>
  <c r="K17" i="1"/>
  <c r="K18" i="1"/>
  <c r="K19" i="1"/>
  <c r="O19" i="1"/>
  <c r="N19" i="1"/>
  <c r="M19" i="1"/>
  <c r="O18" i="1"/>
  <c r="N18" i="1"/>
  <c r="M18" i="1"/>
  <c r="O17" i="1"/>
  <c r="N17" i="1"/>
  <c r="M17" i="1"/>
  <c r="O16" i="1"/>
  <c r="N16" i="1"/>
  <c r="M16" i="1"/>
  <c r="B35" i="1"/>
  <c r="B36" i="1"/>
  <c r="B37" i="1"/>
  <c r="B38" i="1"/>
  <c r="C35" i="1"/>
  <c r="C36" i="1"/>
  <c r="C37" i="1"/>
  <c r="C38" i="1"/>
  <c r="D35" i="1"/>
  <c r="D36" i="1"/>
  <c r="D37" i="1"/>
  <c r="D38" i="1"/>
  <c r="E35" i="1"/>
  <c r="E36" i="1"/>
  <c r="E37" i="1"/>
  <c r="E38" i="1"/>
  <c r="F35" i="1"/>
  <c r="F36" i="1"/>
  <c r="F37" i="1"/>
  <c r="F38" i="1"/>
  <c r="G35" i="1"/>
  <c r="G36" i="1"/>
  <c r="G37" i="1"/>
  <c r="G38" i="1"/>
  <c r="H35" i="1"/>
  <c r="H36" i="1"/>
  <c r="H37" i="1"/>
  <c r="H38" i="1"/>
  <c r="I35" i="1"/>
  <c r="I36" i="1"/>
  <c r="I37" i="1"/>
  <c r="I38" i="1"/>
  <c r="J35" i="1"/>
  <c r="J36" i="1"/>
  <c r="J37" i="1"/>
  <c r="J38" i="1"/>
  <c r="K35" i="1"/>
  <c r="K36" i="1"/>
  <c r="K37" i="1"/>
  <c r="K38" i="1"/>
  <c r="O38" i="1"/>
  <c r="N38" i="1"/>
  <c r="M38" i="1"/>
  <c r="O37" i="1"/>
  <c r="N37" i="1"/>
  <c r="M37" i="1"/>
  <c r="O36" i="1"/>
  <c r="N36" i="1"/>
  <c r="M36" i="1"/>
  <c r="O35" i="1"/>
  <c r="N35" i="1"/>
  <c r="M35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O57" i="1"/>
  <c r="N57" i="1"/>
  <c r="M57" i="1"/>
  <c r="O56" i="1"/>
  <c r="N56" i="1"/>
  <c r="M56" i="1"/>
  <c r="O55" i="1"/>
  <c r="N55" i="1"/>
  <c r="M55" i="1"/>
  <c r="O54" i="1"/>
  <c r="N54" i="1"/>
  <c r="M54" i="1"/>
  <c r="B73" i="1"/>
  <c r="B74" i="1"/>
  <c r="B75" i="1"/>
  <c r="B76" i="1"/>
  <c r="C73" i="1"/>
  <c r="C74" i="1"/>
  <c r="C75" i="1"/>
  <c r="C76" i="1"/>
  <c r="D73" i="1"/>
  <c r="D74" i="1"/>
  <c r="D75" i="1"/>
  <c r="D76" i="1"/>
  <c r="E73" i="1"/>
  <c r="E74" i="1"/>
  <c r="E75" i="1"/>
  <c r="E76" i="1"/>
  <c r="F73" i="1"/>
  <c r="F74" i="1"/>
  <c r="F75" i="1"/>
  <c r="F76" i="1"/>
  <c r="G73" i="1"/>
  <c r="G74" i="1"/>
  <c r="G75" i="1"/>
  <c r="G76" i="1"/>
  <c r="H73" i="1"/>
  <c r="H74" i="1"/>
  <c r="H75" i="1"/>
  <c r="H76" i="1"/>
  <c r="I73" i="1"/>
  <c r="I74" i="1"/>
  <c r="I75" i="1"/>
  <c r="I76" i="1"/>
  <c r="J73" i="1"/>
  <c r="J74" i="1"/>
  <c r="J75" i="1"/>
  <c r="J76" i="1"/>
  <c r="K73" i="1"/>
  <c r="K74" i="1"/>
  <c r="K75" i="1"/>
  <c r="K76" i="1"/>
  <c r="O76" i="1"/>
  <c r="N76" i="1"/>
  <c r="M76" i="1"/>
  <c r="O75" i="1"/>
  <c r="N75" i="1"/>
  <c r="M75" i="1"/>
  <c r="O74" i="1"/>
  <c r="N74" i="1"/>
  <c r="M74" i="1"/>
  <c r="O73" i="1"/>
  <c r="N73" i="1"/>
  <c r="M73" i="1"/>
  <c r="B92" i="1"/>
  <c r="B93" i="1"/>
  <c r="B94" i="1"/>
  <c r="B95" i="1"/>
  <c r="C92" i="1"/>
  <c r="C93" i="1"/>
  <c r="C94" i="1"/>
  <c r="C95" i="1"/>
  <c r="D92" i="1"/>
  <c r="D93" i="1"/>
  <c r="D94" i="1"/>
  <c r="D95" i="1"/>
  <c r="E92" i="1"/>
  <c r="E93" i="1"/>
  <c r="E94" i="1"/>
  <c r="E95" i="1"/>
  <c r="F92" i="1"/>
  <c r="F93" i="1"/>
  <c r="F94" i="1"/>
  <c r="F95" i="1"/>
  <c r="G92" i="1"/>
  <c r="G93" i="1"/>
  <c r="G94" i="1"/>
  <c r="G95" i="1"/>
  <c r="H92" i="1"/>
  <c r="H93" i="1"/>
  <c r="H94" i="1"/>
  <c r="H95" i="1"/>
  <c r="I92" i="1"/>
  <c r="I93" i="1"/>
  <c r="I94" i="1"/>
  <c r="I95" i="1"/>
  <c r="J92" i="1"/>
  <c r="J93" i="1"/>
  <c r="J94" i="1"/>
  <c r="J95" i="1"/>
  <c r="K92" i="1"/>
  <c r="K93" i="1"/>
  <c r="K94" i="1"/>
  <c r="K95" i="1"/>
  <c r="O95" i="1"/>
  <c r="N95" i="1"/>
  <c r="M95" i="1"/>
  <c r="O94" i="1"/>
  <c r="N94" i="1"/>
  <c r="M94" i="1"/>
  <c r="O93" i="1"/>
  <c r="N93" i="1"/>
  <c r="M93" i="1"/>
  <c r="O92" i="1"/>
  <c r="N92" i="1"/>
  <c r="M92" i="1"/>
  <c r="B111" i="1"/>
  <c r="B112" i="1"/>
  <c r="B113" i="1"/>
  <c r="B114" i="1"/>
  <c r="C111" i="1"/>
  <c r="C112" i="1"/>
  <c r="C113" i="1"/>
  <c r="C114" i="1"/>
  <c r="D111" i="1"/>
  <c r="D112" i="1"/>
  <c r="D113" i="1"/>
  <c r="D114" i="1"/>
  <c r="E111" i="1"/>
  <c r="E112" i="1"/>
  <c r="E113" i="1"/>
  <c r="E114" i="1"/>
  <c r="F111" i="1"/>
  <c r="F112" i="1"/>
  <c r="F113" i="1"/>
  <c r="F114" i="1"/>
  <c r="G111" i="1"/>
  <c r="G112" i="1"/>
  <c r="G113" i="1"/>
  <c r="G114" i="1"/>
  <c r="H111" i="1"/>
  <c r="H112" i="1"/>
  <c r="H113" i="1"/>
  <c r="H114" i="1"/>
  <c r="I111" i="1"/>
  <c r="I112" i="1"/>
  <c r="I113" i="1"/>
  <c r="I114" i="1"/>
  <c r="J111" i="1"/>
  <c r="J112" i="1"/>
  <c r="J113" i="1"/>
  <c r="J114" i="1"/>
  <c r="K111" i="1"/>
  <c r="K112" i="1"/>
  <c r="K113" i="1"/>
  <c r="K114" i="1"/>
  <c r="O114" i="1"/>
  <c r="N114" i="1"/>
  <c r="M114" i="1"/>
  <c r="O113" i="1"/>
  <c r="N113" i="1"/>
  <c r="M113" i="1"/>
  <c r="O112" i="1"/>
  <c r="N112" i="1"/>
  <c r="M112" i="1"/>
  <c r="O111" i="1"/>
  <c r="N111" i="1"/>
  <c r="B131" i="1"/>
  <c r="C131" i="1"/>
  <c r="D131" i="1"/>
  <c r="E131" i="1"/>
  <c r="F131" i="1"/>
  <c r="G131" i="1"/>
  <c r="H131" i="1"/>
  <c r="I131" i="1"/>
  <c r="J131" i="1"/>
  <c r="K131" i="1"/>
  <c r="O131" i="1"/>
  <c r="B132" i="1"/>
  <c r="C132" i="1"/>
  <c r="D132" i="1"/>
  <c r="E132" i="1"/>
  <c r="F132" i="1"/>
  <c r="G132" i="1"/>
  <c r="H132" i="1"/>
  <c r="I132" i="1"/>
  <c r="J132" i="1"/>
  <c r="K132" i="1"/>
  <c r="O132" i="1"/>
  <c r="B130" i="1"/>
  <c r="B133" i="1"/>
  <c r="C130" i="1"/>
  <c r="C133" i="1"/>
  <c r="D130" i="1"/>
  <c r="D133" i="1"/>
  <c r="E130" i="1"/>
  <c r="E133" i="1"/>
  <c r="F130" i="1"/>
  <c r="F133" i="1"/>
  <c r="G130" i="1"/>
  <c r="G133" i="1"/>
  <c r="H130" i="1"/>
  <c r="H133" i="1"/>
  <c r="I130" i="1"/>
  <c r="I133" i="1"/>
  <c r="J130" i="1"/>
  <c r="J133" i="1"/>
  <c r="K130" i="1"/>
  <c r="K133" i="1"/>
  <c r="O133" i="1"/>
  <c r="O130" i="1"/>
  <c r="N131" i="1"/>
  <c r="N132" i="1"/>
  <c r="N133" i="1"/>
  <c r="N130" i="1"/>
  <c r="M131" i="1"/>
  <c r="M132" i="1"/>
  <c r="M133" i="1"/>
  <c r="M13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T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T152" i="1"/>
  <c r="B150" i="1"/>
  <c r="B153" i="1"/>
  <c r="C150" i="1"/>
  <c r="C153" i="1"/>
  <c r="D150" i="1"/>
  <c r="D153" i="1"/>
  <c r="E150" i="1"/>
  <c r="E153" i="1"/>
  <c r="F150" i="1"/>
  <c r="F153" i="1"/>
  <c r="G150" i="1"/>
  <c r="G153" i="1"/>
  <c r="H150" i="1"/>
  <c r="H153" i="1"/>
  <c r="I150" i="1"/>
  <c r="I153" i="1"/>
  <c r="J150" i="1"/>
  <c r="J153" i="1"/>
  <c r="K150" i="1"/>
  <c r="K153" i="1"/>
  <c r="L150" i="1"/>
  <c r="L153" i="1"/>
  <c r="M150" i="1"/>
  <c r="M153" i="1"/>
  <c r="N150" i="1"/>
  <c r="N153" i="1"/>
  <c r="O150" i="1"/>
  <c r="O153" i="1"/>
  <c r="P150" i="1"/>
  <c r="P153" i="1"/>
  <c r="T153" i="1"/>
  <c r="T150" i="1"/>
  <c r="S151" i="1"/>
  <c r="S152" i="1"/>
  <c r="S153" i="1"/>
  <c r="S150" i="1"/>
  <c r="R151" i="1"/>
  <c r="R152" i="1"/>
  <c r="R153" i="1"/>
  <c r="R150" i="1"/>
  <c r="B170" i="1"/>
  <c r="C170" i="1"/>
  <c r="D170" i="1"/>
  <c r="E170" i="1"/>
  <c r="F170" i="1"/>
  <c r="G170" i="1"/>
  <c r="H170" i="1"/>
  <c r="I170" i="1"/>
  <c r="J170" i="1"/>
  <c r="K170" i="1"/>
  <c r="O170" i="1"/>
  <c r="B171" i="1"/>
  <c r="C171" i="1"/>
  <c r="D171" i="1"/>
  <c r="E171" i="1"/>
  <c r="F171" i="1"/>
  <c r="G171" i="1"/>
  <c r="H171" i="1"/>
  <c r="I171" i="1"/>
  <c r="J171" i="1"/>
  <c r="K171" i="1"/>
  <c r="O171" i="1"/>
  <c r="B169" i="1"/>
  <c r="B172" i="1"/>
  <c r="C169" i="1"/>
  <c r="C172" i="1"/>
  <c r="D169" i="1"/>
  <c r="D172" i="1"/>
  <c r="E169" i="1"/>
  <c r="E172" i="1"/>
  <c r="F169" i="1"/>
  <c r="F172" i="1"/>
  <c r="G169" i="1"/>
  <c r="G172" i="1"/>
  <c r="H169" i="1"/>
  <c r="H172" i="1"/>
  <c r="I169" i="1"/>
  <c r="I172" i="1"/>
  <c r="J169" i="1"/>
  <c r="J172" i="1"/>
  <c r="K169" i="1"/>
  <c r="K172" i="1"/>
  <c r="O172" i="1"/>
  <c r="O169" i="1"/>
  <c r="N170" i="1"/>
  <c r="N171" i="1"/>
  <c r="N172" i="1"/>
  <c r="N169" i="1"/>
  <c r="M170" i="1"/>
  <c r="M171" i="1"/>
  <c r="M172" i="1"/>
  <c r="M169" i="1"/>
</calcChain>
</file>

<file path=xl/sharedStrings.xml><?xml version="1.0" encoding="utf-8"?>
<sst xmlns="http://schemas.openxmlformats.org/spreadsheetml/2006/main" count="336" uniqueCount="152">
  <si>
    <t>re-do</t>
  </si>
  <si>
    <t>changed annot</t>
  </si>
  <si>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</si>
  <si>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</si>
  <si>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</si>
  <si>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</si>
  <si>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</si>
  <si>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</si>
  <si>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</si>
  <si>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</si>
  <si>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</si>
  <si>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</si>
  <si>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</si>
  <si>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</si>
  <si>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</si>
  <si>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</si>
  <si>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</si>
  <si>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</si>
  <si>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</si>
  <si>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Import Declr</t>
  </si>
  <si>
    <t>Nested Annotation</t>
  </si>
  <si>
    <t>Local Annotation</t>
  </si>
  <si>
    <t>Other Annotation</t>
  </si>
  <si>
    <t>Detailed Investigation Of results attained</t>
  </si>
  <si>
    <t xml:space="preserve">Number of releases (check on git) </t>
  </si>
  <si>
    <t>MAX</t>
  </si>
  <si>
    <t>MIN</t>
  </si>
  <si>
    <t>MEDIAN</t>
  </si>
  <si>
    <t>OUTLIER</t>
  </si>
  <si>
    <t>% nested compared to other declr types</t>
  </si>
  <si>
    <t>% annon " " " " "</t>
  </si>
  <si>
    <t>% local " " " " "</t>
  </si>
  <si>
    <t>% nested + annon + local " " " " "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</si>
  <si>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</si>
  <si>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</si>
  <si>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</si>
  <si>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</si>
  <si>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</si>
  <si>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</si>
  <si>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</si>
  <si>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</si>
  <si>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</si>
  <si>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</si>
  <si>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</si>
  <si>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</si>
  <si>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</si>
  <si>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</si>
  <si>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</si>
  <si>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</si>
  <si>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</si>
  <si>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</si>
  <si>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</si>
  <si>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</si>
  <si>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</si>
  <si>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</si>
  <si>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Sim's Projects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</si>
  <si>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</si>
  <si>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</si>
  <si>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</si>
  <si>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</si>
  <si>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</si>
  <si>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</si>
  <si>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</si>
  <si>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</si>
  <si>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</si>
  <si>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</si>
  <si>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</si>
  <si>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</si>
  <si>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</si>
  <si>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</si>
  <si>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</si>
  <si>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</si>
  <si>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</si>
  <si>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</si>
  <si>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</si>
  <si>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</si>
  <si>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</si>
  <si>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</si>
  <si>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</si>
  <si>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</si>
  <si>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 xml:space="preserve">% local " " " " " </t>
  </si>
  <si>
    <t>% anon " " " " "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</si>
  <si>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</si>
  <si>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</si>
  <si>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</si>
  <si>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</si>
  <si>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</si>
  <si>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</si>
  <si>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</si>
  <si>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</si>
  <si>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</si>
  <si>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</si>
  <si>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</si>
  <si>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</si>
  <si>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</si>
  <si>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</si>
  <si>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</si>
  <si>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</si>
  <si>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</si>
  <si>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</si>
  <si>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</si>
  <si>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</si>
  <si>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</si>
  <si>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</si>
  <si>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</si>
  <si>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</si>
  <si>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</si>
  <si>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</si>
  <si>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</si>
  <si>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</si>
  <si>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</si>
  <si>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</si>
  <si>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</si>
  <si>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</si>
  <si>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</si>
  <si>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</si>
  <si>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</si>
  <si>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</si>
  <si>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</si>
  <si>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</si>
  <si>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</si>
  <si>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</si>
  <si>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</si>
  <si>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</si>
  <si>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</si>
  <si>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</si>
  <si>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</si>
  <si>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</si>
  <si>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</si>
  <si>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</si>
  <si>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</si>
  <si>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</si>
  <si>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</si>
  <si>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</si>
  <si>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</si>
  <si>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</si>
  <si>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</si>
  <si>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</si>
  <si>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</si>
  <si>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</si>
  <si>
    <t>Jin's Projects</t>
  </si>
  <si>
    <t>cSploit</t>
  </si>
  <si>
    <t>SecurityShepherd</t>
  </si>
  <si>
    <t>Zuul</t>
  </si>
  <si>
    <t>SearchGuard</t>
  </si>
  <si>
    <t>Pac4j</t>
  </si>
  <si>
    <t>Hive2Hive</t>
  </si>
  <si>
    <t>Shuttle Music Player</t>
  </si>
  <si>
    <t>Stylish Music Player</t>
  </si>
  <si>
    <t>WhorlWind</t>
  </si>
  <si>
    <t>Cryptopmater</t>
  </si>
  <si>
    <t>Results of Detailed Investigation across all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</si>
</sst>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  <xf numFmtId="0" fontId="0" fillId="0" borderId="21" xfId="0" applyBorder="1"/>
    <xf numFmtId="0" fontId="2" fillId="0" borderId="6" xfId="0" applyFont="1" applyBorder="1"/>
    <xf numFmtId="0" fontId="0" fillId="0" borderId="26" xfId="0" applyBorder="1"/>
    <xf numFmtId="0" fontId="2" fillId="0" borderId="25" xfId="0" applyFont="1" applyBorder="1"/>
    <xf numFmtId="0" fontId="0" fillId="0" borderId="20" xfId="0" applyBorder="1"/>
    <xf numFmtId="0" fontId="0" fillId="0" borderId="24" xfId="0" applyBorder="1"/>
    <xf numFmtId="0" fontId="2" fillId="0" borderId="16" xfId="0" applyFont="1" applyBorder="1"/>
    <xf numFmtId="0" fontId="0" fillId="0" borderId="19" xfId="0" applyBorder="1"/>
    <xf numFmtId="0" fontId="0" fillId="0" borderId="22" xfId="0" applyBorder="1"/>
    <xf numFmtId="0" fontId="0" fillId="0" borderId="21" xfId="0" applyFont="1" applyBorder="1"/>
    <xf numFmtId="0" fontId="3" fillId="0" borderId="6" xfId="0" applyFont="1" applyBorder="1" applyAlignment="1"/>
    <xf numFmtId="0" fontId="0" fillId="0" borderId="26" xfId="0" applyFont="1" applyBorder="1"/>
    <xf numFmtId="0" fontId="0" fillId="0" borderId="20" xfId="0" applyFont="1" applyBorder="1"/>
    <xf numFmtId="0" fontId="0" fillId="0" borderId="24" xfId="0" applyFont="1" applyBorder="1"/>
    <xf numFmtId="0" fontId="3" fillId="0" borderId="16" xfId="0" applyFont="1" applyBorder="1" applyAlignment="1"/>
    <xf numFmtId="0" fontId="2" fillId="0" borderId="19" xfId="0" applyFont="1" applyBorder="1"/>
    <xf numFmtId="0" fontId="0" fillId="0" borderId="0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2" borderId="0" xfId="0" applyFont="1" applyFill="1" applyBorder="1"/>
    <xf numFmtId="0" fontId="0" fillId="2" borderId="27" xfId="0" applyFont="1" applyFill="1" applyBorder="1"/>
    <xf numFmtId="0" fontId="3" fillId="0" borderId="0" xfId="0" applyFont="1" applyAlignment="1">
      <alignment horizontal="center"/>
    </xf>
    <xf numFmtId="0" fontId="1" fillId="2" borderId="8" xfId="0" applyFont="1" applyFill="1" applyBorder="1"/>
    <xf numFmtId="0" fontId="1" fillId="3" borderId="8" xfId="0" applyFont="1" applyFill="1" applyBorder="1"/>
    <xf numFmtId="0" fontId="1" fillId="2" borderId="27" xfId="0" applyFont="1" applyFill="1" applyBorder="1"/>
  </cellXfs>
  <cellStyles count="1">
    <cellStyle name="Normal" xfId="0" builtinId="0"/>
  </cellStyles>
  <dxfs count="140">
    <dxf>
      <numFmt numFmtId="0" formatCode="General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46" displayName="Table46" ref="A137:P154" totalsRowShown="0" headerRowBorderDxfId="138" tableBorderDxfId="139">
  <autoFilter ref="A137:P154" xr:uid="{00000000-0009-0000-0100-000005000000}"/>
  <tableColumns count="16">
    <tableColumn id="1" xr3:uid="{00000000-0010-0000-0000-000001000000}" name="Shay's Projects"/>
    <tableColumn id="2" xr3:uid="{00000000-0010-0000-0000-000002000000}" name="BBM Secure Comms" dataDxfId="137"/>
    <tableColumn id="3" xr3:uid="{00000000-0010-0000-0000-000003000000}" name="BB web samples" dataDxfId="136"/>
    <tableColumn id="4" xr3:uid="{00000000-0010-0000-0000-000004000000}" name="All Algorithms" dataDxfId="135"/>
    <tableColumn id="5" xr3:uid="{00000000-0010-0000-0000-000005000000}" name="DeepLearning" dataDxfId="134"/>
    <tableColumn id="6" xr3:uid="{00000000-0010-0000-0000-000006000000}" name="Column1" dataDxfId="133"/>
    <tableColumn id="7" xr3:uid="{00000000-0010-0000-0000-000007000000}" name="ExoPlayer" dataDxfId="132"/>
    <tableColumn id="8" xr3:uid="{00000000-0010-0000-0000-000008000000}" name="Column2" dataDxfId="131"/>
    <tableColumn id="9" xr3:uid="{00000000-0010-0000-0000-000009000000}" name="Dex2Java Decompiler" dataDxfId="130"/>
    <tableColumn id="10" xr3:uid="{00000000-0010-0000-0000-00000A000000}" name="Net Cipher" dataDxfId="129"/>
    <tableColumn id="11" xr3:uid="{00000000-0010-0000-0000-00000B000000}" name="ReactiveExtensionsForJVM" dataDxfId="128"/>
    <tableColumn id="12" xr3:uid="{00000000-0010-0000-0000-00000C000000}" name="Column3" dataDxfId="127"/>
    <tableColumn id="13" xr3:uid="{00000000-0010-0000-0000-00000D000000}" name="Java9 ASTParser"/>
    <tableColumn id="14" xr3:uid="{00000000-0010-0000-0000-00000E000000}" name="Column4" dataDxfId="126"/>
    <tableColumn id="15" xr3:uid="{00000000-0010-0000-0000-00000F000000}" name="Replacement4SQLITE&amp;ORMs" dataDxfId="125"/>
    <tableColumn id="16" xr3:uid="{00000000-0010-0000-0000-000010000000}" name="Column5" dataDxfId="12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169DB-DE6A-4097-BB3F-6E29EBE5E4CE}" name="Table2" displayName="Table2" ref="M168:P172" totalsRowShown="0" headerRowDxfId="81" headerRowBorderDxfId="79" tableBorderDxfId="80" totalsRowBorderDxfId="78">
  <autoFilter ref="M168:P172" xr:uid="{643EF349-F378-4476-861D-EB502F029625}"/>
  <tableColumns count="4">
    <tableColumn id="1" xr3:uid="{2F88BFBE-2BCE-4C4A-BF6C-804D0AB6C33D}" name="MAX" dataDxfId="77">
      <calculatedColumnFormula>MAX(B169:K169)</calculatedColumnFormula>
    </tableColumn>
    <tableColumn id="2" xr3:uid="{957CED48-CAB2-4433-84D9-BD240400BA18}" name="MIN" dataDxfId="76">
      <calculatedColumnFormula>MIN(B169:K169)</calculatedColumnFormula>
    </tableColumn>
    <tableColumn id="3" xr3:uid="{2E4EE599-1FFB-4E42-84BA-EA16793515DD}" name="MEDIAN" dataDxfId="75">
      <calculatedColumnFormula>MEDIAN(B169:K169)</calculatedColumnFormula>
    </tableColumn>
    <tableColumn id="4" xr3:uid="{2F3D4A5F-CFD5-432D-A5E1-88F67A021E47}" name="OUTLIER" dataDxfId="7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C6232-F33C-4519-8651-5945885D4D09}" name="Table3" displayName="Table3" ref="R149:U153" totalsRowShown="0" headerRowDxfId="73" headerRowBorderDxfId="71" tableBorderDxfId="72" totalsRowBorderDxfId="70">
  <autoFilter ref="R149:U153" xr:uid="{F7FE1993-E430-415E-90F6-18D037458B38}"/>
  <tableColumns count="4">
    <tableColumn id="1" xr3:uid="{5C318E04-5635-40B1-97BE-0E81731DAF67}" name="MAX" dataDxfId="69">
      <calculatedColumnFormula>MAX(B150:P150)</calculatedColumnFormula>
    </tableColumn>
    <tableColumn id="2" xr3:uid="{81E8AE5D-D4D9-4C11-ACE8-E1C1CBFC5CBB}" name="MIN" dataDxfId="68">
      <calculatedColumnFormula>MIN(B150:P150)</calculatedColumnFormula>
    </tableColumn>
    <tableColumn id="3" xr3:uid="{07B572AF-AEDF-476D-90CA-FF6AE3BD4050}" name="MEDIAN" dataDxfId="67">
      <calculatedColumnFormula>MEDIAN(B150:P150)</calculatedColumnFormula>
    </tableColumn>
    <tableColumn id="4" xr3:uid="{BC6D606D-23D5-4C2A-8D05-6A27A0D7C611}" name="OUTLIER" dataDxfId="6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7CC6F-B454-42FF-BAAB-DF180AB8F1FE}" name="Table35" displayName="Table35" ref="M129:P133" totalsRowShown="0" headerRowDxfId="65" headerRowBorderDxfId="63" tableBorderDxfId="64" totalsRowBorderDxfId="62">
  <autoFilter ref="M129:P133" xr:uid="{31727AEE-EB67-47DF-97D6-B3036D2D0919}"/>
  <tableColumns count="4">
    <tableColumn id="1" xr3:uid="{59FC5E6F-3BE8-42CB-9737-6D74C506DFCE}" name="MAX" dataDxfId="61">
      <calculatedColumnFormula>MAX(B130:K130)</calculatedColumnFormula>
    </tableColumn>
    <tableColumn id="2" xr3:uid="{54301EDD-72C7-4218-B7FA-A1B20F8639B9}" name="MIN" dataDxfId="60">
      <calculatedColumnFormula>MIN(B130:K130)</calculatedColumnFormula>
    </tableColumn>
    <tableColumn id="3" xr3:uid="{4AE843AC-4231-4690-A69D-6E42C2A5C15F}" name="MEDIAN" dataDxfId="59">
      <calculatedColumnFormula>MEDIAN(B130:K130)</calculatedColumnFormula>
    </tableColumn>
    <tableColumn id="4" xr3:uid="{3F5C3205-BCD8-4435-87FC-4DC3FC5526BF}" name="OUTLIER" dataDxfId="5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9BBDFF-9BCE-41C9-A524-1C8E3D6B4E3A}" name="Table3515" displayName="Table3515" ref="M110:P114" totalsRowShown="0" headerRowDxfId="57" headerRowBorderDxfId="55" tableBorderDxfId="56" totalsRowBorderDxfId="54">
  <autoFilter ref="M110:P114" xr:uid="{CD4F18DC-3DF0-4D94-8408-4AA1FE8FFA6C}"/>
  <tableColumns count="4">
    <tableColumn id="1" xr3:uid="{F207E2EF-B246-45DD-8A6D-AD70A006F3D9}" name="MAX" dataDxfId="53">
      <calculatedColumnFormula>MAX(B111:K111)</calculatedColumnFormula>
    </tableColumn>
    <tableColumn id="2" xr3:uid="{C11F6B43-1EE2-42E0-9EA3-9DF4C1F96E46}" name="MIN" dataDxfId="52">
      <calculatedColumnFormula>MIN(B111:K111)</calculatedColumnFormula>
    </tableColumn>
    <tableColumn id="3" xr3:uid="{98D56CDE-CCEF-493F-9181-7436F54EFE2B}" name="MEDIAN" dataDxfId="51">
      <calculatedColumnFormula>MEDIAN(B111:K111)</calculatedColumnFormula>
    </tableColumn>
    <tableColumn id="4" xr3:uid="{5EB3EBF1-685F-4F48-B06E-FF03E7255773}" name="OUTLIER" dataDxfId="5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920614-FDA3-4E4D-B401-21A03C68C443}" name="Table3516" displayName="Table3516" ref="M91:P95" totalsRowShown="0" headerRowDxfId="49" headerRowBorderDxfId="47" tableBorderDxfId="48" totalsRowBorderDxfId="46">
  <autoFilter ref="M91:P95" xr:uid="{81A3871F-D47B-460F-8EC0-9148FA8AB78B}"/>
  <tableColumns count="4">
    <tableColumn id="1" xr3:uid="{0026FF4C-8646-4907-928C-388F240EA8A8}" name="MAX" dataDxfId="45">
      <calculatedColumnFormula>MAX(B92:K92)</calculatedColumnFormula>
    </tableColumn>
    <tableColumn id="2" xr3:uid="{A10D139E-3EEE-4EE2-BFCB-596C17278338}" name="MIN" dataDxfId="44">
      <calculatedColumnFormula>MIN(B92:K92)</calculatedColumnFormula>
    </tableColumn>
    <tableColumn id="3" xr3:uid="{EF9343AE-42F6-42D1-AB57-E614048687EB}" name="MEDIAN" dataDxfId="43">
      <calculatedColumnFormula>MEDIAN(B92:K92)</calculatedColumnFormula>
    </tableColumn>
    <tableColumn id="4" xr3:uid="{5FC9FFE9-4347-4E22-8EDB-ABFCCDCBB5A4}" name="OUTLIER" dataDxfId="4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FE4B7-E0B0-4205-95AE-602AADF7F3A2}" name="Table35162" displayName="Table35162" ref="M72:P76" totalsRowShown="0" headerRowDxfId="41" headerRowBorderDxfId="39" tableBorderDxfId="40" totalsRowBorderDxfId="38">
  <autoFilter ref="M72:P76" xr:uid="{3C82328A-A894-41F3-BCDC-160BE80C61FF}"/>
  <tableColumns count="4">
    <tableColumn id="1" xr3:uid="{979FB2E5-5872-45B0-8D83-5313ADB5273F}" name="MAX" dataDxfId="37">
      <calculatedColumnFormula>MAX(B73:K73)</calculatedColumnFormula>
    </tableColumn>
    <tableColumn id="2" xr3:uid="{70F13572-BB09-4B3B-96A3-1C71C2839CB9}" name="MIN" dataDxfId="36">
      <calculatedColumnFormula>MIN(B73:K73)</calculatedColumnFormula>
    </tableColumn>
    <tableColumn id="3" xr3:uid="{A59432C2-86B1-4456-9B70-4F7F90BA4E8B}" name="MEDIAN" dataDxfId="35">
      <calculatedColumnFormula>MEDIAN(B73:K73)</calculatedColumnFormula>
    </tableColumn>
    <tableColumn id="4" xr3:uid="{C85B4A01-9347-4AD4-805F-F5DDC0408758}" name="OUTLIER" dataDxfId="3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3D2278-913D-4A97-82B5-44DAF92758D1}" name="Table351617" displayName="Table351617" ref="M53:P57" totalsRowShown="0" headerRowDxfId="33" headerRowBorderDxfId="31" tableBorderDxfId="32" totalsRowBorderDxfId="30">
  <autoFilter ref="M53:P57" xr:uid="{5AA1B32C-90CD-4CB6-ADA6-E71739CE7665}"/>
  <tableColumns count="4">
    <tableColumn id="1" xr3:uid="{16772894-3593-4F23-969F-161630B58AF3}" name="MAX" dataDxfId="29">
      <calculatedColumnFormula>MAX(B54:K54)</calculatedColumnFormula>
    </tableColumn>
    <tableColumn id="2" xr3:uid="{6DAE6BC6-7174-4ED5-B67A-651F35E682BE}" name="MIN" dataDxfId="28">
      <calculatedColumnFormula>MIN(B54:K54)</calculatedColumnFormula>
    </tableColumn>
    <tableColumn id="3" xr3:uid="{5B895D0E-1137-403E-8930-07CD754A233E}" name="MEDIAN" dataDxfId="27">
      <calculatedColumnFormula>MEDIAN(B54:K54)</calculatedColumnFormula>
    </tableColumn>
    <tableColumn id="4" xr3:uid="{75EA28D3-E734-426B-826B-36951BA13529}" name="OUTLIER" dataDxfId="2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28BDE-87F5-41F5-A267-B8D17A6D0EB9}" name="Table351618" displayName="Table351618" ref="M34:P38" totalsRowShown="0" headerRowDxfId="25" headerRowBorderDxfId="23" tableBorderDxfId="24" totalsRowBorderDxfId="22">
  <autoFilter ref="M34:P38" xr:uid="{B889D6E5-DD1F-4F42-BC04-4B45B4693F9B}"/>
  <tableColumns count="4">
    <tableColumn id="1" xr3:uid="{F3BB2797-5CE6-42C9-9F0F-7E7A57CEE4B4}" name="MAX" dataDxfId="21">
      <calculatedColumnFormula>MAX(B35:K35)</calculatedColumnFormula>
    </tableColumn>
    <tableColumn id="2" xr3:uid="{5BD3DF33-103F-4395-85DC-21F888FBF2DC}" name="MIN" dataDxfId="20">
      <calculatedColumnFormula>MIN(B35:K35)</calculatedColumnFormula>
    </tableColumn>
    <tableColumn id="3" xr3:uid="{5B130B4D-FCE8-454F-AFF4-6F934363C9F4}" name="MEDIAN" dataDxfId="19">
      <calculatedColumnFormula>MEDIAN(B35:K35)</calculatedColumnFormula>
    </tableColumn>
    <tableColumn id="4" xr3:uid="{BF1A3C52-55FC-45CF-A141-48B2A0094A64}" name="OUTLIER" dataDxfId="1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A21DC82-9065-40E6-A435-4995E2233E78}" name="Table351620" displayName="Table351620" ref="M15:P19" totalsRowShown="0" headerRowDxfId="17" headerRowBorderDxfId="15" tableBorderDxfId="16" totalsRowBorderDxfId="14">
  <autoFilter ref="M15:P19" xr:uid="{1FD67088-FF9C-475B-AA9A-EF71B702AB86}"/>
  <tableColumns count="4">
    <tableColumn id="1" xr3:uid="{2D3D5462-A43D-4F3A-A49A-3AEA69575558}" name="MAX" dataDxfId="13">
      <calculatedColumnFormula>MAX(B16:K16)</calculatedColumnFormula>
    </tableColumn>
    <tableColumn id="2" xr3:uid="{C21FA197-7971-4809-B648-BFC9865E5B57}" name="MIN" dataDxfId="12">
      <calculatedColumnFormula>MIN(B16:K16)</calculatedColumnFormula>
    </tableColumn>
    <tableColumn id="3" xr3:uid="{C41583C2-CA8E-40C4-A961-D9964A7C6090}" name="MEDIAN" dataDxfId="11">
      <calculatedColumnFormula>MEDIAN(B16:K16)</calculatedColumnFormula>
    </tableColumn>
    <tableColumn id="4" xr3:uid="{81A30073-AD6D-428B-AF86-0C95A746B0CF}" name="OUTLIER" dataDxfId="1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C86BB0-1F61-471E-BF2A-989001F44AFA}" name="Table20" displayName="Table20" ref="A176:K191" totalsRowShown="0">
  <autoFilter ref="A176:K191" xr:uid="{17EF61F2-7C7D-43B8-ABEC-73DF4DB3EF6A}"/>
  <tableColumns count="11">
    <tableColumn id="1" xr3:uid="{7BD7AB6B-11D0-452B-9901-A54D03F1638A}" name="Jin's Projects"/>
    <tableColumn id="2" xr3:uid="{82D0D090-D5BD-4B9A-8EC2-1792B624993A}" name="cSploit"/>
    <tableColumn id="3" xr3:uid="{CC122103-1887-4D63-A17A-8024AD953D65}" name="SecurityShepherd"/>
    <tableColumn id="4" xr3:uid="{5CF60244-0974-4A4B-A351-5D1046D39019}" name="Zuul"/>
    <tableColumn id="5" xr3:uid="{A9A7D68A-5ADF-4FC2-BF0A-5A08195615F5}" name="SearchGuard"/>
    <tableColumn id="6" xr3:uid="{E4E3543C-5354-4CC8-A1AF-27D151604492}" name="Pac4j"/>
    <tableColumn id="7" xr3:uid="{3B3A8455-703A-423F-9E83-2F795F69EE2E}" name="Hive2Hive"/>
    <tableColumn id="8" xr3:uid="{98C1F772-B122-411E-AF62-0290E80C3965}" name="Shuttle Music Player"/>
    <tableColumn id="9" xr3:uid="{08F8C364-CCAE-416F-98E1-789165EBAA30}" name="Stylish Music Player"/>
    <tableColumn id="10" xr3:uid="{9808EF10-1B3C-4EF4-8C51-E420EECC043B}" name="WhorlWind"/>
    <tableColumn id="11" xr3:uid="{104175CC-3AD2-48C5-87A4-2FB23F3F2EA8}" name="Cryptopma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7" displayName="Table57" ref="A118:K133" totalsRowShown="0" headerRowDxfId="123" headerRowBorderDxfId="121" tableBorderDxfId="122">
  <autoFilter ref="A118:K133" xr:uid="{00000000-0009-0000-0100-000006000000}"/>
  <tableColumns count="11">
    <tableColumn id="1" xr3:uid="{00000000-0010-0000-0100-000001000000}" name="Dal's Projects"/>
    <tableColumn id="2" xr3:uid="{00000000-0010-0000-0100-000002000000}" name="GriefPrevention" dataDxfId="120"/>
    <tableColumn id="4" xr3:uid="{00000000-0010-0000-0100-000004000000}" name="EssentialsX" dataDxfId="119"/>
    <tableColumn id="5" xr3:uid="{00000000-0010-0000-0100-000005000000}" name="EssentialsChat" dataDxfId="118"/>
    <tableColumn id="6" xr3:uid="{00000000-0010-0000-0100-000006000000}" name="WorldGuard" dataDxfId="117"/>
    <tableColumn id="7" xr3:uid="{00000000-0010-0000-0100-000007000000}" name="WorldBorder" dataDxfId="116"/>
    <tableColumn id="8" xr3:uid="{00000000-0010-0000-0100-000008000000}" name="PlotSquared" dataDxfId="115"/>
    <tableColumn id="9" xr3:uid="{00000000-0010-0000-0100-000009000000}" name="ProtocolLib" dataDxfId="114"/>
    <tableColumn id="10" xr3:uid="{00000000-0010-0000-0100-00000A000000}" name="SuperVanish" dataDxfId="113"/>
    <tableColumn id="11" xr3:uid="{00000000-0010-0000-0100-00000B000000}" name="ViaVersion" dataDxfId="112"/>
    <tableColumn id="12" xr3:uid="{00000000-0010-0000-0100-00000C000000}" name="WorldEdit" dataDxfId="11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37DC7FA-B885-4F2B-8601-8A9C7FA93035}" name="Table222" displayName="Table222" ref="M187:P191" totalsRowShown="0" headerRowDxfId="9" headerRowBorderDxfId="7" tableBorderDxfId="8" totalsRowBorderDxfId="6">
  <autoFilter ref="M187:P191" xr:uid="{99C4CAE4-B99E-4343-B333-43A60F0E1782}"/>
  <tableColumns count="4">
    <tableColumn id="1" xr3:uid="{766C641C-9FB1-4C6B-978B-806DF267ECB0}" name="MAX" dataDxfId="5">
      <calculatedColumnFormula>MAX(B188:K188)</calculatedColumnFormula>
    </tableColumn>
    <tableColumn id="2" xr3:uid="{027B43CD-E48E-4BC3-BFC6-818B2C3C0BBB}" name="MIN" dataDxfId="4">
      <calculatedColumnFormula>MIN(B188:K188)</calculatedColumnFormula>
    </tableColumn>
    <tableColumn id="3" xr3:uid="{F47486C0-EE47-46B7-ABAC-F1671E3ECE26}" name="MEDIAN" dataDxfId="3">
      <calculatedColumnFormula>MEDIAN(B188:K188)</calculatedColumnFormula>
    </tableColumn>
    <tableColumn id="4" xr3:uid="{CE5F51EB-7E70-4060-98D3-FABE8766370E}" name="OUTLIER" dataDxfId="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4EBBF4C-6887-4930-8837-12AB03A8EF2B}" name="Table22" displayName="Table22" ref="M195:P199" totalsRowShown="0" headerRowDxfId="1">
  <autoFilter ref="M195:P199" xr:uid="{2813AF42-4880-4411-8CDB-B649767665D9}"/>
  <tableColumns count="4">
    <tableColumn id="1" xr3:uid="{A703C675-2E3B-4ECB-9A48-F5C937D8E27F}" name="MAX"/>
    <tableColumn id="2" xr3:uid="{A4565A26-98D3-4C00-9BE3-9BD87851E4E4}" name="MIN"/>
    <tableColumn id="3" xr3:uid="{4D259BEE-143E-4ADB-AF9B-6CE0C673BF7D}" name="MEDIAN" dataDxfId="0">
      <calculatedColumnFormula>MEDIAN(O16, O35,O54,O73,O92,O111,O130,T150,O169,O188)</calculatedColumnFormula>
    </tableColumn>
    <tableColumn id="4" xr3:uid="{3173E5D3-C27E-4C4F-AF44-4D8E0817B710}" name="OUTLI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68" displayName="Table68" ref="A99:K114" totalsRowShown="0" headerRowDxfId="110" headerRowBorderDxfId="108" tableBorderDxfId="109">
  <autoFilter ref="A99:K114" xr:uid="{00000000-0009-0000-0100-000007000000}"/>
  <tableColumns count="11">
    <tableColumn id="1" xr3:uid="{00000000-0010-0000-0200-000001000000}" name="Josh's Projects"/>
    <tableColumn id="2" xr3:uid="{00000000-0010-0000-0200-000002000000}" name="jMonkeyEngine" dataDxfId="107"/>
    <tableColumn id="4" xr3:uid="{00000000-0010-0000-0200-000004000000}" name="libGDX" dataDxfId="106"/>
    <tableColumn id="5" xr3:uid="{00000000-0010-0000-0200-000005000000}" name="TEAMMATES" dataDxfId="105"/>
    <tableColumn id="6" xr3:uid="{00000000-0010-0000-0200-000006000000}" name="JUnit 4" dataDxfId="104"/>
    <tableColumn id="7" xr3:uid="{00000000-0010-0000-0200-000007000000}" name="Activiti" dataDxfId="103"/>
    <tableColumn id="8" xr3:uid="{00000000-0010-0000-0200-000008000000}" name="Kore" dataDxfId="102"/>
    <tableColumn id="9" xr3:uid="{00000000-0010-0000-0200-000009000000}" name="MyCollab" dataDxfId="101"/>
    <tableColumn id="10" xr3:uid="{00000000-0010-0000-0200-00000A000000}" name="BioJava" dataDxfId="100"/>
    <tableColumn id="11" xr3:uid="{00000000-0010-0000-0200-00000B000000}" name="Cryptomator" dataDxfId="99"/>
    <tableColumn id="12" xr3:uid="{00000000-0010-0000-0200-00000C000000}" name="Java Google Maps" dataDxfId="9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79" displayName="Table79" ref="A80:K95" totalsRowShown="0">
  <autoFilter ref="A80:K95" xr:uid="{00000000-0009-0000-0100-000008000000}"/>
  <tableColumns count="11">
    <tableColumn id="1" xr3:uid="{00000000-0010-0000-0300-000001000000}" name="Amy's Projects"/>
    <tableColumn id="2" xr3:uid="{00000000-0010-0000-0300-000002000000}" name="Shimmer"/>
    <tableColumn id="4" xr3:uid="{00000000-0010-0000-0300-000004000000}" name="Applozic"/>
    <tableColumn id="5" xr3:uid="{00000000-0010-0000-0300-000005000000}" name="Ribot"/>
    <tableColumn id="6" xr3:uid="{00000000-0010-0000-0300-000006000000}" name="PocketHub"/>
    <tableColumn id="7" xr3:uid="{00000000-0010-0000-0300-000007000000}" name="ownCloud"/>
    <tableColumn id="8" xr3:uid="{00000000-0010-0000-0300-000008000000}" name="Slide"/>
    <tableColumn id="9" xr3:uid="{00000000-0010-0000-0300-000009000000}" name="OpenLauncher"/>
    <tableColumn id="10" xr3:uid="{00000000-0010-0000-0300-00000A000000}" name="Activity Tracking/Location Sharing App"/>
    <tableColumn id="11" xr3:uid="{00000000-0010-0000-0300-00000B000000}" name="Note App"/>
    <tableColumn id="12" xr3:uid="{00000000-0010-0000-0300-00000C000000}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76" displayName="Table76" ref="A4:K19" totalsRowShown="0" headerRowDxfId="97">
  <autoFilter ref="A4:K19" xr:uid="{00000000-0009-0000-0100-000009000000}"/>
  <tableColumns count="11">
    <tableColumn id="1" xr3:uid="{00000000-0010-0000-0400-000001000000}" name="Tony's Projects"/>
    <tableColumn id="2" xr3:uid="{00000000-0010-0000-0400-000002000000}" name="Hadoop BAM (genomics)"/>
    <tableColumn id="4" xr3:uid="{00000000-0010-0000-0400-000004000000}" name="Chemistry DK."/>
    <tableColumn id="5" xr3:uid="{00000000-0010-0000-0400-000005000000}" name="Jannovar for VCF"/>
    <tableColumn id="6" xr3:uid="{00000000-0010-0000-0400-000006000000}" name="Varsim"/>
    <tableColumn id="7" xr3:uid="{00000000-0010-0000-0400-000007000000}" name="Cancer Registry cgritt"/>
    <tableColumn id="8" xr3:uid="{00000000-0010-0000-0400-000008000000}" name="openCGA"/>
    <tableColumn id="9" xr3:uid="{00000000-0010-0000-0400-000009000000}" name="intermine"/>
    <tableColumn id="10" xr3:uid="{00000000-0010-0000-0400-00000A000000}" name="Caleydo"/>
    <tableColumn id="11" xr3:uid="{00000000-0010-0000-0400-00000B000000}" name="IGV"/>
    <tableColumn id="12" xr3:uid="{00000000-0010-0000-0400-00000C000000}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767" displayName="Table767" ref="A23:K38" totalsRowShown="0">
  <autoFilter ref="A23:K38" xr:uid="{00000000-0009-0000-0100-00000A000000}"/>
  <tableColumns count="11">
    <tableColumn id="1" xr3:uid="{00000000-0010-0000-0500-000001000000}" name="Wilfredo's Projects "/>
    <tableColumn id="2" xr3:uid="{00000000-0010-0000-0500-000002000000}" name="Dungeon"/>
    <tableColumn id="4" xr3:uid="{00000000-0010-0000-0500-000004000000}" name="Game Engine"/>
    <tableColumn id="5" xr3:uid="{00000000-0010-0000-0500-000005000000}" name="Magarena"/>
    <tableColumn id="6" xr3:uid="{00000000-0010-0000-0500-000006000000}" name="Xmage"/>
    <tableColumn id="7" xr3:uid="{00000000-0010-0000-0500-000007000000}" name="Martian Run"/>
    <tableColumn id="8" xr3:uid="{00000000-0010-0000-0500-000008000000}" name="Mindustry"/>
    <tableColumn id="9" xr3:uid="{00000000-0010-0000-0500-000009000000}" name="PretendYoureXyzzy"/>
    <tableColumn id="10" xr3:uid="{00000000-0010-0000-0500-00000A000000}" name="Seventh"/>
    <tableColumn id="11" xr3:uid="{00000000-0010-0000-0500-00000B000000}" name="Stendhal"/>
    <tableColumn id="12" xr3:uid="{00000000-0010-0000-0500-00000C000000}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679" displayName="Table7679" ref="A42:K57" totalsRowShown="0">
  <autoFilter ref="A42:K57" xr:uid="{00000000-0009-0000-0100-00000B000000}"/>
  <tableColumns count="11">
    <tableColumn id="1" xr3:uid="{00000000-0010-0000-0600-000001000000}" name="Logan's Projects "/>
    <tableColumn id="2" xr3:uid="{00000000-0010-0000-0600-000002000000}" name="Crawler4j"/>
    <tableColumn id="4" xr3:uid="{00000000-0010-0000-0600-000004000000}" name="Incibator Dubbo"/>
    <tableColumn id="5" xr3:uid="{00000000-0010-0000-0600-000005000000}" name="KillBill"/>
    <tableColumn id="6" xr3:uid="{00000000-0010-0000-0600-000006000000}" name="Open Refine"/>
    <tableColumn id="7" xr3:uid="{00000000-0010-0000-0600-000007000000}" name="Stage Monitor"/>
    <tableColumn id="8" xr3:uid="{00000000-0010-0000-0600-000008000000}" name="Graph Hopper"/>
    <tableColumn id="9" xr3:uid="{00000000-0010-0000-0600-000009000000}" name="h20.io"/>
    <tableColumn id="10" xr3:uid="{00000000-0010-0000-0600-00000A000000}" name="Omni Notes"/>
    <tableColumn id="11" xr3:uid="{00000000-0010-0000-0600-00000B000000}" name="pinpoint"/>
    <tableColumn id="12" xr3:uid="{00000000-0010-0000-0600-00000C000000}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767910" displayName="Table767910" ref="A61:K76" totalsRowShown="0" headerRowDxfId="96">
  <autoFilter ref="A61:K76" xr:uid="{00000000-0009-0000-0100-00000C000000}"/>
  <tableColumns count="11">
    <tableColumn id="1" xr3:uid="{00000000-0010-0000-0700-000001000000}" name="Sim's Projects"/>
    <tableColumn id="2" xr3:uid="{00000000-0010-0000-0700-000002000000}" name="Quartz Scheduler" dataDxfId="95"/>
    <tableColumn id="4" xr3:uid="{00000000-0010-0000-0700-000004000000}" name="Open EMRConect"/>
    <tableColumn id="5" xr3:uid="{00000000-0010-0000-0700-000005000000}" name="Wallet"/>
    <tableColumn id="6" xr3:uid="{00000000-0010-0000-0700-000006000000}" name="Secure Banking System"/>
    <tableColumn id="7" xr3:uid="{00000000-0010-0000-0700-000007000000}" name="Calendar System"/>
    <tableColumn id="8" xr3:uid="{00000000-0010-0000-0700-000008000000}" name="Time4J"/>
    <tableColumn id="9" xr3:uid="{00000000-0010-0000-0700-000009000000}" name="Voj "/>
    <tableColumn id="10" xr3:uid="{00000000-0010-0000-0700-00000A000000}" name="Core Flight Systm(CFS) and data Dictionary(CCDD) Utility"/>
    <tableColumn id="11" xr3:uid="{00000000-0010-0000-0700-00000B000000}" name="Dert"/>
    <tableColumn id="12" xr3:uid="{00000000-0010-0000-0700-00000C000000}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511" displayName="Table511" ref="A158:K172" totalsRowShown="0" headerRowDxfId="94" headerRowBorderDxfId="92" tableBorderDxfId="93">
  <autoFilter ref="A158:K172" xr:uid="{00000000-0009-0000-0100-00000D000000}"/>
  <tableColumns count="11">
    <tableColumn id="1" xr3:uid="{00000000-0010-0000-0800-000001000000}" name="Robert’s Projects"/>
    <tableColumn id="2" xr3:uid="{00000000-0010-0000-0800-000002000000}" name="Jpacman Framework" dataDxfId="91"/>
    <tableColumn id="4" xr3:uid="{00000000-0010-0000-0800-000004000000}" name="seventh" dataDxfId="90"/>
    <tableColumn id="5" xr3:uid="{00000000-0010-0000-0800-000005000000}" name="Snake" dataDxfId="89"/>
    <tableColumn id="6" xr3:uid="{00000000-0010-0000-0800-000006000000}" name="Java String Similarity" dataDxfId="88"/>
    <tableColumn id="7" xr3:uid="{00000000-0010-0000-0800-000007000000}" name="LeetCode Sol Res" dataDxfId="87"/>
    <tableColumn id="8" xr3:uid="{00000000-0010-0000-0800-000008000000}" name="Game of Life in Java" dataDxfId="86"/>
    <tableColumn id="9" xr3:uid="{00000000-0010-0000-0800-000009000000}" name="EduMIPS64" dataDxfId="85"/>
    <tableColumn id="10" xr3:uid="{00000000-0010-0000-0800-00000A000000}" name="ATM Simulator" dataDxfId="84"/>
    <tableColumn id="11" xr3:uid="{00000000-0010-0000-0800-00000B000000}" name="RinSim" dataDxfId="83"/>
    <tableColumn id="12" xr3:uid="{00000000-0010-0000-0800-00000C000000}" name="Mathematics" dataDxfId="8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9"/>
  <sheetViews>
    <sheetView tabSelected="1" topLeftCell="D191" zoomScale="58" workbookViewId="0" xr3:uid="{AEA406A1-0E4B-5B11-9CD5-51D6E497D94C}">
      <selection activeCell="O200" sqref="O200"/>
    </sheetView>
  </sheetViews>
  <sheetFormatPr defaultColWidth="10.875" defaultRowHeight="15.95"/>
  <cols>
    <col min="1" max="1" width="48" customWidth="1"/>
    <col min="2" max="2" width="15" customWidth="1"/>
    <col min="3" max="3" width="18.375" customWidth="1"/>
    <col min="4" max="7" width="15" customWidth="1"/>
    <col min="8" max="8" width="20.875" customWidth="1"/>
    <col min="9" max="9" width="20.25" customWidth="1"/>
    <col min="10" max="10" width="15" customWidth="1"/>
    <col min="11" max="11" width="15.125" customWidth="1"/>
    <col min="12" max="13" width="11" bestFit="1" customWidth="1"/>
    <col min="15" max="16" width="11" bestFit="1" customWidth="1"/>
    <col min="18" max="20" width="11" bestFit="1" customWidth="1"/>
  </cols>
  <sheetData>
    <row r="1" spans="1:16">
      <c r="G1" t="s">
        <v>0</v>
      </c>
      <c r="I1" t="s">
        <v>1</v>
      </c>
    </row>
    <row r="2" spans="1:16" ht="39.950000000000003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/>
    </row>
    <row r="5" spans="1:16">
      <c r="A5" t="s">
        <v>13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6">
      <c r="A6" t="s">
        <v>14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6">
      <c r="A7" t="s">
        <v>15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6">
      <c r="A8" t="s">
        <v>16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6">
      <c r="A9" t="s">
        <v>17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6">
      <c r="A10" t="s">
        <v>18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6">
      <c r="A11" t="s">
        <v>19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6">
      <c r="A12" t="s">
        <v>20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6">
      <c r="A13" t="s">
        <v>21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</row>
    <row r="14" spans="1:16" ht="15.75">
      <c r="A14" t="s">
        <v>22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  <c r="M14" s="55" t="s">
        <v>23</v>
      </c>
      <c r="N14" s="55"/>
      <c r="O14" s="55"/>
      <c r="P14" s="55"/>
    </row>
    <row r="15" spans="1:16" ht="15.75">
      <c r="A15" t="s">
        <v>24</v>
      </c>
      <c r="M15" s="41" t="s">
        <v>25</v>
      </c>
      <c r="N15" s="48" t="s">
        <v>26</v>
      </c>
      <c r="O15" s="48" t="s">
        <v>27</v>
      </c>
      <c r="P15" s="52" t="s">
        <v>28</v>
      </c>
    </row>
    <row r="16" spans="1:16" ht="15.75">
      <c r="A16" t="s">
        <v>29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  <c r="M16" s="50">
        <f>MAX(B16:K16)</f>
        <v>5.1454138702460845</v>
      </c>
      <c r="N16" s="47">
        <f>MIN(B16:K16)</f>
        <v>0.37137069547602969</v>
      </c>
      <c r="O16" s="47">
        <f>MEDIAN(B16:K16)</f>
        <v>1.2859361456226523</v>
      </c>
      <c r="P16" s="53"/>
    </row>
    <row r="17" spans="1:18" ht="15.75">
      <c r="A17" t="s">
        <v>30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  <c r="M17" s="50">
        <f t="shared" ref="M17:M19" si="2">MAX(B17:K17)</f>
        <v>1.9791967639410575</v>
      </c>
      <c r="N17" s="47">
        <f t="shared" ref="N17:N19" si="3">MIN(B17:K17)</f>
        <v>0</v>
      </c>
      <c r="O17" s="47">
        <f t="shared" ref="O17:O19" si="4">MEDIAN(B17:K17)</f>
        <v>0.48648516330916391</v>
      </c>
      <c r="P17" s="45"/>
    </row>
    <row r="18" spans="1:18" ht="15.95" customHeight="1">
      <c r="A18" t="s">
        <v>31</v>
      </c>
      <c r="B18">
        <f>B6/SUM(B5:B14)*100</f>
        <v>0</v>
      </c>
      <c r="C18">
        <f t="shared" ref="C18:K18" si="5">C6/SUM(C5:C14)*100</f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1.4446691707598961E-2</v>
      </c>
      <c r="J18">
        <f t="shared" si="5"/>
        <v>0</v>
      </c>
      <c r="K18">
        <f t="shared" si="5"/>
        <v>0</v>
      </c>
      <c r="M18" s="50">
        <f t="shared" si="2"/>
        <v>1.4446691707598961E-2</v>
      </c>
      <c r="N18" s="47">
        <f t="shared" si="3"/>
        <v>0</v>
      </c>
      <c r="O18" s="47">
        <f t="shared" si="4"/>
        <v>0</v>
      </c>
      <c r="P18" s="45"/>
    </row>
    <row r="19" spans="1:18" ht="15.95" customHeight="1">
      <c r="A19" t="s">
        <v>32</v>
      </c>
      <c r="B19">
        <f>SUM(B16:B18)</f>
        <v>1.9867549668874174</v>
      </c>
      <c r="C19">
        <f t="shared" ref="C19:K19" si="6">SUM(C16:C18)</f>
        <v>1.5093967345730777</v>
      </c>
      <c r="D19">
        <f t="shared" si="6"/>
        <v>0.43889264010803508</v>
      </c>
      <c r="E19">
        <f t="shared" si="6"/>
        <v>1.4285714285714284</v>
      </c>
      <c r="F19">
        <f t="shared" si="6"/>
        <v>1.8564356435643563</v>
      </c>
      <c r="G19">
        <f t="shared" si="6"/>
        <v>5.391498881431767</v>
      </c>
      <c r="H19">
        <f t="shared" si="6"/>
        <v>2.5148683092608324</v>
      </c>
      <c r="I19">
        <f t="shared" si="6"/>
        <v>3.3155157468939613</v>
      </c>
      <c r="J19">
        <f t="shared" si="6"/>
        <v>1.9565217391304348</v>
      </c>
      <c r="K19">
        <f t="shared" si="6"/>
        <v>1.2484993997599041</v>
      </c>
      <c r="M19" s="50">
        <f t="shared" si="2"/>
        <v>5.391498881431767</v>
      </c>
      <c r="N19" s="47">
        <f t="shared" si="3"/>
        <v>0.43889264010803508</v>
      </c>
      <c r="O19" s="47">
        <f t="shared" si="4"/>
        <v>1.9064786913473957</v>
      </c>
      <c r="P19" s="46"/>
    </row>
    <row r="20" spans="1:18" ht="15.95" customHeight="1">
      <c r="M20" s="54"/>
      <c r="N20" s="54"/>
      <c r="O20" s="54"/>
      <c r="P20" s="23"/>
    </row>
    <row r="21" spans="1:18" ht="15.75">
      <c r="A21" s="1"/>
      <c r="P21" s="4"/>
      <c r="Q21" s="5"/>
      <c r="R21" s="6"/>
    </row>
    <row r="22" spans="1:18">
      <c r="P22" s="5"/>
      <c r="Q22" s="5"/>
    </row>
    <row r="23" spans="1:18">
      <c r="A23" s="1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P23" s="5"/>
      <c r="Q23" s="5"/>
    </row>
    <row r="24" spans="1:18">
      <c r="A24" t="s">
        <v>13</v>
      </c>
      <c r="B24">
        <v>10</v>
      </c>
      <c r="C24">
        <v>1</v>
      </c>
      <c r="D24">
        <v>37</v>
      </c>
      <c r="E24">
        <v>104</v>
      </c>
      <c r="F24">
        <v>8</v>
      </c>
      <c r="G24">
        <v>64</v>
      </c>
      <c r="H24">
        <v>13</v>
      </c>
      <c r="I24">
        <v>93</v>
      </c>
      <c r="J24">
        <v>106</v>
      </c>
      <c r="K24">
        <v>204</v>
      </c>
      <c r="P24" s="5"/>
      <c r="Q24" s="5"/>
    </row>
    <row r="25" spans="1:18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P25" s="5"/>
      <c r="Q25" s="5"/>
    </row>
    <row r="26" spans="1:18">
      <c r="A26" t="s">
        <v>15</v>
      </c>
      <c r="B26">
        <v>15</v>
      </c>
      <c r="C26">
        <v>0</v>
      </c>
      <c r="D26">
        <v>609</v>
      </c>
      <c r="E26">
        <v>29</v>
      </c>
      <c r="F26">
        <v>2</v>
      </c>
      <c r="G26">
        <v>105</v>
      </c>
      <c r="H26">
        <v>4</v>
      </c>
      <c r="I26">
        <v>154</v>
      </c>
      <c r="J26">
        <v>270</v>
      </c>
      <c r="K26">
        <v>119</v>
      </c>
      <c r="P26" s="5"/>
      <c r="Q26" s="5"/>
    </row>
    <row r="27" spans="1:18">
      <c r="A27" t="s">
        <v>16</v>
      </c>
      <c r="B27">
        <v>301</v>
      </c>
      <c r="C27">
        <v>30</v>
      </c>
      <c r="D27">
        <v>1268</v>
      </c>
      <c r="E27">
        <v>21007</v>
      </c>
      <c r="F27">
        <v>39</v>
      </c>
      <c r="G27">
        <v>183</v>
      </c>
      <c r="H27">
        <v>84</v>
      </c>
      <c r="I27">
        <v>702</v>
      </c>
      <c r="J27">
        <v>2486</v>
      </c>
      <c r="K27">
        <v>1989</v>
      </c>
      <c r="P27" s="5"/>
      <c r="Q27" s="5"/>
    </row>
    <row r="28" spans="1:18">
      <c r="A28" t="s">
        <v>17</v>
      </c>
      <c r="B28">
        <v>726</v>
      </c>
      <c r="C28">
        <v>78</v>
      </c>
      <c r="D28">
        <v>2659</v>
      </c>
      <c r="E28">
        <v>6886</v>
      </c>
      <c r="F28">
        <v>152</v>
      </c>
      <c r="G28">
        <v>1273</v>
      </c>
      <c r="H28">
        <v>144</v>
      </c>
      <c r="I28">
        <v>4127</v>
      </c>
      <c r="J28">
        <v>4679</v>
      </c>
      <c r="K28">
        <v>7495</v>
      </c>
      <c r="P28" s="5"/>
      <c r="Q28" s="5"/>
    </row>
    <row r="29" spans="1:18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Q30" s="5"/>
    </row>
    <row r="31" spans="1:18">
      <c r="A31" t="s">
        <v>20</v>
      </c>
      <c r="Q31" s="5"/>
    </row>
    <row r="32" spans="1:18">
      <c r="A32" t="s">
        <v>21</v>
      </c>
      <c r="Q32" s="5"/>
    </row>
    <row r="33" spans="1:18" ht="15.75">
      <c r="A33" t="s">
        <v>22</v>
      </c>
      <c r="M33" s="55" t="s">
        <v>23</v>
      </c>
      <c r="N33" s="55"/>
      <c r="O33" s="55"/>
      <c r="P33" s="55"/>
      <c r="Q33" s="5"/>
      <c r="R33" s="5"/>
    </row>
    <row r="34" spans="1:18" ht="15.75">
      <c r="A34" t="s">
        <v>24</v>
      </c>
      <c r="M34" s="41" t="s">
        <v>25</v>
      </c>
      <c r="N34" s="48" t="s">
        <v>26</v>
      </c>
      <c r="O34" s="48" t="s">
        <v>27</v>
      </c>
      <c r="P34" s="52" t="s">
        <v>28</v>
      </c>
      <c r="Q34" s="5"/>
      <c r="R34" s="5"/>
    </row>
    <row r="35" spans="1:18" ht="15.75">
      <c r="A35" t="s">
        <v>29</v>
      </c>
      <c r="B35">
        <f>B24/SUM(B24:B33)*100</f>
        <v>0.95057034220532322</v>
      </c>
      <c r="C35">
        <f t="shared" ref="C35:J35" si="7">C24/SUM(C24:C33)*100</f>
        <v>0.91743119266055051</v>
      </c>
      <c r="D35">
        <f t="shared" si="7"/>
        <v>0.80909687294992338</v>
      </c>
      <c r="E35">
        <f t="shared" si="7"/>
        <v>0.3710839934346678</v>
      </c>
      <c r="F35">
        <f t="shared" si="7"/>
        <v>3.9800995024875623</v>
      </c>
      <c r="G35">
        <f t="shared" si="7"/>
        <v>3.9384615384615387</v>
      </c>
      <c r="H35">
        <f t="shared" si="7"/>
        <v>5.3061224489795915</v>
      </c>
      <c r="I35">
        <f t="shared" si="7"/>
        <v>1.8321513002364065</v>
      </c>
      <c r="J35">
        <f t="shared" si="7"/>
        <v>1.4052764152194088</v>
      </c>
      <c r="K35">
        <f>K24/SUM(K24:K33)*100</f>
        <v>2.0801468338941573</v>
      </c>
      <c r="M35" s="50">
        <f>MAX(B35:K35)</f>
        <v>5.3061224489795915</v>
      </c>
      <c r="N35" s="47">
        <f>MIN(B35:K35)</f>
        <v>0.3710839934346678</v>
      </c>
      <c r="O35" s="47">
        <f>MEDIAN(B35:K35)</f>
        <v>1.6187138577279077</v>
      </c>
      <c r="P35" s="53"/>
    </row>
    <row r="36" spans="1:18">
      <c r="A36" t="s">
        <v>30</v>
      </c>
      <c r="B36">
        <f>B26/SUM(B24:B33)*100</f>
        <v>1.4258555133079849</v>
      </c>
      <c r="C36">
        <f t="shared" ref="C36:J36" si="8">C26/SUM(C24:C33)*100</f>
        <v>0</v>
      </c>
      <c r="D36">
        <f t="shared" si="8"/>
        <v>13.317297179094686</v>
      </c>
      <c r="E36">
        <f t="shared" si="8"/>
        <v>0.10347534432312852</v>
      </c>
      <c r="F36">
        <f t="shared" si="8"/>
        <v>0.99502487562189057</v>
      </c>
      <c r="G36">
        <f t="shared" si="8"/>
        <v>6.4615384615384617</v>
      </c>
      <c r="H36">
        <f t="shared" si="8"/>
        <v>1.6326530612244898</v>
      </c>
      <c r="I36">
        <f t="shared" si="8"/>
        <v>3.0338849487785655</v>
      </c>
      <c r="J36">
        <f t="shared" si="8"/>
        <v>3.5794776614079282</v>
      </c>
      <c r="K36">
        <f>K26/SUM(K24:K33)*100</f>
        <v>1.2134189864382585</v>
      </c>
      <c r="M36" s="50">
        <f t="shared" ref="M36:M38" si="9">MAX(B36:K36)</f>
        <v>13.317297179094686</v>
      </c>
      <c r="N36" s="47">
        <f t="shared" ref="N36:N38" si="10">MIN(B36:K36)</f>
        <v>0</v>
      </c>
      <c r="O36" s="47">
        <f t="shared" ref="O36:O38" si="11">MEDIAN(B36:K36)</f>
        <v>1.5292542872662374</v>
      </c>
      <c r="P36" s="45"/>
    </row>
    <row r="37" spans="1:18">
      <c r="A37" t="s">
        <v>31</v>
      </c>
      <c r="B37">
        <f>B25/SUM(B24:B33)*100</f>
        <v>0</v>
      </c>
      <c r="C37">
        <f t="shared" ref="C37:K37" si="12">C25/SUM(C24:C33)*100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2.6514649343762426E-2</v>
      </c>
      <c r="K37">
        <f t="shared" si="12"/>
        <v>0</v>
      </c>
      <c r="M37" s="50">
        <f t="shared" si="9"/>
        <v>2.6514649343762426E-2</v>
      </c>
      <c r="N37" s="47">
        <f t="shared" si="10"/>
        <v>0</v>
      </c>
      <c r="O37" s="47">
        <f t="shared" si="11"/>
        <v>0</v>
      </c>
      <c r="P37" s="45"/>
    </row>
    <row r="38" spans="1:18">
      <c r="A38" t="s">
        <v>32</v>
      </c>
      <c r="B38">
        <f>SUM(B35:B37)</f>
        <v>2.376425855513308</v>
      </c>
      <c r="C38">
        <f t="shared" ref="C38:K38" si="13">SUM(C35:C37)</f>
        <v>0.91743119266055051</v>
      </c>
      <c r="D38">
        <f t="shared" si="13"/>
        <v>14.12639405204461</v>
      </c>
      <c r="E38">
        <f t="shared" si="13"/>
        <v>0.47455933775779635</v>
      </c>
      <c r="F38">
        <f t="shared" si="13"/>
        <v>4.9751243781094532</v>
      </c>
      <c r="G38">
        <f t="shared" si="13"/>
        <v>10.4</v>
      </c>
      <c r="H38">
        <f t="shared" si="13"/>
        <v>6.9387755102040813</v>
      </c>
      <c r="I38">
        <f t="shared" si="13"/>
        <v>4.8660362490149716</v>
      </c>
      <c r="J38">
        <f t="shared" si="13"/>
        <v>5.0112687259710995</v>
      </c>
      <c r="K38">
        <f t="shared" si="13"/>
        <v>3.2935658203324158</v>
      </c>
      <c r="M38" s="50">
        <f t="shared" si="9"/>
        <v>14.12639405204461</v>
      </c>
      <c r="N38" s="47">
        <f t="shared" si="10"/>
        <v>0.47455933775779635</v>
      </c>
      <c r="O38" s="47">
        <f t="shared" si="11"/>
        <v>4.9205803135622119</v>
      </c>
      <c r="P38" s="46"/>
    </row>
    <row r="39" spans="1:18" ht="15.75">
      <c r="M39" s="54"/>
      <c r="N39" s="54"/>
      <c r="O39" s="54"/>
      <c r="P39" s="23"/>
    </row>
    <row r="40" spans="1:18" ht="15.75">
      <c r="M40" s="54"/>
      <c r="N40" s="54"/>
      <c r="O40" s="54"/>
      <c r="P40" s="23"/>
    </row>
    <row r="42" spans="1:18">
      <c r="A42" s="1" t="s">
        <v>44</v>
      </c>
      <c r="B42" s="3" t="s">
        <v>45</v>
      </c>
      <c r="C42" t="s">
        <v>46</v>
      </c>
      <c r="D42" t="s">
        <v>47</v>
      </c>
      <c r="E42" t="s">
        <v>48</v>
      </c>
      <c r="F42" t="s">
        <v>49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</row>
    <row r="43" spans="1:18">
      <c r="A43" t="s">
        <v>13</v>
      </c>
      <c r="B43">
        <v>8</v>
      </c>
      <c r="C43">
        <v>141</v>
      </c>
      <c r="D43">
        <v>84</v>
      </c>
      <c r="E43">
        <v>55</v>
      </c>
      <c r="F43">
        <v>96</v>
      </c>
      <c r="G43">
        <v>51</v>
      </c>
      <c r="H43">
        <v>239</v>
      </c>
      <c r="I43">
        <v>6</v>
      </c>
      <c r="J43">
        <v>351</v>
      </c>
      <c r="K43">
        <v>82</v>
      </c>
    </row>
    <row r="44" spans="1:18">
      <c r="A44" t="s">
        <v>14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0</v>
      </c>
      <c r="I44">
        <v>1</v>
      </c>
      <c r="J44">
        <v>6</v>
      </c>
      <c r="K44">
        <v>0</v>
      </c>
    </row>
    <row r="45" spans="1:18">
      <c r="A45" t="s">
        <v>15</v>
      </c>
      <c r="B45">
        <v>0</v>
      </c>
      <c r="C45">
        <v>75</v>
      </c>
      <c r="D45">
        <v>229</v>
      </c>
      <c r="E45">
        <v>14</v>
      </c>
      <c r="F45">
        <v>138</v>
      </c>
      <c r="G45">
        <v>34</v>
      </c>
      <c r="H45">
        <v>93</v>
      </c>
      <c r="I45">
        <v>9</v>
      </c>
      <c r="J45">
        <v>236</v>
      </c>
      <c r="K45">
        <v>19</v>
      </c>
    </row>
    <row r="46" spans="1:18">
      <c r="A46" t="s">
        <v>16</v>
      </c>
      <c r="B46">
        <v>71</v>
      </c>
      <c r="C46">
        <v>1247</v>
      </c>
      <c r="D46">
        <v>1427</v>
      </c>
      <c r="E46">
        <v>607</v>
      </c>
      <c r="F46">
        <v>465</v>
      </c>
      <c r="G46">
        <v>547</v>
      </c>
      <c r="H46">
        <v>1387</v>
      </c>
      <c r="I46">
        <v>165</v>
      </c>
      <c r="J46">
        <v>3809</v>
      </c>
      <c r="K46">
        <v>1531</v>
      </c>
    </row>
    <row r="47" spans="1:18">
      <c r="A47" t="s">
        <v>17</v>
      </c>
      <c r="B47">
        <v>256</v>
      </c>
      <c r="C47">
        <v>3264</v>
      </c>
      <c r="D47">
        <v>1194</v>
      </c>
      <c r="E47">
        <v>1149</v>
      </c>
      <c r="F47">
        <v>786</v>
      </c>
      <c r="G47">
        <v>2546</v>
      </c>
      <c r="H47">
        <v>4871</v>
      </c>
      <c r="I47">
        <v>471</v>
      </c>
      <c r="J47">
        <v>10604</v>
      </c>
      <c r="K47">
        <v>4809</v>
      </c>
    </row>
    <row r="48" spans="1:18">
      <c r="A48" t="s">
        <v>18</v>
      </c>
      <c r="B48">
        <v>48</v>
      </c>
      <c r="C48">
        <v>1023</v>
      </c>
      <c r="D48">
        <v>4443</v>
      </c>
      <c r="E48">
        <v>896</v>
      </c>
      <c r="F48">
        <v>1294</v>
      </c>
      <c r="G48">
        <v>980</v>
      </c>
      <c r="H48">
        <v>1885</v>
      </c>
      <c r="I48">
        <v>200</v>
      </c>
      <c r="J48">
        <v>7221</v>
      </c>
      <c r="K48">
        <v>1370</v>
      </c>
    </row>
    <row r="49" spans="1:16">
      <c r="A49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6">
      <c r="A50" t="s">
        <v>20</v>
      </c>
      <c r="B50">
        <v>0</v>
      </c>
      <c r="C50">
        <v>4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v>6</v>
      </c>
      <c r="K50">
        <v>0</v>
      </c>
    </row>
    <row r="51" spans="1:16">
      <c r="A51" t="s">
        <v>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6" ht="15.75">
      <c r="A52" t="s">
        <v>22</v>
      </c>
      <c r="B52">
        <v>0</v>
      </c>
      <c r="C52">
        <v>15</v>
      </c>
      <c r="D52">
        <v>5</v>
      </c>
      <c r="E52">
        <v>0</v>
      </c>
      <c r="F52">
        <v>5</v>
      </c>
      <c r="G52">
        <v>1</v>
      </c>
      <c r="H52">
        <v>3</v>
      </c>
      <c r="I52">
        <v>0</v>
      </c>
      <c r="J52">
        <v>40</v>
      </c>
      <c r="K52">
        <v>1</v>
      </c>
      <c r="M52" s="55" t="s">
        <v>23</v>
      </c>
      <c r="N52" s="55"/>
      <c r="O52" s="55"/>
      <c r="P52" s="55"/>
    </row>
    <row r="53" spans="1:16" ht="15.75">
      <c r="A53" t="s">
        <v>24</v>
      </c>
      <c r="M53" s="41" t="s">
        <v>25</v>
      </c>
      <c r="N53" s="48" t="s">
        <v>26</v>
      </c>
      <c r="O53" s="48" t="s">
        <v>27</v>
      </c>
      <c r="P53" s="52" t="s">
        <v>28</v>
      </c>
    </row>
    <row r="54" spans="1:16" ht="15.75">
      <c r="A54" t="s">
        <v>29</v>
      </c>
      <c r="B54">
        <f>B43/SUM(B43:B52)</f>
        <v>2.0887728459530026E-2</v>
      </c>
      <c r="C54">
        <f t="shared" ref="C54:K54" si="14">C43/SUM(C43:C52)</f>
        <v>2.4440977639105563E-2</v>
      </c>
      <c r="D54">
        <f t="shared" si="14"/>
        <v>1.1379030073150907E-2</v>
      </c>
      <c r="E54">
        <f t="shared" si="14"/>
        <v>2.0213156927600145E-2</v>
      </c>
      <c r="F54">
        <f t="shared" si="14"/>
        <v>3.434704830053667E-2</v>
      </c>
      <c r="G54">
        <f t="shared" si="14"/>
        <v>1.2262563116133687E-2</v>
      </c>
      <c r="H54">
        <f t="shared" si="14"/>
        <v>2.8190610993158765E-2</v>
      </c>
      <c r="I54">
        <f t="shared" si="14"/>
        <v>7.0422535211267607E-3</v>
      </c>
      <c r="J54">
        <f t="shared" si="14"/>
        <v>1.5758990706236251E-2</v>
      </c>
      <c r="K54">
        <f t="shared" si="14"/>
        <v>1.0496671786994368E-2</v>
      </c>
      <c r="M54" s="50">
        <f>MAX(B54:K54)</f>
        <v>3.434704830053667E-2</v>
      </c>
      <c r="N54" s="47">
        <f>MIN(B54:K54)</f>
        <v>7.0422535211267607E-3</v>
      </c>
      <c r="O54" s="47">
        <f>MEDIAN(B54:K54)</f>
        <v>1.7986073816918198E-2</v>
      </c>
      <c r="P54" s="53"/>
    </row>
    <row r="55" spans="1:16">
      <c r="A55" t="s">
        <v>30</v>
      </c>
      <c r="B55">
        <f>B45/SUM(B43:B52)*100</f>
        <v>0</v>
      </c>
      <c r="C55">
        <f t="shared" ref="C55:K55" si="15">C45/SUM(C43:C52)*100</f>
        <v>1.3000520020800832</v>
      </c>
      <c r="D55">
        <f t="shared" si="15"/>
        <v>3.1021403413709021</v>
      </c>
      <c r="E55">
        <f t="shared" si="15"/>
        <v>0.51451672179345831</v>
      </c>
      <c r="F55">
        <f t="shared" si="15"/>
        <v>4.9373881932021471</v>
      </c>
      <c r="G55">
        <f t="shared" si="15"/>
        <v>0.81750420774224575</v>
      </c>
      <c r="H55">
        <f t="shared" si="15"/>
        <v>1.0969568294409058</v>
      </c>
      <c r="I55">
        <f t="shared" si="15"/>
        <v>1.056338028169014</v>
      </c>
      <c r="J55">
        <f t="shared" si="15"/>
        <v>1.0595788622996454</v>
      </c>
      <c r="K55">
        <f t="shared" si="15"/>
        <v>0.24321556579621098</v>
      </c>
      <c r="M55" s="50">
        <f t="shared" ref="M55:M57" si="16">MAX(B55:K55)</f>
        <v>4.9373881932021471</v>
      </c>
      <c r="N55" s="47">
        <f t="shared" ref="N55:N57" si="17">MIN(B55:K55)</f>
        <v>0</v>
      </c>
      <c r="O55" s="47">
        <f t="shared" ref="O55:O57" si="18">MEDIAN(B55:K55)</f>
        <v>1.0579584452343296</v>
      </c>
      <c r="P55" s="45"/>
    </row>
    <row r="56" spans="1:16">
      <c r="A56" t="s">
        <v>31</v>
      </c>
      <c r="B56">
        <f>B44/SUM(B43:B52)*100</f>
        <v>0</v>
      </c>
      <c r="C56">
        <f t="shared" ref="C56:J56" si="19">C44/SUM(C43:C52)*100</f>
        <v>0</v>
      </c>
      <c r="D56">
        <f t="shared" si="19"/>
        <v>0</v>
      </c>
      <c r="E56">
        <f t="shared" si="19"/>
        <v>0</v>
      </c>
      <c r="F56">
        <f t="shared" si="19"/>
        <v>0.14311270125223613</v>
      </c>
      <c r="G56">
        <f t="shared" si="19"/>
        <v>0</v>
      </c>
      <c r="H56">
        <f t="shared" si="19"/>
        <v>0</v>
      </c>
      <c r="I56">
        <f t="shared" si="19"/>
        <v>0.11737089201877934</v>
      </c>
      <c r="J56">
        <f t="shared" si="19"/>
        <v>2.6938445651685898E-2</v>
      </c>
      <c r="K56">
        <f>K44/SUM(K43:K52)*100</f>
        <v>0</v>
      </c>
      <c r="M56" s="50">
        <f t="shared" si="16"/>
        <v>0.14311270125223613</v>
      </c>
      <c r="N56" s="47">
        <f t="shared" si="17"/>
        <v>0</v>
      </c>
      <c r="O56" s="47">
        <f t="shared" si="18"/>
        <v>0</v>
      </c>
      <c r="P56" s="45"/>
    </row>
    <row r="57" spans="1:16">
      <c r="A57" t="s">
        <v>32</v>
      </c>
      <c r="B57">
        <f>SUM(B54:B56)</f>
        <v>2.0887728459530026E-2</v>
      </c>
      <c r="C57">
        <f t="shared" ref="C57:K57" si="20">SUM(C54:C56)</f>
        <v>1.3244929797191887</v>
      </c>
      <c r="D57">
        <f t="shared" si="20"/>
        <v>3.113519371444053</v>
      </c>
      <c r="E57">
        <f t="shared" si="20"/>
        <v>0.53472987872105848</v>
      </c>
      <c r="F57">
        <f t="shared" si="20"/>
        <v>5.1148479427549196</v>
      </c>
      <c r="G57">
        <f t="shared" si="20"/>
        <v>0.82976677085837947</v>
      </c>
      <c r="H57">
        <f t="shared" si="20"/>
        <v>1.1251474404340644</v>
      </c>
      <c r="I57">
        <f t="shared" si="20"/>
        <v>1.18075117370892</v>
      </c>
      <c r="J57">
        <f t="shared" si="20"/>
        <v>1.1022762986575676</v>
      </c>
      <c r="K57">
        <f t="shared" si="20"/>
        <v>0.25371223758320532</v>
      </c>
      <c r="M57" s="50">
        <f t="shared" si="16"/>
        <v>5.1148479427549196</v>
      </c>
      <c r="N57" s="47">
        <f t="shared" si="17"/>
        <v>2.0887728459530026E-2</v>
      </c>
      <c r="O57" s="47">
        <f t="shared" si="18"/>
        <v>1.1137118695458161</v>
      </c>
      <c r="P57" s="46"/>
    </row>
    <row r="58" spans="1:16" ht="15.75">
      <c r="M58" s="54"/>
      <c r="N58" s="54"/>
      <c r="O58" s="54"/>
      <c r="P58" s="23"/>
    </row>
    <row r="59" spans="1:16" ht="15.75">
      <c r="M59" s="54"/>
      <c r="N59" s="54"/>
      <c r="O59" s="54"/>
      <c r="P59" s="23"/>
    </row>
    <row r="61" spans="1:16" ht="80.099999999999994">
      <c r="A61" s="4" t="s">
        <v>55</v>
      </c>
      <c r="B61" s="5" t="s">
        <v>56</v>
      </c>
      <c r="C61" s="6" t="s">
        <v>57</v>
      </c>
      <c r="D61" s="5" t="s">
        <v>58</v>
      </c>
      <c r="E61" s="6" t="s">
        <v>59</v>
      </c>
      <c r="F61" s="6" t="s">
        <v>60</v>
      </c>
      <c r="G61" s="6" t="s">
        <v>61</v>
      </c>
      <c r="H61" s="6" t="s">
        <v>62</v>
      </c>
      <c r="I61" s="6" t="s">
        <v>63</v>
      </c>
      <c r="J61" s="6" t="s">
        <v>64</v>
      </c>
      <c r="K61" s="6" t="s">
        <v>65</v>
      </c>
      <c r="L61" s="6"/>
    </row>
    <row r="62" spans="1:16">
      <c r="A62" s="5" t="s">
        <v>13</v>
      </c>
      <c r="B62" s="5">
        <v>71</v>
      </c>
      <c r="C62">
        <v>22</v>
      </c>
      <c r="D62">
        <v>0</v>
      </c>
      <c r="E62">
        <v>0</v>
      </c>
      <c r="F62">
        <v>20</v>
      </c>
      <c r="G62">
        <v>0</v>
      </c>
      <c r="H62">
        <v>1</v>
      </c>
      <c r="I62">
        <v>4</v>
      </c>
      <c r="J62">
        <v>14</v>
      </c>
      <c r="K62">
        <v>0</v>
      </c>
    </row>
    <row r="63" spans="1:16">
      <c r="A63" s="5" t="s">
        <v>14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6">
      <c r="A64" s="5" t="s">
        <v>15</v>
      </c>
      <c r="B64" s="5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6">
      <c r="A65" s="5" t="s">
        <v>66</v>
      </c>
      <c r="B65" s="5">
        <v>459</v>
      </c>
      <c r="C65">
        <v>177</v>
      </c>
      <c r="D65">
        <v>11</v>
      </c>
      <c r="E65">
        <v>61</v>
      </c>
      <c r="F65">
        <v>45</v>
      </c>
      <c r="G65">
        <v>58</v>
      </c>
      <c r="H65">
        <v>39</v>
      </c>
      <c r="I65">
        <v>5</v>
      </c>
      <c r="J65">
        <v>334</v>
      </c>
      <c r="K65">
        <v>20</v>
      </c>
    </row>
    <row r="66" spans="1:16">
      <c r="A66" s="5" t="s">
        <v>17</v>
      </c>
      <c r="B66" s="5">
        <v>1181</v>
      </c>
      <c r="C66">
        <v>542</v>
      </c>
      <c r="D66">
        <v>3</v>
      </c>
      <c r="E66">
        <v>112</v>
      </c>
      <c r="F66">
        <v>116</v>
      </c>
      <c r="G66">
        <v>0</v>
      </c>
      <c r="H66">
        <v>165</v>
      </c>
      <c r="I66">
        <v>117</v>
      </c>
      <c r="J66">
        <v>1088</v>
      </c>
      <c r="K66">
        <v>79</v>
      </c>
    </row>
    <row r="67" spans="1:16">
      <c r="A67" s="5" t="s">
        <v>67</v>
      </c>
      <c r="B67" s="5">
        <v>517</v>
      </c>
      <c r="C67">
        <v>78</v>
      </c>
      <c r="D67">
        <v>27</v>
      </c>
      <c r="E67">
        <v>311</v>
      </c>
      <c r="F67">
        <v>62</v>
      </c>
      <c r="G67">
        <v>1</v>
      </c>
      <c r="H67">
        <v>74</v>
      </c>
      <c r="I67">
        <v>0</v>
      </c>
      <c r="J67">
        <v>190</v>
      </c>
      <c r="K67">
        <v>7</v>
      </c>
    </row>
    <row r="68" spans="1:16">
      <c r="A68" s="5" t="s">
        <v>68</v>
      </c>
      <c r="B68" s="5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6">
      <c r="A69" t="s">
        <v>20</v>
      </c>
      <c r="B69" s="5"/>
    </row>
    <row r="70" spans="1:16" ht="15.75">
      <c r="A70" t="s">
        <v>21</v>
      </c>
      <c r="B70" s="5"/>
    </row>
    <row r="71" spans="1:16" ht="15.75">
      <c r="A71" t="s">
        <v>22</v>
      </c>
      <c r="B71" s="5"/>
      <c r="M71" s="55" t="s">
        <v>23</v>
      </c>
      <c r="N71" s="55"/>
      <c r="O71" s="55"/>
      <c r="P71" s="55"/>
    </row>
    <row r="72" spans="1:16" ht="15.75">
      <c r="A72" t="s">
        <v>24</v>
      </c>
      <c r="B72" s="5"/>
      <c r="M72" s="41" t="s">
        <v>25</v>
      </c>
      <c r="N72" s="48" t="s">
        <v>26</v>
      </c>
      <c r="O72" s="48" t="s">
        <v>27</v>
      </c>
      <c r="P72" s="52" t="s">
        <v>28</v>
      </c>
    </row>
    <row r="73" spans="1:16" ht="15.75">
      <c r="A73" t="s">
        <v>29</v>
      </c>
      <c r="B73" s="5">
        <f>B62/SUM(B62:B71)*100</f>
        <v>3.1867145421903054</v>
      </c>
      <c r="C73" s="5">
        <f t="shared" ref="C73:K73" si="21">C62/SUM(C62:C71)*100</f>
        <v>2.6862026862026864</v>
      </c>
      <c r="D73" s="5">
        <f t="shared" si="21"/>
        <v>0</v>
      </c>
      <c r="E73" s="5">
        <f t="shared" si="21"/>
        <v>0</v>
      </c>
      <c r="F73" s="5">
        <f t="shared" si="21"/>
        <v>8.2304526748971192</v>
      </c>
      <c r="G73" s="5">
        <f t="shared" si="21"/>
        <v>0</v>
      </c>
      <c r="H73" s="5">
        <f t="shared" si="21"/>
        <v>0.35842293906810035</v>
      </c>
      <c r="I73" s="5">
        <f t="shared" si="21"/>
        <v>3.1746031746031744</v>
      </c>
      <c r="J73" s="5">
        <f t="shared" si="21"/>
        <v>0.86100861008610086</v>
      </c>
      <c r="K73" s="5">
        <f t="shared" si="21"/>
        <v>0</v>
      </c>
      <c r="L73" s="5"/>
      <c r="M73" s="50">
        <f>MAX(B73:K73)</f>
        <v>8.2304526748971192</v>
      </c>
      <c r="N73" s="47">
        <f>MIN(B73:K73)</f>
        <v>0</v>
      </c>
      <c r="O73" s="47">
        <f>MEDIAN(B73:K73)</f>
        <v>0.60971577457710069</v>
      </c>
      <c r="P73" s="53"/>
    </row>
    <row r="74" spans="1:16">
      <c r="A74" t="s">
        <v>30</v>
      </c>
      <c r="B74" s="5">
        <f>B64/SUM(B62:B71)*100</f>
        <v>0</v>
      </c>
      <c r="C74" s="5">
        <f t="shared" ref="C74:K74" si="22">C64/SUM(C62:C71)*100</f>
        <v>0</v>
      </c>
      <c r="D74" s="5">
        <f t="shared" si="22"/>
        <v>0</v>
      </c>
      <c r="E74" s="5">
        <f t="shared" si="22"/>
        <v>0</v>
      </c>
      <c r="F74" s="5">
        <f t="shared" si="22"/>
        <v>0</v>
      </c>
      <c r="G74" s="5">
        <f t="shared" si="22"/>
        <v>0</v>
      </c>
      <c r="H74" s="5">
        <f t="shared" si="22"/>
        <v>0</v>
      </c>
      <c r="I74" s="5">
        <f t="shared" si="22"/>
        <v>0</v>
      </c>
      <c r="J74" s="5">
        <f t="shared" si="22"/>
        <v>0</v>
      </c>
      <c r="K74" s="5">
        <f t="shared" si="22"/>
        <v>0</v>
      </c>
      <c r="L74" s="5"/>
      <c r="M74" s="50">
        <f t="shared" ref="M74:M76" si="23">MAX(B74:K74)</f>
        <v>0</v>
      </c>
      <c r="N74" s="47">
        <f t="shared" ref="N74:N76" si="24">MIN(B74:K74)</f>
        <v>0</v>
      </c>
      <c r="O74" s="47">
        <f t="shared" ref="O74:O76" si="25">MEDIAN(B74:K74)</f>
        <v>0</v>
      </c>
      <c r="P74" s="45"/>
    </row>
    <row r="75" spans="1:16">
      <c r="A75" t="s">
        <v>31</v>
      </c>
      <c r="B75">
        <f>B63/SUM(B62:B71)*100</f>
        <v>0</v>
      </c>
      <c r="C75">
        <f t="shared" ref="C75:K75" si="26">C63/SUM(C62:C71)*100</f>
        <v>0</v>
      </c>
      <c r="D75">
        <f t="shared" si="26"/>
        <v>0</v>
      </c>
      <c r="E75">
        <f t="shared" si="26"/>
        <v>0</v>
      </c>
      <c r="F75">
        <f t="shared" si="26"/>
        <v>0</v>
      </c>
      <c r="G75">
        <f t="shared" si="26"/>
        <v>0</v>
      </c>
      <c r="H75">
        <f t="shared" si="26"/>
        <v>0</v>
      </c>
      <c r="I75">
        <f t="shared" si="26"/>
        <v>0</v>
      </c>
      <c r="J75">
        <f t="shared" si="26"/>
        <v>0</v>
      </c>
      <c r="K75">
        <f t="shared" si="26"/>
        <v>0</v>
      </c>
      <c r="M75" s="50">
        <f t="shared" si="23"/>
        <v>0</v>
      </c>
      <c r="N75" s="47">
        <f t="shared" si="24"/>
        <v>0</v>
      </c>
      <c r="O75" s="47">
        <f t="shared" si="25"/>
        <v>0</v>
      </c>
      <c r="P75" s="45"/>
    </row>
    <row r="76" spans="1:16">
      <c r="A76" t="s">
        <v>32</v>
      </c>
      <c r="B76">
        <f>SUM(B73:B75)</f>
        <v>3.1867145421903054</v>
      </c>
      <c r="C76">
        <f t="shared" ref="C76:K76" si="27">SUM(C73:C75)</f>
        <v>2.6862026862026864</v>
      </c>
      <c r="D76">
        <f t="shared" si="27"/>
        <v>0</v>
      </c>
      <c r="E76">
        <f t="shared" si="27"/>
        <v>0</v>
      </c>
      <c r="F76">
        <f t="shared" si="27"/>
        <v>8.2304526748971192</v>
      </c>
      <c r="G76">
        <f t="shared" si="27"/>
        <v>0</v>
      </c>
      <c r="H76">
        <f t="shared" si="27"/>
        <v>0.35842293906810035</v>
      </c>
      <c r="I76">
        <f t="shared" si="27"/>
        <v>3.1746031746031744</v>
      </c>
      <c r="J76">
        <f t="shared" si="27"/>
        <v>0.86100861008610086</v>
      </c>
      <c r="K76">
        <f t="shared" si="27"/>
        <v>0</v>
      </c>
      <c r="M76" s="50">
        <f t="shared" si="23"/>
        <v>8.2304526748971192</v>
      </c>
      <c r="N76" s="47">
        <f t="shared" si="24"/>
        <v>0</v>
      </c>
      <c r="O76" s="47">
        <f t="shared" si="25"/>
        <v>0.60971577457710069</v>
      </c>
      <c r="P76" s="46"/>
    </row>
    <row r="77" spans="1:16">
      <c r="A77" s="5"/>
      <c r="B77" s="5"/>
      <c r="C77" s="5"/>
    </row>
    <row r="78" spans="1:16">
      <c r="A78" s="5"/>
      <c r="B78" s="5"/>
      <c r="C78" s="5"/>
    </row>
    <row r="80" spans="1:16">
      <c r="A80" s="1" t="s">
        <v>69</v>
      </c>
      <c r="B80" s="3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  <c r="H80" t="s">
        <v>76</v>
      </c>
      <c r="I80" t="s">
        <v>77</v>
      </c>
      <c r="J80" t="s">
        <v>78</v>
      </c>
      <c r="K80" t="s">
        <v>79</v>
      </c>
    </row>
    <row r="81" spans="1:16">
      <c r="A81" t="s">
        <v>13</v>
      </c>
      <c r="B81">
        <v>1</v>
      </c>
      <c r="C81">
        <v>45</v>
      </c>
      <c r="D81">
        <v>51</v>
      </c>
      <c r="E81">
        <v>62</v>
      </c>
      <c r="F81">
        <v>19</v>
      </c>
      <c r="G81">
        <v>43</v>
      </c>
      <c r="H81">
        <v>7</v>
      </c>
      <c r="I81">
        <v>6</v>
      </c>
      <c r="J81">
        <v>4</v>
      </c>
      <c r="K81">
        <v>61</v>
      </c>
    </row>
    <row r="82" spans="1:16">
      <c r="A82" t="s">
        <v>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6">
      <c r="A83" t="s">
        <v>15</v>
      </c>
      <c r="B83">
        <v>1</v>
      </c>
      <c r="C83">
        <v>49</v>
      </c>
      <c r="D83">
        <v>119</v>
      </c>
      <c r="E83">
        <v>243</v>
      </c>
      <c r="F83">
        <v>11</v>
      </c>
      <c r="G83">
        <v>167</v>
      </c>
      <c r="H83">
        <v>8</v>
      </c>
      <c r="I83">
        <v>24</v>
      </c>
      <c r="J83">
        <v>4</v>
      </c>
      <c r="K83">
        <v>312</v>
      </c>
    </row>
    <row r="84" spans="1:16">
      <c r="A84" t="s">
        <v>16</v>
      </c>
      <c r="B84">
        <v>2</v>
      </c>
      <c r="C84">
        <v>259</v>
      </c>
      <c r="D84">
        <v>361</v>
      </c>
      <c r="E84">
        <v>541</v>
      </c>
      <c r="F84">
        <v>211</v>
      </c>
      <c r="G84">
        <v>232</v>
      </c>
      <c r="H84">
        <v>18</v>
      </c>
      <c r="I84">
        <v>79</v>
      </c>
      <c r="J84">
        <v>24</v>
      </c>
      <c r="K84">
        <v>318</v>
      </c>
    </row>
    <row r="85" spans="1:16">
      <c r="A85" t="s">
        <v>17</v>
      </c>
      <c r="B85">
        <v>71</v>
      </c>
      <c r="C85">
        <v>873</v>
      </c>
      <c r="D85">
        <v>478</v>
      </c>
      <c r="E85">
        <v>762</v>
      </c>
      <c r="F85">
        <v>441</v>
      </c>
      <c r="G85">
        <v>924</v>
      </c>
      <c r="H85">
        <v>139</v>
      </c>
      <c r="I85">
        <v>110</v>
      </c>
      <c r="J85">
        <v>28</v>
      </c>
      <c r="K85">
        <v>896</v>
      </c>
    </row>
    <row r="86" spans="1:16">
      <c r="A86" t="s">
        <v>18</v>
      </c>
      <c r="B86">
        <v>11</v>
      </c>
      <c r="C86">
        <v>312</v>
      </c>
      <c r="D86">
        <v>280</v>
      </c>
      <c r="E86">
        <v>396</v>
      </c>
      <c r="F86">
        <v>152</v>
      </c>
      <c r="G86">
        <v>453</v>
      </c>
      <c r="H86">
        <v>66</v>
      </c>
      <c r="I86">
        <v>107</v>
      </c>
      <c r="J86">
        <v>38</v>
      </c>
      <c r="K86">
        <v>597</v>
      </c>
    </row>
    <row r="87" spans="1:16">
      <c r="A87" t="s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6">
      <c r="A88" t="s">
        <v>20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6">
      <c r="A89" t="s">
        <v>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6" ht="15.75">
      <c r="A90" t="s">
        <v>22</v>
      </c>
      <c r="B90">
        <v>0</v>
      </c>
      <c r="C90">
        <v>1</v>
      </c>
      <c r="D90">
        <v>3</v>
      </c>
      <c r="E90">
        <v>3</v>
      </c>
      <c r="F90">
        <v>2</v>
      </c>
      <c r="G90">
        <v>0</v>
      </c>
      <c r="H90">
        <v>0</v>
      </c>
      <c r="I90">
        <v>0</v>
      </c>
      <c r="J90">
        <v>0</v>
      </c>
      <c r="K90">
        <v>1</v>
      </c>
      <c r="M90" s="55" t="s">
        <v>23</v>
      </c>
      <c r="N90" s="55"/>
      <c r="O90" s="55"/>
      <c r="P90" s="55"/>
    </row>
    <row r="91" spans="1:16" ht="15.75">
      <c r="A91" t="s">
        <v>24</v>
      </c>
      <c r="M91" s="41" t="s">
        <v>25</v>
      </c>
      <c r="N91" s="48" t="s">
        <v>26</v>
      </c>
      <c r="O91" s="48" t="s">
        <v>27</v>
      </c>
      <c r="P91" s="52" t="s">
        <v>28</v>
      </c>
    </row>
    <row r="92" spans="1:16" ht="15.75">
      <c r="A92" t="s">
        <v>29</v>
      </c>
      <c r="B92">
        <f>(B81/SUM(B81:B90)) * 100</f>
        <v>1.1363636363636365</v>
      </c>
      <c r="C92">
        <f t="shared" ref="C92:K92" si="28">(C81/SUM(C81:C90)) * 100</f>
        <v>2.9239766081871341</v>
      </c>
      <c r="D92">
        <f t="shared" si="28"/>
        <v>3.9473684210526314</v>
      </c>
      <c r="E92">
        <f t="shared" si="28"/>
        <v>3.089187842551071</v>
      </c>
      <c r="F92">
        <f t="shared" si="28"/>
        <v>2.2727272727272729</v>
      </c>
      <c r="G92">
        <f t="shared" si="28"/>
        <v>2.3639362286970864</v>
      </c>
      <c r="H92">
        <f t="shared" si="28"/>
        <v>2.9411764705882351</v>
      </c>
      <c r="I92">
        <f t="shared" si="28"/>
        <v>1.8404907975460123</v>
      </c>
      <c r="J92">
        <f t="shared" si="28"/>
        <v>4.0816326530612246</v>
      </c>
      <c r="K92">
        <f t="shared" si="28"/>
        <v>2.7917620137299775</v>
      </c>
      <c r="M92" s="50">
        <f>MAX(B92:K92)</f>
        <v>4.0816326530612246</v>
      </c>
      <c r="N92" s="47">
        <f>MIN(B92:K92)</f>
        <v>1.1363636363636365</v>
      </c>
      <c r="O92" s="47">
        <f>MEDIAN(B92:K92)</f>
        <v>2.8578693109585558</v>
      </c>
      <c r="P92" s="53"/>
    </row>
    <row r="93" spans="1:16">
      <c r="A93" t="s">
        <v>80</v>
      </c>
      <c r="B93">
        <f>(B82/SUM(B81:B90)) * 100</f>
        <v>0</v>
      </c>
      <c r="C93">
        <f t="shared" ref="C93:K93" si="29">(C82/SUM(C81:C90)) * 100</f>
        <v>0</v>
      </c>
      <c r="D93">
        <f t="shared" si="29"/>
        <v>0</v>
      </c>
      <c r="E93">
        <f t="shared" si="29"/>
        <v>0</v>
      </c>
      <c r="F93">
        <f t="shared" si="29"/>
        <v>0</v>
      </c>
      <c r="G93">
        <f t="shared" si="29"/>
        <v>0</v>
      </c>
      <c r="H93">
        <f t="shared" si="29"/>
        <v>0</v>
      </c>
      <c r="I93">
        <f t="shared" si="29"/>
        <v>0</v>
      </c>
      <c r="J93">
        <f t="shared" si="29"/>
        <v>0</v>
      </c>
      <c r="K93">
        <f t="shared" si="29"/>
        <v>0</v>
      </c>
      <c r="M93" s="50">
        <f t="shared" ref="M93:M95" si="30">MAX(B93:K93)</f>
        <v>0</v>
      </c>
      <c r="N93" s="47">
        <f t="shared" ref="N93:N95" si="31">MIN(B93:K93)</f>
        <v>0</v>
      </c>
      <c r="O93" s="47">
        <f t="shared" ref="O93:O95" si="32">MEDIAN(B93:K93)</f>
        <v>0</v>
      </c>
      <c r="P93" s="45"/>
    </row>
    <row r="94" spans="1:16">
      <c r="A94" t="s">
        <v>81</v>
      </c>
      <c r="B94">
        <f>(B83/SUM(B81:B90)) * 100</f>
        <v>1.1363636363636365</v>
      </c>
      <c r="C94">
        <f t="shared" ref="C94:K94" si="33">(C83/SUM(C81:C90)) * 100</f>
        <v>3.1838856400259905</v>
      </c>
      <c r="D94">
        <f t="shared" si="33"/>
        <v>9.2105263157894726</v>
      </c>
      <c r="E94">
        <f t="shared" si="33"/>
        <v>12.107623318385651</v>
      </c>
      <c r="F94">
        <f t="shared" si="33"/>
        <v>1.3157894736842104</v>
      </c>
      <c r="G94">
        <f t="shared" si="33"/>
        <v>9.1808686091258931</v>
      </c>
      <c r="H94">
        <f t="shared" si="33"/>
        <v>3.3613445378151261</v>
      </c>
      <c r="I94">
        <f t="shared" si="33"/>
        <v>7.3619631901840492</v>
      </c>
      <c r="J94">
        <f t="shared" si="33"/>
        <v>4.0816326530612246</v>
      </c>
      <c r="K94">
        <f t="shared" si="33"/>
        <v>14.279176201372998</v>
      </c>
      <c r="M94" s="50">
        <f t="shared" si="30"/>
        <v>14.279176201372998</v>
      </c>
      <c r="N94" s="47">
        <f t="shared" si="31"/>
        <v>1.1363636363636365</v>
      </c>
      <c r="O94" s="47">
        <f t="shared" si="32"/>
        <v>5.7217979216226365</v>
      </c>
      <c r="P94" s="45"/>
    </row>
    <row r="95" spans="1:16">
      <c r="A95" s="18" t="s">
        <v>32</v>
      </c>
      <c r="B95">
        <f>SUM(B92:B94)</f>
        <v>2.2727272727272729</v>
      </c>
      <c r="C95">
        <f t="shared" ref="C95:K95" si="34">SUM(C92:C94)</f>
        <v>6.1078622482131246</v>
      </c>
      <c r="D95">
        <f t="shared" si="34"/>
        <v>13.157894736842104</v>
      </c>
      <c r="E95">
        <f t="shared" si="34"/>
        <v>15.196811160936722</v>
      </c>
      <c r="F95">
        <f t="shared" si="34"/>
        <v>3.5885167464114831</v>
      </c>
      <c r="G95">
        <f t="shared" si="34"/>
        <v>11.54480483782298</v>
      </c>
      <c r="H95">
        <f t="shared" si="34"/>
        <v>6.3025210084033612</v>
      </c>
      <c r="I95">
        <f t="shared" si="34"/>
        <v>9.2024539877300615</v>
      </c>
      <c r="J95">
        <f t="shared" si="34"/>
        <v>8.1632653061224492</v>
      </c>
      <c r="K95">
        <f t="shared" si="34"/>
        <v>17.070938215102977</v>
      </c>
      <c r="M95" s="50">
        <f t="shared" si="30"/>
        <v>17.070938215102977</v>
      </c>
      <c r="N95" s="47">
        <f t="shared" si="31"/>
        <v>2.2727272727272729</v>
      </c>
      <c r="O95" s="47">
        <f t="shared" si="32"/>
        <v>8.6828596469262553</v>
      </c>
      <c r="P95" s="46"/>
    </row>
    <row r="96" spans="1:16" ht="15.75">
      <c r="A96" s="59"/>
      <c r="M96" s="54"/>
      <c r="N96" s="54"/>
      <c r="O96" s="54"/>
      <c r="P96" s="23"/>
    </row>
    <row r="97" spans="1:16" ht="15.75">
      <c r="A97" s="59"/>
      <c r="M97" s="54"/>
      <c r="N97" s="54"/>
      <c r="O97" s="54"/>
      <c r="P97" s="23"/>
    </row>
    <row r="99" spans="1:16" ht="17.100000000000001" thickBot="1">
      <c r="A99" s="19" t="s">
        <v>82</v>
      </c>
      <c r="B99" s="20" t="s">
        <v>83</v>
      </c>
      <c r="C99" s="21" t="s">
        <v>84</v>
      </c>
      <c r="D99" s="21" t="s">
        <v>85</v>
      </c>
      <c r="E99" s="21" t="s">
        <v>86</v>
      </c>
      <c r="F99" s="21" t="s">
        <v>87</v>
      </c>
      <c r="G99" s="21" t="s">
        <v>88</v>
      </c>
      <c r="H99" s="21" t="s">
        <v>89</v>
      </c>
      <c r="I99" s="21" t="s">
        <v>90</v>
      </c>
      <c r="J99" s="21" t="s">
        <v>91</v>
      </c>
      <c r="K99" s="22" t="s">
        <v>92</v>
      </c>
    </row>
    <row r="100" spans="1:16">
      <c r="A100" t="s">
        <v>13</v>
      </c>
      <c r="B100" s="11">
        <v>789</v>
      </c>
      <c r="C100" s="11">
        <v>467</v>
      </c>
      <c r="D100" s="11">
        <v>10</v>
      </c>
      <c r="E100" s="2">
        <v>600</v>
      </c>
      <c r="F100" s="11">
        <v>36</v>
      </c>
      <c r="G100" s="12">
        <v>225</v>
      </c>
      <c r="H100" s="11">
        <v>613</v>
      </c>
      <c r="I100" s="12">
        <v>76</v>
      </c>
      <c r="J100" s="11">
        <v>10</v>
      </c>
      <c r="K100" s="13">
        <v>29</v>
      </c>
    </row>
    <row r="101" spans="1:16">
      <c r="A101" t="s">
        <v>14</v>
      </c>
      <c r="B101" s="11">
        <v>0</v>
      </c>
      <c r="C101" s="11">
        <v>0</v>
      </c>
      <c r="D101" s="11">
        <v>0</v>
      </c>
      <c r="E101" s="2">
        <v>0</v>
      </c>
      <c r="F101" s="11">
        <v>0</v>
      </c>
      <c r="G101" s="12">
        <v>0</v>
      </c>
      <c r="H101" s="11">
        <v>0</v>
      </c>
      <c r="I101" s="12">
        <v>1</v>
      </c>
      <c r="J101" s="11">
        <v>0</v>
      </c>
      <c r="K101" s="11">
        <v>0</v>
      </c>
    </row>
    <row r="102" spans="1:16">
      <c r="A102" t="s">
        <v>15</v>
      </c>
      <c r="B102" s="11">
        <v>79</v>
      </c>
      <c r="C102" s="11">
        <v>319</v>
      </c>
      <c r="D102" s="11">
        <v>9</v>
      </c>
      <c r="E102" s="2">
        <v>132</v>
      </c>
      <c r="F102" s="11">
        <v>31</v>
      </c>
      <c r="G102" s="12">
        <v>38</v>
      </c>
      <c r="H102" s="11">
        <v>208</v>
      </c>
      <c r="I102" s="12">
        <v>15</v>
      </c>
      <c r="J102" s="11">
        <v>0</v>
      </c>
      <c r="K102" s="11">
        <v>3</v>
      </c>
    </row>
    <row r="103" spans="1:16">
      <c r="A103" t="s">
        <v>16</v>
      </c>
      <c r="B103" s="11">
        <v>1686</v>
      </c>
      <c r="C103" s="11">
        <v>2265</v>
      </c>
      <c r="D103" s="11">
        <v>760</v>
      </c>
      <c r="E103" s="14">
        <v>408</v>
      </c>
      <c r="F103" s="11">
        <v>1949</v>
      </c>
      <c r="G103" s="12">
        <v>225</v>
      </c>
      <c r="H103" s="11">
        <v>1478</v>
      </c>
      <c r="I103" s="12">
        <v>1268</v>
      </c>
      <c r="J103" s="11">
        <v>79</v>
      </c>
      <c r="K103" s="11">
        <v>120</v>
      </c>
    </row>
    <row r="104" spans="1:16">
      <c r="A104" t="s">
        <v>17</v>
      </c>
      <c r="B104" s="11">
        <v>13134</v>
      </c>
      <c r="C104" s="11">
        <v>53529</v>
      </c>
      <c r="D104" s="11">
        <v>1219</v>
      </c>
      <c r="E104" s="14">
        <v>796</v>
      </c>
      <c r="F104" s="11">
        <v>2269</v>
      </c>
      <c r="G104" s="12">
        <v>996</v>
      </c>
      <c r="H104" s="11">
        <v>4720</v>
      </c>
      <c r="I104" s="12">
        <v>3567</v>
      </c>
      <c r="J104" s="11">
        <v>71</v>
      </c>
      <c r="K104" s="11">
        <v>201</v>
      </c>
    </row>
    <row r="105" spans="1:16">
      <c r="A105" t="s">
        <v>18</v>
      </c>
      <c r="B105" s="11">
        <v>2150</v>
      </c>
      <c r="C105" s="11">
        <v>5288</v>
      </c>
      <c r="D105" s="11">
        <v>1111</v>
      </c>
      <c r="E105" s="14">
        <v>1856</v>
      </c>
      <c r="F105" s="11">
        <v>1861</v>
      </c>
      <c r="G105" s="12">
        <v>585</v>
      </c>
      <c r="H105" s="11">
        <v>2764</v>
      </c>
      <c r="I105" s="12">
        <v>1479</v>
      </c>
      <c r="J105" s="11">
        <v>204</v>
      </c>
      <c r="K105" s="11">
        <v>190</v>
      </c>
    </row>
    <row r="106" spans="1:16">
      <c r="A106" t="s">
        <v>19</v>
      </c>
      <c r="B106" s="11">
        <v>0</v>
      </c>
      <c r="C106" s="11">
        <v>0</v>
      </c>
      <c r="D106" s="11">
        <v>0</v>
      </c>
      <c r="E106" s="14">
        <v>0</v>
      </c>
      <c r="F106" s="11">
        <v>0</v>
      </c>
      <c r="G106" s="12">
        <v>0</v>
      </c>
      <c r="H106" s="11">
        <v>0</v>
      </c>
      <c r="I106" s="12">
        <v>0</v>
      </c>
      <c r="J106" s="11">
        <v>0</v>
      </c>
      <c r="K106" s="11">
        <v>0</v>
      </c>
    </row>
    <row r="107" spans="1:16">
      <c r="A107" t="s">
        <v>20</v>
      </c>
      <c r="B107" s="11">
        <v>3</v>
      </c>
      <c r="C107" s="11">
        <v>1</v>
      </c>
      <c r="D107" s="11">
        <v>0</v>
      </c>
      <c r="E107" s="14">
        <v>13</v>
      </c>
      <c r="F107" s="11">
        <v>0</v>
      </c>
      <c r="G107" s="12">
        <v>0</v>
      </c>
      <c r="H107" s="11">
        <v>0</v>
      </c>
      <c r="I107" s="12">
        <v>0</v>
      </c>
      <c r="J107" s="11">
        <v>1</v>
      </c>
      <c r="K107" s="11">
        <v>0</v>
      </c>
    </row>
    <row r="108" spans="1:16">
      <c r="A108" t="s">
        <v>21</v>
      </c>
      <c r="B108" s="11">
        <v>0</v>
      </c>
      <c r="C108" s="11">
        <v>0</v>
      </c>
      <c r="D108" s="11">
        <v>0</v>
      </c>
      <c r="E108" s="14">
        <v>0</v>
      </c>
      <c r="F108" s="11">
        <v>0</v>
      </c>
      <c r="G108" s="12">
        <v>0</v>
      </c>
      <c r="H108" s="11">
        <v>0</v>
      </c>
      <c r="I108" s="12">
        <v>0</v>
      </c>
      <c r="J108" s="11">
        <v>0</v>
      </c>
      <c r="K108" s="11">
        <v>0</v>
      </c>
    </row>
    <row r="109" spans="1:16" ht="15.75">
      <c r="A109" t="s">
        <v>22</v>
      </c>
      <c r="B109" s="11">
        <v>8</v>
      </c>
      <c r="C109" s="11">
        <v>0</v>
      </c>
      <c r="D109" s="11">
        <v>1</v>
      </c>
      <c r="E109" s="14">
        <v>20</v>
      </c>
      <c r="F109" s="11">
        <v>5</v>
      </c>
      <c r="G109" s="12">
        <v>0</v>
      </c>
      <c r="H109" s="11">
        <v>6</v>
      </c>
      <c r="I109" s="12">
        <v>2</v>
      </c>
      <c r="J109" s="11">
        <v>1</v>
      </c>
      <c r="K109" s="11">
        <v>0</v>
      </c>
      <c r="M109" s="55" t="s">
        <v>23</v>
      </c>
      <c r="N109" s="55"/>
      <c r="O109" s="55"/>
      <c r="P109" s="55"/>
    </row>
    <row r="110" spans="1:16" ht="15.75">
      <c r="A110" t="s">
        <v>24</v>
      </c>
      <c r="B110" s="13"/>
      <c r="C110" s="13"/>
      <c r="D110" s="13"/>
      <c r="F110" s="13"/>
      <c r="H110" s="13"/>
      <c r="J110" s="13"/>
      <c r="K110" s="13"/>
      <c r="M110" s="41" t="s">
        <v>25</v>
      </c>
      <c r="N110" s="48" t="s">
        <v>26</v>
      </c>
      <c r="O110" s="48" t="s">
        <v>27</v>
      </c>
      <c r="P110" s="52" t="s">
        <v>28</v>
      </c>
    </row>
    <row r="111" spans="1:16" ht="15.75">
      <c r="A111" t="s">
        <v>29</v>
      </c>
      <c r="B111" s="13">
        <f>(B100/SUM(B100:B109)) * 100</f>
        <v>4.420415709563561</v>
      </c>
      <c r="C111" s="13">
        <f t="shared" ref="C111:K111" si="35">(C100/SUM(C100:C109)) * 100</f>
        <v>0.75482066947906057</v>
      </c>
      <c r="D111" s="13">
        <f t="shared" si="35"/>
        <v>0.32154340836012862</v>
      </c>
      <c r="E111" s="13">
        <f t="shared" si="35"/>
        <v>15.686274509803921</v>
      </c>
      <c r="F111" s="13">
        <f t="shared" si="35"/>
        <v>0.58527068769305801</v>
      </c>
      <c r="G111" s="13">
        <f t="shared" si="35"/>
        <v>10.874818753020783</v>
      </c>
      <c r="H111" s="13">
        <f t="shared" si="35"/>
        <v>6.2621309633261815</v>
      </c>
      <c r="I111" s="13">
        <f t="shared" si="35"/>
        <v>1.1860174781523096</v>
      </c>
      <c r="J111" s="13">
        <f t="shared" si="35"/>
        <v>2.7322404371584699</v>
      </c>
      <c r="K111" s="13">
        <f t="shared" si="35"/>
        <v>5.3406998158379375</v>
      </c>
      <c r="M111" s="50">
        <f>MAX(B111:K111)</f>
        <v>15.686274509803921</v>
      </c>
      <c r="N111" s="47">
        <f>MIN(B111:K111)</f>
        <v>0.32154340836012862</v>
      </c>
      <c r="O111" s="47">
        <f>MEDIAN(B111:K111)</f>
        <v>3.5763280733610152</v>
      </c>
      <c r="P111" s="53"/>
    </row>
    <row r="112" spans="1:16">
      <c r="A112" t="s">
        <v>80</v>
      </c>
      <c r="B112" s="13">
        <f>(B101/SUM(B100:B109)) * 100</f>
        <v>0</v>
      </c>
      <c r="C112" s="13">
        <f t="shared" ref="C112:K112" si="36">(C101/SUM(C100:C109)) * 100</f>
        <v>0</v>
      </c>
      <c r="D112" s="13">
        <f t="shared" si="36"/>
        <v>0</v>
      </c>
      <c r="E112" s="13">
        <f t="shared" si="36"/>
        <v>0</v>
      </c>
      <c r="F112" s="13">
        <f t="shared" si="36"/>
        <v>0</v>
      </c>
      <c r="G112" s="13">
        <f t="shared" si="36"/>
        <v>0</v>
      </c>
      <c r="H112" s="13">
        <f t="shared" si="36"/>
        <v>0</v>
      </c>
      <c r="I112" s="13">
        <f t="shared" si="36"/>
        <v>1.5605493133583021E-2</v>
      </c>
      <c r="J112" s="13">
        <f t="shared" si="36"/>
        <v>0</v>
      </c>
      <c r="K112" s="13">
        <f t="shared" si="36"/>
        <v>0</v>
      </c>
      <c r="M112" s="50">
        <f t="shared" ref="M112:M114" si="37">MAX(B112:K112)</f>
        <v>1.5605493133583021E-2</v>
      </c>
      <c r="N112" s="47">
        <f t="shared" ref="N112:N114" si="38">MIN(B112:K112)</f>
        <v>0</v>
      </c>
      <c r="O112" s="47">
        <f t="shared" ref="O112:O114" si="39">MEDIAN(B112:K112)</f>
        <v>0</v>
      </c>
      <c r="P112" s="45"/>
    </row>
    <row r="113" spans="1:16">
      <c r="A113" t="s">
        <v>81</v>
      </c>
      <c r="B113" s="15">
        <f>(B102/SUM(B100:B109)) * 100</f>
        <v>0.4426018264328534</v>
      </c>
      <c r="C113" s="15">
        <f t="shared" ref="C113:K113" si="40">(C102/SUM(C100:C109)) * 100</f>
        <v>0.51560555366985084</v>
      </c>
      <c r="D113" s="15">
        <f t="shared" si="40"/>
        <v>0.28938906752411575</v>
      </c>
      <c r="E113" s="15">
        <f t="shared" si="40"/>
        <v>3.4509803921568625</v>
      </c>
      <c r="F113" s="15">
        <f t="shared" si="40"/>
        <v>0.50398309218013337</v>
      </c>
      <c r="G113" s="15">
        <f t="shared" si="40"/>
        <v>1.836636056065732</v>
      </c>
      <c r="H113" s="15">
        <f t="shared" si="40"/>
        <v>2.1248339973439574</v>
      </c>
      <c r="I113" s="15">
        <f t="shared" si="40"/>
        <v>0.23408239700374533</v>
      </c>
      <c r="J113" s="15">
        <f t="shared" si="40"/>
        <v>0</v>
      </c>
      <c r="K113" s="15">
        <f t="shared" si="40"/>
        <v>0.55248618784530379</v>
      </c>
      <c r="M113" s="50">
        <f t="shared" si="37"/>
        <v>3.4509803921568625</v>
      </c>
      <c r="N113" s="47">
        <f t="shared" si="38"/>
        <v>0</v>
      </c>
      <c r="O113" s="47">
        <f t="shared" si="39"/>
        <v>0.50979432292499216</v>
      </c>
      <c r="P113" s="45"/>
    </row>
    <row r="114" spans="1:16">
      <c r="A114" s="18" t="s">
        <v>32</v>
      </c>
      <c r="B114" s="23">
        <f>SUM(B111:B113)</f>
        <v>4.8630175359964145</v>
      </c>
      <c r="C114" s="23">
        <f t="shared" ref="C114:K114" si="41">SUM(C111:C113)</f>
        <v>1.2704262231489114</v>
      </c>
      <c r="D114" s="23">
        <f t="shared" si="41"/>
        <v>0.61093247588424437</v>
      </c>
      <c r="E114" s="23">
        <f t="shared" si="41"/>
        <v>19.137254901960784</v>
      </c>
      <c r="F114" s="23">
        <f t="shared" si="41"/>
        <v>1.0892537798731914</v>
      </c>
      <c r="G114" s="23">
        <f t="shared" si="41"/>
        <v>12.711454809086515</v>
      </c>
      <c r="H114" s="23">
        <f t="shared" si="41"/>
        <v>8.386964960670138</v>
      </c>
      <c r="I114" s="23">
        <f t="shared" si="41"/>
        <v>1.4357053682896379</v>
      </c>
      <c r="J114" s="23">
        <f t="shared" si="41"/>
        <v>2.7322404371584699</v>
      </c>
      <c r="K114" s="23">
        <f t="shared" si="41"/>
        <v>5.8931860036832413</v>
      </c>
      <c r="M114" s="50">
        <f t="shared" si="37"/>
        <v>19.137254901960784</v>
      </c>
      <c r="N114" s="47">
        <f t="shared" si="38"/>
        <v>0.61093247588424437</v>
      </c>
      <c r="O114" s="47">
        <f t="shared" si="39"/>
        <v>3.7976289865774424</v>
      </c>
      <c r="P114" s="46"/>
    </row>
    <row r="115" spans="1:16" ht="15.75">
      <c r="A115" s="59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M115" s="54"/>
      <c r="N115" s="54"/>
      <c r="O115" s="54"/>
      <c r="P115" s="23"/>
    </row>
    <row r="116" spans="1:16" ht="15.75">
      <c r="A116" s="59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M116" s="54"/>
      <c r="N116" s="54"/>
      <c r="O116" s="54"/>
      <c r="P116" s="23"/>
    </row>
    <row r="118" spans="1:16" ht="17.100000000000001" thickBot="1">
      <c r="A118" s="19" t="s">
        <v>93</v>
      </c>
      <c r="B118" s="20" t="s">
        <v>94</v>
      </c>
      <c r="C118" s="21" t="s">
        <v>95</v>
      </c>
      <c r="D118" s="21" t="s">
        <v>96</v>
      </c>
      <c r="E118" s="21" t="s">
        <v>97</v>
      </c>
      <c r="F118" s="21" t="s">
        <v>98</v>
      </c>
      <c r="G118" s="21" t="s">
        <v>99</v>
      </c>
      <c r="H118" s="21" t="s">
        <v>100</v>
      </c>
      <c r="I118" s="21" t="s">
        <v>101</v>
      </c>
      <c r="J118" s="21" t="s">
        <v>102</v>
      </c>
      <c r="K118" s="22" t="s">
        <v>103</v>
      </c>
    </row>
    <row r="119" spans="1:16">
      <c r="A119" t="s">
        <v>13</v>
      </c>
      <c r="B119" s="11">
        <v>0</v>
      </c>
      <c r="C119" s="11">
        <v>25</v>
      </c>
      <c r="D119" s="11">
        <v>2</v>
      </c>
      <c r="E119" s="16">
        <v>40</v>
      </c>
      <c r="F119" s="11">
        <v>0</v>
      </c>
      <c r="G119" s="12">
        <v>2</v>
      </c>
      <c r="H119" s="11">
        <v>45</v>
      </c>
      <c r="I119" s="12">
        <v>1</v>
      </c>
      <c r="J119" s="11">
        <v>0</v>
      </c>
      <c r="K119" s="13">
        <v>3</v>
      </c>
    </row>
    <row r="120" spans="1:16">
      <c r="A120" t="s">
        <v>14</v>
      </c>
      <c r="B120" s="11">
        <v>0</v>
      </c>
      <c r="C120" s="11">
        <v>0</v>
      </c>
      <c r="D120" s="11">
        <v>0</v>
      </c>
      <c r="E120" s="16">
        <v>0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6">
      <c r="A121" t="s">
        <v>15</v>
      </c>
      <c r="B121" s="11">
        <v>0</v>
      </c>
      <c r="C121" s="11">
        <v>4</v>
      </c>
      <c r="D121" s="11">
        <v>5</v>
      </c>
      <c r="E121" s="16">
        <v>18</v>
      </c>
      <c r="F121" s="11">
        <v>1</v>
      </c>
      <c r="G121" s="12">
        <v>10</v>
      </c>
      <c r="H121" s="11">
        <v>14</v>
      </c>
      <c r="I121" s="12">
        <v>16</v>
      </c>
      <c r="J121" s="11">
        <v>0</v>
      </c>
      <c r="K121" s="11">
        <v>2</v>
      </c>
    </row>
    <row r="122" spans="1:16">
      <c r="A122" t="s">
        <v>16</v>
      </c>
      <c r="B122" s="11">
        <v>18</v>
      </c>
      <c r="C122" s="11">
        <v>263</v>
      </c>
      <c r="D122" s="11">
        <v>33</v>
      </c>
      <c r="E122" s="16">
        <v>296</v>
      </c>
      <c r="F122" s="11">
        <v>47</v>
      </c>
      <c r="G122" s="12">
        <v>95</v>
      </c>
      <c r="H122" s="11">
        <v>192</v>
      </c>
      <c r="I122" s="12">
        <v>68</v>
      </c>
      <c r="J122" s="11">
        <v>31</v>
      </c>
      <c r="K122" s="11">
        <v>49</v>
      </c>
    </row>
    <row r="123" spans="1:16">
      <c r="A123" t="s">
        <v>17</v>
      </c>
      <c r="B123" s="11">
        <v>14</v>
      </c>
      <c r="C123" s="11">
        <v>1250</v>
      </c>
      <c r="D123" s="11">
        <v>60</v>
      </c>
      <c r="E123" s="16">
        <v>817</v>
      </c>
      <c r="F123" s="11">
        <v>37</v>
      </c>
      <c r="G123" s="12">
        <v>512</v>
      </c>
      <c r="H123" s="11">
        <v>414</v>
      </c>
      <c r="I123" s="12">
        <v>107</v>
      </c>
      <c r="J123" s="11">
        <v>38</v>
      </c>
      <c r="K123" s="11">
        <v>159</v>
      </c>
    </row>
    <row r="124" spans="1:16">
      <c r="A124" t="s">
        <v>18</v>
      </c>
      <c r="B124" s="11">
        <v>25</v>
      </c>
      <c r="C124" s="11">
        <v>920</v>
      </c>
      <c r="D124" s="11">
        <v>52</v>
      </c>
      <c r="E124" s="16">
        <v>639</v>
      </c>
      <c r="F124" s="11">
        <v>50</v>
      </c>
      <c r="G124" s="12">
        <v>195</v>
      </c>
      <c r="H124" s="11">
        <v>197</v>
      </c>
      <c r="I124" s="12">
        <v>101</v>
      </c>
      <c r="J124" s="11">
        <v>51</v>
      </c>
      <c r="K124" s="11">
        <v>180</v>
      </c>
    </row>
    <row r="125" spans="1:16">
      <c r="A125" t="s">
        <v>19</v>
      </c>
      <c r="B125" s="11">
        <v>0</v>
      </c>
      <c r="C125" s="11">
        <v>0</v>
      </c>
      <c r="D125" s="11">
        <v>0</v>
      </c>
      <c r="E125" s="16">
        <v>0</v>
      </c>
      <c r="F125" s="11">
        <v>0</v>
      </c>
      <c r="G125" s="12">
        <v>0</v>
      </c>
      <c r="H125" s="11">
        <v>0</v>
      </c>
      <c r="I125" s="12">
        <v>0</v>
      </c>
      <c r="J125" s="11">
        <v>0</v>
      </c>
      <c r="K125" s="11">
        <v>0</v>
      </c>
    </row>
    <row r="126" spans="1:16">
      <c r="A126" t="s">
        <v>20</v>
      </c>
      <c r="B126" s="11">
        <v>0</v>
      </c>
      <c r="C126" s="11">
        <v>0</v>
      </c>
      <c r="D126" s="11">
        <v>0</v>
      </c>
      <c r="E126" s="16">
        <v>0</v>
      </c>
      <c r="F126" s="11">
        <v>0</v>
      </c>
      <c r="G126" s="12">
        <v>0</v>
      </c>
      <c r="H126" s="11">
        <v>0</v>
      </c>
      <c r="I126" s="12">
        <v>0</v>
      </c>
      <c r="J126" s="11">
        <v>0</v>
      </c>
      <c r="K126" s="11">
        <v>0</v>
      </c>
    </row>
    <row r="127" spans="1:16">
      <c r="A127" t="s">
        <v>21</v>
      </c>
      <c r="B127" s="11">
        <v>0</v>
      </c>
      <c r="C127" s="11">
        <v>0</v>
      </c>
      <c r="D127" s="11">
        <v>0</v>
      </c>
      <c r="E127" s="16">
        <v>0</v>
      </c>
      <c r="F127" s="11">
        <v>0</v>
      </c>
      <c r="G127" s="12">
        <v>0</v>
      </c>
      <c r="H127" s="11">
        <v>0</v>
      </c>
      <c r="I127" s="12">
        <v>0</v>
      </c>
      <c r="J127" s="11">
        <v>0</v>
      </c>
      <c r="K127" s="11">
        <v>0</v>
      </c>
    </row>
    <row r="128" spans="1:16" ht="15.75">
      <c r="A128" t="s">
        <v>22</v>
      </c>
      <c r="B128" s="11">
        <v>0</v>
      </c>
      <c r="C128" s="11">
        <v>4</v>
      </c>
      <c r="D128" s="11">
        <v>0</v>
      </c>
      <c r="E128" s="16">
        <v>1</v>
      </c>
      <c r="F128" s="11">
        <v>0</v>
      </c>
      <c r="G128" s="12">
        <v>0</v>
      </c>
      <c r="H128" s="11">
        <v>0</v>
      </c>
      <c r="I128" s="12">
        <v>0</v>
      </c>
      <c r="J128" s="11">
        <v>0</v>
      </c>
      <c r="K128" s="11">
        <v>0</v>
      </c>
      <c r="M128" s="55" t="s">
        <v>23</v>
      </c>
      <c r="N128" s="55"/>
      <c r="O128" s="55"/>
      <c r="P128" s="55"/>
    </row>
    <row r="129" spans="1:17" ht="15.75">
      <c r="A129" t="s">
        <v>104</v>
      </c>
      <c r="B129" s="13">
        <v>15</v>
      </c>
      <c r="C129" s="13">
        <v>45</v>
      </c>
      <c r="D129" s="13">
        <v>45</v>
      </c>
      <c r="E129" s="16">
        <v>70</v>
      </c>
      <c r="F129" s="13">
        <v>32</v>
      </c>
      <c r="G129" s="12">
        <v>10</v>
      </c>
      <c r="H129" s="13">
        <v>16</v>
      </c>
      <c r="I129" s="17">
        <v>11</v>
      </c>
      <c r="J129" s="13">
        <v>69</v>
      </c>
      <c r="K129" s="13">
        <v>103</v>
      </c>
      <c r="M129" s="41" t="s">
        <v>25</v>
      </c>
      <c r="N129" s="48" t="s">
        <v>26</v>
      </c>
      <c r="O129" s="48" t="s">
        <v>27</v>
      </c>
      <c r="P129" s="52" t="s">
        <v>28</v>
      </c>
    </row>
    <row r="130" spans="1:17" ht="15.75">
      <c r="A130" t="s">
        <v>29</v>
      </c>
      <c r="B130" s="13">
        <f>B119/SUM(B119:B128)*100</f>
        <v>0</v>
      </c>
      <c r="C130" s="13">
        <f t="shared" ref="C130:K130" si="42">C119/SUM(C119:C128)*100</f>
        <v>1.013787510137875</v>
      </c>
      <c r="D130" s="13">
        <f t="shared" si="42"/>
        <v>1.3157894736842104</v>
      </c>
      <c r="E130" s="13">
        <f t="shared" si="42"/>
        <v>2.2087244616234125</v>
      </c>
      <c r="F130" s="13">
        <f t="shared" si="42"/>
        <v>0</v>
      </c>
      <c r="G130" s="13">
        <f t="shared" si="42"/>
        <v>0.24570024570024571</v>
      </c>
      <c r="H130" s="13">
        <f t="shared" si="42"/>
        <v>5.2204176334106727</v>
      </c>
      <c r="I130" s="13">
        <f t="shared" si="42"/>
        <v>0.34129692832764508</v>
      </c>
      <c r="J130" s="13">
        <f t="shared" si="42"/>
        <v>0</v>
      </c>
      <c r="K130" s="13">
        <f t="shared" si="42"/>
        <v>0.76335877862595414</v>
      </c>
      <c r="M130" s="50">
        <f>MAX(B130:K130)</f>
        <v>5.2204176334106727</v>
      </c>
      <c r="N130" s="47">
        <f>MIN(B130:K130)</f>
        <v>0</v>
      </c>
      <c r="O130" s="47">
        <f>MEDIAN(B130:K130)</f>
        <v>0.55232785347679958</v>
      </c>
      <c r="P130" s="53"/>
    </row>
    <row r="131" spans="1:17">
      <c r="A131" t="s">
        <v>80</v>
      </c>
      <c r="B131" s="13">
        <f>B120/SUM(B119:B128)*100</f>
        <v>0</v>
      </c>
      <c r="C131" s="13">
        <f t="shared" ref="C131:K131" si="43">C120/SUM(C119:C128)*100</f>
        <v>0</v>
      </c>
      <c r="D131" s="13">
        <f t="shared" si="43"/>
        <v>0</v>
      </c>
      <c r="E131" s="13">
        <f t="shared" si="43"/>
        <v>0</v>
      </c>
      <c r="F131" s="13">
        <f t="shared" si="43"/>
        <v>0</v>
      </c>
      <c r="G131" s="13">
        <f t="shared" si="43"/>
        <v>0</v>
      </c>
      <c r="H131" s="13">
        <f t="shared" si="43"/>
        <v>0</v>
      </c>
      <c r="I131" s="13">
        <f t="shared" si="43"/>
        <v>0</v>
      </c>
      <c r="J131" s="13">
        <f t="shared" si="43"/>
        <v>0</v>
      </c>
      <c r="K131" s="13">
        <f t="shared" si="43"/>
        <v>0</v>
      </c>
      <c r="M131" s="50">
        <f t="shared" ref="M131:M133" si="44">MAX(B131:K131)</f>
        <v>0</v>
      </c>
      <c r="N131" s="47">
        <f t="shared" ref="N131:N133" si="45">MIN(B131:K131)</f>
        <v>0</v>
      </c>
      <c r="O131" s="47">
        <f t="shared" ref="O131:O133" si="46">MEDIAN(B131:K131)</f>
        <v>0</v>
      </c>
      <c r="P131" s="45"/>
    </row>
    <row r="132" spans="1:17">
      <c r="A132" t="s">
        <v>81</v>
      </c>
      <c r="B132" s="13">
        <f>B121/SUM(B119:B128)*100</f>
        <v>0</v>
      </c>
      <c r="C132" s="13">
        <f t="shared" ref="C132:K132" si="47">C121/SUM(C119:C128)*100</f>
        <v>0.16220600162206003</v>
      </c>
      <c r="D132" s="13">
        <f t="shared" si="47"/>
        <v>3.2894736842105261</v>
      </c>
      <c r="E132" s="13">
        <f t="shared" si="47"/>
        <v>0.99392600773053563</v>
      </c>
      <c r="F132" s="13">
        <f t="shared" si="47"/>
        <v>0.74074074074074081</v>
      </c>
      <c r="G132" s="13">
        <f t="shared" si="47"/>
        <v>1.2285012285012284</v>
      </c>
      <c r="H132" s="13">
        <f t="shared" si="47"/>
        <v>1.6241299303944314</v>
      </c>
      <c r="I132" s="13">
        <f t="shared" si="47"/>
        <v>5.4607508532423212</v>
      </c>
      <c r="J132" s="13">
        <f t="shared" si="47"/>
        <v>0</v>
      </c>
      <c r="K132" s="13">
        <f t="shared" si="47"/>
        <v>0.5089058524173028</v>
      </c>
      <c r="M132" s="50">
        <f t="shared" si="44"/>
        <v>5.4607508532423212</v>
      </c>
      <c r="N132" s="47">
        <f t="shared" si="45"/>
        <v>0</v>
      </c>
      <c r="O132" s="47">
        <f t="shared" si="46"/>
        <v>0.86733337423563817</v>
      </c>
      <c r="P132" s="45"/>
    </row>
    <row r="133" spans="1:17">
      <c r="A133" s="18" t="s">
        <v>32</v>
      </c>
      <c r="B133" s="15">
        <f>SUM(B130:B132)</f>
        <v>0</v>
      </c>
      <c r="C133" s="15">
        <f t="shared" ref="C133:K133" si="48">SUM(C130:C132)</f>
        <v>1.1759935117599352</v>
      </c>
      <c r="D133" s="15">
        <f t="shared" si="48"/>
        <v>4.6052631578947363</v>
      </c>
      <c r="E133" s="15">
        <f t="shared" si="48"/>
        <v>3.2026504693539479</v>
      </c>
      <c r="F133" s="15">
        <f t="shared" si="48"/>
        <v>0.74074074074074081</v>
      </c>
      <c r="G133" s="15">
        <f t="shared" si="48"/>
        <v>1.4742014742014742</v>
      </c>
      <c r="H133" s="15">
        <f t="shared" si="48"/>
        <v>6.8445475638051043</v>
      </c>
      <c r="I133" s="15">
        <f t="shared" si="48"/>
        <v>5.802047781569966</v>
      </c>
      <c r="J133" s="15">
        <f t="shared" si="48"/>
        <v>0</v>
      </c>
      <c r="K133" s="15">
        <f t="shared" si="48"/>
        <v>1.272264631043257</v>
      </c>
      <c r="M133" s="50">
        <f t="shared" si="44"/>
        <v>6.8445475638051043</v>
      </c>
      <c r="N133" s="47">
        <f t="shared" si="45"/>
        <v>0</v>
      </c>
      <c r="O133" s="47">
        <f t="shared" si="46"/>
        <v>1.3732330526223655</v>
      </c>
      <c r="P133" s="46"/>
    </row>
    <row r="134" spans="1:17" ht="15.75">
      <c r="A134" s="59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M134" s="54"/>
      <c r="N134" s="54"/>
      <c r="O134" s="54"/>
      <c r="P134" s="23"/>
    </row>
    <row r="135" spans="1:17" ht="15.75">
      <c r="A135" s="59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M135" s="54"/>
      <c r="N135" s="54"/>
      <c r="O135" s="54"/>
      <c r="P135" s="23"/>
    </row>
    <row r="137" spans="1:17" ht="17.100000000000001" thickBot="1">
      <c r="A137" s="19" t="s">
        <v>105</v>
      </c>
      <c r="B137" s="20" t="s">
        <v>106</v>
      </c>
      <c r="C137" s="24" t="s">
        <v>107</v>
      </c>
      <c r="D137" s="21" t="s">
        <v>108</v>
      </c>
      <c r="E137" s="21" t="s">
        <v>109</v>
      </c>
      <c r="F137" s="21" t="s">
        <v>110</v>
      </c>
      <c r="G137" s="21" t="s">
        <v>111</v>
      </c>
      <c r="H137" s="21" t="s">
        <v>112</v>
      </c>
      <c r="I137" s="21" t="s">
        <v>113</v>
      </c>
      <c r="J137" s="21" t="s">
        <v>114</v>
      </c>
      <c r="K137" s="21" t="s">
        <v>115</v>
      </c>
      <c r="L137" s="22" t="s">
        <v>116</v>
      </c>
      <c r="M137" s="19" t="s">
        <v>117</v>
      </c>
      <c r="N137" s="20" t="s">
        <v>118</v>
      </c>
      <c r="O137" s="24" t="s">
        <v>119</v>
      </c>
      <c r="P137" s="25" t="s">
        <v>120</v>
      </c>
    </row>
    <row r="138" spans="1:17">
      <c r="A138" s="1" t="s">
        <v>121</v>
      </c>
      <c r="B138" s="11"/>
      <c r="C138" s="11"/>
      <c r="D138" s="11"/>
      <c r="E138" s="26" t="s">
        <v>122</v>
      </c>
      <c r="F138" s="27" t="s">
        <v>123</v>
      </c>
      <c r="G138" s="26" t="s">
        <v>122</v>
      </c>
      <c r="H138" s="28" t="s">
        <v>123</v>
      </c>
      <c r="I138" s="11"/>
      <c r="J138" s="12"/>
      <c r="K138" s="26" t="s">
        <v>122</v>
      </c>
      <c r="L138" s="26" t="s">
        <v>123</v>
      </c>
      <c r="M138" s="29" t="s">
        <v>122</v>
      </c>
      <c r="N138" s="26" t="s">
        <v>123</v>
      </c>
      <c r="O138" s="26" t="s">
        <v>122</v>
      </c>
      <c r="P138" s="30" t="s">
        <v>123</v>
      </c>
      <c r="Q138" s="31"/>
    </row>
    <row r="139" spans="1:17">
      <c r="A139" t="s">
        <v>13</v>
      </c>
      <c r="B139" s="11">
        <v>4</v>
      </c>
      <c r="C139" s="11">
        <v>2</v>
      </c>
      <c r="D139" s="11">
        <v>6</v>
      </c>
      <c r="E139" s="11">
        <v>127</v>
      </c>
      <c r="F139" s="16">
        <v>127</v>
      </c>
      <c r="G139" s="11">
        <v>200</v>
      </c>
      <c r="H139" s="12">
        <v>200</v>
      </c>
      <c r="I139" s="11">
        <v>362</v>
      </c>
      <c r="J139" s="12">
        <v>8</v>
      </c>
      <c r="K139" s="11">
        <v>772</v>
      </c>
      <c r="L139" s="11">
        <v>772</v>
      </c>
      <c r="M139">
        <v>129</v>
      </c>
      <c r="N139" s="11">
        <v>129</v>
      </c>
      <c r="O139" s="11">
        <v>60</v>
      </c>
      <c r="P139" s="32">
        <v>60</v>
      </c>
    </row>
    <row r="140" spans="1:17">
      <c r="A140" t="s">
        <v>14</v>
      </c>
      <c r="B140" s="11">
        <v>0</v>
      </c>
      <c r="C140" s="11">
        <v>0</v>
      </c>
      <c r="D140" s="11">
        <v>0</v>
      </c>
      <c r="E140" s="11">
        <v>0</v>
      </c>
      <c r="F140" s="16">
        <v>0</v>
      </c>
      <c r="G140" s="11">
        <v>0</v>
      </c>
      <c r="H140" s="12">
        <v>0</v>
      </c>
      <c r="I140" s="11">
        <v>0</v>
      </c>
      <c r="J140" s="12">
        <v>0</v>
      </c>
      <c r="K140" s="11">
        <v>1</v>
      </c>
      <c r="L140" s="11">
        <v>1</v>
      </c>
      <c r="M140">
        <v>17</v>
      </c>
      <c r="N140" s="11">
        <v>17</v>
      </c>
      <c r="O140" s="11">
        <v>0</v>
      </c>
      <c r="P140" s="32">
        <v>0</v>
      </c>
    </row>
    <row r="141" spans="1:17">
      <c r="A141" t="s">
        <v>15</v>
      </c>
      <c r="B141" s="11">
        <v>4</v>
      </c>
      <c r="C141" s="11">
        <v>0</v>
      </c>
      <c r="D141" s="11">
        <v>0</v>
      </c>
      <c r="E141" s="11">
        <v>47</v>
      </c>
      <c r="F141" s="16">
        <v>47</v>
      </c>
      <c r="G141" s="11">
        <v>59</v>
      </c>
      <c r="H141" s="12">
        <v>67</v>
      </c>
      <c r="I141" s="11">
        <v>96</v>
      </c>
      <c r="J141" s="12">
        <v>18</v>
      </c>
      <c r="K141" s="11">
        <v>3221</v>
      </c>
      <c r="L141" s="11">
        <v>3342</v>
      </c>
      <c r="M141">
        <v>54</v>
      </c>
      <c r="N141" s="11">
        <v>54</v>
      </c>
      <c r="O141" s="11">
        <v>40</v>
      </c>
      <c r="P141" s="32">
        <v>47</v>
      </c>
    </row>
    <row r="142" spans="1:17">
      <c r="A142" t="s">
        <v>16</v>
      </c>
      <c r="B142" s="11">
        <v>58</v>
      </c>
      <c r="C142" s="11">
        <v>54</v>
      </c>
      <c r="D142" s="11">
        <v>114</v>
      </c>
      <c r="E142" s="11">
        <v>1741</v>
      </c>
      <c r="F142" s="16">
        <v>1741</v>
      </c>
      <c r="G142" s="11">
        <v>676</v>
      </c>
      <c r="H142" s="12">
        <v>676</v>
      </c>
      <c r="I142" s="11">
        <v>538</v>
      </c>
      <c r="J142" s="12">
        <v>46</v>
      </c>
      <c r="K142" s="11">
        <v>1562</v>
      </c>
      <c r="L142" s="11">
        <v>1562</v>
      </c>
      <c r="M142">
        <v>1296</v>
      </c>
      <c r="N142" s="11">
        <v>1296</v>
      </c>
      <c r="O142" s="11">
        <v>545</v>
      </c>
      <c r="P142" s="32">
        <v>545</v>
      </c>
    </row>
    <row r="143" spans="1:17">
      <c r="A143" t="s">
        <v>17</v>
      </c>
      <c r="B143" s="11">
        <v>48</v>
      </c>
      <c r="C143" s="11">
        <v>57</v>
      </c>
      <c r="D143" s="11">
        <v>358</v>
      </c>
      <c r="E143" s="11">
        <v>8607</v>
      </c>
      <c r="F143" s="16">
        <v>8607</v>
      </c>
      <c r="G143" s="11">
        <v>5944</v>
      </c>
      <c r="H143" s="12">
        <v>5952</v>
      </c>
      <c r="I143" s="11">
        <v>2151</v>
      </c>
      <c r="J143" s="12">
        <v>70</v>
      </c>
      <c r="K143" s="11">
        <v>5482</v>
      </c>
      <c r="L143" s="11">
        <v>5485</v>
      </c>
      <c r="M143">
        <v>3505</v>
      </c>
      <c r="N143" s="11">
        <v>3505</v>
      </c>
      <c r="O143" s="11">
        <v>1554</v>
      </c>
      <c r="P143" s="32">
        <v>1560</v>
      </c>
    </row>
    <row r="144" spans="1:17">
      <c r="A144" t="s">
        <v>18</v>
      </c>
      <c r="B144" s="11">
        <v>38</v>
      </c>
      <c r="C144" s="11">
        <v>30</v>
      </c>
      <c r="D144" s="11">
        <v>2</v>
      </c>
      <c r="E144" s="11">
        <v>4147</v>
      </c>
      <c r="F144" s="16">
        <v>4147</v>
      </c>
      <c r="G144" s="11">
        <v>1756</v>
      </c>
      <c r="H144" s="12">
        <v>1756</v>
      </c>
      <c r="I144" s="11">
        <v>838</v>
      </c>
      <c r="J144" s="12">
        <v>110</v>
      </c>
      <c r="K144" s="11">
        <v>13739</v>
      </c>
      <c r="L144" s="11">
        <v>13890</v>
      </c>
      <c r="M144">
        <v>5419</v>
      </c>
      <c r="N144" s="11">
        <v>5419</v>
      </c>
      <c r="O144" s="11">
        <v>1150</v>
      </c>
      <c r="P144" s="32">
        <v>1166</v>
      </c>
    </row>
    <row r="145" spans="1:21">
      <c r="A145" t="s">
        <v>19</v>
      </c>
      <c r="B145" s="11">
        <v>0</v>
      </c>
      <c r="C145" s="11">
        <v>0</v>
      </c>
      <c r="D145" s="11">
        <v>0</v>
      </c>
      <c r="E145" s="11">
        <v>0</v>
      </c>
      <c r="F145" s="16">
        <v>0</v>
      </c>
      <c r="G145" s="11">
        <v>0</v>
      </c>
      <c r="H145" s="12">
        <v>0</v>
      </c>
      <c r="I145" s="11">
        <v>0</v>
      </c>
      <c r="J145" s="12">
        <v>0</v>
      </c>
      <c r="K145" s="11">
        <v>0</v>
      </c>
      <c r="L145" s="11">
        <v>0</v>
      </c>
      <c r="M145">
        <v>0</v>
      </c>
      <c r="N145" s="11">
        <v>0</v>
      </c>
      <c r="O145" s="11">
        <v>0</v>
      </c>
      <c r="P145" s="32">
        <v>0</v>
      </c>
    </row>
    <row r="146" spans="1:21" ht="15.75">
      <c r="A146" t="s">
        <v>20</v>
      </c>
      <c r="B146" s="11">
        <v>0</v>
      </c>
      <c r="C146" s="11">
        <v>0</v>
      </c>
      <c r="D146" s="11">
        <v>0</v>
      </c>
      <c r="E146" s="11">
        <v>0</v>
      </c>
      <c r="F146" s="16">
        <v>0</v>
      </c>
      <c r="G146" s="11">
        <v>58</v>
      </c>
      <c r="H146" s="12">
        <v>58</v>
      </c>
      <c r="I146" s="11">
        <v>9</v>
      </c>
      <c r="J146" s="12">
        <v>0</v>
      </c>
      <c r="K146" s="11">
        <v>0</v>
      </c>
      <c r="L146" s="11">
        <v>0</v>
      </c>
      <c r="M146">
        <v>1</v>
      </c>
      <c r="N146" s="11">
        <v>1</v>
      </c>
      <c r="O146" s="11">
        <v>0</v>
      </c>
      <c r="P146" s="32">
        <v>0</v>
      </c>
    </row>
    <row r="147" spans="1:21" ht="15.75">
      <c r="A147" t="s">
        <v>21</v>
      </c>
      <c r="B147" s="11">
        <v>0</v>
      </c>
      <c r="C147" s="11">
        <v>0</v>
      </c>
      <c r="D147" s="11">
        <v>0</v>
      </c>
      <c r="E147" s="11">
        <v>0</v>
      </c>
      <c r="F147" s="16">
        <v>0</v>
      </c>
      <c r="G147" s="11">
        <v>0</v>
      </c>
      <c r="H147" s="12">
        <v>0</v>
      </c>
      <c r="I147" s="11">
        <v>0</v>
      </c>
      <c r="J147" s="12">
        <v>0</v>
      </c>
      <c r="K147" s="11">
        <v>0</v>
      </c>
      <c r="L147" s="11">
        <v>0</v>
      </c>
      <c r="M147">
        <v>0</v>
      </c>
      <c r="N147" s="11">
        <v>0</v>
      </c>
      <c r="O147" s="11">
        <v>0</v>
      </c>
      <c r="P147" s="32">
        <v>0</v>
      </c>
    </row>
    <row r="148" spans="1:21" ht="15.95" customHeight="1">
      <c r="A148" t="s">
        <v>22</v>
      </c>
      <c r="B148" s="13">
        <v>0</v>
      </c>
      <c r="C148" s="13">
        <v>0</v>
      </c>
      <c r="D148" s="13">
        <v>0</v>
      </c>
      <c r="E148" s="13">
        <v>0</v>
      </c>
      <c r="F148" s="16">
        <v>0</v>
      </c>
      <c r="G148" s="13">
        <v>0</v>
      </c>
      <c r="H148" s="12">
        <v>0</v>
      </c>
      <c r="I148" s="13">
        <v>1</v>
      </c>
      <c r="J148" s="17">
        <v>0</v>
      </c>
      <c r="K148" s="13">
        <v>8</v>
      </c>
      <c r="L148" s="13">
        <v>8</v>
      </c>
      <c r="M148">
        <v>5</v>
      </c>
      <c r="N148" s="13">
        <v>5</v>
      </c>
      <c r="O148" s="13">
        <v>14</v>
      </c>
      <c r="P148" s="33">
        <v>14</v>
      </c>
      <c r="R148" s="55" t="s">
        <v>23</v>
      </c>
      <c r="S148" s="55"/>
      <c r="T148" s="55"/>
      <c r="U148" s="55"/>
    </row>
    <row r="149" spans="1:21" ht="15.75">
      <c r="A149" t="s">
        <v>104</v>
      </c>
      <c r="B149" s="13"/>
      <c r="C149" s="13">
        <v>4</v>
      </c>
      <c r="D149" s="13">
        <v>5</v>
      </c>
      <c r="E149" s="13">
        <v>48</v>
      </c>
      <c r="F149" s="13"/>
      <c r="G149" s="13">
        <v>112</v>
      </c>
      <c r="H149" s="13"/>
      <c r="I149" s="13">
        <v>10</v>
      </c>
      <c r="J149" s="13">
        <v>4</v>
      </c>
      <c r="K149" s="13">
        <v>197</v>
      </c>
      <c r="L149" s="13"/>
      <c r="M149">
        <v>86</v>
      </c>
      <c r="N149" s="13"/>
      <c r="O149" s="13">
        <v>142</v>
      </c>
      <c r="P149" s="33"/>
      <c r="R149" s="41" t="s">
        <v>25</v>
      </c>
      <c r="S149" s="48" t="s">
        <v>26</v>
      </c>
      <c r="T149" s="48" t="s">
        <v>27</v>
      </c>
      <c r="U149" s="52" t="s">
        <v>28</v>
      </c>
    </row>
    <row r="150" spans="1:21" ht="15.75">
      <c r="A150" t="s">
        <v>29</v>
      </c>
      <c r="B150" s="13">
        <f>(B139/SUM(B139:B148)) * 100</f>
        <v>2.6315789473684208</v>
      </c>
      <c r="C150" s="13">
        <f t="shared" ref="C150:P150" si="49">(C139/SUM(C139:C148)) * 100</f>
        <v>1.3986013986013985</v>
      </c>
      <c r="D150" s="13">
        <f t="shared" si="49"/>
        <v>1.25</v>
      </c>
      <c r="E150" s="13">
        <f t="shared" si="49"/>
        <v>0.86577135455722953</v>
      </c>
      <c r="F150" s="13">
        <f t="shared" si="49"/>
        <v>0.86577135455722953</v>
      </c>
      <c r="G150" s="13">
        <f t="shared" si="49"/>
        <v>2.300701714022777</v>
      </c>
      <c r="H150" s="13">
        <f t="shared" si="49"/>
        <v>2.2964749110115972</v>
      </c>
      <c r="I150" s="13">
        <f t="shared" si="49"/>
        <v>9.0613266583229031</v>
      </c>
      <c r="J150" s="13">
        <f t="shared" si="49"/>
        <v>3.1746031746031744</v>
      </c>
      <c r="K150" s="13">
        <f t="shared" si="49"/>
        <v>3.1147871696590683</v>
      </c>
      <c r="L150" s="13">
        <f t="shared" si="49"/>
        <v>3.080606544293695</v>
      </c>
      <c r="M150">
        <f t="shared" si="49"/>
        <v>1.2372913869173221</v>
      </c>
      <c r="N150" s="13">
        <f t="shared" si="49"/>
        <v>1.2372913869173221</v>
      </c>
      <c r="O150" s="13">
        <f t="shared" si="49"/>
        <v>1.784121320249777</v>
      </c>
      <c r="P150" s="33">
        <f t="shared" si="49"/>
        <v>1.7688679245283019</v>
      </c>
      <c r="R150" s="50">
        <f>MAX(B150:P150)</f>
        <v>9.0613266583229031</v>
      </c>
      <c r="S150" s="47">
        <f>MIN(B150:P150)</f>
        <v>0.86577135455722953</v>
      </c>
      <c r="T150" s="47">
        <f>MEDIAN(B150:P150)</f>
        <v>1.784121320249777</v>
      </c>
      <c r="U150" s="53"/>
    </row>
    <row r="151" spans="1:21" ht="15.75">
      <c r="A151" t="s">
        <v>30</v>
      </c>
      <c r="B151" s="13">
        <f>(B141/SUM(B139:B148)) * 100</f>
        <v>2.6315789473684208</v>
      </c>
      <c r="C151" s="13">
        <f t="shared" ref="C151:P151" si="50">(C141/SUM(C139:C148)) * 100</f>
        <v>0</v>
      </c>
      <c r="D151" s="13">
        <f t="shared" si="50"/>
        <v>0</v>
      </c>
      <c r="E151" s="13">
        <f t="shared" si="50"/>
        <v>0.32040357215897475</v>
      </c>
      <c r="F151" s="13">
        <f t="shared" si="50"/>
        <v>0.32040357215897475</v>
      </c>
      <c r="G151" s="13">
        <f t="shared" si="50"/>
        <v>0.67870700563671926</v>
      </c>
      <c r="H151" s="13">
        <f t="shared" si="50"/>
        <v>0.76931909518888508</v>
      </c>
      <c r="I151" s="13">
        <f t="shared" si="50"/>
        <v>2.4030037546933665</v>
      </c>
      <c r="J151" s="13">
        <f t="shared" si="50"/>
        <v>7.1428571428571423</v>
      </c>
      <c r="K151" s="13">
        <f t="shared" si="50"/>
        <v>12.995763566673391</v>
      </c>
      <c r="L151" s="13">
        <f t="shared" si="50"/>
        <v>13.335993615323224</v>
      </c>
      <c r="M151">
        <f t="shared" si="50"/>
        <v>0.51793592940725108</v>
      </c>
      <c r="N151" s="13">
        <f t="shared" si="50"/>
        <v>0.51793592940725108</v>
      </c>
      <c r="O151" s="13">
        <f t="shared" si="50"/>
        <v>1.1894142134998513</v>
      </c>
      <c r="P151" s="33">
        <f t="shared" si="50"/>
        <v>1.3856132075471699</v>
      </c>
      <c r="R151" s="50">
        <f t="shared" ref="R151:R153" si="51">MAX(B151:P151)</f>
        <v>13.335993615323224</v>
      </c>
      <c r="S151" s="47">
        <f t="shared" ref="S151:S153" si="52">MIN(B151:P151)</f>
        <v>0</v>
      </c>
      <c r="T151" s="47">
        <f t="shared" ref="T151:T153" si="53">MEDIAN(B151:P151)</f>
        <v>0.76931909518888508</v>
      </c>
      <c r="U151" s="45"/>
    </row>
    <row r="152" spans="1:21" ht="17.100000000000001" thickBot="1">
      <c r="A152" s="18" t="s">
        <v>31</v>
      </c>
      <c r="B152" s="15">
        <f>(B140/SUM(B139:B148)) * 100</f>
        <v>0</v>
      </c>
      <c r="C152" s="15">
        <f t="shared" ref="C152:P152" si="54">(C140/SUM(C139:C148)) * 100</f>
        <v>0</v>
      </c>
      <c r="D152" s="15">
        <f t="shared" si="54"/>
        <v>0</v>
      </c>
      <c r="E152" s="15">
        <f t="shared" si="54"/>
        <v>0</v>
      </c>
      <c r="F152" s="15">
        <f t="shared" si="54"/>
        <v>0</v>
      </c>
      <c r="G152" s="15">
        <f t="shared" si="54"/>
        <v>0</v>
      </c>
      <c r="H152" s="15">
        <f t="shared" si="54"/>
        <v>0</v>
      </c>
      <c r="I152" s="15">
        <f t="shared" si="54"/>
        <v>0</v>
      </c>
      <c r="J152" s="15">
        <f t="shared" si="54"/>
        <v>0</v>
      </c>
      <c r="K152" s="15">
        <f t="shared" si="54"/>
        <v>4.03469840629413E-3</v>
      </c>
      <c r="L152" s="15">
        <f t="shared" si="54"/>
        <v>3.9904229848363925E-3</v>
      </c>
      <c r="M152" s="18">
        <f t="shared" si="54"/>
        <v>0.16305390370228276</v>
      </c>
      <c r="N152" s="15">
        <f t="shared" si="54"/>
        <v>0.16305390370228276</v>
      </c>
      <c r="O152" s="15">
        <f t="shared" si="54"/>
        <v>0</v>
      </c>
      <c r="P152" s="34">
        <f t="shared" si="54"/>
        <v>0</v>
      </c>
      <c r="R152" s="50">
        <f t="shared" si="51"/>
        <v>0.16305390370228276</v>
      </c>
      <c r="S152" s="47">
        <f t="shared" si="52"/>
        <v>0</v>
      </c>
      <c r="T152" s="47">
        <f t="shared" si="53"/>
        <v>0</v>
      </c>
      <c r="U152" s="45"/>
    </row>
    <row r="153" spans="1:21" ht="17.100000000000001" thickBot="1">
      <c r="A153" s="7" t="s">
        <v>32</v>
      </c>
      <c r="B153" s="8">
        <f>SUM(B150:B152)</f>
        <v>5.2631578947368416</v>
      </c>
      <c r="C153" s="35">
        <f t="shared" ref="C153:P153" si="55">SUM(C150:C152)</f>
        <v>1.3986013986013985</v>
      </c>
      <c r="D153" s="9">
        <f t="shared" si="55"/>
        <v>1.25</v>
      </c>
      <c r="E153" s="9">
        <f t="shared" si="55"/>
        <v>1.1861749267162043</v>
      </c>
      <c r="F153" s="9">
        <f t="shared" si="55"/>
        <v>1.1861749267162043</v>
      </c>
      <c r="G153" s="9">
        <f t="shared" si="55"/>
        <v>2.9794087196594963</v>
      </c>
      <c r="H153" s="9">
        <f t="shared" si="55"/>
        <v>3.0657940062004823</v>
      </c>
      <c r="I153" s="9">
        <f t="shared" si="55"/>
        <v>11.46433041301627</v>
      </c>
      <c r="J153" s="9">
        <f t="shared" si="55"/>
        <v>10.317460317460316</v>
      </c>
      <c r="K153" s="9">
        <f t="shared" si="55"/>
        <v>16.114585434738753</v>
      </c>
      <c r="L153" s="10">
        <f t="shared" si="55"/>
        <v>16.420590582601754</v>
      </c>
      <c r="M153" s="7">
        <f t="shared" si="55"/>
        <v>1.918281220026856</v>
      </c>
      <c r="N153" s="8">
        <f t="shared" si="55"/>
        <v>1.918281220026856</v>
      </c>
      <c r="O153" s="35">
        <f t="shared" si="55"/>
        <v>2.9735355337496285</v>
      </c>
      <c r="P153" s="36">
        <f t="shared" si="55"/>
        <v>3.154481132075472</v>
      </c>
      <c r="R153" s="51">
        <f t="shared" si="51"/>
        <v>16.420590582601754</v>
      </c>
      <c r="S153" s="49">
        <f t="shared" si="52"/>
        <v>1.1861749267162043</v>
      </c>
      <c r="T153" s="49">
        <f t="shared" si="53"/>
        <v>2.9794087196594963</v>
      </c>
      <c r="U153" s="46"/>
    </row>
    <row r="154" spans="1:21">
      <c r="B154" s="11"/>
      <c r="C154" s="11"/>
      <c r="D154" s="11"/>
      <c r="E154" s="11"/>
      <c r="F154" s="16"/>
      <c r="G154" s="11"/>
      <c r="H154" s="12"/>
      <c r="I154" s="11"/>
      <c r="J154" s="12"/>
      <c r="K154" s="11"/>
      <c r="L154" s="13"/>
      <c r="N154" s="11"/>
      <c r="O154" s="11"/>
      <c r="P154" s="32"/>
    </row>
    <row r="155" spans="1:21" ht="15.75">
      <c r="B155" s="54"/>
      <c r="C155" s="54"/>
      <c r="D155" s="54"/>
      <c r="E155" s="54"/>
      <c r="F155" s="14"/>
      <c r="G155" s="54"/>
      <c r="H155" s="14"/>
      <c r="I155" s="54"/>
      <c r="J155" s="14"/>
      <c r="K155" s="54"/>
      <c r="L155" s="23"/>
      <c r="N155" s="54"/>
      <c r="O155" s="54"/>
      <c r="P155" s="54"/>
    </row>
    <row r="156" spans="1:21" ht="15.75">
      <c r="B156" s="54"/>
      <c r="C156" s="54"/>
      <c r="D156" s="54"/>
      <c r="E156" s="54"/>
      <c r="F156" s="14"/>
      <c r="G156" s="54"/>
      <c r="H156" s="14"/>
      <c r="I156" s="54"/>
      <c r="J156" s="14"/>
      <c r="K156" s="54"/>
      <c r="L156" s="23"/>
      <c r="N156" s="54"/>
      <c r="O156" s="54"/>
      <c r="P156" s="54"/>
    </row>
    <row r="157" spans="1:21" ht="15.75"/>
    <row r="158" spans="1:21" ht="15.75">
      <c r="A158" s="1" t="s">
        <v>124</v>
      </c>
      <c r="B158" s="1" t="s">
        <v>125</v>
      </c>
      <c r="C158" s="1" t="s">
        <v>126</v>
      </c>
      <c r="D158" s="1" t="s">
        <v>127</v>
      </c>
      <c r="E158" s="1" t="s">
        <v>128</v>
      </c>
      <c r="F158" s="1" t="s">
        <v>129</v>
      </c>
      <c r="G158" s="1" t="s">
        <v>130</v>
      </c>
      <c r="H158" s="1" t="s">
        <v>131</v>
      </c>
      <c r="I158" s="1" t="s">
        <v>132</v>
      </c>
      <c r="J158" s="1" t="s">
        <v>133</v>
      </c>
      <c r="K158" s="1" t="s">
        <v>134</v>
      </c>
    </row>
    <row r="159" spans="1:21" ht="15.75">
      <c r="A159" t="s">
        <v>13</v>
      </c>
      <c r="B159">
        <v>8</v>
      </c>
      <c r="C159">
        <v>93</v>
      </c>
      <c r="D159">
        <v>0</v>
      </c>
      <c r="E159">
        <v>0</v>
      </c>
      <c r="F159">
        <v>50</v>
      </c>
      <c r="G159">
        <v>0</v>
      </c>
      <c r="H159">
        <v>14</v>
      </c>
      <c r="I159">
        <v>0</v>
      </c>
      <c r="J159">
        <v>267</v>
      </c>
      <c r="K159">
        <v>0</v>
      </c>
    </row>
    <row r="160" spans="1:21" ht="15.75">
      <c r="A160" t="s">
        <v>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8" ht="15.75">
      <c r="A161" t="s">
        <v>15</v>
      </c>
      <c r="B161">
        <v>0</v>
      </c>
      <c r="C161">
        <v>154</v>
      </c>
      <c r="D161">
        <v>0</v>
      </c>
      <c r="E161">
        <v>0</v>
      </c>
      <c r="F161">
        <v>1</v>
      </c>
      <c r="G161">
        <v>6</v>
      </c>
      <c r="H161">
        <v>1</v>
      </c>
      <c r="I161">
        <v>0</v>
      </c>
      <c r="J161">
        <v>129</v>
      </c>
      <c r="K161">
        <v>1</v>
      </c>
    </row>
    <row r="162" spans="1:18" ht="15.75">
      <c r="A162" t="s">
        <v>135</v>
      </c>
      <c r="B162">
        <v>51</v>
      </c>
      <c r="C162">
        <v>702</v>
      </c>
      <c r="D162">
        <v>6</v>
      </c>
      <c r="E162">
        <v>41</v>
      </c>
      <c r="F162">
        <v>562</v>
      </c>
      <c r="G162">
        <v>19</v>
      </c>
      <c r="H162">
        <v>228</v>
      </c>
      <c r="I162">
        <v>17</v>
      </c>
      <c r="J162">
        <v>399</v>
      </c>
      <c r="K162">
        <v>17</v>
      </c>
    </row>
    <row r="163" spans="1:18" ht="15.75">
      <c r="A163" t="s">
        <v>17</v>
      </c>
      <c r="B163">
        <v>182</v>
      </c>
      <c r="C163">
        <v>4127</v>
      </c>
      <c r="D163">
        <v>16</v>
      </c>
      <c r="E163">
        <v>98</v>
      </c>
      <c r="F163">
        <v>2448</v>
      </c>
      <c r="G163">
        <v>70</v>
      </c>
      <c r="H163">
        <v>432</v>
      </c>
      <c r="I163">
        <v>108</v>
      </c>
      <c r="J163">
        <v>1857</v>
      </c>
      <c r="K163">
        <v>21</v>
      </c>
    </row>
    <row r="164" spans="1:18" ht="15.75">
      <c r="A164" t="s">
        <v>136</v>
      </c>
      <c r="B164">
        <v>93</v>
      </c>
      <c r="C164">
        <v>1526</v>
      </c>
      <c r="D164">
        <v>0</v>
      </c>
      <c r="E164">
        <v>31</v>
      </c>
      <c r="F164">
        <v>116</v>
      </c>
      <c r="G164">
        <v>1</v>
      </c>
      <c r="H164">
        <v>43</v>
      </c>
      <c r="I164">
        <v>34</v>
      </c>
      <c r="J164">
        <v>1466</v>
      </c>
      <c r="K164">
        <v>2</v>
      </c>
    </row>
    <row r="165" spans="1:18" ht="15.75">
      <c r="A165" t="s">
        <v>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8" ht="15.75">
      <c r="A166" t="s">
        <v>137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8" ht="15.75">
      <c r="A167" t="s">
        <v>138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 s="56" t="s">
        <v>23</v>
      </c>
      <c r="N167" s="57"/>
      <c r="O167" s="57"/>
      <c r="P167" s="58"/>
    </row>
    <row r="168" spans="1:18" ht="15.75">
      <c r="A168" t="s">
        <v>139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s="41" t="s">
        <v>25</v>
      </c>
      <c r="N168" s="39" t="s">
        <v>26</v>
      </c>
      <c r="O168" s="39" t="s">
        <v>27</v>
      </c>
      <c r="P168" s="44" t="s">
        <v>28</v>
      </c>
      <c r="R168" s="38"/>
    </row>
    <row r="169" spans="1:18" ht="15.75">
      <c r="A169" s="18" t="s">
        <v>29</v>
      </c>
      <c r="B169">
        <f>B159/SUM(B159:B168)*100</f>
        <v>2.3880597014925375</v>
      </c>
      <c r="C169">
        <f t="shared" ref="C169:K169" si="56">C159/SUM(C159:C168)*100</f>
        <v>1.4084507042253522</v>
      </c>
      <c r="D169">
        <f t="shared" si="56"/>
        <v>0</v>
      </c>
      <c r="E169">
        <f t="shared" si="56"/>
        <v>0</v>
      </c>
      <c r="F169">
        <f t="shared" si="56"/>
        <v>1.5738117721120555</v>
      </c>
      <c r="G169">
        <f t="shared" si="56"/>
        <v>0</v>
      </c>
      <c r="H169">
        <f t="shared" si="56"/>
        <v>1.9498607242339834</v>
      </c>
      <c r="I169">
        <f t="shared" si="56"/>
        <v>0</v>
      </c>
      <c r="J169">
        <f t="shared" si="56"/>
        <v>6.4837299660029144</v>
      </c>
      <c r="K169">
        <f t="shared" si="56"/>
        <v>0</v>
      </c>
      <c r="M169" s="42">
        <f>MAX(B169:K169)</f>
        <v>6.4837299660029144</v>
      </c>
      <c r="N169" s="38">
        <f>MIN(B169:K169)</f>
        <v>0</v>
      </c>
      <c r="O169" s="38">
        <f>MEDIAN(B169:K169)</f>
        <v>0.70422535211267612</v>
      </c>
      <c r="P169" s="45"/>
    </row>
    <row r="170" spans="1:18" ht="15.75">
      <c r="A170" s="37" t="s">
        <v>80</v>
      </c>
      <c r="B170">
        <f>B160/SUM(B159:B168)*100</f>
        <v>0</v>
      </c>
      <c r="C170">
        <f t="shared" ref="C170:K170" si="57">C160/SUM(C159:C168)*100</f>
        <v>0</v>
      </c>
      <c r="D170">
        <f t="shared" si="57"/>
        <v>0</v>
      </c>
      <c r="E170">
        <f t="shared" si="57"/>
        <v>0</v>
      </c>
      <c r="F170">
        <f t="shared" si="57"/>
        <v>0</v>
      </c>
      <c r="G170">
        <f t="shared" si="57"/>
        <v>0</v>
      </c>
      <c r="H170">
        <f t="shared" si="57"/>
        <v>0</v>
      </c>
      <c r="I170">
        <f t="shared" si="57"/>
        <v>0</v>
      </c>
      <c r="J170">
        <f t="shared" si="57"/>
        <v>0</v>
      </c>
      <c r="K170">
        <f t="shared" si="57"/>
        <v>0</v>
      </c>
      <c r="M170" s="42">
        <f t="shared" ref="M170:M172" si="58">MAX(B170:K170)</f>
        <v>0</v>
      </c>
      <c r="N170" s="38">
        <f t="shared" ref="N170:N172" si="59">MIN(B170:K170)</f>
        <v>0</v>
      </c>
      <c r="O170" s="38">
        <f t="shared" ref="O170:O172" si="60">MEDIAN(B170:K170)</f>
        <v>0</v>
      </c>
      <c r="P170" s="45"/>
    </row>
    <row r="171" spans="1:18" ht="15.75">
      <c r="A171" s="18" t="s">
        <v>81</v>
      </c>
      <c r="B171">
        <f>B161/SUM(B159:B168)*100</f>
        <v>0</v>
      </c>
      <c r="C171">
        <f t="shared" ref="C171:K171" si="61">C161/SUM(C159:C168)*100</f>
        <v>2.3322732091473575</v>
      </c>
      <c r="D171">
        <f t="shared" si="61"/>
        <v>0</v>
      </c>
      <c r="E171">
        <f t="shared" si="61"/>
        <v>0</v>
      </c>
      <c r="F171">
        <f t="shared" si="61"/>
        <v>3.147623544224111E-2</v>
      </c>
      <c r="G171">
        <f t="shared" si="61"/>
        <v>6.25</v>
      </c>
      <c r="H171">
        <f t="shared" si="61"/>
        <v>0.1392757660167131</v>
      </c>
      <c r="I171">
        <f t="shared" si="61"/>
        <v>0</v>
      </c>
      <c r="J171">
        <f t="shared" si="61"/>
        <v>3.1325886352598351</v>
      </c>
      <c r="K171">
        <f t="shared" si="61"/>
        <v>2.4390243902439024</v>
      </c>
      <c r="M171" s="42">
        <f t="shared" si="58"/>
        <v>6.25</v>
      </c>
      <c r="N171" s="38">
        <f t="shared" si="59"/>
        <v>0</v>
      </c>
      <c r="O171" s="38">
        <f t="shared" si="60"/>
        <v>8.5376000729477097E-2</v>
      </c>
      <c r="P171" s="45"/>
    </row>
    <row r="172" spans="1:18" ht="15.75">
      <c r="A172" s="18" t="s">
        <v>32</v>
      </c>
      <c r="B172">
        <f>SUM(B169:B171)</f>
        <v>2.3880597014925375</v>
      </c>
      <c r="C172">
        <f t="shared" ref="C172:K172" si="62">SUM(C169:C171)</f>
        <v>3.7407239133727099</v>
      </c>
      <c r="D172">
        <f t="shared" si="62"/>
        <v>0</v>
      </c>
      <c r="E172">
        <f t="shared" si="62"/>
        <v>0</v>
      </c>
      <c r="F172">
        <f t="shared" si="62"/>
        <v>1.6052880075542966</v>
      </c>
      <c r="G172">
        <f t="shared" si="62"/>
        <v>6.25</v>
      </c>
      <c r="H172">
        <f t="shared" si="62"/>
        <v>2.0891364902506964</v>
      </c>
      <c r="I172">
        <f t="shared" si="62"/>
        <v>0</v>
      </c>
      <c r="J172">
        <f t="shared" si="62"/>
        <v>9.6163186012627495</v>
      </c>
      <c r="K172">
        <f t="shared" si="62"/>
        <v>2.4390243902439024</v>
      </c>
      <c r="M172" s="43">
        <f t="shared" si="58"/>
        <v>9.6163186012627495</v>
      </c>
      <c r="N172" s="40">
        <f t="shared" si="59"/>
        <v>0</v>
      </c>
      <c r="O172" s="40">
        <f t="shared" si="60"/>
        <v>2.238598095871617</v>
      </c>
      <c r="P172" s="46"/>
    </row>
    <row r="173" spans="1:18" ht="15.75">
      <c r="O173" s="1"/>
      <c r="P173" s="1"/>
      <c r="Q173" s="1"/>
      <c r="R173" s="1"/>
    </row>
    <row r="174" spans="1:18" ht="15.75"/>
    <row r="176" spans="1:18">
      <c r="A176" t="s">
        <v>140</v>
      </c>
      <c r="B176" t="s">
        <v>141</v>
      </c>
      <c r="C176" t="s">
        <v>142</v>
      </c>
      <c r="D176" t="s">
        <v>143</v>
      </c>
      <c r="E176" t="s">
        <v>144</v>
      </c>
      <c r="F176" t="s">
        <v>145</v>
      </c>
      <c r="G176" t="s">
        <v>146</v>
      </c>
      <c r="H176" t="s">
        <v>147</v>
      </c>
      <c r="I176" t="s">
        <v>148</v>
      </c>
      <c r="J176" t="s">
        <v>149</v>
      </c>
      <c r="K176" t="s">
        <v>150</v>
      </c>
    </row>
    <row r="177" spans="1:16">
      <c r="A177" t="s">
        <v>13</v>
      </c>
      <c r="B177">
        <v>69</v>
      </c>
      <c r="C177">
        <v>53</v>
      </c>
      <c r="D177">
        <v>43</v>
      </c>
      <c r="E177">
        <v>6</v>
      </c>
      <c r="F177">
        <v>19</v>
      </c>
      <c r="G177">
        <v>14</v>
      </c>
      <c r="H177">
        <v>99</v>
      </c>
      <c r="I177">
        <v>17</v>
      </c>
      <c r="J177">
        <v>1</v>
      </c>
      <c r="K177">
        <v>10</v>
      </c>
    </row>
    <row r="178" spans="1:16">
      <c r="A178" t="s">
        <v>14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6">
      <c r="A179" t="s">
        <v>15</v>
      </c>
      <c r="B179">
        <v>91</v>
      </c>
      <c r="C179">
        <v>5</v>
      </c>
      <c r="D179">
        <v>2</v>
      </c>
      <c r="E179">
        <v>7</v>
      </c>
      <c r="F179">
        <v>18</v>
      </c>
      <c r="G179">
        <v>15</v>
      </c>
      <c r="H179">
        <v>61</v>
      </c>
      <c r="I179">
        <v>35</v>
      </c>
      <c r="J179">
        <v>0</v>
      </c>
      <c r="K179">
        <v>0</v>
      </c>
    </row>
    <row r="180" spans="1:16">
      <c r="A180" t="s">
        <v>16</v>
      </c>
      <c r="B180">
        <v>169</v>
      </c>
      <c r="C180">
        <v>291</v>
      </c>
      <c r="D180">
        <v>246</v>
      </c>
      <c r="E180">
        <v>97</v>
      </c>
      <c r="F180">
        <v>630</v>
      </c>
      <c r="G180">
        <v>383</v>
      </c>
      <c r="H180">
        <v>450</v>
      </c>
      <c r="I180">
        <v>82</v>
      </c>
      <c r="J180">
        <v>10</v>
      </c>
      <c r="K180">
        <v>79</v>
      </c>
    </row>
    <row r="181" spans="1:16">
      <c r="A181" t="s">
        <v>17</v>
      </c>
      <c r="B181">
        <v>785</v>
      </c>
      <c r="C181">
        <v>4056</v>
      </c>
      <c r="D181">
        <v>491</v>
      </c>
      <c r="E181">
        <v>154</v>
      </c>
      <c r="F181">
        <v>698</v>
      </c>
      <c r="G181">
        <v>447</v>
      </c>
      <c r="H181">
        <v>2005</v>
      </c>
      <c r="I181">
        <v>144</v>
      </c>
      <c r="J181">
        <v>9</v>
      </c>
      <c r="K181">
        <v>71</v>
      </c>
    </row>
    <row r="182" spans="1:16">
      <c r="A182" t="s">
        <v>18</v>
      </c>
      <c r="B182">
        <v>258</v>
      </c>
      <c r="C182">
        <v>111</v>
      </c>
      <c r="D182">
        <v>398</v>
      </c>
      <c r="E182">
        <v>132</v>
      </c>
      <c r="F182">
        <v>1487</v>
      </c>
      <c r="G182">
        <v>627</v>
      </c>
      <c r="H182">
        <v>1587</v>
      </c>
      <c r="I182">
        <v>195</v>
      </c>
      <c r="J182">
        <v>47</v>
      </c>
      <c r="K182">
        <v>204</v>
      </c>
    </row>
    <row r="183" spans="1:16">
      <c r="A183" t="s">
        <v>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6">
      <c r="A184" t="s">
        <v>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19</v>
      </c>
      <c r="I184">
        <v>0</v>
      </c>
      <c r="J184">
        <v>0</v>
      </c>
      <c r="K184">
        <v>1</v>
      </c>
    </row>
    <row r="185" spans="1:16">
      <c r="A185" t="s">
        <v>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6" ht="15.75">
      <c r="A186" t="s">
        <v>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10</v>
      </c>
      <c r="I186">
        <v>0</v>
      </c>
      <c r="J186">
        <v>0</v>
      </c>
      <c r="K186">
        <v>1</v>
      </c>
      <c r="M186" s="56" t="s">
        <v>23</v>
      </c>
      <c r="N186" s="57"/>
      <c r="O186" s="57"/>
      <c r="P186" s="58"/>
    </row>
    <row r="187" spans="1:16" ht="15.75">
      <c r="A187" t="s">
        <v>104</v>
      </c>
      <c r="B187">
        <v>38</v>
      </c>
      <c r="C187">
        <v>3</v>
      </c>
      <c r="D187">
        <v>48</v>
      </c>
      <c r="E187">
        <v>218</v>
      </c>
      <c r="F187">
        <v>45</v>
      </c>
      <c r="G187">
        <v>6</v>
      </c>
      <c r="H187">
        <v>62</v>
      </c>
      <c r="I187">
        <v>0</v>
      </c>
      <c r="J187">
        <v>2</v>
      </c>
      <c r="K187">
        <v>56</v>
      </c>
      <c r="M187" s="41" t="s">
        <v>25</v>
      </c>
      <c r="N187" s="39" t="s">
        <v>26</v>
      </c>
      <c r="O187" s="39" t="s">
        <v>27</v>
      </c>
      <c r="P187" s="44" t="s">
        <v>28</v>
      </c>
    </row>
    <row r="188" spans="1:16">
      <c r="A188" t="s">
        <v>29</v>
      </c>
      <c r="B188" s="13">
        <f>B177/SUM(B177:B186)*100</f>
        <v>5.0254916241806269</v>
      </c>
      <c r="C188" s="13">
        <f t="shared" ref="C188:K188" si="63">C177/SUM(C177:C186)*100</f>
        <v>1.1736049601417184</v>
      </c>
      <c r="D188" s="13">
        <f t="shared" si="63"/>
        <v>3.6409822184589333</v>
      </c>
      <c r="E188" s="13">
        <f t="shared" si="63"/>
        <v>1.5151515151515151</v>
      </c>
      <c r="F188" s="13">
        <f t="shared" si="63"/>
        <v>0.66619915848527345</v>
      </c>
      <c r="G188" s="13">
        <f t="shared" si="63"/>
        <v>0.94149293880295903</v>
      </c>
      <c r="H188" s="13">
        <f t="shared" si="63"/>
        <v>2.3398723705979672</v>
      </c>
      <c r="I188" s="13">
        <f t="shared" si="63"/>
        <v>3.5940803382663846</v>
      </c>
      <c r="J188" s="13">
        <f t="shared" si="63"/>
        <v>1.4925373134328357</v>
      </c>
      <c r="K188" s="13">
        <f t="shared" si="63"/>
        <v>2.7322404371584699</v>
      </c>
      <c r="M188" s="42">
        <f>MAX(B188:K188)</f>
        <v>5.0254916241806269</v>
      </c>
      <c r="N188" s="38">
        <f>MIN(B188:K188)</f>
        <v>0.66619915848527345</v>
      </c>
      <c r="O188" s="38">
        <f>MEDIAN(B188:K188)</f>
        <v>1.9275119428747411</v>
      </c>
      <c r="P188" s="45"/>
    </row>
    <row r="189" spans="1:16">
      <c r="A189" t="s">
        <v>80</v>
      </c>
      <c r="B189" s="13">
        <f>B178/SUM(B177:B186)*100</f>
        <v>7.2833211944646759E-2</v>
      </c>
      <c r="C189" s="13">
        <f t="shared" ref="C189:K189" si="64">C178/SUM(C177:C186)*100</f>
        <v>0</v>
      </c>
      <c r="D189" s="13">
        <f t="shared" si="64"/>
        <v>8.4674005080440304E-2</v>
      </c>
      <c r="E189" s="13">
        <f t="shared" si="64"/>
        <v>0</v>
      </c>
      <c r="F189" s="13">
        <f t="shared" si="64"/>
        <v>0</v>
      </c>
      <c r="G189" s="13">
        <f t="shared" si="64"/>
        <v>0</v>
      </c>
      <c r="H189" s="13">
        <f t="shared" si="64"/>
        <v>0</v>
      </c>
      <c r="I189" s="13">
        <f t="shared" si="64"/>
        <v>0</v>
      </c>
      <c r="J189" s="13">
        <f t="shared" si="64"/>
        <v>0</v>
      </c>
      <c r="K189" s="13">
        <f t="shared" si="64"/>
        <v>0</v>
      </c>
      <c r="M189" s="42">
        <f t="shared" ref="M189:M191" si="65">MAX(B189:K189)</f>
        <v>8.4674005080440304E-2</v>
      </c>
      <c r="N189" s="38">
        <f t="shared" ref="N189:N191" si="66">MIN(B189:K189)</f>
        <v>0</v>
      </c>
      <c r="O189" s="38">
        <f t="shared" ref="O189:O191" si="67">MEDIAN(B189:K189)</f>
        <v>0</v>
      </c>
      <c r="P189" s="45"/>
    </row>
    <row r="190" spans="1:16">
      <c r="A190" t="s">
        <v>81</v>
      </c>
      <c r="B190" s="13">
        <f>B179/SUM(B177:B186)*100</f>
        <v>6.6278222869628545</v>
      </c>
      <c r="C190" s="13">
        <f t="shared" ref="C190:K190" si="68">C179/SUM(C177:C186)*100</f>
        <v>0.11071744906997344</v>
      </c>
      <c r="D190" s="13">
        <f t="shared" si="68"/>
        <v>0.16934801016088061</v>
      </c>
      <c r="E190" s="13">
        <f t="shared" si="68"/>
        <v>1.7676767676767675</v>
      </c>
      <c r="F190" s="13">
        <f t="shared" si="68"/>
        <v>0.63113604488078545</v>
      </c>
      <c r="G190" s="13">
        <f t="shared" si="68"/>
        <v>1.0087424344317417</v>
      </c>
      <c r="H190" s="13">
        <f t="shared" si="68"/>
        <v>1.4417395414795557</v>
      </c>
      <c r="I190" s="13">
        <f t="shared" si="68"/>
        <v>7.3995771670190278</v>
      </c>
      <c r="J190" s="13">
        <f t="shared" si="68"/>
        <v>0</v>
      </c>
      <c r="K190" s="13">
        <f t="shared" si="68"/>
        <v>0</v>
      </c>
      <c r="M190" s="42">
        <f t="shared" si="65"/>
        <v>7.3995771670190278</v>
      </c>
      <c r="N190" s="38">
        <f t="shared" si="66"/>
        <v>0</v>
      </c>
      <c r="O190" s="38">
        <f t="shared" si="67"/>
        <v>0.81993923965626359</v>
      </c>
      <c r="P190" s="45"/>
    </row>
    <row r="191" spans="1:16">
      <c r="A191" s="60" t="s">
        <v>32</v>
      </c>
      <c r="B191" s="13">
        <f>SUM(B188:B190)</f>
        <v>11.726147123088129</v>
      </c>
      <c r="C191" s="13">
        <f t="shared" ref="C191:K191" si="69">SUM(C188:C190)</f>
        <v>1.2843224092116918</v>
      </c>
      <c r="D191" s="13">
        <f t="shared" si="69"/>
        <v>3.8950042337002539</v>
      </c>
      <c r="E191" s="13">
        <f t="shared" si="69"/>
        <v>3.2828282828282829</v>
      </c>
      <c r="F191" s="13">
        <f t="shared" si="69"/>
        <v>1.297335203366059</v>
      </c>
      <c r="G191" s="13">
        <f t="shared" si="69"/>
        <v>1.9502353732347006</v>
      </c>
      <c r="H191" s="13">
        <f t="shared" si="69"/>
        <v>3.7816119120775227</v>
      </c>
      <c r="I191" s="13">
        <f t="shared" si="69"/>
        <v>10.993657505285412</v>
      </c>
      <c r="J191" s="13">
        <f t="shared" si="69"/>
        <v>1.4925373134328357</v>
      </c>
      <c r="K191" s="13">
        <f t="shared" si="69"/>
        <v>2.7322404371584699</v>
      </c>
      <c r="M191" s="43">
        <f t="shared" si="65"/>
        <v>11.726147123088129</v>
      </c>
      <c r="N191" s="40">
        <f t="shared" si="66"/>
        <v>1.2843224092116918</v>
      </c>
      <c r="O191" s="40">
        <f t="shared" si="67"/>
        <v>3.0075343599933761</v>
      </c>
      <c r="P191" s="46"/>
    </row>
    <row r="193" spans="12:16" ht="15.75"/>
    <row r="194" spans="12:16" ht="15.75">
      <c r="M194" s="61" t="s">
        <v>151</v>
      </c>
      <c r="N194" s="61"/>
      <c r="O194" s="61"/>
      <c r="P194" s="61"/>
    </row>
    <row r="195" spans="12:16" ht="15.75">
      <c r="M195" s="29" t="s">
        <v>25</v>
      </c>
      <c r="N195" s="29" t="s">
        <v>26</v>
      </c>
      <c r="O195" s="29" t="s">
        <v>27</v>
      </c>
      <c r="P195" s="29" t="s">
        <v>28</v>
      </c>
    </row>
    <row r="196" spans="12:16" ht="15.75">
      <c r="L196" s="62" t="s">
        <v>29</v>
      </c>
      <c r="M196">
        <v>15.6862745</v>
      </c>
      <c r="N196">
        <v>0</v>
      </c>
      <c r="O196">
        <f t="shared" ref="O196:O199" si="70">MEDIAN(O16, O35,O54,O73,O92,O111,O130,T150,O169,O188)</f>
        <v>1.45232500167528</v>
      </c>
      <c r="P196">
        <v>3.4347049999999997E-2</v>
      </c>
    </row>
    <row r="197" spans="12:16" ht="15.75">
      <c r="L197" s="63" t="s">
        <v>80</v>
      </c>
      <c r="M197">
        <v>13.3359936</v>
      </c>
      <c r="N197">
        <v>0</v>
      </c>
      <c r="O197">
        <f t="shared" si="70"/>
        <v>0</v>
      </c>
    </row>
    <row r="198" spans="12:16" ht="15.75">
      <c r="L198" s="62" t="s">
        <v>81</v>
      </c>
      <c r="M198">
        <v>14.2791762</v>
      </c>
      <c r="N198">
        <v>0</v>
      </c>
      <c r="O198">
        <f t="shared" si="70"/>
        <v>4.2688000364738549E-2</v>
      </c>
      <c r="P198">
        <v>14.2791762</v>
      </c>
    </row>
    <row r="199" spans="12:16" ht="15.75">
      <c r="L199" s="64" t="s">
        <v>32</v>
      </c>
      <c r="M199">
        <v>19.137254899999999</v>
      </c>
      <c r="N199">
        <v>0</v>
      </c>
      <c r="O199">
        <f t="shared" si="70"/>
        <v>2.6090034077655568</v>
      </c>
      <c r="P199">
        <v>17.070938200000001</v>
      </c>
    </row>
  </sheetData>
  <mergeCells count="11">
    <mergeCell ref="M186:P186"/>
    <mergeCell ref="M194:P194"/>
    <mergeCell ref="M71:P71"/>
    <mergeCell ref="M52:P52"/>
    <mergeCell ref="M33:P33"/>
    <mergeCell ref="M14:P14"/>
    <mergeCell ref="M90:P90"/>
    <mergeCell ref="M167:P167"/>
    <mergeCell ref="R148:U148"/>
    <mergeCell ref="M128:P128"/>
    <mergeCell ref="M109:P109"/>
  </mergeCells>
  <pageMargins left="0.7" right="0.7" top="0.75" bottom="0.75" header="0.3" footer="0.3"/>
  <pageSetup orientation="portrait" horizontalDpi="0" verticalDpi="0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/>
  <cp:revision/>
  <dcterms:created xsi:type="dcterms:W3CDTF">2018-04-06T18:00:44Z</dcterms:created>
  <dcterms:modified xsi:type="dcterms:W3CDTF">2018-04-09T04:17:45Z</dcterms:modified>
  <cp:category/>
  <cp:contentStatus/>
</cp:coreProperties>
</file>