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<sst xmlns="http://schemas.openxmlformats.org/spreadsheetml/2006/main" count="235" uniqueCount="153">
  <si>
    <t>Paquete</t>
  </si>
  <si>
    <t>Puntos de Caso de Uso - Use Case Points</t>
  </si>
  <si>
    <t xml:space="preserve">Factor de Complejidad Técnica -Technical Complexity Factor (TCF) </t>
  </si>
  <si>
    <t xml:space="preserve">Factor de Entorno -Environment Factor (EF) </t>
  </si>
  <si>
    <t>Ejemplo:</t>
  </si>
  <si>
    <t>Factor</t>
  </si>
  <si>
    <t xml:space="preserve">Ejemplo: </t>
  </si>
  <si>
    <t>Descripción</t>
  </si>
  <si>
    <t>Unadjusted Use Case Points:</t>
  </si>
  <si>
    <t>Peso</t>
  </si>
  <si>
    <t>Valor Asig.</t>
  </si>
  <si>
    <t>Análisis de Actores</t>
  </si>
  <si>
    <t>Complejidad</t>
  </si>
  <si>
    <t>Factor Calc</t>
  </si>
  <si>
    <t>Definición</t>
  </si>
  <si>
    <t>Cantidad</t>
  </si>
  <si>
    <t>Peso Total</t>
  </si>
  <si>
    <t>Simple</t>
  </si>
  <si>
    <t>Comentarios</t>
  </si>
  <si>
    <t>Representa otro sistema con una interfase definida de aplicación programada</t>
  </si>
  <si>
    <t>#Value!</t>
  </si>
  <si>
    <t>T1</t>
  </si>
  <si>
    <t>Sistema Distribuido</t>
  </si>
  <si>
    <t>E1</t>
  </si>
  <si>
    <t>Familiar with the project model that is used</t>
  </si>
  <si>
    <t>Promedio</t>
  </si>
  <si>
    <t xml:space="preserve">Interactúa con otra aplicación a través de un protocolo o interacción humana a través de terminal de línea </t>
  </si>
  <si>
    <t>Most staff is not familiar with the model</t>
  </si>
  <si>
    <t>Central system</t>
  </si>
  <si>
    <t>E2</t>
  </si>
  <si>
    <t>Application experience</t>
  </si>
  <si>
    <t>T2</t>
  </si>
  <si>
    <t>Tiempo de Respuesta, objetivos de performance</t>
  </si>
  <si>
    <t>Speed is probably limited by human input</t>
  </si>
  <si>
    <t>Most staff has worked many years in this applic.</t>
  </si>
  <si>
    <t>T3</t>
  </si>
  <si>
    <t>Eficiencia de Usuario Final</t>
  </si>
  <si>
    <t>Needs to be efficient</t>
  </si>
  <si>
    <t>E3</t>
  </si>
  <si>
    <t>Object-oriented experience</t>
  </si>
  <si>
    <t>T4</t>
  </si>
  <si>
    <t>Most staff is former COBOL-programmers</t>
  </si>
  <si>
    <t>Complejidad de procesamiento interno</t>
  </si>
  <si>
    <t>No complex calculations</t>
  </si>
  <si>
    <t>Complejo</t>
  </si>
  <si>
    <t>E4</t>
  </si>
  <si>
    <t>Lead analyst capability</t>
  </si>
  <si>
    <t>T5</t>
  </si>
  <si>
    <t>Codigo debe ser reusable</t>
  </si>
  <si>
    <t>A consultant from Callista is used</t>
  </si>
  <si>
    <t>No</t>
  </si>
  <si>
    <t>T6</t>
  </si>
  <si>
    <t>Easy to install</t>
  </si>
  <si>
    <t>Must be very easy to install</t>
  </si>
  <si>
    <t>Interacción humana a través de interfase usuario gráfica</t>
  </si>
  <si>
    <t>E5</t>
  </si>
  <si>
    <t>Motivation</t>
  </si>
  <si>
    <t>T7</t>
  </si>
  <si>
    <t>Easy to use</t>
  </si>
  <si>
    <t xml:space="preserve">The team is highly motivated </t>
  </si>
  <si>
    <t>Very user-friendly</t>
  </si>
  <si>
    <t>The team is highly motivated</t>
  </si>
  <si>
    <t>T8</t>
  </si>
  <si>
    <t>Portable</t>
  </si>
  <si>
    <t>E6</t>
  </si>
  <si>
    <t>Stable requirements</t>
  </si>
  <si>
    <t>We expect some changed</t>
  </si>
  <si>
    <t>T9</t>
  </si>
  <si>
    <t>Easy to change</t>
  </si>
  <si>
    <t>Low maintenance cost</t>
  </si>
  <si>
    <t>T10</t>
  </si>
  <si>
    <t>Concurrent</t>
  </si>
  <si>
    <t>E7</t>
  </si>
  <si>
    <t>Part-time staff</t>
  </si>
  <si>
    <t>Unfortunately several staff is half-time</t>
  </si>
  <si>
    <t>T11</t>
  </si>
  <si>
    <t>Includes special security objectives</t>
  </si>
  <si>
    <t>Normal security</t>
  </si>
  <si>
    <t>T12</t>
  </si>
  <si>
    <t>E8</t>
  </si>
  <si>
    <t>Difficult programming language</t>
  </si>
  <si>
    <t>TOTAL</t>
  </si>
  <si>
    <t>Provides direct access for third parties</t>
  </si>
  <si>
    <t>WEB users have direct access</t>
  </si>
  <si>
    <t>T13</t>
  </si>
  <si>
    <t>Special user training facilities are required</t>
  </si>
  <si>
    <t>Few internal users, easy to use system</t>
  </si>
  <si>
    <t>Total Technical factor (Tfactor):</t>
  </si>
  <si>
    <t>Visual Basic</t>
  </si>
  <si>
    <t>Total Environment Factor (Efactor):</t>
  </si>
  <si>
    <t>EF = 1.4+(-0.03 × EFactor)</t>
  </si>
  <si>
    <t>Análisis de Casos de Uso</t>
  </si>
  <si>
    <t>Tiene 3 o menos transacciones incluyendo cursos alternativos. Casos de uso con menos de 5 objetos de análisis</t>
  </si>
  <si>
    <t>TCF = 0.6 + (.01 × TFactor)</t>
  </si>
  <si>
    <t>Tiene 3 a 7 transacciones incluyendo cursos alternativos. Casos de uso con  5 a 10 objetos de análisis</t>
  </si>
  <si>
    <t>Tiene más de 7 transacciones incluyendo cursos alternativos. Casos de uso con más de 10 objetos de análisis</t>
  </si>
  <si>
    <t>TCF = 0.6 + (.01 × 27) = 0.6 + 0.27 = 0.87</t>
  </si>
  <si>
    <t>EF = 1.4 + (-0.03 × 12) = 1.04 - 0.285 = 0.755</t>
  </si>
  <si>
    <t>Total de Unadjusted Case Points</t>
  </si>
  <si>
    <t>Adjusted Use Case Points: AUCP = UUCP × TCF × EF</t>
  </si>
  <si>
    <t>Esfuerzo Estimado en horas: AUCP x 8</t>
  </si>
  <si>
    <t>Hs.</t>
  </si>
  <si>
    <t>meses/hombre</t>
  </si>
  <si>
    <t>Fases:</t>
  </si>
  <si>
    <t>Precio x Hora</t>
  </si>
  <si>
    <t>Analista</t>
  </si>
  <si>
    <t>Especificación</t>
  </si>
  <si>
    <t>Análisis</t>
  </si>
  <si>
    <t>AnalistaProgr</t>
  </si>
  <si>
    <t>Diseño</t>
  </si>
  <si>
    <t>Programador</t>
  </si>
  <si>
    <t>Construcción</t>
  </si>
  <si>
    <t>Soporte</t>
  </si>
  <si>
    <t>Integración</t>
  </si>
  <si>
    <t>Tester</t>
  </si>
  <si>
    <t>Pruebas</t>
  </si>
  <si>
    <t>Lider</t>
  </si>
  <si>
    <t>Administración</t>
  </si>
  <si>
    <t>NOTA: Completar con los datos del Paquete</t>
  </si>
  <si>
    <t>Actores</t>
  </si>
  <si>
    <t>Baja</t>
  </si>
  <si>
    <t>Media</t>
  </si>
  <si>
    <t>Alta</t>
  </si>
  <si>
    <t>Customer</t>
  </si>
  <si>
    <t>Delivery</t>
  </si>
  <si>
    <t>Admin</t>
  </si>
  <si>
    <t>Postnet</t>
  </si>
  <si>
    <t>Package Packer</t>
  </si>
  <si>
    <t>Total Actores por Complejidad</t>
  </si>
  <si>
    <t>Caso de Uso</t>
  </si>
  <si>
    <t>Add User</t>
  </si>
  <si>
    <t>Remove User</t>
  </si>
  <si>
    <t>Edit user</t>
  </si>
  <si>
    <t>Add Category</t>
  </si>
  <si>
    <t>Remove Category</t>
  </si>
  <si>
    <t>Edit category</t>
  </si>
  <si>
    <t>Add/remove products</t>
  </si>
  <si>
    <t>Add/remove Doctors</t>
  </si>
  <si>
    <t>Login</t>
  </si>
  <si>
    <t>Browse categories</t>
  </si>
  <si>
    <t>Sign Up</t>
  </si>
  <si>
    <t>Track Pacage</t>
  </si>
  <si>
    <t>Pacage History</t>
  </si>
  <si>
    <t>Place Orders</t>
  </si>
  <si>
    <t>Remove From Cart</t>
  </si>
  <si>
    <t>Change Package status</t>
  </si>
  <si>
    <t>Show Products</t>
  </si>
  <si>
    <t>View Cart</t>
  </si>
  <si>
    <t>Add to Cart</t>
  </si>
  <si>
    <t>Filter Categories</t>
  </si>
  <si>
    <t>Show Order</t>
  </si>
  <si>
    <t>Input Addres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</si>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</sst>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21">
    <font>
      <sz val="10.0"/>
      <color rgb="FF000000"/>
      <name val="Arial"/>
    </font>
    <font>
      <sz val="11.0"/>
      <name val="Arial"/>
    </font>
    <font>
      <sz val="10.0"/>
      <name val="Arial"/>
    </font>
    <font>
      <b/>
      <i/>
      <sz val="14.0"/>
      <color rgb="FFFF0000"/>
      <name val="Arial"/>
    </font>
    <font>
      <b/>
      <sz val="14.0"/>
      <name val="Arial"/>
    </font>
    <font>
      <b/>
      <sz val="11.0"/>
      <name val="Arial"/>
    </font>
    <font>
      <b/>
      <sz val="10.0"/>
      <color rgb="FF000000"/>
      <name val="Arial"/>
    </font>
    <font>
      <sz val="12.0"/>
      <name val="Arial"/>
    </font>
    <font>
      <b/>
      <sz val="12.0"/>
      <name val="Arial"/>
    </font>
    <font>
      <sz val="12.0"/>
      <color rgb="FF000000"/>
      <name val="Times New Roman"/>
    </font>
    <font>
      <b/>
      <sz val="10.0"/>
      <name val="Arial"/>
    </font>
    <font>
      <sz val="11.0"/>
      <color rgb="FF000000"/>
      <name val="Inconsolata"/>
    </font>
    <font>
      <b/>
      <sz val="12.0"/>
      <color rgb="FF000000"/>
      <name val="Times New Roman"/>
    </font>
    <font/>
    <font>
      <b/>
      <sz val="11.0"/>
      <color rgb="FF000000"/>
      <name val="Times New Roman"/>
    </font>
    <font>
      <sz val="13.0"/>
      <color rgb="FF000000"/>
      <name val="Times New Roman"/>
    </font>
    <font>
      <b/>
      <sz val="13.0"/>
      <color rgb="FF000000"/>
      <name val="Times New Roman"/>
    </font>
    <font>
      <sz val="14.0"/>
      <name val="Arial"/>
    </font>
    <font>
      <b/>
      <sz val="14.0"/>
      <color rgb="FF000000"/>
      <name val="Times New Roman"/>
    </font>
    <font>
      <b/>
      <sz val="11.0"/>
      <color rgb="FFFF66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</fills>
  <borders count="4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center" wrapText="0"/>
    </xf>
    <xf borderId="1" fillId="0" fontId="6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bottom" wrapText="0"/>
    </xf>
    <xf borderId="2" fillId="0" fontId="6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bottom" wrapText="0"/>
    </xf>
    <xf borderId="2" fillId="2" fontId="6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shrinkToFit="0" vertical="bottom" wrapText="0"/>
    </xf>
    <xf borderId="2" fillId="3" fontId="6" numFmtId="0" xfId="0" applyAlignment="1" applyBorder="1" applyFill="1" applyFont="1">
      <alignment shrinkToFit="0" vertical="center" wrapText="1"/>
    </xf>
    <xf borderId="1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center" wrapText="0"/>
    </xf>
    <xf borderId="6" fillId="0" fontId="0" numFmtId="0" xfId="0" applyAlignment="1" applyBorder="1" applyFont="1">
      <alignment shrinkToFit="0" vertical="center" wrapText="1"/>
    </xf>
    <xf borderId="6" fillId="2" fontId="9" numFmtId="0" xfId="0" applyAlignment="1" applyBorder="1" applyFont="1">
      <alignment shrinkToFit="0" vertical="top" wrapText="1"/>
    </xf>
    <xf borderId="6" fillId="3" fontId="9" numFmtId="0" xfId="0" applyAlignment="1" applyBorder="1" applyFont="1">
      <alignment shrinkToFit="0" vertical="top" wrapText="1"/>
    </xf>
    <xf borderId="6" fillId="3" fontId="1" numFmtId="0" xfId="0" applyAlignment="1" applyBorder="1" applyFont="1">
      <alignment readingOrder="0" shrinkToFit="0" vertical="bottom" wrapText="0"/>
    </xf>
    <xf borderId="6" fillId="0" fontId="9" numFmtId="0" xfId="0" applyAlignment="1" applyBorder="1" applyFont="1">
      <alignment shrinkToFit="0" vertical="top" wrapText="1"/>
    </xf>
    <xf borderId="7" fillId="0" fontId="1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center" wrapText="1"/>
    </xf>
    <xf borderId="6" fillId="2" fontId="0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shrinkToFit="0" vertical="center" wrapText="1"/>
    </xf>
    <xf borderId="6" fillId="3" fontId="10" numFmtId="0" xfId="0" applyAlignment="1" applyBorder="1" applyFont="1">
      <alignment shrinkToFit="0" vertical="center" wrapText="0"/>
    </xf>
    <xf borderId="6" fillId="3" fontId="9" numFmtId="0" xfId="0" applyAlignment="1" applyBorder="1" applyFont="1">
      <alignment readingOrder="0" shrinkToFit="0" vertical="top" wrapText="1"/>
    </xf>
    <xf borderId="0" fillId="3" fontId="11" numFmtId="0" xfId="0" applyFont="1"/>
    <xf borderId="8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0"/>
    </xf>
    <xf borderId="9" fillId="0" fontId="9" numFmtId="0" xfId="0" applyAlignment="1" applyBorder="1" applyFont="1">
      <alignment shrinkToFit="0" vertical="top" wrapText="1"/>
    </xf>
    <xf borderId="10" fillId="0" fontId="5" numFmtId="0" xfId="0" applyAlignment="1" applyBorder="1" applyFont="1">
      <alignment horizontal="center" shrinkToFit="0" vertical="center" wrapText="0"/>
    </xf>
    <xf borderId="11" fillId="0" fontId="12" numFmtId="0" xfId="0" applyAlignment="1" applyBorder="1" applyFont="1">
      <alignment shrinkToFit="0" vertical="top" wrapText="1"/>
    </xf>
    <xf borderId="12" fillId="0" fontId="13" numFmtId="0" xfId="0" applyBorder="1" applyFont="1"/>
    <xf borderId="13" fillId="0" fontId="6" numFmtId="0" xfId="0" applyAlignment="1" applyBorder="1" applyFont="1">
      <alignment shrinkToFit="0" vertical="center" wrapText="1"/>
    </xf>
    <xf borderId="14" fillId="0" fontId="13" numFmtId="0" xfId="0" applyBorder="1" applyFont="1"/>
    <xf borderId="15" fillId="0" fontId="13" numFmtId="0" xfId="0" applyBorder="1" applyFont="1"/>
    <xf borderId="16" fillId="0" fontId="13" numFmtId="0" xfId="0" applyBorder="1" applyFont="1"/>
    <xf borderId="17" fillId="0" fontId="5" numFmtId="0" xfId="0" applyAlignment="1" applyBorder="1" applyFont="1">
      <alignment shrinkToFit="0" vertical="bottom" wrapText="0"/>
    </xf>
    <xf borderId="18" fillId="0" fontId="13" numFmtId="0" xfId="0" applyBorder="1" applyFont="1"/>
    <xf borderId="19" fillId="0" fontId="5" numFmtId="0" xfId="0" applyAlignment="1" applyBorder="1" applyFont="1">
      <alignment shrinkToFit="0" vertical="bottom" wrapText="0"/>
    </xf>
    <xf borderId="20" fillId="0" fontId="12" numFmtId="0" xfId="0" applyAlignment="1" applyBorder="1" applyFont="1">
      <alignment shrinkToFit="0" vertical="top" wrapText="1"/>
    </xf>
    <xf borderId="21" fillId="0" fontId="0" numFmtId="0" xfId="0" applyAlignment="1" applyBorder="1" applyFont="1">
      <alignment shrinkToFit="0" vertical="center" wrapText="1"/>
    </xf>
    <xf borderId="13" fillId="0" fontId="0" numFmtId="0" xfId="0" applyAlignment="1" applyBorder="1" applyFont="1">
      <alignment shrinkToFit="0" vertical="center" wrapText="1"/>
    </xf>
    <xf borderId="20" fillId="0" fontId="0" numFmtId="0" xfId="0" applyAlignment="1" applyBorder="1" applyFont="1">
      <alignment shrinkToFit="0" vertical="center" wrapText="1"/>
    </xf>
    <xf borderId="10" fillId="0" fontId="14" numFmtId="0" xfId="0" applyAlignment="1" applyBorder="1" applyFont="1">
      <alignment horizontal="center" shrinkToFit="0" vertical="bottom" wrapText="0"/>
    </xf>
    <xf borderId="22" fillId="0" fontId="13" numFmtId="0" xfId="0" applyBorder="1" applyFont="1"/>
    <xf borderId="0" fillId="0" fontId="1" numFmtId="0" xfId="0" applyAlignment="1" applyFont="1">
      <alignment horizontal="center" shrinkToFit="0" vertical="center" wrapText="0"/>
    </xf>
    <xf borderId="23" fillId="0" fontId="13" numFmtId="0" xfId="0" applyBorder="1" applyFont="1"/>
    <xf borderId="0" fillId="0" fontId="5" numFmtId="0" xfId="0" applyAlignment="1" applyFont="1">
      <alignment horizontal="center" shrinkToFit="0" vertical="center" wrapText="0"/>
    </xf>
    <xf borderId="6" fillId="0" fontId="12" numFmtId="0" xfId="0" applyAlignment="1" applyBorder="1" applyFont="1">
      <alignment shrinkToFit="0" vertical="top" wrapText="1"/>
    </xf>
    <xf borderId="24" fillId="0" fontId="5" numFmtId="0" xfId="0" applyAlignment="1" applyBorder="1" applyFont="1">
      <alignment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2" fillId="0" fontId="5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25" fillId="0" fontId="2" numFmtId="0" xfId="0" applyAlignment="1" applyBorder="1" applyFont="1">
      <alignment shrinkToFit="0" vertical="center" wrapText="0"/>
    </xf>
    <xf borderId="0" fillId="0" fontId="15" numFmtId="0" xfId="0" applyAlignment="1" applyFont="1">
      <alignment horizontal="center" shrinkToFit="0" vertical="bottom" wrapText="0"/>
    </xf>
    <xf borderId="26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shrinkToFit="0" vertical="center" wrapText="0"/>
    </xf>
    <xf borderId="28" fillId="0" fontId="10" numFmtId="0" xfId="0" applyAlignment="1" applyBorder="1" applyFont="1">
      <alignment shrinkToFit="0" vertical="center" wrapText="0"/>
    </xf>
    <xf borderId="29" fillId="0" fontId="16" numFmtId="0" xfId="0" applyAlignment="1" applyBorder="1" applyFont="1">
      <alignment horizontal="center" shrinkToFit="0" vertical="bottom" wrapText="0"/>
    </xf>
    <xf borderId="10" fillId="0" fontId="5" numFmtId="0" xfId="0" applyAlignment="1" applyBorder="1" applyFont="1">
      <alignment horizontal="center" shrinkToFit="0" vertical="bottom" wrapText="0"/>
    </xf>
    <xf borderId="29" fillId="0" fontId="2" numFmtId="0" xfId="0" applyAlignment="1" applyBorder="1" applyFont="1">
      <alignment shrinkToFit="0" vertical="center" wrapText="0"/>
    </xf>
    <xf borderId="30" fillId="0" fontId="2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shrinkToFit="0" vertical="bottom" wrapText="0"/>
    </xf>
    <xf borderId="24" fillId="0" fontId="5" numFmtId="0" xfId="0" applyAlignment="1" applyBorder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10" fillId="0" fontId="18" numFmtId="0" xfId="0" applyAlignment="1" applyBorder="1" applyFont="1">
      <alignment horizontal="center" shrinkToFit="0" vertical="bottom" wrapText="0"/>
    </xf>
    <xf borderId="24" fillId="0" fontId="17" numFmtId="2" xfId="0" applyAlignment="1" applyBorder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24" fillId="0" fontId="4" numFmtId="2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31" fillId="2" fontId="8" numFmtId="0" xfId="0" applyAlignment="1" applyBorder="1" applyFont="1">
      <alignment horizontal="left" shrinkToFit="0" vertical="bottom" wrapText="0"/>
    </xf>
    <xf borderId="32" fillId="0" fontId="13" numFmtId="0" xfId="0" applyBorder="1" applyFont="1"/>
    <xf borderId="2" fillId="0" fontId="8" numFmtId="9" xfId="0" applyAlignment="1" applyBorder="1" applyFont="1" applyNumberFormat="1">
      <alignment shrinkToFit="0" vertical="bottom" wrapText="0"/>
    </xf>
    <xf borderId="3" fillId="0" fontId="8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33" fillId="2" fontId="8" numFmtId="0" xfId="0" applyAlignment="1" applyBorder="1" applyFont="1">
      <alignment horizontal="left" shrinkToFit="0" vertical="bottom" wrapText="0"/>
    </xf>
    <xf borderId="6" fillId="0" fontId="8" numFmtId="9" xfId="0" applyAlignment="1" applyBorder="1" applyFont="1" applyNumberFormat="1">
      <alignment shrinkToFit="0" vertical="bottom" wrapText="0"/>
    </xf>
    <xf borderId="7" fillId="0" fontId="8" numFmtId="2" xfId="0" applyAlignment="1" applyBorder="1" applyFont="1" applyNumberFormat="1">
      <alignment shrinkToFit="0" vertical="bottom" wrapText="0"/>
    </xf>
    <xf borderId="33" fillId="0" fontId="8" numFmtId="0" xfId="0" applyAlignment="1" applyBorder="1" applyFont="1">
      <alignment horizontal="left" shrinkToFit="0" vertical="bottom" wrapText="0"/>
    </xf>
    <xf borderId="13" fillId="0" fontId="8" numFmtId="0" xfId="0" applyAlignment="1" applyBorder="1" applyFont="1">
      <alignment horizontal="left" shrinkToFit="0" vertical="bottom" wrapText="0"/>
    </xf>
    <xf borderId="20" fillId="0" fontId="8" numFmtId="9" xfId="0" applyAlignment="1" applyBorder="1" applyFont="1" applyNumberFormat="1">
      <alignment shrinkToFit="0" vertical="bottom" wrapText="0"/>
    </xf>
    <xf borderId="21" fillId="0" fontId="8" numFmtId="2" xfId="0" applyAlignment="1" applyBorder="1" applyFont="1" applyNumberFormat="1">
      <alignment shrinkToFit="0" vertical="bottom" wrapText="0"/>
    </xf>
    <xf borderId="34" fillId="0" fontId="8" numFmtId="9" xfId="0" applyAlignment="1" applyBorder="1" applyFont="1" applyNumberFormat="1">
      <alignment shrinkToFit="0" vertical="bottom" wrapText="0"/>
    </xf>
    <xf borderId="35" fillId="0" fontId="8" numFmtId="2" xfId="0" applyAlignment="1" applyBorder="1" applyFont="1" applyNumberFormat="1">
      <alignment shrinkToFit="0" vertical="bottom" wrapText="0"/>
    </xf>
    <xf borderId="36" fillId="2" fontId="5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10" fillId="0" fontId="10" numFmtId="0" xfId="0" applyAlignment="1" applyBorder="1" applyFont="1">
      <alignment horizontal="center" shrinkToFit="0" vertical="bottom" wrapText="0"/>
    </xf>
    <xf borderId="10" fillId="0" fontId="2" numFmtId="0" xfId="0" applyAlignment="1" applyBorder="1" applyFont="1">
      <alignment shrinkToFit="0" vertical="bottom" wrapText="0"/>
    </xf>
    <xf borderId="37" fillId="0" fontId="10" numFmtId="0" xfId="0" applyAlignment="1" applyBorder="1" applyFont="1">
      <alignment shrinkToFit="0" vertical="bottom" wrapText="0"/>
    </xf>
    <xf borderId="17" fillId="0" fontId="10" numFmtId="0" xfId="0" applyAlignment="1" applyBorder="1" applyFont="1">
      <alignment shrinkToFit="0" vertical="bottom" wrapText="0"/>
    </xf>
    <xf borderId="19" fillId="0" fontId="1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right" vertical="bottom"/>
    </xf>
    <xf borderId="32" fillId="0" fontId="20" numFmtId="0" xfId="0" applyAlignment="1" applyBorder="1" applyFont="1">
      <alignment vertical="bottom"/>
    </xf>
    <xf borderId="32" fillId="0" fontId="20" numFmtId="0" xfId="0" applyAlignment="1" applyBorder="1" applyFont="1">
      <alignment vertical="bottom"/>
    </xf>
    <xf borderId="32" fillId="0" fontId="20" numFmtId="0" xfId="0" applyAlignment="1" applyBorder="1" applyFont="1">
      <alignment readingOrder="0" vertical="bottom"/>
    </xf>
    <xf borderId="5" fillId="0" fontId="20" numFmtId="0" xfId="0" applyAlignment="1" applyBorder="1" applyFont="1">
      <alignment horizontal="right" vertical="bottom"/>
    </xf>
    <xf borderId="38" fillId="0" fontId="20" numFmtId="0" xfId="0" applyAlignment="1" applyBorder="1" applyFont="1">
      <alignment horizontal="right" vertical="bottom"/>
    </xf>
    <xf borderId="39" fillId="0" fontId="20" numFmtId="0" xfId="0" applyAlignment="1" applyBorder="1" applyFont="1">
      <alignment vertical="bottom"/>
    </xf>
    <xf borderId="39" fillId="0" fontId="20" numFmtId="0" xfId="0" applyAlignment="1" applyBorder="1" applyFont="1">
      <alignment horizontal="right" readingOrder="0" vertical="bottom"/>
    </xf>
    <xf borderId="40" fillId="0" fontId="20" numFmtId="0" xfId="0" applyAlignment="1" applyBorder="1" applyFont="1">
      <alignment vertical="bottom"/>
    </xf>
    <xf borderId="39" fillId="0" fontId="20" numFmtId="0" xfId="0" applyAlignment="1" applyBorder="1" applyFont="1">
      <alignment vertical="bottom"/>
    </xf>
    <xf borderId="39" fillId="0" fontId="20" numFmtId="0" xfId="0" applyAlignment="1" applyBorder="1" applyFont="1">
      <alignment readingOrder="0" vertical="bottom"/>
    </xf>
    <xf borderId="40" fillId="0" fontId="20" numFmtId="0" xfId="0" applyAlignment="1" applyBorder="1" applyFont="1">
      <alignment horizontal="right" vertical="bottom"/>
    </xf>
    <xf borderId="40" fillId="0" fontId="20" numFmtId="0" xfId="0" applyAlignment="1" applyBorder="1" applyFont="1">
      <alignment readingOrder="0" vertical="bottom"/>
    </xf>
    <xf borderId="38" fillId="0" fontId="20" numFmtId="0" xfId="0" applyAlignment="1" applyBorder="1" applyFont="1">
      <alignment horizontal="right" vertical="bottom"/>
    </xf>
    <xf borderId="41" fillId="0" fontId="20" numFmtId="0" xfId="0" applyAlignment="1" applyBorder="1" applyFont="1">
      <alignment vertical="bottom"/>
    </xf>
    <xf borderId="41" fillId="0" fontId="20" numFmtId="0" xfId="0" applyAlignment="1" applyBorder="1" applyFont="1">
      <alignment horizontal="right" vertical="bottom"/>
    </xf>
    <xf borderId="41" fillId="0" fontId="20" numFmtId="0" xfId="0" applyAlignment="1" applyBorder="1" applyFont="1">
      <alignment vertical="bottom"/>
    </xf>
    <xf borderId="30" fillId="0" fontId="20" numFmtId="0" xfId="0" applyAlignment="1" applyBorder="1" applyFont="1">
      <alignment vertical="bottom"/>
    </xf>
    <xf borderId="28" fillId="0" fontId="5" numFmtId="0" xfId="0" applyAlignment="1" applyBorder="1" applyFont="1">
      <alignment shrinkToFit="0" vertical="bottom" wrapText="0"/>
    </xf>
    <xf borderId="22" fillId="0" fontId="5" numFmtId="0" xfId="0" applyAlignment="1" applyBorder="1" applyFont="1">
      <alignment shrinkToFit="0" vertical="bottom" wrapText="0"/>
    </xf>
    <xf borderId="10" fillId="0" fontId="10" numFmtId="0" xfId="0" applyAlignment="1" applyBorder="1" applyFont="1">
      <alignment shrinkToFit="0" vertical="bottom" wrapText="0"/>
    </xf>
    <xf borderId="42" fillId="0" fontId="20" numFmtId="0" xfId="0" applyAlignment="1" applyBorder="1" applyFont="1">
      <alignment horizontal="right" vertical="bottom"/>
    </xf>
    <xf borderId="5" fillId="0" fontId="20" numFmtId="0" xfId="0" applyAlignment="1" applyBorder="1" applyFont="1">
      <alignment readingOrder="0" vertical="bottom"/>
    </xf>
    <xf borderId="32" fillId="0" fontId="20" numFmtId="0" xfId="0" applyAlignment="1" applyBorder="1" applyFont="1">
      <alignment horizontal="right" readingOrder="0" vertical="bottom"/>
    </xf>
    <xf borderId="5" fillId="0" fontId="20" numFmtId="0" xfId="0" applyAlignment="1" applyBorder="1" applyFont="1">
      <alignment vertical="bottom"/>
    </xf>
    <xf borderId="43" fillId="0" fontId="20" numFmtId="0" xfId="0" applyAlignment="1" applyBorder="1" applyFont="1">
      <alignment horizontal="right" readingOrder="0" vertical="bottom"/>
    </xf>
    <xf borderId="39" fillId="0" fontId="20" numFmtId="0" xfId="0" applyAlignment="1" applyBorder="1" applyFont="1">
      <alignment horizontal="right" vertical="bottom"/>
    </xf>
    <xf borderId="44" fillId="0" fontId="20" numFmtId="0" xfId="0" applyAlignment="1" applyBorder="1" applyFont="1">
      <alignment vertical="bottom"/>
    </xf>
    <xf borderId="23" fillId="0" fontId="20" numFmtId="0" xfId="0" applyAlignment="1" applyBorder="1" applyFont="1">
      <alignment vertical="bottom"/>
    </xf>
    <xf borderId="23" fillId="0" fontId="20" numFmtId="0" xfId="0" applyAlignment="1" applyBorder="1" applyFont="1">
      <alignment horizontal="right" vertical="bottom"/>
    </xf>
    <xf borderId="11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5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shrinkToFit="0" vertical="bottom" wrapText="0"/>
    </xf>
    <xf borderId="46" fillId="0" fontId="2" numFmtId="0" xfId="0" applyAlignment="1" applyBorder="1" applyFont="1">
      <alignment shrinkToFit="0" vertical="bottom" wrapText="0"/>
    </xf>
    <xf borderId="37" fillId="0" fontId="1" numFmtId="0" xfId="0" applyAlignment="1" applyBorder="1" applyFont="1">
      <alignment shrinkToFit="0" vertical="bottom" wrapText="0"/>
    </xf>
    <xf borderId="47" fillId="0" fontId="5" numFmtId="0" xfId="0" applyAlignment="1" applyBorder="1" applyFont="1">
      <alignment shrinkToFit="0" vertical="bottom" wrapText="0"/>
    </xf>
    <xf borderId="37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11.43"/>
    <col customWidth="1" min="5" max="5" width="15.29"/>
    <col customWidth="1" min="6" max="6" width="16.0"/>
    <col customWidth="1" min="7" max="9" width="11.43"/>
    <col customWidth="1" min="10" max="26" width="8.0"/>
  </cols>
  <sheetData>
    <row r="1" ht="29.25" customHeight="1">
      <c r="A1" s="1"/>
      <c r="B1" s="3" t="s">
        <v>0</v>
      </c>
      <c r="C1" s="4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/>
      <c r="B3" s="9" t="s">
        <v>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1" t="s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3" t="s">
        <v>12</v>
      </c>
      <c r="C6" s="14" t="s">
        <v>14</v>
      </c>
      <c r="D6" s="14" t="s">
        <v>9</v>
      </c>
      <c r="E6" s="14" t="s">
        <v>15</v>
      </c>
      <c r="F6" s="15" t="s">
        <v>16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7.25" customHeight="1">
      <c r="A7" s="1"/>
      <c r="B7" s="17" t="s">
        <v>17</v>
      </c>
      <c r="C7" s="19" t="s">
        <v>19</v>
      </c>
      <c r="D7" s="21">
        <v>1.0</v>
      </c>
      <c r="E7" s="25">
        <f>'Act y CU'!C9</f>
        <v>4</v>
      </c>
      <c r="F7" s="27">
        <f t="shared" ref="F7:F9" si="1">D7*E7</f>
        <v>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7.25" customHeight="1">
      <c r="A8" s="1"/>
      <c r="B8" s="17" t="s">
        <v>25</v>
      </c>
      <c r="C8" s="19" t="s">
        <v>26</v>
      </c>
      <c r="D8" s="21">
        <v>2.0</v>
      </c>
      <c r="E8" s="33">
        <f>'Act y CU'!D9</f>
        <v>8</v>
      </c>
      <c r="F8" s="27">
        <f t="shared" si="1"/>
        <v>16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7.25" customHeight="1">
      <c r="A9" s="1"/>
      <c r="B9" s="34" t="s">
        <v>44</v>
      </c>
      <c r="C9" s="35" t="s">
        <v>54</v>
      </c>
      <c r="D9" s="36">
        <v>3.0</v>
      </c>
      <c r="E9" s="25">
        <f>'Act y CU'!E9</f>
        <v>0</v>
      </c>
      <c r="F9" s="27">
        <f t="shared" si="1"/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38" t="s">
        <v>81</v>
      </c>
      <c r="C10" s="40"/>
      <c r="D10" s="42"/>
      <c r="E10" s="45">
        <f t="shared" ref="E10:F10" si="2">SUM(E7:E9)</f>
        <v>12</v>
      </c>
      <c r="F10" s="47">
        <f t="shared" si="2"/>
        <v>20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4"/>
      <c r="C11" s="54"/>
      <c r="D11" s="5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56" t="s">
        <v>91</v>
      </c>
      <c r="C12" s="54"/>
      <c r="D12" s="5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59" t="s">
        <v>12</v>
      </c>
      <c r="C13" s="60" t="s">
        <v>14</v>
      </c>
      <c r="D13" s="60" t="s">
        <v>9</v>
      </c>
      <c r="E13" s="14" t="s">
        <v>15</v>
      </c>
      <c r="F13" s="15" t="s">
        <v>16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59.25" customHeight="1">
      <c r="A14" s="1"/>
      <c r="B14" s="17" t="s">
        <v>17</v>
      </c>
      <c r="C14" s="19" t="s">
        <v>92</v>
      </c>
      <c r="D14" s="21">
        <v>5.0</v>
      </c>
      <c r="E14" s="25">
        <f>'Act y CU'!C35</f>
        <v>22</v>
      </c>
      <c r="F14" s="27">
        <f t="shared" ref="F14:F16" si="3">D14*E14</f>
        <v>110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9.25" customHeight="1">
      <c r="A15" s="1"/>
      <c r="B15" s="17" t="s">
        <v>25</v>
      </c>
      <c r="C15" s="19" t="s">
        <v>94</v>
      </c>
      <c r="D15" s="21">
        <v>10.0</v>
      </c>
      <c r="E15" s="25">
        <f>'Act y CU'!D35</f>
        <v>11</v>
      </c>
      <c r="F15" s="27">
        <f t="shared" si="3"/>
        <v>110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9.25" customHeight="1">
      <c r="A16" s="1"/>
      <c r="B16" s="34" t="s">
        <v>44</v>
      </c>
      <c r="C16" s="19" t="s">
        <v>95</v>
      </c>
      <c r="D16" s="36">
        <v>15.0</v>
      </c>
      <c r="E16" s="25">
        <f>'Act y CU'!E35</f>
        <v>5</v>
      </c>
      <c r="F16" s="27">
        <f t="shared" si="3"/>
        <v>75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68" t="s">
        <v>81</v>
      </c>
      <c r="C17" s="40"/>
      <c r="D17" s="42"/>
      <c r="E17" s="45">
        <f t="shared" ref="E17:F17" si="4">SUM(E14:E16)</f>
        <v>38</v>
      </c>
      <c r="F17" s="47">
        <f t="shared" si="4"/>
        <v>295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71" t="s">
        <v>98</v>
      </c>
      <c r="C19" s="72"/>
      <c r="D19" s="72"/>
      <c r="E19" s="72"/>
      <c r="F19" s="73">
        <f>F17+F10</f>
        <v>315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74"/>
      <c r="B22" s="75" t="s">
        <v>99</v>
      </c>
      <c r="C22" s="40"/>
      <c r="D22" s="40"/>
      <c r="E22" s="40"/>
      <c r="F22" s="76">
        <f>F19*TCF!F17*EF!F13</f>
        <v>297.34425</v>
      </c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8.75" customHeight="1">
      <c r="A23" s="1"/>
      <c r="B23" s="1"/>
      <c r="C23" s="1"/>
      <c r="D23" s="1"/>
      <c r="E23" s="1"/>
      <c r="F23" s="77"/>
      <c r="G23" s="1"/>
      <c r="H23" s="7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9.25" customHeight="1">
      <c r="A24" s="1"/>
      <c r="B24" s="78" t="s">
        <v>100</v>
      </c>
      <c r="C24" s="40"/>
      <c r="D24" s="40"/>
      <c r="E24" s="53"/>
      <c r="F24" s="79">
        <f>8*F22</f>
        <v>2378.754</v>
      </c>
      <c r="G24" s="11" t="s">
        <v>101</v>
      </c>
      <c r="H24" s="1">
        <f>F24/168</f>
        <v>14.15925</v>
      </c>
      <c r="I24" s="1" t="s">
        <v>102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80"/>
      <c r="C25" s="80"/>
      <c r="D25" s="80"/>
      <c r="E25" s="80"/>
      <c r="F25" s="8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80"/>
      <c r="C26" s="80"/>
      <c r="D26" s="80"/>
      <c r="E26" s="80"/>
      <c r="F26" s="8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80"/>
      <c r="C27" s="82" t="s">
        <v>103</v>
      </c>
      <c r="D27" s="80"/>
      <c r="E27" s="80"/>
      <c r="F27" s="81"/>
      <c r="G27" s="11"/>
      <c r="H27" s="1" t="s">
        <v>104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 t="s">
        <v>105</v>
      </c>
      <c r="C28" s="83" t="s">
        <v>106</v>
      </c>
      <c r="D28" s="84"/>
      <c r="E28" s="85">
        <v>0.05</v>
      </c>
      <c r="F28" s="86">
        <f>F24*E28</f>
        <v>118.9377</v>
      </c>
      <c r="G28" s="11" t="s">
        <v>101</v>
      </c>
      <c r="H28" s="87">
        <v>800.0</v>
      </c>
      <c r="I28" s="1">
        <f t="shared" ref="I28:I34" si="5">F28*H28</f>
        <v>95150.16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88" t="s">
        <v>107</v>
      </c>
      <c r="D29" s="55"/>
      <c r="E29" s="89">
        <v>0.1</v>
      </c>
      <c r="F29" s="90">
        <f>F24*E29</f>
        <v>237.8754</v>
      </c>
      <c r="G29" s="11" t="s">
        <v>101</v>
      </c>
      <c r="H29" s="87">
        <v>800.0</v>
      </c>
      <c r="I29" s="1">
        <f t="shared" si="5"/>
        <v>190300.32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 t="s">
        <v>108</v>
      </c>
      <c r="C30" s="91" t="s">
        <v>109</v>
      </c>
      <c r="D30" s="55"/>
      <c r="E30" s="89">
        <v>0.1</v>
      </c>
      <c r="F30" s="90">
        <f>F24*E30</f>
        <v>237.8754</v>
      </c>
      <c r="G30" s="11" t="s">
        <v>101</v>
      </c>
      <c r="H30" s="87">
        <v>1400.0</v>
      </c>
      <c r="I30" s="1">
        <f t="shared" si="5"/>
        <v>333025.56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 t="s">
        <v>110</v>
      </c>
      <c r="C31" s="91" t="s">
        <v>111</v>
      </c>
      <c r="D31" s="55"/>
      <c r="E31" s="89">
        <v>0.5</v>
      </c>
      <c r="F31" s="90">
        <f>F24*E31</f>
        <v>1189.377</v>
      </c>
      <c r="G31" s="11" t="s">
        <v>101</v>
      </c>
      <c r="H31" s="87">
        <v>600.0</v>
      </c>
      <c r="I31" s="1">
        <f t="shared" si="5"/>
        <v>713626.2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 t="s">
        <v>112</v>
      </c>
      <c r="C32" s="91" t="s">
        <v>113</v>
      </c>
      <c r="D32" s="55"/>
      <c r="E32" s="89">
        <v>0.05</v>
      </c>
      <c r="F32" s="90">
        <f>F24*E32</f>
        <v>118.9377</v>
      </c>
      <c r="G32" s="11" t="s">
        <v>101</v>
      </c>
      <c r="H32" s="87">
        <v>400.0</v>
      </c>
      <c r="I32" s="1">
        <f t="shared" si="5"/>
        <v>47575.08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 t="s">
        <v>114</v>
      </c>
      <c r="C33" s="91" t="s">
        <v>115</v>
      </c>
      <c r="D33" s="55"/>
      <c r="E33" s="89">
        <v>0.15</v>
      </c>
      <c r="F33" s="90">
        <f>F24*E33</f>
        <v>356.8131</v>
      </c>
      <c r="G33" s="11" t="s">
        <v>101</v>
      </c>
      <c r="H33" s="87">
        <v>400.0</v>
      </c>
      <c r="I33" s="1">
        <f t="shared" si="5"/>
        <v>142725.24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 t="s">
        <v>116</v>
      </c>
      <c r="C34" s="92" t="s">
        <v>117</v>
      </c>
      <c r="D34" s="44"/>
      <c r="E34" s="93">
        <v>0.05</v>
      </c>
      <c r="F34" s="94">
        <f>F24*E34</f>
        <v>118.9377</v>
      </c>
      <c r="G34" s="11" t="s">
        <v>101</v>
      </c>
      <c r="H34" s="87">
        <v>2000.0</v>
      </c>
      <c r="I34" s="1">
        <f t="shared" si="5"/>
        <v>237875.4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95">
        <f t="shared" ref="E35:F35" si="6">SUM(E28:E34)</f>
        <v>1</v>
      </c>
      <c r="F35" s="96">
        <f t="shared" si="6"/>
        <v>2378.754</v>
      </c>
      <c r="G35" s="11" t="s">
        <v>101</v>
      </c>
      <c r="H35" s="1"/>
      <c r="I35" s="97">
        <f>SUM(I28:I34)</f>
        <v>1760277.96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22:E22"/>
    <mergeCell ref="B24:E24"/>
    <mergeCell ref="C32:D32"/>
    <mergeCell ref="C31:D31"/>
    <mergeCell ref="C29:D29"/>
    <mergeCell ref="C30:D30"/>
    <mergeCell ref="B17:D17"/>
    <mergeCell ref="B10:D10"/>
    <mergeCell ref="C33:D33"/>
    <mergeCell ref="C34:D34"/>
    <mergeCell ref="C28:D2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43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11.43"/>
    <col customWidth="1" min="10" max="10" width="27.86"/>
    <col customWidth="1" min="11" max="13" width="11.43"/>
    <col customWidth="1" min="14" max="14" width="33.57"/>
    <col customWidth="1" min="15" max="26" width="8.0"/>
  </cols>
  <sheetData>
    <row r="1" ht="32.25" customHeight="1">
      <c r="A1" s="2"/>
      <c r="B1" s="5" t="s">
        <v>2</v>
      </c>
      <c r="C1" s="2"/>
      <c r="D1" s="2"/>
      <c r="E1" s="2"/>
      <c r="F1" s="2"/>
      <c r="G1" s="2"/>
      <c r="H1" s="2"/>
      <c r="I1" s="5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5.5" customHeight="1">
      <c r="A2" s="2"/>
      <c r="B2" s="6" t="s">
        <v>5</v>
      </c>
      <c r="C2" s="8" t="s">
        <v>7</v>
      </c>
      <c r="D2" s="10" t="s">
        <v>9</v>
      </c>
      <c r="E2" s="12" t="s">
        <v>10</v>
      </c>
      <c r="F2" s="16" t="s">
        <v>13</v>
      </c>
      <c r="G2" s="18" t="s">
        <v>18</v>
      </c>
      <c r="H2" s="2"/>
      <c r="I2" s="6" t="s">
        <v>5</v>
      </c>
      <c r="J2" s="8" t="s">
        <v>7</v>
      </c>
      <c r="K2" s="10" t="s">
        <v>9</v>
      </c>
      <c r="L2" s="12" t="s">
        <v>10</v>
      </c>
      <c r="M2" s="8" t="s">
        <v>20</v>
      </c>
      <c r="N2" s="16" t="s">
        <v>18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0" customHeight="1">
      <c r="A3" s="2"/>
      <c r="B3" s="20" t="s">
        <v>21</v>
      </c>
      <c r="C3" s="22" t="s">
        <v>22</v>
      </c>
      <c r="D3" s="23">
        <v>2.0</v>
      </c>
      <c r="E3" s="24">
        <v>0.0</v>
      </c>
      <c r="F3" s="28">
        <f t="shared" ref="F3:F15" si="1">E3*D3</f>
        <v>0</v>
      </c>
      <c r="G3" s="26" t="s">
        <v>28</v>
      </c>
      <c r="H3" s="2"/>
      <c r="I3" s="20" t="s">
        <v>21</v>
      </c>
      <c r="J3" s="22" t="s">
        <v>22</v>
      </c>
      <c r="K3" s="29">
        <v>2.0</v>
      </c>
      <c r="L3" s="31">
        <v>0.0</v>
      </c>
      <c r="M3" s="22">
        <f t="shared" ref="M3:M7" si="2">L3*K3</f>
        <v>0</v>
      </c>
      <c r="N3" s="28" t="s">
        <v>28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2"/>
      <c r="B4" s="20" t="s">
        <v>31</v>
      </c>
      <c r="C4" s="22" t="s">
        <v>32</v>
      </c>
      <c r="D4" s="23">
        <v>1.0</v>
      </c>
      <c r="E4" s="32">
        <v>4.0</v>
      </c>
      <c r="F4" s="28">
        <f t="shared" si="1"/>
        <v>4</v>
      </c>
      <c r="G4" s="26" t="s">
        <v>33</v>
      </c>
      <c r="H4" s="2"/>
      <c r="I4" s="20" t="s">
        <v>31</v>
      </c>
      <c r="J4" s="22" t="s">
        <v>32</v>
      </c>
      <c r="K4" s="29">
        <v>1.0</v>
      </c>
      <c r="L4" s="31">
        <v>3.0</v>
      </c>
      <c r="M4" s="22">
        <f t="shared" si="2"/>
        <v>3</v>
      </c>
      <c r="N4" s="28" t="s">
        <v>33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0" customHeight="1">
      <c r="A5" s="2"/>
      <c r="B5" s="20" t="s">
        <v>35</v>
      </c>
      <c r="C5" s="22" t="s">
        <v>36</v>
      </c>
      <c r="D5" s="23">
        <v>1.0</v>
      </c>
      <c r="E5" s="32">
        <v>4.0</v>
      </c>
      <c r="F5" s="28">
        <f t="shared" si="1"/>
        <v>4</v>
      </c>
      <c r="G5" s="26" t="s">
        <v>37</v>
      </c>
      <c r="H5" s="2"/>
      <c r="I5" s="20" t="s">
        <v>35</v>
      </c>
      <c r="J5" s="22" t="s">
        <v>36</v>
      </c>
      <c r="K5" s="29">
        <v>1.0</v>
      </c>
      <c r="L5" s="31">
        <v>5.0</v>
      </c>
      <c r="M5" s="22">
        <f t="shared" si="2"/>
        <v>5</v>
      </c>
      <c r="N5" s="28" t="s">
        <v>37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2"/>
      <c r="B6" s="20" t="s">
        <v>40</v>
      </c>
      <c r="C6" s="22" t="s">
        <v>42</v>
      </c>
      <c r="D6" s="23">
        <v>1.0</v>
      </c>
      <c r="E6" s="32">
        <v>2.0</v>
      </c>
      <c r="F6" s="28">
        <f t="shared" si="1"/>
        <v>2</v>
      </c>
      <c r="G6" s="26" t="s">
        <v>43</v>
      </c>
      <c r="H6" s="2"/>
      <c r="I6" s="20" t="s">
        <v>40</v>
      </c>
      <c r="J6" s="22" t="s">
        <v>42</v>
      </c>
      <c r="K6" s="29">
        <v>1.0</v>
      </c>
      <c r="L6" s="31">
        <v>1.0</v>
      </c>
      <c r="M6" s="22">
        <f t="shared" si="2"/>
        <v>1</v>
      </c>
      <c r="N6" s="28" t="s">
        <v>43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0" customHeight="1">
      <c r="A7" s="2"/>
      <c r="B7" s="20" t="s">
        <v>47</v>
      </c>
      <c r="C7" s="22" t="s">
        <v>48</v>
      </c>
      <c r="D7" s="23">
        <v>1.0</v>
      </c>
      <c r="E7" s="24">
        <v>0.0</v>
      </c>
      <c r="F7" s="28">
        <f t="shared" si="1"/>
        <v>0</v>
      </c>
      <c r="G7" s="26" t="s">
        <v>50</v>
      </c>
      <c r="H7" s="2"/>
      <c r="I7" s="20" t="s">
        <v>47</v>
      </c>
      <c r="J7" s="22" t="s">
        <v>48</v>
      </c>
      <c r="K7" s="29">
        <v>1.0</v>
      </c>
      <c r="L7" s="31">
        <v>0.0</v>
      </c>
      <c r="M7" s="22">
        <f t="shared" si="2"/>
        <v>0</v>
      </c>
      <c r="N7" s="28" t="s">
        <v>50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2"/>
      <c r="B8" s="26" t="s">
        <v>51</v>
      </c>
      <c r="C8" s="26" t="s">
        <v>52</v>
      </c>
      <c r="D8" s="23">
        <v>0.5</v>
      </c>
      <c r="E8" s="32">
        <v>0.0</v>
      </c>
      <c r="F8" s="28">
        <f t="shared" si="1"/>
        <v>0</v>
      </c>
      <c r="G8" s="26" t="s">
        <v>53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2"/>
      <c r="B9" s="26" t="s">
        <v>57</v>
      </c>
      <c r="C9" s="26" t="s">
        <v>58</v>
      </c>
      <c r="D9" s="23">
        <v>0.5</v>
      </c>
      <c r="E9" s="24">
        <v>5.0</v>
      </c>
      <c r="F9" s="28">
        <f t="shared" si="1"/>
        <v>2.5</v>
      </c>
      <c r="G9" s="26" t="s">
        <v>60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2"/>
      <c r="B10" s="26" t="s">
        <v>62</v>
      </c>
      <c r="C10" s="26" t="s">
        <v>63</v>
      </c>
      <c r="D10" s="23">
        <v>2.0</v>
      </c>
      <c r="E10" s="32">
        <v>1.0</v>
      </c>
      <c r="F10" s="28">
        <f t="shared" si="1"/>
        <v>2</v>
      </c>
      <c r="G10" s="26" t="s">
        <v>50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2"/>
      <c r="B11" s="26" t="s">
        <v>67</v>
      </c>
      <c r="C11" s="26" t="s">
        <v>68</v>
      </c>
      <c r="D11" s="23">
        <v>1.0</v>
      </c>
      <c r="E11" s="32">
        <v>5.0</v>
      </c>
      <c r="F11" s="28">
        <f t="shared" si="1"/>
        <v>5</v>
      </c>
      <c r="G11" s="26" t="s">
        <v>69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2"/>
      <c r="B12" s="26" t="s">
        <v>70</v>
      </c>
      <c r="C12" s="26" t="s">
        <v>71</v>
      </c>
      <c r="D12" s="23">
        <v>1.0</v>
      </c>
      <c r="E12" s="32">
        <v>0.0</v>
      </c>
      <c r="F12" s="28">
        <f t="shared" si="1"/>
        <v>0</v>
      </c>
      <c r="G12" s="26" t="s">
        <v>50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0" customHeight="1">
      <c r="A13" s="2"/>
      <c r="B13" s="26" t="s">
        <v>75</v>
      </c>
      <c r="C13" s="26" t="s">
        <v>76</v>
      </c>
      <c r="D13" s="23">
        <v>1.0</v>
      </c>
      <c r="E13" s="32">
        <v>5.0</v>
      </c>
      <c r="F13" s="28">
        <f t="shared" si="1"/>
        <v>5</v>
      </c>
      <c r="G13" s="26" t="s">
        <v>77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0" customHeight="1">
      <c r="A14" s="2"/>
      <c r="B14" s="26" t="s">
        <v>78</v>
      </c>
      <c r="C14" s="26" t="s">
        <v>82</v>
      </c>
      <c r="D14" s="23">
        <v>1.0</v>
      </c>
      <c r="E14" s="24">
        <v>5.0</v>
      </c>
      <c r="F14" s="28">
        <f t="shared" si="1"/>
        <v>5</v>
      </c>
      <c r="G14" s="26" t="s">
        <v>83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6.75" customHeight="1">
      <c r="A15" s="2"/>
      <c r="B15" s="26" t="s">
        <v>84</v>
      </c>
      <c r="C15" s="26" t="s">
        <v>85</v>
      </c>
      <c r="D15" s="23">
        <v>1.0</v>
      </c>
      <c r="E15" s="32">
        <v>0.0</v>
      </c>
      <c r="F15" s="28">
        <f t="shared" si="1"/>
        <v>0</v>
      </c>
      <c r="G15" s="26" t="s">
        <v>86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39" t="s">
        <v>87</v>
      </c>
      <c r="C16" s="46"/>
      <c r="D16" s="46"/>
      <c r="E16" s="55"/>
      <c r="F16" s="57">
        <f>SUM(F3:F15)</f>
        <v>29.5</v>
      </c>
      <c r="G16" s="2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2.5" customHeight="1">
      <c r="A17" s="61"/>
      <c r="B17" s="61"/>
      <c r="C17" s="61"/>
      <c r="D17" s="61"/>
      <c r="E17" s="61"/>
      <c r="F17" s="5">
        <v>0.87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6.5" customHeight="1">
      <c r="A19" s="2"/>
      <c r="B19" s="2"/>
      <c r="C19" s="63" t="s">
        <v>93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6.5" customHeight="1">
      <c r="A22" s="2"/>
      <c r="B22" s="2"/>
      <c r="C22" s="63" t="s">
        <v>96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6:E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24.29"/>
    <col customWidth="1" min="4" max="6" width="11.43"/>
    <col customWidth="1" min="7" max="7" width="27.0"/>
    <col customWidth="1" min="8" max="14" width="11.43"/>
    <col customWidth="1" min="15" max="26" width="8.0"/>
  </cols>
  <sheetData>
    <row r="1" ht="32.25" customHeight="1">
      <c r="A1" s="2"/>
      <c r="B1" s="5" t="s">
        <v>3</v>
      </c>
      <c r="C1" s="2"/>
      <c r="D1" s="2"/>
      <c r="E1" s="2"/>
      <c r="F1" s="2"/>
      <c r="G1" s="2"/>
      <c r="H1" s="2"/>
      <c r="I1" s="5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1.5" customHeight="1">
      <c r="A2" s="2"/>
      <c r="B2" s="6" t="s">
        <v>5</v>
      </c>
      <c r="C2" s="8" t="s">
        <v>7</v>
      </c>
      <c r="D2" s="10" t="s">
        <v>9</v>
      </c>
      <c r="E2" s="12" t="s">
        <v>10</v>
      </c>
      <c r="F2" s="8" t="s">
        <v>13</v>
      </c>
      <c r="G2" s="16" t="s">
        <v>18</v>
      </c>
      <c r="H2" s="2"/>
      <c r="I2" s="6" t="s">
        <v>5</v>
      </c>
      <c r="J2" s="8" t="s">
        <v>7</v>
      </c>
      <c r="K2" s="10" t="s">
        <v>9</v>
      </c>
      <c r="L2" s="12" t="s">
        <v>10</v>
      </c>
      <c r="M2" s="8" t="s">
        <v>13</v>
      </c>
      <c r="N2" s="16" t="s">
        <v>18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9.75" customHeight="1">
      <c r="A3" s="2"/>
      <c r="B3" s="26" t="s">
        <v>23</v>
      </c>
      <c r="C3" s="26" t="s">
        <v>24</v>
      </c>
      <c r="D3" s="23">
        <v>1.5</v>
      </c>
      <c r="E3" s="24">
        <v>1.0</v>
      </c>
      <c r="F3" s="26">
        <f t="shared" ref="F3:F10" si="1">D3*E3</f>
        <v>1.5</v>
      </c>
      <c r="G3" s="26" t="s">
        <v>27</v>
      </c>
      <c r="H3" s="2"/>
      <c r="I3" s="20" t="s">
        <v>23</v>
      </c>
      <c r="J3" s="22" t="s">
        <v>24</v>
      </c>
      <c r="K3" s="29">
        <v>1.5</v>
      </c>
      <c r="L3" s="30">
        <v>1.0</v>
      </c>
      <c r="M3" s="22">
        <f t="shared" ref="M3:M10" si="2">+K3*L3</f>
        <v>1.5</v>
      </c>
      <c r="N3" s="28" t="s">
        <v>27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9.75" customHeight="1">
      <c r="A4" s="2"/>
      <c r="B4" s="26" t="s">
        <v>29</v>
      </c>
      <c r="C4" s="26" t="s">
        <v>30</v>
      </c>
      <c r="D4" s="23">
        <v>0.5</v>
      </c>
      <c r="E4" s="32">
        <v>2.0</v>
      </c>
      <c r="F4" s="26">
        <f t="shared" si="1"/>
        <v>1</v>
      </c>
      <c r="G4" s="26" t="s">
        <v>34</v>
      </c>
      <c r="H4" s="2"/>
      <c r="I4" s="20" t="s">
        <v>29</v>
      </c>
      <c r="J4" s="22" t="s">
        <v>30</v>
      </c>
      <c r="K4" s="29">
        <v>0.5</v>
      </c>
      <c r="L4" s="30">
        <v>4.0</v>
      </c>
      <c r="M4" s="22">
        <f t="shared" si="2"/>
        <v>2</v>
      </c>
      <c r="N4" s="28" t="s">
        <v>34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9.75" customHeight="1">
      <c r="A5" s="2"/>
      <c r="B5" s="26" t="s">
        <v>38</v>
      </c>
      <c r="C5" s="26" t="s">
        <v>39</v>
      </c>
      <c r="D5" s="23">
        <v>1.0</v>
      </c>
      <c r="E5" s="32">
        <v>5.0</v>
      </c>
      <c r="F5" s="26">
        <f t="shared" si="1"/>
        <v>5</v>
      </c>
      <c r="G5" s="26" t="s">
        <v>41</v>
      </c>
      <c r="H5" s="2"/>
      <c r="I5" s="20" t="s">
        <v>38</v>
      </c>
      <c r="J5" s="22" t="s">
        <v>39</v>
      </c>
      <c r="K5" s="29">
        <v>1.0</v>
      </c>
      <c r="L5" s="30">
        <v>1.0</v>
      </c>
      <c r="M5" s="22">
        <f t="shared" si="2"/>
        <v>1</v>
      </c>
      <c r="N5" s="28" t="s">
        <v>41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75" customHeight="1">
      <c r="A6" s="2"/>
      <c r="B6" s="26" t="s">
        <v>45</v>
      </c>
      <c r="C6" s="26" t="s">
        <v>46</v>
      </c>
      <c r="D6" s="23">
        <v>0.5</v>
      </c>
      <c r="E6" s="32">
        <v>0.0</v>
      </c>
      <c r="F6" s="26">
        <f t="shared" si="1"/>
        <v>0</v>
      </c>
      <c r="G6" s="26" t="s">
        <v>49</v>
      </c>
      <c r="H6" s="2"/>
      <c r="I6" s="20" t="s">
        <v>45</v>
      </c>
      <c r="J6" s="22" t="s">
        <v>46</v>
      </c>
      <c r="K6" s="29">
        <v>0.5</v>
      </c>
      <c r="L6" s="30">
        <v>5.0</v>
      </c>
      <c r="M6" s="22">
        <f t="shared" si="2"/>
        <v>2.5</v>
      </c>
      <c r="N6" s="28" t="s">
        <v>49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75" customHeight="1">
      <c r="A7" s="2"/>
      <c r="B7" s="26" t="s">
        <v>55</v>
      </c>
      <c r="C7" s="26" t="s">
        <v>56</v>
      </c>
      <c r="D7" s="23">
        <v>1.0</v>
      </c>
      <c r="E7" s="32">
        <v>3.0</v>
      </c>
      <c r="F7" s="26">
        <f t="shared" si="1"/>
        <v>3</v>
      </c>
      <c r="G7" s="26" t="s">
        <v>59</v>
      </c>
      <c r="H7" s="2"/>
      <c r="I7" s="20" t="s">
        <v>55</v>
      </c>
      <c r="J7" s="22" t="s">
        <v>56</v>
      </c>
      <c r="K7" s="29">
        <v>1.0</v>
      </c>
      <c r="L7" s="30">
        <v>5.0</v>
      </c>
      <c r="M7" s="22">
        <f t="shared" si="2"/>
        <v>5</v>
      </c>
      <c r="N7" s="28" t="s">
        <v>61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75" customHeight="1">
      <c r="A8" s="2"/>
      <c r="B8" s="26" t="s">
        <v>64</v>
      </c>
      <c r="C8" s="26" t="s">
        <v>65</v>
      </c>
      <c r="D8" s="23">
        <v>2.0</v>
      </c>
      <c r="E8" s="32">
        <v>0.0</v>
      </c>
      <c r="F8" s="26">
        <f t="shared" si="1"/>
        <v>0</v>
      </c>
      <c r="G8" s="26" t="s">
        <v>66</v>
      </c>
      <c r="H8" s="2"/>
      <c r="I8" s="20" t="s">
        <v>64</v>
      </c>
      <c r="J8" s="22" t="s">
        <v>65</v>
      </c>
      <c r="K8" s="29">
        <v>2.0</v>
      </c>
      <c r="L8" s="30">
        <v>2.0</v>
      </c>
      <c r="M8" s="22">
        <f t="shared" si="2"/>
        <v>4</v>
      </c>
      <c r="N8" s="28" t="s">
        <v>66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75" customHeight="1">
      <c r="A9" s="2"/>
      <c r="B9" s="26" t="s">
        <v>72</v>
      </c>
      <c r="C9" s="26" t="s">
        <v>73</v>
      </c>
      <c r="D9" s="23">
        <v>-1.0</v>
      </c>
      <c r="E9" s="32">
        <v>0.0</v>
      </c>
      <c r="F9" s="26">
        <f t="shared" si="1"/>
        <v>0</v>
      </c>
      <c r="G9" s="26" t="s">
        <v>74</v>
      </c>
      <c r="H9" s="2"/>
      <c r="I9" s="20" t="s">
        <v>72</v>
      </c>
      <c r="J9" s="22" t="s">
        <v>73</v>
      </c>
      <c r="K9" s="29">
        <v>-1.0</v>
      </c>
      <c r="L9" s="30">
        <v>3.0</v>
      </c>
      <c r="M9" s="22">
        <f t="shared" si="2"/>
        <v>-3</v>
      </c>
      <c r="N9" s="28" t="s">
        <v>74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9.75" customHeight="1">
      <c r="A10" s="2"/>
      <c r="B10" s="26" t="s">
        <v>79</v>
      </c>
      <c r="C10" s="26" t="s">
        <v>80</v>
      </c>
      <c r="D10" s="23">
        <v>-1.0</v>
      </c>
      <c r="E10" s="32">
        <v>0.0</v>
      </c>
      <c r="F10" s="37">
        <f t="shared" si="1"/>
        <v>0</v>
      </c>
      <c r="G10" s="26" t="s">
        <v>88</v>
      </c>
      <c r="H10" s="2"/>
      <c r="I10" s="20" t="s">
        <v>79</v>
      </c>
      <c r="J10" s="22" t="s">
        <v>80</v>
      </c>
      <c r="K10" s="29">
        <v>-1.0</v>
      </c>
      <c r="L10" s="30">
        <v>1.0</v>
      </c>
      <c r="M10" s="22">
        <f t="shared" si="2"/>
        <v>-1</v>
      </c>
      <c r="N10" s="28" t="s">
        <v>88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2"/>
      <c r="B11" s="41" t="s">
        <v>89</v>
      </c>
      <c r="C11" s="43"/>
      <c r="D11" s="43"/>
      <c r="E11" s="44"/>
      <c r="F11" s="48">
        <f>SUM(F3:F10)</f>
        <v>10.5</v>
      </c>
      <c r="G11" s="49"/>
      <c r="H11" s="2"/>
      <c r="I11" s="50" t="s">
        <v>89</v>
      </c>
      <c r="J11" s="43"/>
      <c r="K11" s="43"/>
      <c r="L11" s="44"/>
      <c r="M11" s="51">
        <f>SUM(M3:M10)</f>
        <v>12</v>
      </c>
      <c r="N11" s="4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2.5" customHeight="1">
      <c r="A13" s="2"/>
      <c r="B13" s="52" t="s">
        <v>90</v>
      </c>
      <c r="C13" s="40"/>
      <c r="D13" s="40"/>
      <c r="E13" s="53"/>
      <c r="F13" s="58">
        <f>1.4+(-0.03*F11)</f>
        <v>1.085</v>
      </c>
      <c r="G13" s="2"/>
      <c r="H13" s="2"/>
      <c r="I13" s="52" t="s">
        <v>90</v>
      </c>
      <c r="J13" s="40"/>
      <c r="K13" s="40"/>
      <c r="L13" s="53"/>
      <c r="M13" s="58">
        <f>1.4+(-0.03*M11)</f>
        <v>1.04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62"/>
      <c r="C15" s="64"/>
      <c r="D15" s="64"/>
      <c r="E15" s="64"/>
      <c r="F15" s="6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7.25" customHeight="1">
      <c r="A16" s="2"/>
      <c r="B16" s="66"/>
      <c r="C16" s="67" t="s">
        <v>97</v>
      </c>
      <c r="D16" s="69"/>
      <c r="E16" s="69"/>
      <c r="F16" s="7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11:E11"/>
    <mergeCell ref="B13:E13"/>
    <mergeCell ref="I11:L11"/>
    <mergeCell ref="I13:L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9" width="11.43"/>
    <col customWidth="1" min="10" max="26" width="8.0"/>
  </cols>
  <sheetData>
    <row r="1" ht="13.5" customHeight="1">
      <c r="A1" s="98"/>
      <c r="B1" s="98"/>
    </row>
    <row r="2" ht="15.75" customHeight="1">
      <c r="A2" s="98"/>
      <c r="B2" s="99" t="s">
        <v>118</v>
      </c>
      <c r="C2" s="100" t="s">
        <v>12</v>
      </c>
      <c r="D2" s="40"/>
      <c r="E2" s="53"/>
    </row>
    <row r="3" ht="15.75" customHeight="1">
      <c r="A3" s="101"/>
      <c r="B3" s="73" t="s">
        <v>119</v>
      </c>
      <c r="C3" s="102" t="s">
        <v>120</v>
      </c>
      <c r="D3" s="103" t="s">
        <v>121</v>
      </c>
      <c r="E3" s="104" t="s">
        <v>122</v>
      </c>
    </row>
    <row r="4" ht="12.75" customHeight="1">
      <c r="A4" s="105">
        <v>1.0</v>
      </c>
      <c r="B4" s="106" t="s">
        <v>123</v>
      </c>
      <c r="C4" s="107"/>
      <c r="D4" s="108">
        <v>3.0</v>
      </c>
      <c r="E4" s="109"/>
    </row>
    <row r="5" ht="14.25" customHeight="1">
      <c r="A5" s="110">
        <v>2.0</v>
      </c>
      <c r="B5" s="111" t="s">
        <v>124</v>
      </c>
      <c r="C5" s="111"/>
      <c r="D5" s="112">
        <v>3.0</v>
      </c>
      <c r="E5" s="113"/>
    </row>
    <row r="6" ht="14.25" customHeight="1">
      <c r="A6" s="110">
        <v>3.0</v>
      </c>
      <c r="B6" s="114" t="s">
        <v>125</v>
      </c>
      <c r="C6" s="115">
        <v>3.0</v>
      </c>
      <c r="D6" s="114"/>
      <c r="E6" s="116"/>
    </row>
    <row r="7" ht="14.25" customHeight="1">
      <c r="A7" s="110">
        <v>4.0</v>
      </c>
      <c r="B7" s="111" t="s">
        <v>126</v>
      </c>
      <c r="C7" s="111"/>
      <c r="D7" s="112">
        <v>2.0</v>
      </c>
      <c r="E7" s="117"/>
    </row>
    <row r="8" ht="13.5" customHeight="1">
      <c r="A8" s="118">
        <v>5.0</v>
      </c>
      <c r="B8" s="119" t="s">
        <v>127</v>
      </c>
      <c r="C8" s="120">
        <v>1.0</v>
      </c>
      <c r="D8" s="121"/>
      <c r="E8" s="122"/>
    </row>
    <row r="9" ht="15.75" customHeight="1">
      <c r="A9" s="123"/>
      <c r="B9" s="73" t="s">
        <v>128</v>
      </c>
      <c r="C9" s="124">
        <f t="shared" ref="C9:E9" si="1">SUM(C4:C8)</f>
        <v>4</v>
      </c>
      <c r="D9" s="124">
        <f t="shared" si="1"/>
        <v>8</v>
      </c>
      <c r="E9" s="124">
        <f t="shared" si="1"/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/>
    <row r="11" ht="13.5" customHeight="1">
      <c r="A11" s="98"/>
      <c r="B11" s="98"/>
      <c r="C11" s="100" t="s">
        <v>12</v>
      </c>
      <c r="D11" s="40"/>
      <c r="E11" s="53"/>
      <c r="G11" s="98"/>
      <c r="H11" s="98"/>
      <c r="I11" s="98"/>
    </row>
    <row r="12" ht="15.75" customHeight="1">
      <c r="A12" s="125"/>
      <c r="B12" s="73" t="s">
        <v>129</v>
      </c>
      <c r="C12" s="102" t="s">
        <v>120</v>
      </c>
      <c r="D12" s="103" t="s">
        <v>121</v>
      </c>
      <c r="E12" s="104" t="s">
        <v>122</v>
      </c>
      <c r="G12" s="98"/>
      <c r="H12" s="98"/>
      <c r="I12" s="98"/>
    </row>
    <row r="13" ht="12.75" customHeight="1">
      <c r="A13" s="126">
        <v>1.0</v>
      </c>
      <c r="B13" s="127" t="s">
        <v>130</v>
      </c>
      <c r="C13" s="108">
        <v>1.0</v>
      </c>
      <c r="D13" s="128"/>
      <c r="E13" s="129"/>
      <c r="G13" s="98"/>
      <c r="H13" s="98"/>
      <c r="I13" s="98"/>
    </row>
    <row r="14" ht="12.75" customHeight="1">
      <c r="A14" s="130">
        <v>2.0</v>
      </c>
      <c r="B14" s="117" t="s">
        <v>131</v>
      </c>
      <c r="C14" s="112">
        <v>1.0</v>
      </c>
      <c r="D14" s="114"/>
      <c r="E14" s="113"/>
      <c r="G14" s="98"/>
      <c r="H14" s="98"/>
      <c r="I14" s="98"/>
    </row>
    <row r="15" ht="12.75" customHeight="1">
      <c r="A15" s="130">
        <v>3.0</v>
      </c>
      <c r="B15" s="117" t="s">
        <v>132</v>
      </c>
      <c r="C15" s="112">
        <v>1.0</v>
      </c>
      <c r="D15" s="114"/>
      <c r="E15" s="113"/>
      <c r="G15" s="98"/>
      <c r="H15" s="98"/>
      <c r="I15" s="98"/>
    </row>
    <row r="16" ht="12.75" customHeight="1">
      <c r="A16" s="126">
        <v>4.0</v>
      </c>
      <c r="B16" s="117" t="s">
        <v>133</v>
      </c>
      <c r="C16" s="112">
        <v>1.0</v>
      </c>
      <c r="D16" s="114"/>
      <c r="E16" s="113"/>
      <c r="G16" s="98"/>
      <c r="H16" s="98"/>
      <c r="I16" s="98"/>
    </row>
    <row r="17" ht="12.75" customHeight="1">
      <c r="A17" s="130">
        <v>5.0</v>
      </c>
      <c r="B17" s="117" t="s">
        <v>134</v>
      </c>
      <c r="C17" s="112">
        <v>1.0</v>
      </c>
      <c r="D17" s="114"/>
      <c r="E17" s="113"/>
      <c r="G17" s="98"/>
      <c r="H17" s="98"/>
      <c r="I17" s="98"/>
    </row>
    <row r="18" ht="12.75" customHeight="1">
      <c r="A18" s="130">
        <v>6.0</v>
      </c>
      <c r="B18" s="117" t="s">
        <v>135</v>
      </c>
      <c r="C18" s="112">
        <v>1.0</v>
      </c>
      <c r="D18" s="114"/>
      <c r="E18" s="113"/>
      <c r="G18" s="98"/>
      <c r="H18" s="98"/>
      <c r="I18" s="98"/>
    </row>
    <row r="19" ht="12.75" customHeight="1">
      <c r="A19" s="126">
        <v>7.0</v>
      </c>
      <c r="B19" s="113" t="s">
        <v>136</v>
      </c>
      <c r="C19" s="115">
        <v>3.0</v>
      </c>
      <c r="D19" s="131"/>
      <c r="E19" s="113"/>
      <c r="G19" s="98"/>
      <c r="H19" s="98"/>
      <c r="I19" s="98"/>
    </row>
    <row r="20" ht="12.75" customHeight="1">
      <c r="A20" s="126">
        <v>8.0</v>
      </c>
      <c r="B20" s="113" t="s">
        <v>137</v>
      </c>
      <c r="C20" s="115">
        <v>2.0</v>
      </c>
      <c r="D20" s="131"/>
      <c r="E20" s="113"/>
      <c r="G20" s="98"/>
      <c r="H20" s="98"/>
      <c r="I20" s="98"/>
    </row>
    <row r="21" ht="12.75" customHeight="1">
      <c r="A21" s="130">
        <v>9.0</v>
      </c>
      <c r="B21" s="113" t="s">
        <v>138</v>
      </c>
      <c r="C21" s="131">
        <v>1.0</v>
      </c>
      <c r="D21" s="114"/>
      <c r="E21" s="113"/>
      <c r="G21" s="98"/>
      <c r="H21" s="98"/>
      <c r="I21" s="98"/>
    </row>
    <row r="22" ht="12.75" customHeight="1">
      <c r="A22" s="130">
        <v>10.0</v>
      </c>
      <c r="B22" s="117" t="s">
        <v>139</v>
      </c>
      <c r="C22" s="114"/>
      <c r="D22" s="115">
        <v>2.0</v>
      </c>
      <c r="E22" s="116"/>
      <c r="G22" s="98"/>
      <c r="H22" s="98"/>
      <c r="I22" s="98"/>
    </row>
    <row r="23" ht="12.75" customHeight="1">
      <c r="A23" s="126">
        <v>11.0</v>
      </c>
      <c r="B23" s="113" t="s">
        <v>140</v>
      </c>
      <c r="C23" s="131">
        <v>4.0</v>
      </c>
      <c r="D23" s="114"/>
      <c r="E23" s="113"/>
      <c r="G23" s="98"/>
      <c r="H23" s="98"/>
      <c r="I23" s="98"/>
    </row>
    <row r="24" ht="12.75" customHeight="1">
      <c r="A24" s="130">
        <v>12.0</v>
      </c>
      <c r="B24" s="113" t="s">
        <v>141</v>
      </c>
      <c r="C24" s="114"/>
      <c r="D24" s="115">
        <v>1.0</v>
      </c>
      <c r="E24" s="116"/>
      <c r="G24" s="98"/>
      <c r="H24" s="98"/>
      <c r="I24" s="98"/>
    </row>
    <row r="25" ht="12.75" customHeight="1">
      <c r="A25" s="130">
        <v>13.0</v>
      </c>
      <c r="B25" s="113" t="s">
        <v>142</v>
      </c>
      <c r="C25" s="114"/>
      <c r="D25" s="131">
        <v>1.0</v>
      </c>
      <c r="E25" s="113"/>
      <c r="G25" s="98"/>
      <c r="H25" s="98"/>
      <c r="I25" s="98"/>
    </row>
    <row r="26" ht="12.75" customHeight="1">
      <c r="A26" s="126">
        <v>14.0</v>
      </c>
      <c r="B26" s="113" t="s">
        <v>143</v>
      </c>
      <c r="C26" s="114"/>
      <c r="D26" s="131"/>
      <c r="E26" s="117">
        <v>1.0</v>
      </c>
      <c r="G26" s="98"/>
      <c r="H26" s="98"/>
      <c r="I26" s="98"/>
    </row>
    <row r="27" ht="12.75" customHeight="1">
      <c r="A27" s="126">
        <v>15.0</v>
      </c>
      <c r="B27" s="117" t="s">
        <v>144</v>
      </c>
      <c r="C27" s="114"/>
      <c r="D27" s="115">
        <v>2.0</v>
      </c>
      <c r="E27" s="116"/>
      <c r="G27" s="98"/>
      <c r="H27" s="98"/>
      <c r="I27" s="98"/>
    </row>
    <row r="28" ht="12.75" customHeight="1">
      <c r="A28" s="130">
        <v>16.0</v>
      </c>
      <c r="B28" s="117" t="s">
        <v>145</v>
      </c>
      <c r="C28" s="131">
        <v>1.0</v>
      </c>
      <c r="D28" s="114"/>
      <c r="E28" s="113"/>
      <c r="G28" s="98"/>
      <c r="H28" s="98"/>
      <c r="I28" s="98"/>
    </row>
    <row r="29" ht="12.75" customHeight="1">
      <c r="A29" s="130">
        <v>17.0</v>
      </c>
      <c r="B29" s="132" t="s">
        <v>146</v>
      </c>
      <c r="C29" s="133"/>
      <c r="D29" s="134">
        <v>3.0</v>
      </c>
      <c r="E29" s="132"/>
    </row>
    <row r="30" ht="12.75" customHeight="1">
      <c r="A30" s="126">
        <v>18.0</v>
      </c>
      <c r="B30" s="135" t="s">
        <v>147</v>
      </c>
      <c r="C30" s="136"/>
      <c r="D30" s="137">
        <v>2.0</v>
      </c>
      <c r="E30" s="138"/>
    </row>
    <row r="31" ht="12.75" customHeight="1">
      <c r="A31" s="130">
        <v>19.0</v>
      </c>
      <c r="B31" s="135" t="s">
        <v>148</v>
      </c>
      <c r="C31" s="136"/>
      <c r="D31" s="139"/>
      <c r="E31" s="140">
        <v>4.0</v>
      </c>
    </row>
    <row r="32" ht="12.75" customHeight="1">
      <c r="A32" s="130">
        <v>20.0</v>
      </c>
      <c r="B32" s="135" t="s">
        <v>149</v>
      </c>
      <c r="C32" s="141">
        <v>3.0</v>
      </c>
      <c r="D32" s="139"/>
      <c r="E32" s="138"/>
    </row>
    <row r="33" ht="13.5" customHeight="1">
      <c r="A33" s="126">
        <v>21.0</v>
      </c>
      <c r="B33" s="142" t="s">
        <v>150</v>
      </c>
      <c r="C33" s="143">
        <v>1.0</v>
      </c>
      <c r="D33" s="144"/>
      <c r="E33" s="145"/>
    </row>
    <row r="34" ht="13.5" customHeight="1">
      <c r="A34" s="126">
        <v>22.0</v>
      </c>
      <c r="B34" s="142" t="s">
        <v>151</v>
      </c>
      <c r="C34" s="143">
        <v>1.0</v>
      </c>
      <c r="D34" s="144"/>
      <c r="E34" s="145"/>
    </row>
    <row r="35" ht="13.5" customHeight="1">
      <c r="A35" s="146"/>
      <c r="B35" s="147" t="s">
        <v>152</v>
      </c>
      <c r="C35" s="148">
        <f t="shared" ref="C35:E35" si="2">SUM(C13:C34)</f>
        <v>22</v>
      </c>
      <c r="D35" s="45">
        <f t="shared" si="2"/>
        <v>11</v>
      </c>
      <c r="E35" s="47">
        <f t="shared" si="2"/>
        <v>5</v>
      </c>
    </row>
    <row r="36" ht="15.75" customHeight="1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</sheetData>
  <mergeCells count="2">
    <mergeCell ref="C11:E11"/>
    <mergeCell ref="C2:E2"/>
  </mergeCells>
  <printOptions/>
  <pageMargins bottom="0.75" footer="0.0" header="0.0" left="0.7" right="0.7" top="0.75"/>
  <pageSetup orientation="landscape"/>
  <drawing r:id="rId1"/>
</worksheet>
</file>