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项目文档\JLQK\8.项目管理\05 任务与计划\"/>
    </mc:Choice>
  </mc:AlternateContent>
  <bookViews>
    <workbookView xWindow="-110" yWindow="-110" windowWidth="23250" windowHeight="12570" tabRatio="740" firstSheet="1" activeTab="1"/>
  </bookViews>
  <sheets>
    <sheet name="Version" sheetId="1" r:id="rId1"/>
    <sheet name="Package-Base" sheetId="6" r:id="rId2"/>
    <sheet name="Package-New" sheetId="4" state="hidden" r:id="rId3"/>
    <sheet name="Package-Automation" sheetId="5" state="hidden" r:id="rId4"/>
    <sheet name="Resource Plan2" sheetId="12" state="hidden" r:id="rId5"/>
    <sheet name="Calculation (2)" sheetId="13" state="hidden" r:id="rId6"/>
    <sheet name="分模块统计" sheetId="11" state="hidden" r:id="rId7"/>
  </sheets>
  <externalReferences>
    <externalReference r:id="rId8"/>
  </externalReferences>
  <definedNames>
    <definedName name="_xlnm._FilterDatabase" localSheetId="1" hidden="1">'Package-Base'!$A$1:$J$121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12" l="1"/>
  <c r="D13" i="13" l="1"/>
  <c r="D7" i="13"/>
  <c r="N24" i="12" l="1"/>
  <c r="N15" i="12"/>
  <c r="M24" i="12"/>
  <c r="M15" i="12"/>
  <c r="O24" i="12"/>
  <c r="L24" i="12"/>
  <c r="K24" i="12"/>
  <c r="K25" i="12" s="1"/>
  <c r="J24" i="12"/>
  <c r="J25" i="12" s="1"/>
  <c r="O15" i="12"/>
  <c r="L15" i="12"/>
  <c r="K15" i="12"/>
  <c r="J15" i="12"/>
  <c r="E15" i="12"/>
  <c r="E24" i="12"/>
  <c r="E25" i="12" s="1"/>
  <c r="R72" i="12"/>
  <c r="Q72" i="12"/>
  <c r="P72" i="12"/>
  <c r="R24" i="12"/>
  <c r="Q24" i="12"/>
  <c r="P24" i="12"/>
  <c r="I24" i="12"/>
  <c r="H24" i="12"/>
  <c r="G24" i="12"/>
  <c r="F24" i="12"/>
  <c r="D21" i="12"/>
  <c r="D20" i="12"/>
  <c r="D19" i="12"/>
  <c r="D18" i="12"/>
  <c r="D17" i="12"/>
  <c r="R15" i="12"/>
  <c r="Q15" i="12"/>
  <c r="P15" i="12"/>
  <c r="I15" i="12"/>
  <c r="H15" i="12"/>
  <c r="G15" i="12"/>
  <c r="F15" i="12"/>
  <c r="D14" i="12"/>
  <c r="D13" i="12"/>
  <c r="D12" i="12"/>
  <c r="M25" i="12" l="1"/>
  <c r="D11" i="13"/>
  <c r="D15" i="12"/>
  <c r="D19" i="13" s="1"/>
  <c r="F25" i="12"/>
  <c r="D12" i="13" s="1"/>
  <c r="I25" i="12"/>
  <c r="D14" i="13" s="1"/>
  <c r="P25" i="12"/>
  <c r="D15" i="13" s="1"/>
  <c r="D24" i="12"/>
  <c r="D27" i="12" s="1"/>
  <c r="G12" i="11"/>
  <c r="D17" i="13" l="1"/>
  <c r="D16" i="13"/>
  <c r="D21" i="13" s="1"/>
  <c r="B6" i="11"/>
  <c r="B2" i="11"/>
  <c r="B11" i="11" l="1"/>
  <c r="G11" i="11" s="1"/>
  <c r="B10" i="11"/>
  <c r="G10" i="11" s="1"/>
  <c r="B9" i="11"/>
  <c r="G9" i="11" s="1"/>
  <c r="B8" i="11"/>
  <c r="G8" i="11" s="1"/>
  <c r="B7" i="11"/>
  <c r="G7" i="11" s="1"/>
  <c r="G6" i="11"/>
  <c r="B5" i="11"/>
  <c r="G5" i="11" s="1"/>
  <c r="B4" i="11"/>
  <c r="G4" i="11" s="1"/>
  <c r="B3" i="11"/>
  <c r="G3" i="11" s="1"/>
  <c r="G2" i="11"/>
  <c r="H2" i="5" l="1"/>
  <c r="H2" i="4"/>
  <c r="D6" i="13" s="1"/>
  <c r="D5" i="13" l="1"/>
  <c r="D8" i="13" s="1"/>
  <c r="D22" i="13" s="1"/>
</calcChain>
</file>

<file path=xl/comments1.xml><?xml version="1.0" encoding="utf-8"?>
<comments xmlns="http://schemas.openxmlformats.org/spreadsheetml/2006/main">
  <authors>
    <author>Administrator</author>
  </authors>
  <commentList>
    <comment ref="D27" authorId="0" shapeId="0">
      <text>
        <r>
          <rPr>
            <b/>
            <sz val="9"/>
            <color indexed="81"/>
            <rFont val="宋体"/>
            <charset val="134"/>
          </rPr>
          <t>Administrator:
手动线：</t>
        </r>
        <r>
          <rPr>
            <sz val="9"/>
            <color indexed="81"/>
            <rFont val="宋体"/>
            <charset val="134"/>
          </rPr>
          <t xml:space="preserve">
1：选择grid中未启动的订单 扫描实物条码进行订单启动
2：启动成功后生成过点记录，以及生成rfid 与BSN等信息
3：手动调用焊装订单启动的后台时间
自动线：
自动线与suv一致
</t>
        </r>
      </text>
    </comment>
    <comment ref="D28" authorId="0" shapeId="0">
      <text>
        <r>
          <rPr>
            <b/>
            <sz val="9"/>
            <color indexed="81"/>
            <rFont val="宋体"/>
            <charset val="134"/>
          </rPr>
          <t>Administrator:</t>
        </r>
        <r>
          <rPr>
            <sz val="9"/>
            <color indexed="81"/>
            <rFont val="宋体"/>
            <charset val="134"/>
          </rPr>
          <t xml:space="preserve">
1：人工手动过点 人工扫描过点信息 触发后台配置的过点事件</t>
        </r>
      </text>
    </comment>
    <comment ref="D32" authorId="0" shapeId="0">
      <text>
        <r>
          <rPr>
            <b/>
            <sz val="9"/>
            <color indexed="81"/>
            <rFont val="宋体"/>
            <charset val="134"/>
          </rPr>
          <t>Administrator:</t>
        </r>
        <r>
          <rPr>
            <sz val="9"/>
            <color indexed="81"/>
            <rFont val="宋体"/>
            <charset val="134"/>
          </rPr>
          <t xml:space="preserve">
根据suv配置轻卡的打印模板</t>
        </r>
      </text>
    </comment>
    <comment ref="D40" authorId="0" shapeId="0">
      <text>
        <r>
          <rPr>
            <b/>
            <sz val="9"/>
            <color indexed="81"/>
            <rFont val="宋体"/>
            <charset val="134"/>
          </rPr>
          <t>Administrator:</t>
        </r>
        <r>
          <rPr>
            <sz val="9"/>
            <color indexed="81"/>
            <rFont val="宋体"/>
            <charset val="134"/>
          </rPr>
          <t xml:space="preserve">
配置路由条件： 维护 质量路由  ，抽检（抽检比例）等路由信息；
1：当车辆到达路有点时候 由人工扫描车辆条码 ，根据系统中的维护规则去判定是否需要执行路由选择，
2：质量路由 当车辆过路由点时候 系统判断车辆是否存在缺陷 ，存在则进入质量路由执行路由后的操作
3：根据系统中维护的抽检比例进行随机抽检，当抽到该车辆时，执行抽检路由操作；
4：MES在界面添加备注栏 提示路由原因以及车辆去向</t>
        </r>
      </text>
    </comment>
    <comment ref="D47" authorId="0" shapeId="0">
      <text>
        <r>
          <rPr>
            <b/>
            <sz val="9"/>
            <color indexed="81"/>
            <rFont val="宋体"/>
            <charset val="134"/>
          </rPr>
          <t>Administrator:
1：从SAP 根据车型获取追溯件清单
2：手工维护防错条码规则；</t>
        </r>
      </text>
    </comment>
    <comment ref="D48" authorId="0" shapeId="0">
      <text>
        <r>
          <rPr>
            <b/>
            <sz val="9"/>
            <color indexed="81"/>
            <rFont val="宋体"/>
            <charset val="134"/>
          </rPr>
          <t>Administrator:</t>
        </r>
        <r>
          <rPr>
            <sz val="9"/>
            <color indexed="81"/>
            <rFont val="宋体"/>
            <charset val="134"/>
          </rPr>
          <t xml:space="preserve">
1：零件绑定的时候提供防错校验功能 ，根据扫描的零件条码号对比系统中维护的该车辆的零部件信息，进行校验；不符合则提示该零部件与该车型不匹配
2：支持强绑定</t>
        </r>
      </text>
    </comment>
    <comment ref="D49" authorId="0" shapeId="0">
      <text>
        <r>
          <rPr>
            <b/>
            <sz val="9"/>
            <color indexed="81"/>
            <rFont val="宋体"/>
            <charset val="134"/>
          </rPr>
          <t>Administrator:
操作工在关键件绑定界面 选择进行中的订单
扫描零部件上的条码进行关键件绑定
记录绑定结果以及绑定履历
支持强绑定功能</t>
        </r>
      </text>
    </comment>
    <comment ref="D50" authorId="0" shapeId="0">
      <text>
        <r>
          <rPr>
            <b/>
            <sz val="9"/>
            <color indexed="81"/>
            <rFont val="宋体"/>
            <charset val="134"/>
          </rPr>
          <t>Administrator:</t>
        </r>
        <r>
          <rPr>
            <sz val="9"/>
            <color indexed="81"/>
            <rFont val="宋体"/>
            <charset val="134"/>
          </rPr>
          <t xml:space="preserve">
1：开发查询界面
2：可以查看该订单的所有零部件的绑定信息；
3：</t>
        </r>
        <r>
          <rPr>
            <b/>
            <sz val="9"/>
            <color indexed="81"/>
            <rFont val="宋体"/>
            <family val="3"/>
            <charset val="134"/>
          </rPr>
          <t>物料的绑定履历是否需要提供查询界面；</t>
        </r>
      </text>
    </comment>
  </commentList>
</comments>
</file>

<file path=xl/sharedStrings.xml><?xml version="1.0" encoding="utf-8"?>
<sst xmlns="http://schemas.openxmlformats.org/spreadsheetml/2006/main" count="713" uniqueCount="427">
  <si>
    <t>Document Revision
文档版本</t>
  </si>
  <si>
    <t>Revision</t>
  </si>
  <si>
    <t>Date</t>
  </si>
  <si>
    <t>Description</t>
  </si>
  <si>
    <t>Revised By</t>
  </si>
  <si>
    <t>版本</t>
  </si>
  <si>
    <t>日期</t>
  </si>
  <si>
    <t>描述</t>
  </si>
  <si>
    <t>修改人</t>
  </si>
  <si>
    <t>Draft version</t>
  </si>
  <si>
    <t>FTPC</t>
  </si>
  <si>
    <t>PLC</t>
  </si>
  <si>
    <t>预计人天总计
Estimated Effort</t>
  </si>
  <si>
    <t>人天数据
Man Day</t>
  </si>
  <si>
    <t>开发
DEV Effort</t>
  </si>
  <si>
    <t>配置\测试
Test Effort</t>
  </si>
  <si>
    <t>培训
Training Effort</t>
  </si>
  <si>
    <t>用户验收
SIT/UAT Effort</t>
  </si>
  <si>
    <t>部署
Deployment Effort</t>
  </si>
  <si>
    <t>上线
Go-live &amp; Hypercare Effort</t>
  </si>
  <si>
    <t>总人工合计
Total Effort</t>
  </si>
  <si>
    <t>各阶段合计
Phase Sum</t>
  </si>
  <si>
    <t xml:space="preserve">开发重用降低人工
Saved Effort </t>
  </si>
  <si>
    <t>重用率
Re-use Rate</t>
  </si>
  <si>
    <t>实现方法
Implement Platform</t>
  </si>
  <si>
    <t>全新开发（无重用）
Start from Scratch Effort Sum</t>
  </si>
  <si>
    <t>下计入到项目估算 Below Section Put into Estimation</t>
  </si>
  <si>
    <t>序号
No</t>
  </si>
  <si>
    <t>模块
Module</t>
  </si>
  <si>
    <t>Package</t>
  </si>
  <si>
    <t>子模块
Sub-module</t>
  </si>
  <si>
    <t>详细功能清单
Function</t>
  </si>
  <si>
    <t>说明
Description</t>
  </si>
  <si>
    <t xml:space="preserve">外围系统
Peripheral System
</t>
  </si>
  <si>
    <t>开发类型
Dev</t>
  </si>
  <si>
    <t>实施参考
Ref Case</t>
  </si>
  <si>
    <t>选项
Option</t>
  </si>
  <si>
    <t>全新开发时间(人天)
Start from Scratch Effort</t>
  </si>
  <si>
    <t>用户培训
Training Effort</t>
  </si>
  <si>
    <t>This sheet is to measure the effort of customization of new requirements for this project</t>
  </si>
  <si>
    <t>1. Add new requirement to the list
2. Specify the option field (Column M) for the item if it's in project requirement scope
3. Adjust the effort of item considerring customer requirement details</t>
  </si>
  <si>
    <t>This sheet is to evaluate the effort of automation part work</t>
  </si>
  <si>
    <t>1. Add new requirement related to PLC part to the list
2. Specify the option field (Column M) for the item if it's in project requirement scope
3. Adjust the effort of item considerring customer requirement details</t>
  </si>
  <si>
    <t>"</t>
  </si>
  <si>
    <t>Note:</t>
  </si>
  <si>
    <t>1. Adjust Project Phase based on customer requirement and RA delivery model
2. Input man day for each role / resource
3. Compare the "Total man-days" number with the one estimated in "Package-XXX" sheet</t>
  </si>
  <si>
    <t>MES Project Resource Plan
MES项目资源计划</t>
  </si>
  <si>
    <t>Blue Print</t>
  </si>
  <si>
    <t>Activity</t>
  </si>
  <si>
    <t>Resource</t>
  </si>
  <si>
    <t>SUM Days</t>
  </si>
  <si>
    <t>Role</t>
  </si>
  <si>
    <t>RA Labor</t>
  </si>
  <si>
    <t>3rd Party Labor</t>
  </si>
  <si>
    <t>x</t>
  </si>
  <si>
    <t>A</t>
  </si>
  <si>
    <t>Dev Effort calculated by use cases:</t>
  </si>
  <si>
    <t>MD</t>
  </si>
  <si>
    <t>A) Package Base:</t>
  </si>
  <si>
    <t>Content see details on "Package-Base" Tab</t>
  </si>
  <si>
    <t>B) Package New:</t>
  </si>
  <si>
    <t>Content see details on "Package-New" Tab</t>
  </si>
  <si>
    <t>C) Package Automation:</t>
  </si>
  <si>
    <t>Content see details on "Package-Automation" Tab</t>
  </si>
  <si>
    <r>
      <rPr>
        <b/>
        <sz val="11"/>
        <color theme="1"/>
        <rFont val="Calibri"/>
        <family val="2"/>
      </rPr>
      <t>Dev Task Sum (</t>
    </r>
    <r>
      <rPr>
        <b/>
        <u/>
        <sz val="11"/>
        <color theme="1"/>
        <rFont val="Calibri"/>
        <family val="2"/>
      </rPr>
      <t>A</t>
    </r>
    <r>
      <rPr>
        <b/>
        <sz val="11"/>
        <color theme="1"/>
        <rFont val="Calibri"/>
        <family val="2"/>
      </rPr>
      <t>):</t>
    </r>
  </si>
  <si>
    <t>B</t>
  </si>
  <si>
    <t>Other Effort estimated using resource plan:</t>
  </si>
  <si>
    <t>1) Blueprint:</t>
  </si>
  <si>
    <t>Content see details on "Resource Plan" Tab</t>
  </si>
  <si>
    <t>2) Build:</t>
  </si>
  <si>
    <t>3) Test:</t>
  </si>
  <si>
    <t>4) Hyper Care:</t>
  </si>
  <si>
    <t>5) Warranty (off-shore support):</t>
  </si>
  <si>
    <r>
      <rPr>
        <b/>
        <sz val="11"/>
        <color theme="1"/>
        <rFont val="Calibri"/>
        <family val="2"/>
      </rPr>
      <t>Sub Sum (</t>
    </r>
    <r>
      <rPr>
        <b/>
        <u/>
        <sz val="11"/>
        <color theme="1"/>
        <rFont val="Calibri"/>
        <family val="2"/>
      </rPr>
      <t>B1</t>
    </r>
    <r>
      <rPr>
        <b/>
        <sz val="11"/>
        <color theme="1"/>
        <rFont val="Calibri"/>
        <family val="2"/>
      </rPr>
      <t>) including "B) Build" :</t>
    </r>
  </si>
  <si>
    <t>Sub Sum (B2) excluding "B) Build" :</t>
  </si>
  <si>
    <t>C</t>
  </si>
  <si>
    <r>
      <rPr>
        <b/>
        <sz val="11"/>
        <color theme="1"/>
        <rFont val="Calibri"/>
        <family val="2"/>
      </rPr>
      <t>Project Management efforts (</t>
    </r>
    <r>
      <rPr>
        <b/>
        <u/>
        <sz val="11"/>
        <color theme="1"/>
        <rFont val="Calibri"/>
        <family val="2"/>
      </rPr>
      <t>C</t>
    </r>
    <r>
      <rPr>
        <b/>
        <sz val="11"/>
        <color theme="1"/>
        <rFont val="Calibri"/>
        <family val="2"/>
      </rPr>
      <t>):</t>
    </r>
  </si>
  <si>
    <t>D</t>
  </si>
  <si>
    <t>Total Sum of engineering efforts (D1 = B1+C):</t>
  </si>
  <si>
    <t>Calculation based on Resource Plan</t>
  </si>
  <si>
    <t>or Total Sum of engineering efforts (D2 = A+B2+C):</t>
  </si>
  <si>
    <t>Calculation based on Dev and Resource Plan</t>
  </si>
  <si>
    <t>Choose D1 or D2 as efforts estimation</t>
  </si>
  <si>
    <t>计划管理</t>
  </si>
  <si>
    <t>异常管理</t>
  </si>
  <si>
    <t>基础数据</t>
  </si>
  <si>
    <t>工艺管理</t>
  </si>
  <si>
    <t>PE</t>
  </si>
  <si>
    <t xml:space="preserve">PE </t>
  </si>
  <si>
    <t>Warranty</t>
  </si>
  <si>
    <t>生产执行</t>
  </si>
  <si>
    <t>质量管理</t>
  </si>
  <si>
    <t>设备管理</t>
  </si>
  <si>
    <t>系统集成</t>
  </si>
  <si>
    <t>报表管理</t>
  </si>
  <si>
    <t>按模块</t>
  </si>
  <si>
    <t>开发工时统计</t>
  </si>
  <si>
    <t>蓝图</t>
  </si>
  <si>
    <t>测试</t>
  </si>
  <si>
    <t>上线</t>
  </si>
  <si>
    <t>远程支持</t>
  </si>
  <si>
    <t>总计</t>
  </si>
  <si>
    <t>Tony Liu</t>
  </si>
  <si>
    <t>PM</t>
  </si>
  <si>
    <t>LE</t>
  </si>
  <si>
    <t>M1</t>
  </si>
  <si>
    <t>M2</t>
  </si>
  <si>
    <t>M3</t>
  </si>
  <si>
    <t>M4</t>
  </si>
  <si>
    <t>M5</t>
  </si>
  <si>
    <t>M6</t>
  </si>
  <si>
    <t>M7</t>
  </si>
  <si>
    <t>M9</t>
  </si>
  <si>
    <t>M10</t>
  </si>
  <si>
    <t>M11</t>
  </si>
  <si>
    <t>M12</t>
  </si>
  <si>
    <t>Year 1</t>
  </si>
  <si>
    <t>Year 2</t>
  </si>
  <si>
    <t>Sub-Total 
Man Day</t>
  </si>
  <si>
    <t>ON-SITE 
Warranty</t>
  </si>
  <si>
    <t>OFF-Shore 
Warranty</t>
  </si>
  <si>
    <t>Total 
Man-days</t>
  </si>
  <si>
    <t>物料管理</t>
  </si>
  <si>
    <t>移动应用</t>
  </si>
  <si>
    <t>DEV+Test</t>
  </si>
  <si>
    <t>URS+FDS</t>
  </si>
  <si>
    <t>Build2</t>
  </si>
  <si>
    <t>Hyper Care2</t>
  </si>
  <si>
    <t>M8</t>
  </si>
  <si>
    <t>TE</t>
  </si>
  <si>
    <t>va</t>
  </si>
  <si>
    <t>手工调整</t>
  </si>
  <si>
    <t>自动报工 </t>
  </si>
  <si>
    <t>手工报工</t>
  </si>
  <si>
    <t>计划查询</t>
  </si>
  <si>
    <t>总装车间</t>
    <phoneticPr fontId="36" type="noConversion"/>
  </si>
  <si>
    <t>规则维护</t>
  </si>
  <si>
    <t>零部件防错</t>
  </si>
  <si>
    <t>追溯件绑定</t>
  </si>
  <si>
    <t>追溯查询</t>
  </si>
  <si>
    <t>WBS/PBS</t>
    <phoneticPr fontId="36" type="noConversion"/>
  </si>
  <si>
    <t>规则维护</t>
    <phoneticPr fontId="36" type="noConversion"/>
  </si>
  <si>
    <t>道次规则</t>
  </si>
  <si>
    <t>维护维护WBS/PBS区域道次的规则，包含快速道、是否冻结道、是否禁止入、是否禁止出；</t>
  </si>
  <si>
    <t>出/入道规则</t>
  </si>
  <si>
    <t>维护WBS/PBS出入道规则；</t>
  </si>
  <si>
    <t>指定车辆入道</t>
  </si>
  <si>
    <t>对特定车辆指定入道道号；</t>
  </si>
  <si>
    <t>模式切换</t>
  </si>
  <si>
    <t>可切换自动、手动出车模式；在手动模式下，人工控制出入出车队列；</t>
  </si>
  <si>
    <t>车辆控制</t>
    <phoneticPr fontId="36" type="noConversion"/>
  </si>
  <si>
    <t>接收入道请求</t>
  </si>
  <si>
    <t>接收WBS/PBS PLC的入道请求；</t>
  </si>
  <si>
    <t>计算入道道号</t>
  </si>
  <si>
    <t>根据入道车辆信息、WBS/PBS区域车辆队列和入道规则计算出入道道号；</t>
  </si>
  <si>
    <t>反馈入道道号</t>
  </si>
  <si>
    <t>MES反馈WBS/PBS PLC入道道号；</t>
  </si>
  <si>
    <t>计算出道队列</t>
  </si>
  <si>
    <t>根据车辆队列和出道规则计算WBS/PBS出道车辆队列；</t>
  </si>
  <si>
    <t>接收出道请求</t>
  </si>
  <si>
    <t>接收WBS/PBS出道请求；</t>
  </si>
  <si>
    <t>反馈出道道号</t>
  </si>
  <si>
    <t>MES反馈WBS/PBS出道道号给PLC；</t>
  </si>
  <si>
    <t>订单重绑定</t>
  </si>
  <si>
    <t>接收并处理SAP下发数据</t>
  </si>
  <si>
    <t>整车订单BOM接收</t>
  </si>
  <si>
    <t>通过接口从SAP系统接收生产计划对应的BOM，并进行合法性检查，对错误信息进行报警；</t>
  </si>
  <si>
    <t>整车编码解析规则接收</t>
  </si>
  <si>
    <t>通过接口从SAP系统接收18位整车编码解析规则，并进行合法性检查，对错误信息进行报警；</t>
  </si>
  <si>
    <t>生产工单排产</t>
  </si>
  <si>
    <t>整车生产工单排产</t>
  </si>
  <si>
    <t>非整车生产工单生成</t>
  </si>
  <si>
    <t>生产工单调整</t>
  </si>
  <si>
    <t>生产工单锁定/锁定</t>
  </si>
  <si>
    <t>操作员可以查询出未发布的生产工单，根据实际的业务需求，选择锁定和解锁工单；</t>
  </si>
  <si>
    <t>生产工单发布</t>
  </si>
  <si>
    <t>工单发布</t>
  </si>
  <si>
    <t>自动或手工发布生产工单；</t>
  </si>
  <si>
    <t>日计划报工</t>
  </si>
  <si>
    <t>车辆经过报工点时自动发送报工相关信息回SAP；报工点和报工内容可配置；</t>
  </si>
  <si>
    <t>对售后件等非整车工单进行手工报工；</t>
  </si>
  <si>
    <t>日计划查询</t>
  </si>
  <si>
    <t>按照生产计划属性，手工查询生产计划；</t>
  </si>
  <si>
    <t>报废管理</t>
  </si>
  <si>
    <t>车辆报废</t>
  </si>
  <si>
    <t>提供界面进行车辆报废管理操作，系统记录报废相关详细信息并关闭此工单，系统可以再生成一个新的生产工单重新生产；</t>
  </si>
  <si>
    <t>焊装车间</t>
  </si>
  <si>
    <t>业务数据生成</t>
  </si>
  <si>
    <t>BSN号生成</t>
  </si>
  <si>
    <t>根据预设的规则生成BSN号（车身序列号）；</t>
  </si>
  <si>
    <t>RFID信息生成</t>
  </si>
  <si>
    <t>系统中可维护RFID数据生成规则、触发生成/更新RFI生成条件，当条件满足时，系统自动触发生成RFID数据并与生产工单绑定；</t>
  </si>
  <si>
    <t>程序号生成</t>
  </si>
  <si>
    <t>在系统内维护焊装程序号主数据，当工单发布时MES系统会通过后台服务自动生成程序号并与生产工单绑定；</t>
  </si>
  <si>
    <t>生产工单自动跟踪</t>
  </si>
  <si>
    <t>生产工单下发</t>
  </si>
  <si>
    <t>自动化主线和分线PLC向MES请求下发生产工单，MES系统接收工单下发请求，并从生产工单列表中选取未下发的主工单和子工单进行下发给PLC，工单信息包含：工单号，BSN，VIN，RFID，程序号等；</t>
  </si>
  <si>
    <t>生成工单启动</t>
  </si>
  <si>
    <t>自动化主线和分线PLCPLC通过BSN/VIN号向MES系统请求工单启动信号，并处理将结果反馈给机运PLC，PLC接收工单正常启动信息后执行工单生产任务；</t>
  </si>
  <si>
    <t>生产子工单关闭</t>
  </si>
  <si>
    <t>自动化分线子工单生产完毕后，分线PLC通过VIN向MES系统请求子工单关闭，MES系统接收车辆子工单关闭请求，MES系统会将子工单状态更改为关闭状态；</t>
  </si>
  <si>
    <t>生产过点采集</t>
  </si>
  <si>
    <t>当车辆到达RFID站点时，机运PLC通过RFID读写器读取车辆信息，并向MES系统发送过点请求，MES系统接收过点请求信号后，会记录车辆过点信息并处理系统任务；</t>
  </si>
  <si>
    <t>RFID数据下发</t>
  </si>
  <si>
    <t>当车辆或部件到达RFID信息站点时，PLC通过VIN号向MES请求RFID信息，MES系统接收RFID信息请求并反馈车辆或部件的RFID信息给PLC；</t>
  </si>
  <si>
    <t>自动路由管理</t>
  </si>
  <si>
    <t>车辆路由</t>
  </si>
  <si>
    <t>车辆和部件拉出</t>
  </si>
  <si>
    <t>车辆或部件到达拉出站点时，机运PLC通过BSN/VIN向MES请求路由,如MES系统记录的车辆标志为拉出车辆，MES反馈PLC需要将车辆或部件拉出，PLC控制车辆或部件拉出并反馈，如果此车辆未标记为拉出车辆，则MES将车辆标记为拉出车辆，操作工将拉出跟踪条码贴在拉出车辆或者部件上，通过MES移动端扫描跟踪条码并从PLC中获取拉出车辆或者部件的VIN号后在绑定；</t>
  </si>
  <si>
    <t>车辆和部件拉入</t>
  </si>
  <si>
    <t>当车辆或部件到达拉入站点时，PLC会通过BSN/VIN号和跟踪号向MES请求车辆拉入信号，MES会判断VIN号和跟踪号与拉出时绑定是否一致，MES系统会记录车辆或部件拉入信息，同时MES系统会反馈车辆或部件拉入信息给PLC。</t>
  </si>
  <si>
    <t>生产工单人工跟踪</t>
  </si>
  <si>
    <t>人工过点采集</t>
  </si>
  <si>
    <t>人工车辆拉出</t>
  </si>
  <si>
    <t>通过现场客户端或移动终端人工扫码采集车辆拉出数据；（没有PLC和RFID,采用手工扫描过点；应有软件配置化设计来实现此处的两种模式）</t>
  </si>
  <si>
    <t>人工车辆拉入</t>
  </si>
  <si>
    <t>通过现场客户端或移动终端人工扫码采集车辆拉入数据；（没有PLC和RFID,采用手工扫描过点；应有软件配置化设计来实现此处的两种模式）</t>
  </si>
  <si>
    <t>人工路由管理</t>
  </si>
  <si>
    <t>人工路由</t>
  </si>
  <si>
    <t>可在系统定义质量、抽检等路由控制条件，当车辆到达路由站点时，通过客户端人工扫码的方式请求车辆路由信息，MES系统会校验车辆是否需要执行路由操作，如果需要，则MES在客户端上提示车辆路由信息;
（SUV是通过PLC和MES后台服务交互，不需要人工判断，轻卡需要人工扫描，调用后台服务，并由人工进行确认；应有软件配置化设计来实现此处的两种模式）</t>
    <phoneticPr fontId="36" type="noConversion"/>
  </si>
  <si>
    <t>打印管理</t>
  </si>
  <si>
    <t>装车单打印</t>
  </si>
  <si>
    <t>系统按条件触发装车单打印，打印触发条件、关联打印机、装车单模板等可配置；</t>
  </si>
  <si>
    <t>条码打印</t>
  </si>
  <si>
    <t>系统按条件触发车辆条码打印，打印触发条件、关联打印机、车辆条码模板等可配置；</t>
  </si>
  <si>
    <t>生产队列指示</t>
  </si>
  <si>
    <t>工位屏显示</t>
  </si>
  <si>
    <t>可分站点定制生产队列指示，队列内容可配置，可实时更新的队列数据及生产状态，更新各个生产指示屏上的当前队列：待生产的、当前生产和已生产的订单用不同颜色状态显示，生产指示屏实时刷新显示当前
状态；（MES有数据，SUV是在EP中展示，轻卡需要单独展示,增加队列及生产指示文件打印功能）</t>
    <phoneticPr fontId="36" type="noConversion"/>
  </si>
  <si>
    <t>调整线上线</t>
  </si>
  <si>
    <t>打印队列</t>
  </si>
  <si>
    <t>质量报警锁车</t>
  </si>
  <si>
    <t>MES系统采集车辆过点信息，系统会自动校验当前车辆是否存在质量问题并且当前站点是否为质量报警锁车点，MES系统会下发报警信息给对应的报警设备，报警设备完成质量锁车动作；报警的站点系统可配置；</t>
  </si>
  <si>
    <t>通过现场客户端或移动终端人工扫码采集车辆拉出数据；（轻卡线没有RFID，需要人工扫描过点，SUV是PLC过点扫描；这里还是自动、人工两种模式，应有软件配置化设计）</t>
  </si>
  <si>
    <t>通过现场客户端或移动终端人工扫码采集车辆拉入数据；（轻卡线没有RFID，需要人工扫描过点，SUV是PLC过点扫描；这里还是自动、人工两种模式，应有软件配置化设计）</t>
  </si>
  <si>
    <t>路由管理</t>
  </si>
  <si>
    <t>可在系统定义质量、抽检等路由控制条件，当车辆到达路由站点时，通过客户端人工扫码的方式请求车辆路由信息，MES系统会校验车辆是否需要执行路由操作，如果需要，则MES在客户端上提示车辆路由信息;
（SUV是通过PLC过点后和MES后台服务交互，不需要人工判断，轻卡需要人工扫描，调用后台服务，并由人工进行确认，同焊装，评估只给一份开发工作量；这里还是自动、人工两种模式，应有软件配置化设计）</t>
    <phoneticPr fontId="36" type="noConversion"/>
  </si>
  <si>
    <t>道闸控制</t>
  </si>
  <si>
    <t>当车辆到达道闸控制站点时，通过客户端人工扫码的方式获取车辆信息，MES系统会校验车辆是否可以通过道闸，并向道闸系统反馈是否放行信息，道闸系统执行是否放行操作;</t>
  </si>
  <si>
    <t>标签打印</t>
  </si>
  <si>
    <t>系统按条件触发标签打印，打印触发条件、关联打印机、标签模板等可配置；</t>
  </si>
  <si>
    <t>可按站点配置、查询、打印生产队列指示；队列内容可配置，可通过与系统集成获取SVO车辆配置信息并在队列中显示，或通过链接和打印SVO车生产指示文件；（同焊装，评估只给一份开发工作量）</t>
  </si>
  <si>
    <t>防错&amp;追溯</t>
  </si>
  <si>
    <t>在总装主线及分装线，有零部件装配防错需求的工位，系统会设置操作指示屏，工人进行零部件装配前需要扫描零部件条码，系统根据读取的零部件条码，以及车辆零部件装配明细自动比对是否有错装情况，并进行绑定；（SUV在EP中实现，轻卡需要在标准产品中启用这个功能；）</t>
  </si>
  <si>
    <t>针对有追溯要求的关键零部件，在装配工位系统会设置操作指示屏，工人装配前需要扫描零部件条码，系统根据装配明细自动比对是否有错装情况，并进行关键件和车辆的绑定，系统保存追溯件信息；（SUV在EP中实现，轻卡需要在标准产品中启用这个功能；）</t>
  </si>
  <si>
    <t>系统会记录零部件装配记录，形成装配清单，可通过系统正反向查询车辆装配零部件信息及零部件所装配到的车辆信息，实现零部件装配追溯。从MES界面上能看到零部件绑定及匹配的结果；（SUV在EP中实现，轻卡需要在标准产品中启用这个功能；）</t>
  </si>
  <si>
    <t>铭牌打刻</t>
  </si>
  <si>
    <t>在系统中维护铭牌主数据；MES系统发送车辆队列和铭牌打刻信息至铭牌打刻系统，铭牌系统接收MES下发的信息进行铭牌打刻的操作。</t>
  </si>
  <si>
    <t>车辆队列广播</t>
  </si>
  <si>
    <t>在系统内维护车辆队列主数据，当车辆过点MES系统采集车辆过点相关信息，根据维护的主数据生成车辆队列信息，通过接口发送车辆队列信息给第三方系统；
（根据实际业务增加接口）</t>
    <phoneticPr fontId="36" type="noConversion"/>
  </si>
  <si>
    <t>系统按条件触发车辆条码打印，打印触发条件、关联打印机、车辆条码模板等可配置；</t>
    <phoneticPr fontId="11" type="noConversion"/>
  </si>
  <si>
    <t>通过现场客户端人工扫码采集车辆过点信息并处理系统任务； （没有PLC和RFID,采用手工扫描过点；应有软件配置化设计来实现此处的两种模式）</t>
    <phoneticPr fontId="11" type="noConversion"/>
  </si>
  <si>
    <t>通过现场客户端人工扫码采集车辆过点信息并处理系统任务；（轻卡线没有RFID，需要人工扫描过点，SUV是PLC过点扫描；这里还是自动、人工两种模式，应有软件配置化设计）</t>
    <phoneticPr fontId="11" type="noConversion"/>
  </si>
  <si>
    <t>根据预设参数和约束条件，将SAP批量计划分解为一车一单的MES订单；</t>
    <phoneticPr fontId="11" type="noConversion"/>
  </si>
  <si>
    <t>将SAP非订单车生产计划按照排产模型生成非订单车工单（地板三大件+左右侧围），工单信息生成后计划员会将非订单车工单插入到生产工单队列中；</t>
    <phoneticPr fontId="11" type="noConversion"/>
  </si>
  <si>
    <t>同型号车辆订单互换，满足加急等特殊要求，具体规则蓝图阶段详细讨论；应有软件配置化设计来实现此处的规则</t>
    <phoneticPr fontId="11" type="noConversion"/>
  </si>
  <si>
    <t>可按站点配置、查询、打印生产队列指示；队列内容可配置，可通过与系统集成获取SVO车辆配置信息并在队列中显示，或通过链接和打印SVO车生产指示文件；</t>
    <phoneticPr fontId="11" type="noConversion"/>
  </si>
  <si>
    <t>系统管理</t>
  </si>
  <si>
    <t>平台配置</t>
  </si>
  <si>
    <t>主数据导入</t>
  </si>
  <si>
    <t>系统提供可配置文件的导入、数据校验；</t>
    <phoneticPr fontId="36" type="noConversion"/>
  </si>
  <si>
    <t>系统日志记录</t>
  </si>
  <si>
    <t>记录系统配置变化以及主数据操作记录，生成操作日志，便于查询和追溯；</t>
    <phoneticPr fontId="36" type="noConversion"/>
  </si>
  <si>
    <t>系统健康监控</t>
  </si>
  <si>
    <t>系统提供MES涉及的关键设备的健康状况监控、异常报警及异常处理工作流程，并提供对各类监控参数的配置；</t>
    <phoneticPr fontId="36" type="noConversion"/>
  </si>
  <si>
    <t>主数据管理</t>
  </si>
  <si>
    <t>工厂主数据</t>
  </si>
  <si>
    <t>系统提供工厂主数据相关配置功能的增删改查功能；</t>
    <phoneticPr fontId="36" type="noConversion"/>
  </si>
  <si>
    <t>产品主数据</t>
  </si>
  <si>
    <t>系统提供产品主数据相配置关功能的增删改查功能；</t>
    <phoneticPr fontId="36" type="noConversion"/>
  </si>
  <si>
    <t>工艺主数据</t>
  </si>
  <si>
    <t>系统提供工艺主数据相关配置功能的增删改查功能；</t>
    <phoneticPr fontId="36" type="noConversion"/>
  </si>
  <si>
    <t>打印主数据</t>
  </si>
  <si>
    <t>系统提供打印主数据相关配置功能的增删改查功能；</t>
    <phoneticPr fontId="36" type="noConversion"/>
  </si>
  <si>
    <t>物流主数据</t>
    <phoneticPr fontId="36" type="noConversion"/>
  </si>
  <si>
    <t>系统提供物流主数据相关配置功能的增删改查功能；</t>
    <phoneticPr fontId="36" type="noConversion"/>
  </si>
  <si>
    <t>异常处理规则</t>
    <phoneticPr fontId="36" type="noConversion"/>
  </si>
  <si>
    <t>异常处理规则配置，异常分配，工作流，升级处理；</t>
    <phoneticPr fontId="36" type="noConversion"/>
  </si>
  <si>
    <t>权限管理</t>
  </si>
  <si>
    <t>身份验证</t>
  </si>
  <si>
    <t>系统通过对操作员进行员工信息认证时，载入对应角色、权限的系统界面供员工操作；</t>
    <phoneticPr fontId="36" type="noConversion"/>
  </si>
  <si>
    <t>用户信息</t>
  </si>
  <si>
    <t>系统提供统一的用户管理和权限分配功能；</t>
    <phoneticPr fontId="36" type="noConversion"/>
  </si>
  <si>
    <t>权限分配</t>
  </si>
  <si>
    <t>系统用户可分级管理，同时权限可分级管理，上级可分配下级自己有的权限；</t>
    <phoneticPr fontId="36" type="noConversion"/>
  </si>
  <si>
    <t>页面权限</t>
  </si>
  <si>
    <t>系统页面具备权限分配功能；</t>
    <phoneticPr fontId="36" type="noConversion"/>
  </si>
  <si>
    <t>状态锁定</t>
  </si>
  <si>
    <t>根据用户的非法操作次数或其他业务需要设定客户的锁定状态，从而限制其进行步的操作；</t>
    <phoneticPr fontId="36" type="noConversion"/>
  </si>
  <si>
    <t>历史数据迁移</t>
  </si>
  <si>
    <t>保证数据高可用性和高并发行，及时进行生产数据库到历史数据库的全归档；</t>
    <phoneticPr fontId="36" type="noConversion"/>
  </si>
  <si>
    <t>序号</t>
    <phoneticPr fontId="11" type="noConversion"/>
  </si>
  <si>
    <t>一级模块</t>
    <phoneticPr fontId="11" type="noConversion"/>
  </si>
  <si>
    <t>二级模块</t>
    <phoneticPr fontId="11" type="noConversion"/>
  </si>
  <si>
    <t>功能项</t>
    <phoneticPr fontId="11" type="noConversion"/>
  </si>
  <si>
    <t>功能描述</t>
    <phoneticPr fontId="11" type="noConversion"/>
  </si>
  <si>
    <t>SAP系统集成</t>
  </si>
  <si>
    <t>物料信息、供应商信息、供应商日供货信息、道口收发货信息、库存转储信息、SAP下架指令等；
整车订单接收、整车BOM接收、整车报交信息、关键件绑定信息、整车编码解析规则、车身BOM接收等；</t>
  </si>
  <si>
    <t>HR系统集成</t>
  </si>
  <si>
    <t>获取人员主数据和考勤数据；</t>
  </si>
  <si>
    <t>制造APP集成</t>
  </si>
  <si>
    <t>向APP系统发送过点、在线车辆和停线信息；</t>
  </si>
  <si>
    <t>企业平台集成</t>
  </si>
  <si>
    <t>发送OBD和排放检测等数据；</t>
  </si>
  <si>
    <t>能源系统集成</t>
  </si>
  <si>
    <t>获取工厂能耗数据；</t>
  </si>
  <si>
    <t>EAM系统集成</t>
  </si>
  <si>
    <t>获取设备主数据、保养计划，发送生产指标、设备报警等；</t>
  </si>
  <si>
    <t>JMC QLS系统集成</t>
  </si>
  <si>
    <t>获取QLS系统车辆缺陷数据；</t>
  </si>
  <si>
    <t>设备集成</t>
  </si>
  <si>
    <t>机运线系统</t>
  </si>
  <si>
    <t>与机运PLC集成，接收和发送生产执行和跟踪数据，接收设备运行状态和报警数据；</t>
  </si>
  <si>
    <t>AGV</t>
  </si>
  <si>
    <t>与车间和物流区域AGV系统集成；(与SUV线类似)</t>
  </si>
  <si>
    <t>车间设备PLC</t>
  </si>
  <si>
    <t>与车间的PLC集成，采集现场设备的异常报警数据；</t>
  </si>
  <si>
    <t>电检系统</t>
  </si>
  <si>
    <t>系统发送车辆配置数据给电检系统，采集检测结果；</t>
  </si>
  <si>
    <t>检测线数据</t>
  </si>
  <si>
    <t>采集检测线系统检测结果OK/NOK结果信息以及各项检测数据值；</t>
  </si>
  <si>
    <t>OBD和排放检测</t>
  </si>
  <si>
    <t>采集发送OBD和排放检测等数据；(与SUV线类似)</t>
  </si>
  <si>
    <t>道闸系统</t>
  </si>
  <si>
    <t>将发送道闸开关信号发送至道闸系统；(与SUV线类似)</t>
  </si>
  <si>
    <t>质量报警设备</t>
  </si>
  <si>
    <t>将质量报警信息发送至质量报警设备；(与SUV线类似)</t>
  </si>
  <si>
    <t>VIN打刻</t>
  </si>
  <si>
    <t>将VIN信息发送至车间VIN打刻系统；(与SUV线类似)</t>
  </si>
  <si>
    <t>铭牌打印</t>
  </si>
  <si>
    <t>将铭牌打印信息发送至车间铭牌打刻系统；(与SUV线类似)</t>
  </si>
  <si>
    <t>LED系统集成</t>
  </si>
  <si>
    <t>调用LED系统接口发送显示数据给现场LED</t>
  </si>
  <si>
    <t>设备报表</t>
  </si>
  <si>
    <t>瓶颈分析</t>
  </si>
  <si>
    <t>查询某段时间范围内各工位的生产状态；</t>
  </si>
  <si>
    <t>瓶颈测定</t>
  </si>
  <si>
    <t>查询某段时间范围内的瓶颈工位；</t>
  </si>
  <si>
    <t>停线分析</t>
  </si>
  <si>
    <t>用户可以根据停线原因，事件，地点查询，进行生产过程分析；</t>
  </si>
  <si>
    <t>统计车间、生产线的平均故障恢复时间；</t>
  </si>
  <si>
    <t>停机统计</t>
  </si>
  <si>
    <t>统计某段时间范围内设备停机时间；</t>
  </si>
  <si>
    <t>故障统计</t>
  </si>
  <si>
    <t>某段时间范围内设备停机汇总；</t>
  </si>
  <si>
    <t>Top 10故障报表</t>
  </si>
  <si>
    <t>查询某段时间范围内前10故障设备；</t>
  </si>
  <si>
    <t>生产报表</t>
  </si>
  <si>
    <t>过站报表</t>
  </si>
  <si>
    <t>统计各个站点每天的生产量；</t>
  </si>
  <si>
    <t>完工报表</t>
  </si>
  <si>
    <t>统计每天焊装，涂装，总装三个车间完工站点的数量；</t>
  </si>
  <si>
    <t>小时产量报表</t>
  </si>
  <si>
    <t>统计各个站点每小时生产量；</t>
  </si>
  <si>
    <t>生产日报表</t>
  </si>
  <si>
    <t>统计每个车间每个车型的每天的生产量；</t>
  </si>
  <si>
    <t>质量报表</t>
  </si>
  <si>
    <t>缺陷报表</t>
  </si>
  <si>
    <t>查询某辆车的车辆缺陷信息；</t>
  </si>
  <si>
    <t>检测报表</t>
  </si>
  <si>
    <t>查询某辆车的车辆检验记录；</t>
  </si>
  <si>
    <t>车间质量总览</t>
  </si>
  <si>
    <t>查询各个车间生产质量信息（FTT，FPV，Top 10大缺陷）；</t>
  </si>
  <si>
    <t>追溯件报表</t>
  </si>
  <si>
    <t>查询某辆车的绑定的追溯零件列表；</t>
  </si>
  <si>
    <t>车辆档案表</t>
  </si>
  <si>
    <t>生产订单信息（订单，BOM，属性信息等）；
生产过程记录（生产过点数据，员工操作记录）
设备集成数据（从设备采集的结果数据，包括拧紧记录，加注记录等）；
零部件谱系（一般车辆提供关键零部件装配记录，出口车辆还需要提供特殊零件信息）
过程质量数据（缺陷列表）；
检测线检测结果（分类检测项检测结果）；
证书信息（合格证，燃油标识，一致性证书，环保VIN等）；</t>
  </si>
  <si>
    <t>生产监控</t>
  </si>
  <si>
    <t>Andon</t>
  </si>
  <si>
    <t>焊装车间Andon</t>
  </si>
  <si>
    <t>车间生产发生ANDON事件后，现场通过通过Andon按钮盒触发Andon事件，类型包括质量、设备、求助、物料等。MES系统接收ANDON呼叫信息、设备故障信息并将相关信息在ANDON屏上显示，现场问题解决完毕后Andon按钮复位，MES系统接收ANDON报警复位信号，ANDON屏显示对应的报警复位信息；</t>
  </si>
  <si>
    <t>涂装车间andon</t>
  </si>
  <si>
    <t>车间生产发生ANDON事件后，MES工位屏会有报警显示，操作工在当前MES工位屏选择问题类型，类型包括质量、设备、求助、物料等、辅助工装、工具。MES系统接收ANDON呼叫信息、设备故障信息并将相关信息在ANDON屏上显示，问题解决完毕在MES工位屏复位报警，系统接收ANDON报警复位信号进行复位，ANDON屏显示对应的报警复位信息；</t>
  </si>
  <si>
    <t>总装车间andon</t>
  </si>
  <si>
    <t>PMC</t>
  </si>
  <si>
    <t>焊装车间PMC</t>
  </si>
  <si>
    <t>冲压PMC监控屏监控的内容包括，冲压车间各产线状态、压机状态监控，实时采集并显示设备重要报警信息，实时采集并显示PLC通讯状态。车间总览实时显示车间计划产量、实际产量、FTT、员工出勤情况，各生产线状态、停线原因（设备、物料、质量、求助等）、在线量、产量、FTT、停线时间，Buffer区状态、在线量、最小量、最大量等；</t>
  </si>
  <si>
    <t>涂装车间PMC</t>
  </si>
  <si>
    <t>涂装PMC监控屏监控的内容包括，涂装车间各产线状态、工位状态、设备状态监控，实时采集并显示设备重要报警信息，实时采集并显示PLC通讯状态。车间总览实时显示车间计划产量、实际产量、员工出勤情况，各生产线状态、停线原因（设备、物料、质量、求助等）、在线量、产量、停线时间等；</t>
  </si>
  <si>
    <t>总装车间PMC</t>
  </si>
  <si>
    <t>总装PMC监控屏监控的内容包括，总装车间各产线状态、工位状态、设备状态监控，实时采集并显示设备重要报警信息，实时采集并显示PLC通讯状态。车间总览实时显示车间计划产量、实际产量、FTT、员工出勤情况，各生产线状态、停线原因（设备、物料、质量、求助等）、在线量、产量、FTT、停线时间，Buffer区状态、在线量、最小量、最大量等；</t>
  </si>
  <si>
    <t>WBS/PBS PMC</t>
  </si>
  <si>
    <t>WBS/PBS PMC监控屏监控的内容包括，WBS/PBS总览、各区域车辆位置信息、车辆生产信息、车辆状态信息等；</t>
  </si>
  <si>
    <t>ANDON显示平台</t>
  </si>
  <si>
    <t>ANDON屏显示平台开发</t>
  </si>
  <si>
    <t>安卓智能电视实现ANDON屏显示平台开发</t>
  </si>
  <si>
    <t>MTBF报表</t>
  </si>
  <si>
    <t>轻卡主数据</t>
  </si>
  <si>
    <t>轻卡车辆属性主数据，系统提供打印主数据相关配置功能的增删改查功能；</t>
  </si>
  <si>
    <t>DMS系统集成</t>
  </si>
  <si>
    <t>发送出口车辆配置单；</t>
  </si>
  <si>
    <t>优先级</t>
    <phoneticPr fontId="11" type="noConversion"/>
  </si>
  <si>
    <t>计划完成日期</t>
    <phoneticPr fontId="11" type="noConversion"/>
  </si>
  <si>
    <t>备注</t>
    <phoneticPr fontId="11" type="noConversion"/>
  </si>
  <si>
    <t>高</t>
  </si>
  <si>
    <t>中</t>
  </si>
  <si>
    <t>低</t>
  </si>
  <si>
    <t>订单接口修改，新增轻卡业务字段</t>
    <phoneticPr fontId="11" type="noConversion"/>
  </si>
  <si>
    <t>与SUV一致</t>
    <phoneticPr fontId="11" type="noConversion"/>
  </si>
  <si>
    <t>极高</t>
  </si>
  <si>
    <t>负责人</t>
    <phoneticPr fontId="11" type="noConversion"/>
  </si>
  <si>
    <t>张政委</t>
    <phoneticPr fontId="11" type="noConversion"/>
  </si>
  <si>
    <t>完成</t>
    <phoneticPr fontId="11" type="noConversion"/>
  </si>
  <si>
    <t>根据生产需要，手工调整日计划；</t>
    <phoneticPr fontId="11" type="noConversion"/>
  </si>
  <si>
    <t>石秦锋</t>
    <phoneticPr fontId="11" type="noConversion"/>
  </si>
  <si>
    <t>状态</t>
    <phoneticPr fontId="11" type="noConversion"/>
  </si>
  <si>
    <t>刘德铭</t>
    <phoneticPr fontId="11" type="noConversion"/>
  </si>
  <si>
    <t>是否必需</t>
    <phoneticPr fontId="11" type="noConversion"/>
  </si>
  <si>
    <t>是</t>
    <phoneticPr fontId="11" type="noConversion"/>
  </si>
  <si>
    <t>是</t>
    <phoneticPr fontId="11" type="noConversion"/>
  </si>
  <si>
    <t>是</t>
    <phoneticPr fontId="11" type="noConversion"/>
  </si>
  <si>
    <t>是</t>
    <phoneticPr fontId="11" type="noConversion"/>
  </si>
  <si>
    <t>是</t>
    <phoneticPr fontId="11" type="noConversion"/>
  </si>
  <si>
    <t>是</t>
    <phoneticPr fontId="11" type="noConversion"/>
  </si>
  <si>
    <t>是</t>
    <phoneticPr fontId="11" type="noConversion"/>
  </si>
  <si>
    <t>生产计划接收</t>
    <phoneticPr fontId="11" type="noConversion"/>
  </si>
  <si>
    <t>石秦锋</t>
    <phoneticPr fontId="11" type="noConversion"/>
  </si>
  <si>
    <t>完成</t>
    <phoneticPr fontId="11" type="noConversion"/>
  </si>
  <si>
    <t>刘德铭</t>
    <phoneticPr fontId="11" type="noConversion"/>
  </si>
  <si>
    <t>可在系统定义质量、抽检等路由控制条件，当车辆到达路由站点时，PLC通过BSN/VIN号向MES请求车辆路由信息，MES系统会校验车辆是否需要执行路由操作，如果需要，则MES反馈车辆路由信息给机运PLC， PLC接收MES车辆路由信息进行路由操作;</t>
    <phoneticPr fontId="11" type="noConversion"/>
  </si>
  <si>
    <t>物料主数据接收</t>
    <phoneticPr fontId="11" type="noConversion"/>
  </si>
  <si>
    <t>通过接口从SAP系统接收物料主数据，并进行合法性检查，对错误信息进行报警；</t>
    <phoneticPr fontId="11" type="noConversion"/>
  </si>
  <si>
    <t>通过接口从SAP系统接收生产计划，并进行完整性检查，对错误信息进行报警；</t>
    <phoneticPr fontId="11" type="noConversion"/>
  </si>
  <si>
    <r>
      <t>1.扩展字段
2.在OrderItem需要填写生产线
3.轻卡不需要将数据发给EP；
4.轻卡是否需要发送给QLS</t>
    </r>
    <r>
      <rPr>
        <b/>
        <sz val="8"/>
        <color rgb="FFFF0000"/>
        <rFont val="宋体"/>
        <family val="3"/>
        <charset val="134"/>
        <scheme val="minor"/>
      </rPr>
      <t>（待定）</t>
    </r>
    <phoneticPr fontId="11" type="noConversion"/>
  </si>
  <si>
    <t>通过生产排程或者其他规则获取三条焊装主线暂存区的驾驶室上调整线的顺序；</t>
    <phoneticPr fontId="11" type="noConversion"/>
  </si>
  <si>
    <t>生产工单人工跟踪</t>
    <phoneticPr fontId="11" type="noConversion"/>
  </si>
  <si>
    <t>从SAP获取或在系统中配置需要精确追溯的关键零部件清单，并针对每种关键零部件配置对应的装配防错条码规则。在关键零部件扫描绑定时需要判断扫描的关键零部件条码编码规则是否符合定义的装配防错条码规则，以免错装； （SUV在EP中实现，轻卡需要在标准产品中启用这个功能；）</t>
    <phoneticPr fontId="11" type="noConversion"/>
  </si>
  <si>
    <t>通过现场客户端人工扫码的方式启动生产工单；（轻卡有分为两条手动线和一条自动线，手动线采用人工扫码生成过点信息，自动线通过RFID自动读取过点信息。针对自动线的过点，与SUV线是一样的；针对手动线的部分其对应MES的功能是不一样。这里应有软件配置化设计）</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</si>
</sst>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409]mmm\-yy;@"/>
  </numFmts>
  <fonts count="43" x14ac:knownFonts="1">
    <font>
      <sz val="11"/>
      <color theme="1"/>
      <name val="宋体"/>
      <charset val="134"/>
      <scheme val="minor"/>
    </font>
    <font>
      <sz val="11"/>
      <color theme="1"/>
      <name val="宋体"/>
      <family val="2"/>
      <scheme val="minor"/>
    </font>
    <font>
      <sz val="11"/>
      <color theme="1"/>
      <name val="宋体"/>
      <family val="2"/>
      <charset val="134"/>
      <scheme val="minor"/>
    </font>
    <font>
      <sz val="11"/>
      <color theme="1"/>
      <name val="宋体"/>
      <family val="2"/>
      <scheme val="minor"/>
    </font>
    <font>
      <b/>
      <sz val="11"/>
      <color theme="1"/>
      <name val="宋体"/>
      <family val="3"/>
      <charset val="134"/>
      <scheme val="minor"/>
    </font>
    <font>
      <sz val="16"/>
      <color rgb="FFFF0000"/>
      <name val="宋体"/>
      <family val="3"/>
      <charset val="134"/>
      <scheme val="minor"/>
    </font>
    <font>
      <sz val="18"/>
      <color rgb="FFFF0000"/>
      <name val="宋体"/>
      <family val="3"/>
      <charset val="134"/>
      <scheme val="minor"/>
    </font>
    <font>
      <b/>
      <sz val="9"/>
      <color theme="0"/>
      <name val="宋体"/>
      <family val="3"/>
      <charset val="134"/>
      <scheme val="minor"/>
    </font>
    <font>
      <b/>
      <sz val="9"/>
      <color theme="1"/>
      <name val="宋体"/>
      <family val="3"/>
      <charset val="134"/>
      <scheme val="minor"/>
    </font>
    <font>
      <b/>
      <sz val="9"/>
      <color indexed="8"/>
      <name val="宋体"/>
      <family val="3"/>
      <charset val="134"/>
      <scheme val="minor"/>
    </font>
    <font>
      <sz val="9"/>
      <color indexed="8"/>
      <name val="宋体"/>
      <family val="3"/>
      <charset val="134"/>
      <scheme val="minor"/>
    </font>
    <font>
      <sz val="9"/>
      <name val="宋体"/>
      <family val="3"/>
      <charset val="134"/>
      <scheme val="minor"/>
    </font>
    <font>
      <sz val="9"/>
      <color theme="1"/>
      <name val="宋体"/>
      <family val="3"/>
      <charset val="134"/>
      <scheme val="minor"/>
    </font>
    <font>
      <b/>
      <sz val="9"/>
      <name val="宋体"/>
      <family val="3"/>
      <charset val="134"/>
      <scheme val="minor"/>
    </font>
    <font>
      <sz val="7"/>
      <name val="宋体"/>
      <family val="3"/>
      <charset val="134"/>
      <scheme val="minor"/>
    </font>
    <font>
      <b/>
      <sz val="7"/>
      <name val="宋体"/>
      <family val="3"/>
      <charset val="134"/>
      <scheme val="minor"/>
    </font>
    <font>
      <b/>
      <sz val="10"/>
      <name val="宋体"/>
      <family val="3"/>
      <charset val="134"/>
      <scheme val="minor"/>
    </font>
    <font>
      <b/>
      <sz val="7"/>
      <color theme="0"/>
      <name val="宋体"/>
      <family val="3"/>
      <charset val="134"/>
      <scheme val="minor"/>
    </font>
    <font>
      <sz val="10"/>
      <name val="宋体"/>
      <family val="3"/>
      <charset val="134"/>
      <scheme val="minor"/>
    </font>
    <font>
      <b/>
      <sz val="11"/>
      <name val="宋体"/>
      <family val="3"/>
      <charset val="134"/>
      <scheme val="minor"/>
    </font>
    <font>
      <sz val="11"/>
      <name val="宋体"/>
      <family val="3"/>
      <charset val="134"/>
      <scheme val="minor"/>
    </font>
    <font>
      <b/>
      <sz val="7"/>
      <color rgb="FFFF0000"/>
      <name val="宋体"/>
      <family val="3"/>
      <charset val="134"/>
      <scheme val="minor"/>
    </font>
    <font>
      <b/>
      <sz val="9"/>
      <color theme="0"/>
      <name val="微软雅黑"/>
      <family val="2"/>
      <charset val="134"/>
    </font>
    <font>
      <b/>
      <sz val="9"/>
      <color rgb="FF000000"/>
      <name val="宋体"/>
      <family val="3"/>
      <charset val="134"/>
      <scheme val="minor"/>
    </font>
    <font>
      <sz val="9"/>
      <color rgb="FF000000"/>
      <name val="宋体"/>
      <family val="3"/>
      <charset val="134"/>
      <scheme val="minor"/>
    </font>
    <font>
      <b/>
      <sz val="11"/>
      <color theme="1"/>
      <name val="Calibri"/>
      <family val="2"/>
    </font>
    <font>
      <b/>
      <u/>
      <sz val="11"/>
      <color theme="1"/>
      <name val="Calibri"/>
      <family val="2"/>
    </font>
    <font>
      <sz val="9"/>
      <name val="宋体"/>
      <family val="3"/>
      <charset val="134"/>
      <scheme val="minor"/>
    </font>
    <font>
      <sz val="7"/>
      <name val="宋体"/>
      <family val="3"/>
      <charset val="134"/>
      <scheme val="minor"/>
    </font>
    <font>
      <u/>
      <sz val="11"/>
      <color indexed="12"/>
      <name val="Calibri"/>
      <family val="2"/>
    </font>
    <font>
      <sz val="9"/>
      <color indexed="8"/>
      <name val="宋体"/>
      <family val="2"/>
      <scheme val="minor"/>
    </font>
    <font>
      <sz val="9"/>
      <color theme="1"/>
      <name val="宋体"/>
      <family val="2"/>
      <scheme val="minor"/>
    </font>
    <font>
      <b/>
      <sz val="11"/>
      <color theme="1"/>
      <name val="宋体"/>
      <family val="3"/>
      <charset val="134"/>
      <scheme val="minor"/>
    </font>
    <font>
      <b/>
      <sz val="12"/>
      <color theme="0"/>
      <name val="宋体"/>
      <family val="3"/>
      <charset val="134"/>
      <scheme val="minor"/>
    </font>
    <font>
      <sz val="8"/>
      <name val="宋体"/>
      <family val="2"/>
      <scheme val="minor"/>
    </font>
    <font>
      <b/>
      <sz val="8"/>
      <name val="宋体"/>
      <family val="2"/>
      <scheme val="minor"/>
    </font>
    <font>
      <sz val="9"/>
      <name val="宋体"/>
      <family val="2"/>
      <charset val="134"/>
      <scheme val="minor"/>
    </font>
    <font>
      <sz val="8"/>
      <name val="微软雅黑"/>
      <family val="2"/>
      <charset val="134"/>
    </font>
    <font>
      <sz val="9"/>
      <name val="微软雅黑"/>
      <family val="2"/>
      <charset val="134"/>
    </font>
    <font>
      <b/>
      <sz val="8"/>
      <color rgb="FFFF0000"/>
      <name val="宋体"/>
      <family val="3"/>
      <charset val="134"/>
      <scheme val="minor"/>
    </font>
    <font>
      <sz val="9"/>
      <color indexed="81"/>
      <name val="宋体"/>
      <charset val="134"/>
    </font>
    <font>
      <b/>
      <sz val="9"/>
      <color indexed="81"/>
      <name val="宋体"/>
      <charset val="134"/>
    </font>
    <font>
      <b/>
      <sz val="9"/>
      <color indexed="81"/>
      <name val="宋体"/>
      <family val="3"/>
      <charset val="134"/>
    </font>
  </fonts>
  <fills count="24">
    <fill>
      <patternFill patternType="none"/>
    </fill>
    <fill>
      <patternFill patternType="gray125"/>
    </fill>
    <fill>
      <patternFill patternType="solid">
        <fgColor theme="9" tint="0.79995117038483843"/>
        <bgColor indexed="64"/>
      </patternFill>
    </fill>
    <fill>
      <patternFill patternType="solid">
        <fgColor theme="8" tint="0.39994506668294322"/>
        <bgColor indexed="64"/>
      </patternFill>
    </fill>
    <fill>
      <patternFill patternType="solid">
        <fgColor theme="7" tint="0.39994506668294322"/>
        <bgColor indexed="64"/>
      </patternFill>
    </fill>
    <fill>
      <patternFill patternType="solid">
        <fgColor theme="6" tint="0.39994506668294322"/>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3" tint="0.39994506668294322"/>
        <bgColor indexed="64"/>
      </patternFill>
    </fill>
    <fill>
      <patternFill patternType="solid">
        <fgColor theme="2" tint="-0.499984740745262"/>
        <bgColor indexed="64"/>
      </patternFill>
    </fill>
    <fill>
      <patternFill patternType="solid">
        <fgColor rgb="FFC00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indexed="22"/>
        <bgColor indexed="64"/>
      </patternFill>
    </fill>
    <fill>
      <patternFill patternType="solid">
        <fgColor theme="3" tint="0.59999389629810485"/>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2F2F2"/>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s>
  <borders count="64">
    <border>
      <left/>
      <right/>
      <top/>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dashed">
        <color auto="1"/>
      </left>
      <right style="dashed">
        <color auto="1"/>
      </right>
      <top style="dashed">
        <color auto="1"/>
      </top>
      <bottom style="dashed">
        <color auto="1"/>
      </bottom>
      <diagonal/>
    </border>
    <border>
      <left/>
      <right/>
      <top style="medium">
        <color auto="1"/>
      </top>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medium">
        <color auto="1"/>
      </left>
      <right/>
      <top style="medium">
        <color auto="1"/>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style="thin">
        <color auto="1"/>
      </left>
      <right style="medium">
        <color auto="1"/>
      </right>
      <top style="medium">
        <color auto="1"/>
      </top>
      <bottom style="medium">
        <color auto="1"/>
      </bottom>
      <diagonal/>
    </border>
    <border>
      <left style="thin">
        <color auto="1"/>
      </left>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thin">
        <color auto="1"/>
      </left>
      <right/>
      <top style="thin">
        <color auto="1"/>
      </top>
      <bottom style="thin">
        <color auto="1"/>
      </bottom>
      <diagonal/>
    </border>
    <border>
      <left style="thin">
        <color auto="1"/>
      </left>
      <right/>
      <top/>
      <bottom style="medium">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medium">
        <color auto="1"/>
      </left>
      <right style="medium">
        <color auto="1"/>
      </right>
      <top style="double">
        <color auto="1"/>
      </top>
      <bottom/>
      <diagonal/>
    </border>
    <border>
      <left/>
      <right style="medium">
        <color auto="1"/>
      </right>
      <top style="double">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style="dashed">
        <color auto="1"/>
      </left>
      <right/>
      <top/>
      <bottom style="dashed">
        <color auto="1"/>
      </bottom>
      <diagonal/>
    </border>
    <border>
      <left style="thin">
        <color auto="1"/>
      </left>
      <right style="thin">
        <color auto="1"/>
      </right>
      <top style="medium">
        <color indexed="64"/>
      </top>
      <bottom style="thin">
        <color auto="1"/>
      </bottom>
      <diagonal/>
    </border>
    <border>
      <left style="medium">
        <color auto="1"/>
      </left>
      <right style="thin">
        <color auto="1"/>
      </right>
      <top/>
      <bottom/>
      <diagonal/>
    </border>
    <border>
      <left style="medium">
        <color indexed="64"/>
      </left>
      <right style="thin">
        <color auto="1"/>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s>
  <cellStyleXfs count="4">
    <xf numFmtId="0" fontId="0" fillId="0" borderId="0">
      <alignment vertical="center"/>
    </xf>
    <xf numFmtId="177" fontId="3" fillId="0" borderId="0"/>
    <xf numFmtId="177" fontId="29" fillId="0" borderId="0" applyNumberFormat="0" applyFill="0" applyBorder="0" applyAlignment="0" applyProtection="0">
      <alignment vertical="top"/>
      <protection locked="0"/>
    </xf>
    <xf numFmtId="0" fontId="2" fillId="0" borderId="0">
      <alignment vertical="center"/>
    </xf>
  </cellStyleXfs>
  <cellXfs count="213">
    <xf numFmtId="0" fontId="0" fillId="0" borderId="0" xfId="0">
      <alignment vertical="center"/>
    </xf>
    <xf numFmtId="0" fontId="0" fillId="0" borderId="0" xfId="0" applyFont="1" applyFill="1" applyAlignment="1"/>
    <xf numFmtId="0" fontId="4" fillId="0" borderId="0" xfId="0" applyFont="1" applyFill="1" applyAlignment="1"/>
    <xf numFmtId="0" fontId="4" fillId="2" borderId="0" xfId="0" applyFont="1" applyFill="1" applyAlignment="1"/>
    <xf numFmtId="0" fontId="4" fillId="3" borderId="0" xfId="0" applyFont="1" applyFill="1" applyAlignment="1"/>
    <xf numFmtId="0" fontId="4" fillId="4" borderId="0" xfId="0" applyFont="1" applyFill="1" applyAlignment="1"/>
    <xf numFmtId="0" fontId="5" fillId="0" borderId="0" xfId="0" applyFont="1" applyFill="1" applyBorder="1" applyAlignment="1">
      <alignment vertical="center" wrapText="1"/>
    </xf>
    <xf numFmtId="0" fontId="4" fillId="5" borderId="0" xfId="0" applyFont="1" applyFill="1" applyAlignment="1"/>
    <xf numFmtId="1" fontId="4" fillId="5" borderId="0" xfId="0" applyNumberFormat="1" applyFont="1" applyFill="1" applyAlignment="1"/>
    <xf numFmtId="0" fontId="4" fillId="6" borderId="0" xfId="0" applyFont="1" applyFill="1" applyAlignment="1"/>
    <xf numFmtId="0" fontId="4" fillId="7" borderId="0" xfId="0" applyFont="1" applyFill="1" applyAlignment="1"/>
    <xf numFmtId="0" fontId="4" fillId="8" borderId="0" xfId="0" applyFont="1" applyFill="1" applyAlignment="1"/>
    <xf numFmtId="0" fontId="4" fillId="9" borderId="0" xfId="0" applyFont="1" applyFill="1" applyAlignment="1"/>
    <xf numFmtId="1" fontId="5" fillId="0" borderId="0" xfId="0" applyNumberFormat="1" applyFont="1" applyFill="1" applyBorder="1" applyAlignment="1">
      <alignment vertical="center" wrapText="1"/>
    </xf>
    <xf numFmtId="0" fontId="0" fillId="0" borderId="0" xfId="0" applyFont="1" applyFill="1" applyBorder="1" applyAlignment="1"/>
    <xf numFmtId="1" fontId="6" fillId="0" borderId="0" xfId="0" applyNumberFormat="1" applyFont="1" applyFill="1" applyBorder="1" applyAlignment="1">
      <alignment vertical="center" wrapText="1"/>
    </xf>
    <xf numFmtId="0" fontId="9" fillId="13" borderId="15" xfId="0" applyFont="1" applyFill="1" applyBorder="1" applyAlignment="1">
      <alignment horizontal="center" vertical="center"/>
    </xf>
    <xf numFmtId="0" fontId="9" fillId="11" borderId="18" xfId="0" applyFont="1" applyFill="1" applyBorder="1" applyAlignment="1">
      <alignment horizontal="center" vertical="center" wrapText="1"/>
    </xf>
    <xf numFmtId="0" fontId="10" fillId="13" borderId="22" xfId="0" applyFont="1" applyFill="1" applyBorder="1" applyAlignment="1">
      <alignment horizontal="center" vertical="center"/>
    </xf>
    <xf numFmtId="1" fontId="12" fillId="0" borderId="23" xfId="0" applyNumberFormat="1" applyFont="1" applyFill="1" applyBorder="1" applyAlignment="1">
      <alignment horizontal="center" vertical="center"/>
    </xf>
    <xf numFmtId="0" fontId="12" fillId="0" borderId="0" xfId="0" applyFont="1" applyFill="1" applyAlignment="1">
      <alignment horizontal="center" vertical="center"/>
    </xf>
    <xf numFmtId="1" fontId="8" fillId="0" borderId="0" xfId="0" applyNumberFormat="1" applyFont="1" applyFill="1" applyBorder="1" applyAlignment="1">
      <alignment vertical="center"/>
    </xf>
    <xf numFmtId="0" fontId="8" fillId="0" borderId="0" xfId="0" applyFont="1" applyFill="1" applyBorder="1" applyAlignment="1">
      <alignment vertical="center"/>
    </xf>
    <xf numFmtId="1" fontId="11" fillId="16" borderId="20" xfId="0" applyNumberFormat="1" applyFont="1" applyFill="1" applyBorder="1" applyAlignment="1">
      <alignment horizontal="center" vertical="center"/>
    </xf>
    <xf numFmtId="1" fontId="10" fillId="0" borderId="0" xfId="0" applyNumberFormat="1" applyFont="1" applyFill="1" applyBorder="1" applyAlignment="1">
      <alignment horizontal="center" vertical="center"/>
    </xf>
    <xf numFmtId="1" fontId="10" fillId="2" borderId="19" xfId="0" applyNumberFormat="1" applyFont="1" applyFill="1" applyBorder="1" applyAlignment="1">
      <alignment horizontal="center" vertical="center"/>
    </xf>
    <xf numFmtId="1" fontId="12" fillId="0" borderId="24" xfId="0" applyNumberFormat="1" applyFont="1" applyFill="1" applyBorder="1" applyAlignment="1">
      <alignment horizontal="center" vertical="center"/>
    </xf>
    <xf numFmtId="0" fontId="14" fillId="0" borderId="0" xfId="0" applyFont="1" applyFill="1" applyAlignment="1">
      <alignment vertical="center" wrapText="1"/>
    </xf>
    <xf numFmtId="0" fontId="15" fillId="0" borderId="0" xfId="0" applyFont="1" applyFill="1" applyAlignment="1">
      <alignment vertical="center" wrapText="1"/>
    </xf>
    <xf numFmtId="0" fontId="16" fillId="0" borderId="0" xfId="0" applyFont="1" applyFill="1" applyAlignment="1">
      <alignment vertical="center"/>
    </xf>
    <xf numFmtId="0" fontId="6" fillId="0" borderId="26" xfId="0" applyFont="1" applyFill="1" applyBorder="1" applyAlignment="1">
      <alignment vertical="center" wrapText="1"/>
    </xf>
    <xf numFmtId="0" fontId="15" fillId="11" borderId="5" xfId="0" applyFont="1" applyFill="1" applyBorder="1" applyAlignment="1">
      <alignment vertical="center" wrapText="1"/>
    </xf>
    <xf numFmtId="0" fontId="15" fillId="11" borderId="6" xfId="0" applyFont="1" applyFill="1" applyBorder="1" applyAlignment="1">
      <alignment vertical="center" wrapText="1"/>
    </xf>
    <xf numFmtId="0" fontId="17" fillId="10" borderId="30" xfId="0" applyFont="1" applyFill="1" applyBorder="1" applyAlignment="1">
      <alignment horizontal="center" vertical="center" wrapText="1"/>
    </xf>
    <xf numFmtId="0" fontId="17" fillId="10" borderId="31" xfId="0" applyFont="1" applyFill="1" applyBorder="1" applyAlignment="1">
      <alignment horizontal="center" vertical="center" wrapText="1"/>
    </xf>
    <xf numFmtId="0" fontId="6" fillId="0" borderId="32" xfId="0" applyFont="1" applyFill="1" applyBorder="1" applyAlignment="1">
      <alignment vertical="center" wrapText="1"/>
    </xf>
    <xf numFmtId="0" fontId="19" fillId="0" borderId="4" xfId="0" applyFont="1" applyFill="1" applyBorder="1" applyAlignment="1">
      <alignment horizontal="center" vertical="center" wrapText="1"/>
    </xf>
    <xf numFmtId="0" fontId="19" fillId="17" borderId="4" xfId="0" applyFont="1" applyFill="1" applyBorder="1" applyAlignment="1">
      <alignment horizontal="center" vertical="center" wrapText="1"/>
    </xf>
    <xf numFmtId="0" fontId="17" fillId="10" borderId="34" xfId="0" applyFont="1" applyFill="1" applyBorder="1" applyAlignment="1">
      <alignment horizontal="center" vertical="center" wrapText="1"/>
    </xf>
    <xf numFmtId="9" fontId="20" fillId="17" borderId="35" xfId="0" applyNumberFormat="1" applyFont="1" applyFill="1" applyBorder="1" applyAlignment="1">
      <alignment horizontal="center" vertical="center" wrapText="1"/>
    </xf>
    <xf numFmtId="0" fontId="15" fillId="11" borderId="7" xfId="0" applyFont="1" applyFill="1" applyBorder="1" applyAlignment="1">
      <alignment vertical="center" wrapText="1"/>
    </xf>
    <xf numFmtId="0" fontId="21" fillId="11" borderId="6" xfId="0" applyFont="1" applyFill="1" applyBorder="1" applyAlignment="1">
      <alignment vertical="center" wrapText="1"/>
    </xf>
    <xf numFmtId="0" fontId="17" fillId="18" borderId="6" xfId="0" applyFont="1" applyFill="1" applyBorder="1" applyAlignment="1">
      <alignment vertical="center" wrapText="1"/>
    </xf>
    <xf numFmtId="0" fontId="17" fillId="17" borderId="31" xfId="0" applyFont="1" applyFill="1" applyBorder="1" applyAlignment="1">
      <alignment horizontal="center" vertical="center" wrapText="1"/>
    </xf>
    <xf numFmtId="0" fontId="17" fillId="10" borderId="36" xfId="0" applyFont="1" applyFill="1" applyBorder="1" applyAlignment="1">
      <alignment horizontal="center" vertical="center" wrapText="1"/>
    </xf>
    <xf numFmtId="0" fontId="19" fillId="0" borderId="32"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17" borderId="6" xfId="0" applyFont="1" applyFill="1" applyBorder="1" applyAlignment="1">
      <alignment vertical="center" wrapText="1"/>
    </xf>
    <xf numFmtId="0" fontId="17" fillId="17" borderId="37" xfId="0" applyFont="1" applyFill="1" applyBorder="1" applyAlignment="1">
      <alignment vertical="center" wrapText="1"/>
    </xf>
    <xf numFmtId="0" fontId="15" fillId="11" borderId="8" xfId="0" applyFont="1" applyFill="1" applyBorder="1" applyAlignment="1">
      <alignment vertical="center" wrapText="1"/>
    </xf>
    <xf numFmtId="0" fontId="15" fillId="11" borderId="28" xfId="0" applyFont="1" applyFill="1" applyBorder="1" applyAlignment="1">
      <alignment vertical="center" wrapText="1"/>
    </xf>
    <xf numFmtId="9" fontId="20" fillId="17" borderId="34" xfId="0" applyNumberFormat="1" applyFont="1" applyFill="1" applyBorder="1" applyAlignment="1">
      <alignment horizontal="center" vertical="center" wrapText="1"/>
    </xf>
    <xf numFmtId="0" fontId="15" fillId="11" borderId="38" xfId="0" applyFont="1" applyFill="1" applyBorder="1" applyAlignment="1">
      <alignment vertical="center" wrapText="1"/>
    </xf>
    <xf numFmtId="0" fontId="21" fillId="11" borderId="28" xfId="0" applyFont="1" applyFill="1" applyBorder="1" applyAlignment="1">
      <alignment vertical="center" wrapText="1"/>
    </xf>
    <xf numFmtId="0" fontId="17" fillId="18" borderId="28" xfId="0" applyFont="1" applyFill="1" applyBorder="1" applyAlignment="1">
      <alignment vertical="center" wrapText="1"/>
    </xf>
    <xf numFmtId="0" fontId="17" fillId="0" borderId="34" xfId="0" applyFont="1" applyFill="1" applyBorder="1" applyAlignment="1">
      <alignment horizontal="center" vertical="center" wrapText="1"/>
    </xf>
    <xf numFmtId="0" fontId="17" fillId="17" borderId="28" xfId="0" applyFont="1" applyFill="1" applyBorder="1" applyAlignment="1">
      <alignment vertical="center" wrapText="1"/>
    </xf>
    <xf numFmtId="0" fontId="17" fillId="17" borderId="9" xfId="0" applyFont="1" applyFill="1" applyBorder="1" applyAlignment="1">
      <alignment vertical="center" wrapText="1"/>
    </xf>
    <xf numFmtId="0" fontId="23" fillId="19" borderId="46" xfId="0" applyFont="1" applyFill="1" applyBorder="1" applyAlignment="1">
      <alignment horizontal="center" vertical="center" wrapText="1"/>
    </xf>
    <xf numFmtId="0" fontId="23" fillId="19" borderId="47" xfId="0" applyFont="1" applyFill="1" applyBorder="1" applyAlignment="1">
      <alignment horizontal="center" vertical="center" wrapText="1"/>
    </xf>
    <xf numFmtId="0" fontId="23" fillId="19" borderId="48" xfId="0" applyFont="1" applyFill="1" applyBorder="1" applyAlignment="1">
      <alignment horizontal="center" vertical="center" wrapText="1"/>
    </xf>
    <xf numFmtId="0" fontId="23" fillId="19" borderId="49" xfId="0" applyFont="1" applyFill="1" applyBorder="1" applyAlignment="1">
      <alignment horizontal="center" vertical="center" wrapText="1"/>
    </xf>
    <xf numFmtId="0" fontId="24" fillId="0" borderId="48" xfId="0" applyFont="1" applyFill="1" applyBorder="1" applyAlignment="1">
      <alignment horizontal="center" vertical="center" wrapText="1"/>
    </xf>
    <xf numFmtId="14" fontId="24" fillId="0" borderId="49" xfId="0" applyNumberFormat="1" applyFont="1" applyFill="1" applyBorder="1" applyAlignment="1">
      <alignment horizontal="center" vertical="center" wrapText="1"/>
    </xf>
    <xf numFmtId="0" fontId="24" fillId="0" borderId="49" xfId="0" applyFont="1" applyFill="1" applyBorder="1" applyAlignment="1">
      <alignment horizontal="left" vertical="center" wrapText="1"/>
    </xf>
    <xf numFmtId="0" fontId="24" fillId="0" borderId="40"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6" xfId="0" applyFont="1" applyFill="1" applyBorder="1" applyAlignment="1">
      <alignment horizontal="left" vertical="center" wrapText="1"/>
    </xf>
    <xf numFmtId="0" fontId="28" fillId="0" borderId="0" xfId="0" applyFont="1" applyFill="1" applyAlignment="1">
      <alignment vertical="center" wrapText="1"/>
    </xf>
    <xf numFmtId="1" fontId="30" fillId="12" borderId="20" xfId="0" applyNumberFormat="1" applyFont="1" applyFill="1" applyBorder="1" applyAlignment="1">
      <alignment horizontal="center" vertical="center"/>
    </xf>
    <xf numFmtId="1" fontId="30" fillId="12" borderId="22" xfId="0" applyNumberFormat="1" applyFont="1" applyFill="1" applyBorder="1" applyAlignment="1">
      <alignment horizontal="center" vertical="center"/>
    </xf>
    <xf numFmtId="176" fontId="30" fillId="12" borderId="22" xfId="0" applyNumberFormat="1" applyFont="1" applyFill="1" applyBorder="1" applyAlignment="1">
      <alignment horizontal="center" vertical="center"/>
    </xf>
    <xf numFmtId="0" fontId="30" fillId="13" borderId="22" xfId="0" applyFont="1" applyFill="1" applyBorder="1" applyAlignment="1">
      <alignment horizontal="center" vertical="center"/>
    </xf>
    <xf numFmtId="1" fontId="30" fillId="0" borderId="22" xfId="0" applyNumberFormat="1" applyFont="1" applyFill="1" applyBorder="1" applyAlignment="1">
      <alignment horizontal="center" vertical="center"/>
    </xf>
    <xf numFmtId="176" fontId="30" fillId="0" borderId="22" xfId="0" applyNumberFormat="1" applyFont="1" applyFill="1" applyBorder="1" applyAlignment="1">
      <alignment horizontal="center" vertical="center"/>
    </xf>
    <xf numFmtId="0" fontId="0" fillId="0" borderId="22" xfId="0" applyBorder="1">
      <alignment vertical="center"/>
    </xf>
    <xf numFmtId="0" fontId="0" fillId="20" borderId="22" xfId="0" applyFill="1" applyBorder="1">
      <alignment vertical="center"/>
    </xf>
    <xf numFmtId="1" fontId="10" fillId="2" borderId="51" xfId="0" applyNumberFormat="1" applyFont="1" applyFill="1" applyBorder="1" applyAlignment="1">
      <alignment horizontal="center" vertical="center"/>
    </xf>
    <xf numFmtId="1" fontId="10" fillId="2" borderId="52" xfId="0" applyNumberFormat="1" applyFont="1" applyFill="1" applyBorder="1" applyAlignment="1">
      <alignment horizontal="center" vertical="center"/>
    </xf>
    <xf numFmtId="0" fontId="10" fillId="13" borderId="41" xfId="0" applyFont="1" applyFill="1" applyBorder="1" applyAlignment="1">
      <alignment horizontal="center" vertical="center"/>
    </xf>
    <xf numFmtId="0" fontId="0" fillId="0" borderId="0" xfId="0" applyFont="1" applyFill="1" applyAlignment="1">
      <alignment vertical="center"/>
    </xf>
    <xf numFmtId="0" fontId="0" fillId="0" borderId="0" xfId="0" applyFont="1" applyFill="1" applyAlignment="1">
      <alignment horizontal="center" vertical="center"/>
    </xf>
    <xf numFmtId="0" fontId="11" fillId="0" borderId="18" xfId="0" applyFont="1" applyFill="1" applyBorder="1" applyAlignment="1" applyProtection="1">
      <alignment horizontal="center" vertical="center" shrinkToFit="1"/>
      <protection locked="0"/>
    </xf>
    <xf numFmtId="0" fontId="11" fillId="0" borderId="21" xfId="0" applyFont="1" applyFill="1" applyBorder="1" applyAlignment="1" applyProtection="1">
      <alignment horizontal="center" vertical="center" shrinkToFit="1"/>
      <protection locked="0"/>
    </xf>
    <xf numFmtId="0" fontId="8" fillId="0" borderId="5" xfId="0" applyFont="1" applyFill="1" applyBorder="1" applyAlignment="1">
      <alignment horizontal="center" vertical="center"/>
    </xf>
    <xf numFmtId="0" fontId="8" fillId="11" borderId="2" xfId="0" applyFont="1" applyFill="1" applyBorder="1" applyAlignment="1">
      <alignment horizontal="center" vertical="center"/>
    </xf>
    <xf numFmtId="0" fontId="4" fillId="0" borderId="0" xfId="0" applyFont="1" applyFill="1" applyAlignment="1">
      <alignment vertical="center"/>
    </xf>
    <xf numFmtId="0" fontId="0" fillId="0" borderId="0" xfId="0" applyFont="1" applyFill="1" applyBorder="1" applyAlignment="1">
      <alignment vertical="center"/>
    </xf>
    <xf numFmtId="0" fontId="12" fillId="11" borderId="51" xfId="0" applyFont="1" applyFill="1" applyBorder="1" applyAlignment="1">
      <alignment horizontal="center" vertical="center" wrapText="1"/>
    </xf>
    <xf numFmtId="1" fontId="33" fillId="15" borderId="53" xfId="0" applyNumberFormat="1" applyFont="1" applyFill="1" applyBorder="1" applyAlignment="1">
      <alignment horizontal="center" vertical="center"/>
    </xf>
    <xf numFmtId="1" fontId="11" fillId="0" borderId="18" xfId="0" applyNumberFormat="1" applyFont="1" applyFill="1" applyBorder="1" applyAlignment="1" applyProtection="1">
      <alignment horizontal="center" vertical="center" shrinkToFit="1"/>
      <protection locked="0"/>
    </xf>
    <xf numFmtId="0" fontId="10" fillId="13" borderId="18" xfId="0" applyFont="1" applyFill="1" applyBorder="1" applyAlignment="1">
      <alignment horizontal="center" vertical="center" wrapText="1"/>
    </xf>
    <xf numFmtId="1" fontId="11" fillId="0" borderId="21" xfId="0" applyNumberFormat="1" applyFont="1" applyFill="1" applyBorder="1" applyAlignment="1" applyProtection="1">
      <alignment horizontal="center" vertical="center" shrinkToFit="1"/>
      <protection locked="0"/>
    </xf>
    <xf numFmtId="0" fontId="12" fillId="0" borderId="39" xfId="0" applyFont="1" applyFill="1" applyBorder="1" applyAlignment="1">
      <alignment horizontal="center" vertical="center"/>
    </xf>
    <xf numFmtId="0" fontId="12" fillId="0" borderId="0" xfId="0" applyFont="1" applyFill="1" applyBorder="1" applyAlignment="1">
      <alignment horizontal="center" vertical="center"/>
    </xf>
    <xf numFmtId="1" fontId="31" fillId="0" borderId="0" xfId="0" applyNumberFormat="1" applyFont="1" applyBorder="1" applyAlignment="1">
      <alignment horizontal="center" vertical="center"/>
    </xf>
    <xf numFmtId="176" fontId="31" fillId="0" borderId="0" xfId="0" applyNumberFormat="1" applyFont="1" applyBorder="1" applyAlignment="1">
      <alignment horizontal="center" vertical="center"/>
    </xf>
    <xf numFmtId="176" fontId="12" fillId="0" borderId="0" xfId="0" applyNumberFormat="1" applyFont="1" applyFill="1" applyBorder="1" applyAlignment="1">
      <alignment horizontal="center" vertical="center"/>
    </xf>
    <xf numFmtId="0" fontId="12" fillId="0" borderId="41" xfId="0" applyFont="1" applyFill="1" applyBorder="1" applyAlignment="1">
      <alignment horizontal="center" vertical="center"/>
    </xf>
    <xf numFmtId="0" fontId="8" fillId="0" borderId="41" xfId="0" applyFont="1" applyFill="1" applyBorder="1" applyAlignment="1">
      <alignment horizontal="center" vertical="center" wrapText="1"/>
    </xf>
    <xf numFmtId="0" fontId="9" fillId="13" borderId="55" xfId="0" applyFont="1" applyFill="1" applyBorder="1" applyAlignment="1">
      <alignment horizontal="center" vertical="center" wrapText="1"/>
    </xf>
    <xf numFmtId="0" fontId="10" fillId="13" borderId="0" xfId="0" applyFont="1" applyFill="1" applyBorder="1" applyAlignment="1">
      <alignment horizontal="center" vertical="center" wrapText="1"/>
    </xf>
    <xf numFmtId="0" fontId="10" fillId="13" borderId="55" xfId="0" applyFont="1" applyFill="1" applyBorder="1" applyAlignment="1">
      <alignment horizontal="center" vertical="center" wrapText="1"/>
    </xf>
    <xf numFmtId="0" fontId="10" fillId="13" borderId="29" xfId="0" applyFont="1" applyFill="1" applyBorder="1" applyAlignment="1">
      <alignment horizontal="center" vertical="center"/>
    </xf>
    <xf numFmtId="0" fontId="10" fillId="13" borderId="50"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42" xfId="0" applyFont="1" applyFill="1" applyBorder="1" applyAlignment="1">
      <alignment horizontal="center" vertical="center" wrapText="1"/>
    </xf>
    <xf numFmtId="1" fontId="12" fillId="0" borderId="12" xfId="0" applyNumberFormat="1" applyFont="1" applyFill="1" applyBorder="1" applyAlignment="1">
      <alignment horizontal="center" vertical="center"/>
    </xf>
    <xf numFmtId="1" fontId="31" fillId="0" borderId="14" xfId="0" applyNumberFormat="1" applyFont="1" applyBorder="1" applyAlignment="1">
      <alignment horizontal="center" vertical="center"/>
    </xf>
    <xf numFmtId="1" fontId="31" fillId="12" borderId="17" xfId="0" applyNumberFormat="1" applyFont="1" applyFill="1" applyBorder="1" applyAlignment="1">
      <alignment horizontal="center" vertical="center"/>
    </xf>
    <xf numFmtId="1" fontId="12" fillId="16" borderId="17" xfId="0" applyNumberFormat="1" applyFont="1" applyFill="1" applyBorder="1" applyAlignment="1">
      <alignment horizontal="center" vertical="center"/>
    </xf>
    <xf numFmtId="1" fontId="10" fillId="2" borderId="14" xfId="0" applyNumberFormat="1" applyFont="1" applyFill="1" applyBorder="1" applyAlignment="1">
      <alignment horizontal="center" vertical="center"/>
    </xf>
    <xf numFmtId="1" fontId="10" fillId="2" borderId="27" xfId="0" applyNumberFormat="1" applyFont="1" applyFill="1" applyBorder="1" applyAlignment="1">
      <alignment horizontal="center" vertical="center"/>
    </xf>
    <xf numFmtId="0" fontId="11" fillId="0" borderId="56" xfId="0" applyFont="1" applyFill="1" applyBorder="1" applyAlignment="1" applyProtection="1">
      <alignment horizontal="center" vertical="center" shrinkToFit="1"/>
      <protection locked="0"/>
    </xf>
    <xf numFmtId="0" fontId="12" fillId="0" borderId="10" xfId="0" applyFont="1" applyFill="1" applyBorder="1" applyAlignment="1" applyProtection="1">
      <alignment horizontal="center" vertical="center" shrinkToFit="1"/>
      <protection locked="0"/>
    </xf>
    <xf numFmtId="1" fontId="11" fillId="0" borderId="56" xfId="0" applyNumberFormat="1" applyFont="1" applyFill="1" applyBorder="1" applyAlignment="1" applyProtection="1">
      <alignment horizontal="center" vertical="center" shrinkToFit="1"/>
      <protection locked="0"/>
    </xf>
    <xf numFmtId="1" fontId="30" fillId="0" borderId="54" xfId="0" applyNumberFormat="1" applyFont="1" applyFill="1" applyBorder="1" applyAlignment="1">
      <alignment horizontal="center" vertical="center"/>
    </xf>
    <xf numFmtId="1" fontId="30" fillId="12" borderId="54" xfId="0" applyNumberFormat="1" applyFont="1" applyFill="1" applyBorder="1" applyAlignment="1">
      <alignment horizontal="center" vertical="center"/>
    </xf>
    <xf numFmtId="1" fontId="11" fillId="16" borderId="54" xfId="0" applyNumberFormat="1" applyFont="1" applyFill="1" applyBorder="1" applyAlignment="1">
      <alignment horizontal="center" vertical="center"/>
    </xf>
    <xf numFmtId="1" fontId="10" fillId="2" borderId="57" xfId="0" applyNumberFormat="1" applyFont="1" applyFill="1" applyBorder="1" applyAlignment="1">
      <alignment horizontal="center" vertical="center"/>
    </xf>
    <xf numFmtId="1" fontId="10" fillId="2" borderId="11" xfId="0" applyNumberFormat="1" applyFont="1" applyFill="1" applyBorder="1" applyAlignment="1">
      <alignment horizontal="center" vertical="center"/>
    </xf>
    <xf numFmtId="0" fontId="11" fillId="0" borderId="58" xfId="0" applyFont="1" applyFill="1" applyBorder="1" applyAlignment="1" applyProtection="1">
      <alignment horizontal="center" vertical="center" shrinkToFit="1"/>
      <protection locked="0"/>
    </xf>
    <xf numFmtId="1" fontId="11" fillId="0" borderId="58" xfId="0" applyNumberFormat="1" applyFont="1" applyFill="1" applyBorder="1" applyAlignment="1" applyProtection="1">
      <alignment horizontal="center" vertical="center" shrinkToFit="1"/>
      <protection locked="0"/>
    </xf>
    <xf numFmtId="1" fontId="30" fillId="0" borderId="15" xfId="0" applyNumberFormat="1" applyFont="1" applyFill="1" applyBorder="1" applyAlignment="1">
      <alignment horizontal="center" vertical="center"/>
    </xf>
    <xf numFmtId="1" fontId="11" fillId="16" borderId="17" xfId="0" applyNumberFormat="1" applyFont="1" applyFill="1" applyBorder="1" applyAlignment="1">
      <alignment horizontal="center" vertical="center"/>
    </xf>
    <xf numFmtId="1" fontId="10" fillId="2" borderId="60" xfId="0" applyNumberFormat="1" applyFont="1" applyFill="1" applyBorder="1" applyAlignment="1">
      <alignment horizontal="center" vertical="center"/>
    </xf>
    <xf numFmtId="0" fontId="34" fillId="0" borderId="0" xfId="0" applyFont="1" applyFill="1" applyAlignment="1">
      <alignment vertical="center" wrapText="1"/>
    </xf>
    <xf numFmtId="0" fontId="35" fillId="0" borderId="0" xfId="0" applyFont="1" applyFill="1" applyAlignment="1">
      <alignment vertical="center" wrapText="1"/>
    </xf>
    <xf numFmtId="0" fontId="34" fillId="0" borderId="0" xfId="0" applyFont="1" applyFill="1" applyAlignment="1">
      <alignment horizontal="left" vertical="center" wrapText="1"/>
    </xf>
    <xf numFmtId="0" fontId="13" fillId="14" borderId="25" xfId="0" applyFont="1" applyFill="1" applyBorder="1" applyAlignment="1">
      <alignment horizontal="center" vertical="center" wrapText="1"/>
    </xf>
    <xf numFmtId="0" fontId="0" fillId="21" borderId="22" xfId="0" applyFill="1" applyBorder="1">
      <alignment vertical="center"/>
    </xf>
    <xf numFmtId="0" fontId="0" fillId="0" borderId="22" xfId="0" applyFill="1" applyBorder="1">
      <alignment vertical="center"/>
    </xf>
    <xf numFmtId="1" fontId="31" fillId="0" borderId="2" xfId="0" applyNumberFormat="1" applyFont="1" applyBorder="1" applyAlignment="1">
      <alignment horizontal="center" vertical="center"/>
    </xf>
    <xf numFmtId="176" fontId="12" fillId="0" borderId="2" xfId="0" applyNumberFormat="1" applyFont="1" applyFill="1" applyBorder="1" applyAlignment="1">
      <alignment horizontal="center" vertical="center"/>
    </xf>
    <xf numFmtId="0" fontId="1" fillId="0" borderId="0" xfId="0" applyFont="1" applyFill="1" applyAlignment="1">
      <alignment horizontal="left" vertical="center" wrapText="1"/>
    </xf>
    <xf numFmtId="0" fontId="4" fillId="0" borderId="2" xfId="0" applyFont="1" applyFill="1" applyBorder="1" applyAlignment="1">
      <alignment horizontal="center" vertical="center"/>
    </xf>
    <xf numFmtId="0" fontId="8" fillId="16" borderId="2" xfId="0" applyFont="1" applyFill="1" applyBorder="1" applyAlignment="1">
      <alignment horizontal="center" vertical="center" wrapText="1"/>
    </xf>
    <xf numFmtId="0" fontId="12" fillId="0" borderId="59" xfId="0" applyFont="1" applyFill="1" applyBorder="1" applyAlignment="1">
      <alignment horizontal="center" vertical="center"/>
    </xf>
    <xf numFmtId="1" fontId="4" fillId="9" borderId="0" xfId="0" applyNumberFormat="1" applyFont="1" applyFill="1" applyAlignment="1"/>
    <xf numFmtId="0" fontId="37" fillId="0" borderId="22" xfId="0" applyFont="1" applyFill="1" applyBorder="1" applyAlignment="1">
      <alignment horizontal="left" vertical="center" wrapText="1"/>
    </xf>
    <xf numFmtId="0" fontId="38" fillId="0" borderId="22" xfId="0" applyFont="1" applyFill="1" applyBorder="1" applyAlignment="1">
      <alignment horizontal="left" vertical="center" wrapText="1"/>
    </xf>
    <xf numFmtId="0" fontId="37" fillId="0" borderId="22" xfId="0" applyFont="1" applyBorder="1" applyAlignment="1">
      <alignment horizontal="center" vertical="center" wrapText="1"/>
    </xf>
    <xf numFmtId="14" fontId="34" fillId="0" borderId="22" xfId="0" applyNumberFormat="1" applyFont="1" applyFill="1" applyBorder="1" applyAlignment="1">
      <alignment vertical="center" wrapText="1"/>
    </xf>
    <xf numFmtId="0" fontId="37" fillId="0" borderId="22" xfId="0" applyFont="1" applyFill="1" applyBorder="1" applyAlignment="1">
      <alignment horizontal="center" vertical="center" wrapText="1"/>
    </xf>
    <xf numFmtId="0" fontId="38" fillId="0" borderId="22" xfId="0" applyFont="1" applyFill="1" applyBorder="1" applyAlignment="1">
      <alignment horizontal="center" vertical="center" wrapText="1"/>
    </xf>
    <xf numFmtId="0" fontId="37" fillId="0" borderId="22" xfId="0" applyFont="1" applyFill="1" applyBorder="1" applyAlignment="1">
      <alignment horizontal="center" vertical="center" wrapText="1"/>
    </xf>
    <xf numFmtId="0" fontId="13" fillId="22" borderId="56" xfId="0" applyFont="1" applyFill="1" applyBorder="1" applyAlignment="1">
      <alignment horizontal="center" vertical="center" wrapText="1"/>
    </xf>
    <xf numFmtId="0" fontId="13" fillId="22" borderId="54" xfId="0" applyFont="1" applyFill="1" applyBorder="1" applyAlignment="1">
      <alignment horizontal="center" vertical="center" wrapText="1"/>
    </xf>
    <xf numFmtId="0" fontId="13" fillId="22" borderId="61" xfId="0" applyFont="1" applyFill="1" applyBorder="1" applyAlignment="1">
      <alignment horizontal="center" vertical="center" wrapText="1"/>
    </xf>
    <xf numFmtId="0" fontId="34" fillId="0" borderId="21" xfId="0" applyFont="1" applyFill="1" applyBorder="1" applyAlignment="1">
      <alignment horizontal="center" vertical="center" wrapText="1"/>
    </xf>
    <xf numFmtId="0" fontId="34" fillId="0" borderId="22" xfId="0" applyFont="1" applyFill="1" applyBorder="1" applyAlignment="1">
      <alignment vertical="center" wrapText="1"/>
    </xf>
    <xf numFmtId="0" fontId="34" fillId="0" borderId="58" xfId="0" applyFont="1" applyFill="1" applyBorder="1" applyAlignment="1">
      <alignment horizontal="center" vertical="center" wrapText="1"/>
    </xf>
    <xf numFmtId="0" fontId="37" fillId="0" borderId="15" xfId="0" applyFont="1" applyFill="1" applyBorder="1" applyAlignment="1">
      <alignment horizontal="center" vertical="center" wrapText="1"/>
    </xf>
    <xf numFmtId="0" fontId="37" fillId="0" borderId="15" xfId="0" applyFont="1" applyFill="1" applyBorder="1" applyAlignment="1">
      <alignment horizontal="left" vertical="center" wrapText="1"/>
    </xf>
    <xf numFmtId="0" fontId="37" fillId="0" borderId="15" xfId="0" applyFont="1" applyBorder="1" applyAlignment="1">
      <alignment horizontal="center" vertical="center" wrapText="1"/>
    </xf>
    <xf numFmtId="14" fontId="34" fillId="0" borderId="15" xfId="0" applyNumberFormat="1" applyFont="1" applyFill="1" applyBorder="1" applyAlignment="1">
      <alignment vertical="center" wrapText="1"/>
    </xf>
    <xf numFmtId="0" fontId="34" fillId="23" borderId="22" xfId="0" applyFont="1" applyFill="1" applyBorder="1" applyAlignment="1">
      <alignment vertical="center" wrapText="1"/>
    </xf>
    <xf numFmtId="0" fontId="34" fillId="23" borderId="62" xfId="0" applyFont="1" applyFill="1" applyBorder="1" applyAlignment="1">
      <alignment vertical="center" wrapText="1"/>
    </xf>
    <xf numFmtId="0" fontId="34" fillId="23" borderId="15" xfId="0" applyFont="1" applyFill="1" applyBorder="1" applyAlignment="1">
      <alignment vertical="center" wrapText="1"/>
    </xf>
    <xf numFmtId="0" fontId="34" fillId="23" borderId="63" xfId="0" applyFont="1" applyFill="1" applyBorder="1" applyAlignment="1">
      <alignment vertical="center" wrapText="1"/>
    </xf>
    <xf numFmtId="0" fontId="34" fillId="20" borderId="22" xfId="0" applyFont="1" applyFill="1" applyBorder="1" applyAlignment="1">
      <alignment vertical="center" wrapText="1"/>
    </xf>
    <xf numFmtId="0" fontId="37" fillId="15" borderId="22" xfId="0" applyFont="1" applyFill="1" applyBorder="1" applyAlignment="1">
      <alignment horizontal="left" vertical="center" wrapText="1"/>
    </xf>
    <xf numFmtId="0" fontId="37" fillId="20" borderId="22" xfId="0" applyFont="1" applyFill="1" applyBorder="1" applyAlignment="1">
      <alignment horizontal="center" vertical="center" wrapText="1"/>
    </xf>
    <xf numFmtId="0" fontId="37" fillId="20" borderId="22" xfId="0" applyFont="1" applyFill="1" applyBorder="1" applyAlignment="1">
      <alignment horizontal="left" vertical="center" wrapText="1"/>
    </xf>
    <xf numFmtId="14" fontId="34" fillId="20" borderId="22" xfId="0" applyNumberFormat="1" applyFont="1" applyFill="1" applyBorder="1" applyAlignment="1">
      <alignment vertical="center" wrapText="1"/>
    </xf>
    <xf numFmtId="0" fontId="37" fillId="15" borderId="22" xfId="0" applyFont="1" applyFill="1" applyBorder="1" applyAlignment="1">
      <alignment horizontal="center" vertical="center" wrapText="1"/>
    </xf>
    <xf numFmtId="0" fontId="22" fillId="10" borderId="43" xfId="0" applyFont="1" applyFill="1" applyBorder="1" applyAlignment="1">
      <alignment horizontal="center" vertical="center" wrapText="1"/>
    </xf>
    <xf numFmtId="0" fontId="22" fillId="10" borderId="44" xfId="0" applyFont="1" applyFill="1" applyBorder="1" applyAlignment="1">
      <alignment horizontal="center" vertical="center" wrapText="1"/>
    </xf>
    <xf numFmtId="0" fontId="22" fillId="10" borderId="45" xfId="0" applyFont="1" applyFill="1" applyBorder="1" applyAlignment="1">
      <alignment horizontal="center" vertical="center" wrapText="1"/>
    </xf>
    <xf numFmtId="0" fontId="37" fillId="0" borderId="22" xfId="0" applyFont="1" applyFill="1" applyBorder="1" applyAlignment="1">
      <alignment horizontal="center" vertical="center" wrapText="1"/>
    </xf>
    <xf numFmtId="0" fontId="37" fillId="0" borderId="15" xfId="0" applyFont="1" applyFill="1" applyBorder="1" applyAlignment="1">
      <alignment horizontal="center" vertical="center" wrapText="1"/>
    </xf>
    <xf numFmtId="0" fontId="38" fillId="0" borderId="22" xfId="0" applyFont="1" applyFill="1" applyBorder="1" applyAlignment="1">
      <alignment horizontal="center" vertical="center" wrapText="1"/>
    </xf>
    <xf numFmtId="0" fontId="37" fillId="0" borderId="22" xfId="0" applyFont="1" applyFill="1" applyBorder="1" applyAlignment="1">
      <alignment horizontal="center" vertical="center"/>
    </xf>
    <xf numFmtId="0" fontId="17" fillId="10" borderId="26" xfId="0" applyFont="1" applyFill="1" applyBorder="1" applyAlignment="1">
      <alignment vertical="center" wrapText="1"/>
    </xf>
    <xf numFmtId="0" fontId="17" fillId="10" borderId="33" xfId="0" applyFont="1" applyFill="1" applyBorder="1" applyAlignment="1">
      <alignment vertical="center" wrapText="1"/>
    </xf>
    <xf numFmtId="0" fontId="18" fillId="0" borderId="0" xfId="0" applyFont="1" applyFill="1" applyAlignment="1">
      <alignment horizontal="left" vertical="top" wrapText="1"/>
    </xf>
    <xf numFmtId="0" fontId="18" fillId="0" borderId="27" xfId="0" applyFont="1" applyFill="1" applyBorder="1" applyAlignment="1">
      <alignment horizontal="left" vertical="top" wrapText="1"/>
    </xf>
    <xf numFmtId="0" fontId="17" fillId="10" borderId="2"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7" fillId="10" borderId="4" xfId="0" applyFont="1" applyFill="1" applyBorder="1" applyAlignment="1">
      <alignment horizontal="center" vertical="center" wrapText="1"/>
    </xf>
    <xf numFmtId="0" fontId="17" fillId="10" borderId="1" xfId="0" applyFont="1" applyFill="1" applyBorder="1" applyAlignment="1">
      <alignment horizontal="center" vertical="center" wrapText="1"/>
    </xf>
    <xf numFmtId="0" fontId="17" fillId="10" borderId="0" xfId="0" applyFont="1" applyFill="1" applyBorder="1" applyAlignment="1">
      <alignment horizontal="center" vertical="center" wrapText="1"/>
    </xf>
    <xf numFmtId="0" fontId="17" fillId="10" borderId="33"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7" fillId="10" borderId="0" xfId="0" applyFont="1" applyFill="1" applyBorder="1" applyAlignment="1">
      <alignment vertical="center" wrapText="1"/>
    </xf>
    <xf numFmtId="176" fontId="31" fillId="0" borderId="2" xfId="0" applyNumberFormat="1" applyFont="1" applyBorder="1" applyAlignment="1">
      <alignment horizontal="center" vertical="center"/>
    </xf>
    <xf numFmtId="176" fontId="31" fillId="0" borderId="3" xfId="0" applyNumberFormat="1" applyFont="1" applyBorder="1" applyAlignment="1">
      <alignment horizontal="center" vertical="center"/>
    </xf>
    <xf numFmtId="176" fontId="12" fillId="0" borderId="2" xfId="0" applyNumberFormat="1" applyFont="1" applyFill="1" applyBorder="1" applyAlignment="1">
      <alignment horizontal="center" vertical="center"/>
    </xf>
    <xf numFmtId="176" fontId="12" fillId="0" borderId="3" xfId="0" applyNumberFormat="1" applyFont="1" applyFill="1" applyBorder="1" applyAlignment="1">
      <alignment horizontal="center" vertical="center"/>
    </xf>
    <xf numFmtId="176" fontId="12" fillId="0" borderId="4"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3" xfId="0" applyFont="1" applyFill="1" applyBorder="1" applyAlignment="1">
      <alignment horizontal="center" vertical="center"/>
    </xf>
    <xf numFmtId="0" fontId="8" fillId="16" borderId="2" xfId="0" applyFont="1" applyFill="1" applyBorder="1" applyAlignment="1">
      <alignment horizontal="center" vertical="center" wrapText="1"/>
    </xf>
    <xf numFmtId="0" fontId="8" fillId="16" borderId="3" xfId="0" applyFont="1" applyFill="1" applyBorder="1" applyAlignment="1">
      <alignment horizontal="center" vertical="center" wrapText="1"/>
    </xf>
    <xf numFmtId="0" fontId="8" fillId="16" borderId="4" xfId="0" applyFont="1" applyFill="1" applyBorder="1" applyAlignment="1">
      <alignment horizontal="center" vertical="center" wrapText="1"/>
    </xf>
    <xf numFmtId="0" fontId="1" fillId="0" borderId="0" xfId="0" applyFont="1" applyFill="1" applyAlignment="1">
      <alignment horizontal="left" vertical="center" wrapText="1"/>
    </xf>
    <xf numFmtId="0" fontId="7" fillId="10" borderId="0" xfId="0" applyFont="1" applyFill="1" applyBorder="1" applyAlignment="1">
      <alignment horizontal="center" vertical="center" wrapText="1"/>
    </xf>
    <xf numFmtId="0" fontId="32" fillId="0" borderId="3" xfId="0" applyFont="1" applyFill="1" applyBorder="1" applyAlignment="1">
      <alignment horizontal="center" vertical="center"/>
    </xf>
    <xf numFmtId="0" fontId="9" fillId="13" borderId="8" xfId="0" applyFont="1" applyFill="1" applyBorder="1" applyAlignment="1">
      <alignment horizontal="center" vertical="center" wrapText="1"/>
    </xf>
    <xf numFmtId="0" fontId="9" fillId="13" borderId="12" xfId="0" applyFont="1" applyFill="1" applyBorder="1" applyAlignment="1">
      <alignment horizontal="center" vertical="center" wrapText="1"/>
    </xf>
    <xf numFmtId="0" fontId="9" fillId="13" borderId="9" xfId="0" applyFont="1" applyFill="1" applyBorder="1" applyAlignment="1">
      <alignment horizontal="center" vertical="center" wrapText="1"/>
    </xf>
    <xf numFmtId="0" fontId="9" fillId="13" borderId="13" xfId="0" applyFont="1" applyFill="1" applyBorder="1" applyAlignment="1">
      <alignment horizontal="center" vertical="center" wrapText="1"/>
    </xf>
    <xf numFmtId="0" fontId="9" fillId="13" borderId="54" xfId="0" applyFont="1" applyFill="1" applyBorder="1" applyAlignment="1">
      <alignment horizontal="center" vertical="center"/>
    </xf>
    <xf numFmtId="0" fontId="4" fillId="0" borderId="4" xfId="0" applyFont="1" applyFill="1" applyBorder="1" applyAlignment="1">
      <alignment horizontal="center" vertical="center"/>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xf>
    <xf numFmtId="0" fontId="9" fillId="13" borderId="10" xfId="0" applyFont="1" applyFill="1" applyBorder="1" applyAlignment="1">
      <alignment horizontal="center" vertical="center"/>
    </xf>
    <xf numFmtId="0" fontId="9" fillId="13" borderId="11" xfId="0" applyFont="1" applyFill="1" applyBorder="1" applyAlignment="1">
      <alignment horizontal="center" vertical="center"/>
    </xf>
  </cellXfs>
  <cellStyles count="4">
    <cellStyle name="Normal 3" xfId="3"/>
    <cellStyle name="Normal 43" xfId="1"/>
    <cellStyle name="常规" xfId="0" builtinId="0"/>
    <cellStyle name="超链接 2" xfId="2"/>
  </cellStyles>
  <dxfs count="6">
    <dxf>
      <fill>
        <patternFill patternType="solid">
          <bgColor rgb="FFFFFF00"/>
        </patternFill>
      </fill>
    </dxf>
    <dxf>
      <fill>
        <patternFill patternType="solid">
          <bgColor rgb="FFFFFF00"/>
        </patternFill>
      </fill>
    </dxf>
    <dxf>
      <font>
        <b val="0"/>
        <i val="0"/>
        <color theme="0"/>
      </font>
      <fill>
        <patternFill>
          <bgColor rgb="FFFF4B4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4B4B"/>
      <color rgb="FF993300"/>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25991;&#20214;\&#37325;&#29992;&#28165;&#21333;\GEELY-Taizhou-MES%20Implementation%20-Estimation%20Reference-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Reference"/>
      <sheetName val="Component"/>
      <sheetName val="Package-Base"/>
      <sheetName val="Package-New"/>
      <sheetName val="Package-Automation"/>
      <sheetName val="Resource Plan"/>
      <sheetName val="Calculation"/>
    </sheetNames>
    <sheetDataSet>
      <sheetData sheetId="0"/>
      <sheetData sheetId="1">
        <row r="25">
          <cell r="C25" t="str">
            <v>Y</v>
          </cell>
        </row>
      </sheetData>
      <sheetData sheetId="2"/>
      <sheetData sheetId="3"/>
      <sheetData sheetId="4"/>
      <sheetData sheetId="5">
        <row r="2">
          <cell r="H2">
            <v>0</v>
          </cell>
        </row>
      </sheetData>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workbookViewId="0">
      <selection activeCell="B5" sqref="B5"/>
    </sheetView>
  </sheetViews>
  <sheetFormatPr defaultColWidth="9" defaultRowHeight="14" x14ac:dyDescent="0.25"/>
  <cols>
    <col min="1" max="1" width="9" style="1"/>
    <col min="2" max="2" width="12" style="1" customWidth="1"/>
    <col min="3" max="3" width="14.6328125" style="1" customWidth="1"/>
    <col min="4" max="4" width="27.08984375" style="1" customWidth="1"/>
    <col min="5" max="5" width="20.36328125" style="1" customWidth="1"/>
    <col min="6" max="16384" width="9" style="1"/>
  </cols>
  <sheetData>
    <row r="2" spans="2:5" ht="27.65" customHeight="1" x14ac:dyDescent="0.25">
      <c r="B2" s="168" t="s">
        <v>0</v>
      </c>
      <c r="C2" s="169"/>
      <c r="D2" s="169"/>
      <c r="E2" s="170"/>
    </row>
    <row r="3" spans="2:5" x14ac:dyDescent="0.25">
      <c r="B3" s="60" t="s">
        <v>1</v>
      </c>
      <c r="C3" s="61" t="s">
        <v>2</v>
      </c>
      <c r="D3" s="61" t="s">
        <v>3</v>
      </c>
      <c r="E3" s="61" t="s">
        <v>4</v>
      </c>
    </row>
    <row r="4" spans="2:5" x14ac:dyDescent="0.25">
      <c r="B4" s="62" t="s">
        <v>5</v>
      </c>
      <c r="C4" s="63" t="s">
        <v>6</v>
      </c>
      <c r="D4" s="63" t="s">
        <v>7</v>
      </c>
      <c r="E4" s="63" t="s">
        <v>8</v>
      </c>
    </row>
    <row r="5" spans="2:5" ht="22.9" customHeight="1" x14ac:dyDescent="0.25">
      <c r="B5" s="64" t="s">
        <v>130</v>
      </c>
      <c r="C5" s="65">
        <v>43580</v>
      </c>
      <c r="D5" s="66" t="s">
        <v>9</v>
      </c>
      <c r="E5" s="66" t="s">
        <v>102</v>
      </c>
    </row>
    <row r="6" spans="2:5" ht="22.9" customHeight="1" x14ac:dyDescent="0.25">
      <c r="B6" s="64"/>
      <c r="C6" s="65"/>
      <c r="D6" s="66"/>
      <c r="E6" s="66"/>
    </row>
    <row r="7" spans="2:5" ht="22.9" customHeight="1" x14ac:dyDescent="0.25">
      <c r="B7" s="64"/>
      <c r="C7" s="65"/>
      <c r="D7" s="66"/>
      <c r="E7" s="66"/>
    </row>
    <row r="8" spans="2:5" ht="22.9" customHeight="1" x14ac:dyDescent="0.25">
      <c r="B8" s="67"/>
      <c r="C8" s="68"/>
      <c r="D8" s="69"/>
      <c r="E8" s="69"/>
    </row>
  </sheetData>
  <mergeCells count="1">
    <mergeCell ref="B2:E2"/>
  </mergeCells>
  <phoneticPr fontId="27"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L121"/>
  <sheetViews>
    <sheetView showGridLines="0" tabSelected="1" zoomScale="115" zoomScaleNormal="115" workbookViewId="0">
      <selection activeCell="E124" sqref="E124"/>
    </sheetView>
  </sheetViews>
  <sheetFormatPr defaultColWidth="8.90625" defaultRowHeight="9.5" x14ac:dyDescent="0.25"/>
  <cols>
    <col min="1" max="1" width="5.26953125" style="128" customWidth="1"/>
    <col min="2" max="2" width="14" style="128" bestFit="1" customWidth="1"/>
    <col min="3" max="3" width="13.08984375" style="130" customWidth="1"/>
    <col min="4" max="4" width="18.6328125" style="128" bestFit="1" customWidth="1"/>
    <col min="5" max="5" width="70.36328125" style="128" customWidth="1"/>
    <col min="6" max="6" width="6.90625" style="128" bestFit="1" customWidth="1"/>
    <col min="7" max="7" width="12.453125" style="128" bestFit="1" customWidth="1"/>
    <col min="8" max="8" width="23.453125" style="128" bestFit="1" customWidth="1"/>
    <col min="9" max="9" width="10.08984375" style="128" customWidth="1"/>
    <col min="10" max="10" width="8" style="128" customWidth="1"/>
    <col min="11" max="11" width="8.90625" style="128"/>
    <col min="12" max="12" width="31.7265625" style="128" customWidth="1"/>
    <col min="13" max="16384" width="8.90625" style="128"/>
  </cols>
  <sheetData>
    <row r="1" spans="1:12" s="129" customFormat="1" ht="12" x14ac:dyDescent="0.25">
      <c r="A1" s="148" t="s">
        <v>290</v>
      </c>
      <c r="B1" s="149" t="s">
        <v>291</v>
      </c>
      <c r="C1" s="149" t="s">
        <v>292</v>
      </c>
      <c r="D1" s="149" t="s">
        <v>293</v>
      </c>
      <c r="E1" s="149" t="s">
        <v>294</v>
      </c>
      <c r="F1" s="149" t="s">
        <v>390</v>
      </c>
      <c r="G1" s="149" t="s">
        <v>391</v>
      </c>
      <c r="H1" s="149" t="s">
        <v>392</v>
      </c>
      <c r="I1" s="149" t="s">
        <v>406</v>
      </c>
      <c r="J1" s="149" t="s">
        <v>399</v>
      </c>
      <c r="K1" s="149" t="s">
        <v>404</v>
      </c>
      <c r="L1" s="150" t="s">
        <v>392</v>
      </c>
    </row>
    <row r="2" spans="1:12" ht="38" hidden="1" x14ac:dyDescent="0.25">
      <c r="A2" s="151">
        <v>1</v>
      </c>
      <c r="B2" s="171" t="s">
        <v>83</v>
      </c>
      <c r="C2" s="171" t="s">
        <v>164</v>
      </c>
      <c r="D2" s="145" t="s">
        <v>414</v>
      </c>
      <c r="E2" s="141" t="s">
        <v>421</v>
      </c>
      <c r="F2" s="143" t="s">
        <v>398</v>
      </c>
      <c r="G2" s="144">
        <v>44270</v>
      </c>
      <c r="H2" s="163" t="s">
        <v>396</v>
      </c>
      <c r="I2" s="162" t="s">
        <v>407</v>
      </c>
      <c r="J2" s="158" t="s">
        <v>400</v>
      </c>
      <c r="K2" s="158"/>
      <c r="L2" s="159" t="s">
        <v>422</v>
      </c>
    </row>
    <row r="3" spans="1:12" ht="11.5" hidden="1" x14ac:dyDescent="0.25">
      <c r="A3" s="151"/>
      <c r="B3" s="171"/>
      <c r="C3" s="171"/>
      <c r="D3" s="147" t="s">
        <v>419</v>
      </c>
      <c r="E3" s="141" t="s">
        <v>420</v>
      </c>
      <c r="F3" s="143" t="s">
        <v>398</v>
      </c>
      <c r="G3" s="144">
        <v>44270</v>
      </c>
      <c r="H3" s="163"/>
      <c r="I3" s="162" t="s">
        <v>408</v>
      </c>
      <c r="J3" s="158" t="s">
        <v>400</v>
      </c>
      <c r="K3" s="158"/>
      <c r="L3" s="159"/>
    </row>
    <row r="4" spans="1:12" ht="11.5" hidden="1" x14ac:dyDescent="0.25">
      <c r="A4" s="151">
        <v>2</v>
      </c>
      <c r="B4" s="171"/>
      <c r="C4" s="171"/>
      <c r="D4" s="145" t="s">
        <v>165</v>
      </c>
      <c r="E4" s="141" t="s">
        <v>166</v>
      </c>
      <c r="F4" s="143" t="s">
        <v>398</v>
      </c>
      <c r="G4" s="144">
        <v>44270</v>
      </c>
      <c r="H4" s="141" t="s">
        <v>397</v>
      </c>
      <c r="I4" s="162" t="s">
        <v>408</v>
      </c>
      <c r="J4" s="158" t="s">
        <v>400</v>
      </c>
      <c r="K4" s="162" t="s">
        <v>401</v>
      </c>
      <c r="L4" s="159"/>
    </row>
    <row r="5" spans="1:12" ht="11.5" hidden="1" x14ac:dyDescent="0.25">
      <c r="A5" s="151">
        <v>3</v>
      </c>
      <c r="B5" s="171"/>
      <c r="C5" s="171"/>
      <c r="D5" s="145" t="s">
        <v>167</v>
      </c>
      <c r="E5" s="141" t="s">
        <v>168</v>
      </c>
      <c r="F5" s="143" t="s">
        <v>398</v>
      </c>
      <c r="G5" s="144">
        <v>44270</v>
      </c>
      <c r="H5" s="141" t="s">
        <v>397</v>
      </c>
      <c r="I5" s="162" t="s">
        <v>408</v>
      </c>
      <c r="J5" s="158" t="s">
        <v>400</v>
      </c>
      <c r="K5" s="162" t="s">
        <v>401</v>
      </c>
      <c r="L5" s="159"/>
    </row>
    <row r="6" spans="1:12" ht="11.5" hidden="1" x14ac:dyDescent="0.25">
      <c r="A6" s="151">
        <v>4</v>
      </c>
      <c r="B6" s="171"/>
      <c r="C6" s="171" t="s">
        <v>169</v>
      </c>
      <c r="D6" s="145" t="s">
        <v>170</v>
      </c>
      <c r="E6" s="141" t="s">
        <v>252</v>
      </c>
      <c r="F6" s="143" t="s">
        <v>398</v>
      </c>
      <c r="G6" s="144">
        <v>44270</v>
      </c>
      <c r="H6" s="141"/>
      <c r="I6" s="158"/>
      <c r="J6" s="158"/>
      <c r="K6" s="158"/>
      <c r="L6" s="159"/>
    </row>
    <row r="7" spans="1:12" ht="23" hidden="1" x14ac:dyDescent="0.25">
      <c r="A7" s="151">
        <v>5</v>
      </c>
      <c r="B7" s="171"/>
      <c r="C7" s="171"/>
      <c r="D7" s="145" t="s">
        <v>171</v>
      </c>
      <c r="E7" s="141" t="s">
        <v>253</v>
      </c>
      <c r="F7" s="143" t="s">
        <v>394</v>
      </c>
      <c r="G7" s="144">
        <v>44331</v>
      </c>
      <c r="H7" s="141"/>
      <c r="I7" s="158"/>
      <c r="J7" s="158"/>
      <c r="K7" s="158"/>
      <c r="L7" s="159"/>
    </row>
    <row r="8" spans="1:12" ht="11.5" x14ac:dyDescent="0.25">
      <c r="A8" s="151">
        <v>6</v>
      </c>
      <c r="B8" s="171"/>
      <c r="C8" s="171" t="s">
        <v>172</v>
      </c>
      <c r="D8" s="145" t="s">
        <v>131</v>
      </c>
      <c r="E8" s="141" t="s">
        <v>402</v>
      </c>
      <c r="F8" s="143" t="s">
        <v>393</v>
      </c>
      <c r="G8" s="144">
        <v>44287</v>
      </c>
      <c r="H8" s="141"/>
      <c r="I8" s="162" t="s">
        <v>408</v>
      </c>
      <c r="J8" s="158" t="s">
        <v>403</v>
      </c>
      <c r="K8" s="162" t="s">
        <v>401</v>
      </c>
      <c r="L8" s="159"/>
    </row>
    <row r="9" spans="1:12" ht="11.5" hidden="1" x14ac:dyDescent="0.25">
      <c r="A9" s="151">
        <v>7</v>
      </c>
      <c r="B9" s="171"/>
      <c r="C9" s="171"/>
      <c r="D9" s="145" t="s">
        <v>173</v>
      </c>
      <c r="E9" s="141" t="s">
        <v>174</v>
      </c>
      <c r="F9" s="143" t="s">
        <v>393</v>
      </c>
      <c r="G9" s="144">
        <v>44287</v>
      </c>
      <c r="H9" s="141"/>
      <c r="I9" s="158"/>
      <c r="J9" s="158"/>
      <c r="K9" s="162" t="s">
        <v>401</v>
      </c>
      <c r="L9" s="159"/>
    </row>
    <row r="10" spans="1:12" ht="11.5" hidden="1" x14ac:dyDescent="0.25">
      <c r="A10" s="151">
        <v>8</v>
      </c>
      <c r="B10" s="171"/>
      <c r="C10" s="145" t="s">
        <v>175</v>
      </c>
      <c r="D10" s="145" t="s">
        <v>176</v>
      </c>
      <c r="E10" s="141" t="s">
        <v>177</v>
      </c>
      <c r="F10" s="143" t="s">
        <v>393</v>
      </c>
      <c r="G10" s="144">
        <v>44287</v>
      </c>
      <c r="H10" s="141"/>
      <c r="I10" s="162" t="s">
        <v>408</v>
      </c>
      <c r="J10" s="158" t="s">
        <v>405</v>
      </c>
      <c r="K10" s="162" t="s">
        <v>401</v>
      </c>
      <c r="L10" s="159"/>
    </row>
    <row r="11" spans="1:12" ht="11.5" hidden="1" x14ac:dyDescent="0.25">
      <c r="A11" s="151">
        <v>9</v>
      </c>
      <c r="B11" s="171"/>
      <c r="C11" s="171" t="s">
        <v>178</v>
      </c>
      <c r="D11" s="145" t="s">
        <v>132</v>
      </c>
      <c r="E11" s="141" t="s">
        <v>179</v>
      </c>
      <c r="F11" s="143" t="s">
        <v>393</v>
      </c>
      <c r="G11" s="144">
        <v>44287</v>
      </c>
      <c r="H11" s="141"/>
      <c r="I11" s="162" t="s">
        <v>408</v>
      </c>
      <c r="J11" s="158" t="s">
        <v>400</v>
      </c>
      <c r="K11" s="162" t="s">
        <v>401</v>
      </c>
      <c r="L11" s="159"/>
    </row>
    <row r="12" spans="1:12" ht="11.5" hidden="1" x14ac:dyDescent="0.25">
      <c r="A12" s="151">
        <v>10</v>
      </c>
      <c r="B12" s="171"/>
      <c r="C12" s="171"/>
      <c r="D12" s="145" t="s">
        <v>133</v>
      </c>
      <c r="E12" s="141" t="s">
        <v>180</v>
      </c>
      <c r="F12" s="143" t="s">
        <v>393</v>
      </c>
      <c r="G12" s="144">
        <v>44287</v>
      </c>
      <c r="H12" s="141"/>
      <c r="I12" s="158"/>
      <c r="J12" s="158"/>
      <c r="K12" s="158"/>
      <c r="L12" s="159"/>
    </row>
    <row r="13" spans="1:12" ht="11.5" hidden="1" x14ac:dyDescent="0.25">
      <c r="A13" s="151">
        <v>11</v>
      </c>
      <c r="B13" s="171"/>
      <c r="C13" s="145" t="s">
        <v>181</v>
      </c>
      <c r="D13" s="145" t="s">
        <v>134</v>
      </c>
      <c r="E13" s="141" t="s">
        <v>182</v>
      </c>
      <c r="F13" s="143" t="s">
        <v>393</v>
      </c>
      <c r="G13" s="144">
        <v>44287</v>
      </c>
      <c r="H13" s="141"/>
      <c r="I13" s="162" t="s">
        <v>408</v>
      </c>
      <c r="J13" s="158" t="s">
        <v>405</v>
      </c>
      <c r="K13" s="162" t="s">
        <v>401</v>
      </c>
      <c r="L13" s="159"/>
    </row>
    <row r="14" spans="1:12" ht="23" hidden="1" x14ac:dyDescent="0.25">
      <c r="A14" s="151">
        <v>12</v>
      </c>
      <c r="B14" s="171"/>
      <c r="C14" s="145" t="s">
        <v>183</v>
      </c>
      <c r="D14" s="145" t="s">
        <v>184</v>
      </c>
      <c r="E14" s="141" t="s">
        <v>185</v>
      </c>
      <c r="F14" s="143" t="s">
        <v>393</v>
      </c>
      <c r="G14" s="152"/>
      <c r="H14" s="141"/>
      <c r="I14" s="158"/>
      <c r="J14" s="158"/>
      <c r="K14" s="158"/>
      <c r="L14" s="159"/>
    </row>
    <row r="15" spans="1:12" ht="23" hidden="1" x14ac:dyDescent="0.25">
      <c r="A15" s="151">
        <v>13</v>
      </c>
      <c r="B15" s="171"/>
      <c r="C15" s="145" t="s">
        <v>163</v>
      </c>
      <c r="D15" s="145" t="s">
        <v>163</v>
      </c>
      <c r="E15" s="141" t="s">
        <v>254</v>
      </c>
      <c r="F15" s="143" t="s">
        <v>393</v>
      </c>
      <c r="G15" s="144">
        <v>44287</v>
      </c>
      <c r="H15" s="141"/>
      <c r="I15" s="158"/>
      <c r="J15" s="158"/>
      <c r="K15" s="158"/>
      <c r="L15" s="159"/>
    </row>
    <row r="16" spans="1:12" ht="11.5" hidden="1" x14ac:dyDescent="0.25">
      <c r="A16" s="151">
        <v>14</v>
      </c>
      <c r="B16" s="171" t="s">
        <v>186</v>
      </c>
      <c r="C16" s="171" t="s">
        <v>187</v>
      </c>
      <c r="D16" s="145" t="s">
        <v>188</v>
      </c>
      <c r="E16" s="141" t="s">
        <v>189</v>
      </c>
      <c r="F16" s="143" t="s">
        <v>393</v>
      </c>
      <c r="G16" s="144">
        <v>44287</v>
      </c>
      <c r="H16" s="141"/>
      <c r="I16" s="162" t="s">
        <v>408</v>
      </c>
      <c r="J16" s="158" t="s">
        <v>405</v>
      </c>
      <c r="K16" s="162" t="s">
        <v>401</v>
      </c>
      <c r="L16" s="159"/>
    </row>
    <row r="17" spans="1:12" ht="23" hidden="1" x14ac:dyDescent="0.25">
      <c r="A17" s="151">
        <v>15</v>
      </c>
      <c r="B17" s="171"/>
      <c r="C17" s="171"/>
      <c r="D17" s="145" t="s">
        <v>190</v>
      </c>
      <c r="E17" s="141" t="s">
        <v>191</v>
      </c>
      <c r="F17" s="143" t="s">
        <v>393</v>
      </c>
      <c r="G17" s="144">
        <v>44287</v>
      </c>
      <c r="H17" s="141"/>
      <c r="I17" s="162" t="s">
        <v>408</v>
      </c>
      <c r="J17" s="158" t="s">
        <v>405</v>
      </c>
      <c r="K17" s="162" t="s">
        <v>401</v>
      </c>
      <c r="L17" s="159"/>
    </row>
    <row r="18" spans="1:12" ht="23" hidden="1" x14ac:dyDescent="0.25">
      <c r="A18" s="151">
        <v>16</v>
      </c>
      <c r="B18" s="171"/>
      <c r="C18" s="171"/>
      <c r="D18" s="145" t="s">
        <v>192</v>
      </c>
      <c r="E18" s="141" t="s">
        <v>193</v>
      </c>
      <c r="F18" s="143" t="s">
        <v>393</v>
      </c>
      <c r="G18" s="144">
        <v>44287</v>
      </c>
      <c r="H18" s="141"/>
      <c r="I18" s="162" t="s">
        <v>408</v>
      </c>
      <c r="J18" s="158" t="s">
        <v>405</v>
      </c>
      <c r="K18" s="162" t="s">
        <v>401</v>
      </c>
      <c r="L18" s="159"/>
    </row>
    <row r="19" spans="1:12" ht="23" hidden="1" x14ac:dyDescent="0.25">
      <c r="A19" s="151">
        <v>17</v>
      </c>
      <c r="B19" s="171"/>
      <c r="C19" s="171" t="s">
        <v>194</v>
      </c>
      <c r="D19" s="145" t="s">
        <v>195</v>
      </c>
      <c r="E19" s="141" t="s">
        <v>196</v>
      </c>
      <c r="F19" s="143" t="s">
        <v>393</v>
      </c>
      <c r="G19" s="144">
        <v>44287</v>
      </c>
      <c r="H19" s="163"/>
      <c r="I19" s="162" t="s">
        <v>408</v>
      </c>
      <c r="J19" s="158" t="s">
        <v>405</v>
      </c>
      <c r="K19" s="159"/>
      <c r="L19" s="159"/>
    </row>
    <row r="20" spans="1:12" ht="23" hidden="1" x14ac:dyDescent="0.25">
      <c r="A20" s="151">
        <v>18</v>
      </c>
      <c r="B20" s="171"/>
      <c r="C20" s="171"/>
      <c r="D20" s="145" t="s">
        <v>197</v>
      </c>
      <c r="E20" s="141" t="s">
        <v>198</v>
      </c>
      <c r="F20" s="143" t="s">
        <v>393</v>
      </c>
      <c r="G20" s="144">
        <v>44287</v>
      </c>
      <c r="H20" s="163"/>
      <c r="I20" s="162" t="s">
        <v>408</v>
      </c>
      <c r="J20" s="158" t="s">
        <v>405</v>
      </c>
      <c r="K20" s="159"/>
      <c r="L20" s="159"/>
    </row>
    <row r="21" spans="1:12" ht="23" hidden="1" x14ac:dyDescent="0.25">
      <c r="A21" s="151">
        <v>19</v>
      </c>
      <c r="B21" s="171"/>
      <c r="C21" s="171"/>
      <c r="D21" s="145" t="s">
        <v>199</v>
      </c>
      <c r="E21" s="141" t="s">
        <v>200</v>
      </c>
      <c r="F21" s="143" t="s">
        <v>394</v>
      </c>
      <c r="G21" s="144">
        <v>44331</v>
      </c>
      <c r="H21" s="163"/>
      <c r="I21" s="162" t="s">
        <v>408</v>
      </c>
      <c r="J21" s="158" t="s">
        <v>405</v>
      </c>
      <c r="K21" s="159"/>
      <c r="L21" s="159"/>
    </row>
    <row r="22" spans="1:12" ht="23" hidden="1" x14ac:dyDescent="0.25">
      <c r="A22" s="151">
        <v>20</v>
      </c>
      <c r="B22" s="171"/>
      <c r="C22" s="171"/>
      <c r="D22" s="145" t="s">
        <v>201</v>
      </c>
      <c r="E22" s="141" t="s">
        <v>202</v>
      </c>
      <c r="F22" s="143" t="s">
        <v>393</v>
      </c>
      <c r="G22" s="144">
        <v>44287</v>
      </c>
      <c r="H22" s="163"/>
      <c r="I22" s="162" t="s">
        <v>408</v>
      </c>
      <c r="J22" s="158" t="s">
        <v>405</v>
      </c>
      <c r="K22" s="159"/>
      <c r="L22" s="159"/>
    </row>
    <row r="23" spans="1:12" ht="23" hidden="1" x14ac:dyDescent="0.25">
      <c r="A23" s="151">
        <v>21</v>
      </c>
      <c r="B23" s="171"/>
      <c r="C23" s="171"/>
      <c r="D23" s="145" t="s">
        <v>203</v>
      </c>
      <c r="E23" s="141" t="s">
        <v>204</v>
      </c>
      <c r="F23" s="143" t="s">
        <v>393</v>
      </c>
      <c r="G23" s="144">
        <v>44287</v>
      </c>
      <c r="H23" s="163"/>
      <c r="I23" s="162" t="s">
        <v>408</v>
      </c>
      <c r="J23" s="158" t="s">
        <v>405</v>
      </c>
      <c r="K23" s="159"/>
      <c r="L23" s="159"/>
    </row>
    <row r="24" spans="1:12" ht="34.5" hidden="1" x14ac:dyDescent="0.25">
      <c r="A24" s="151">
        <v>22</v>
      </c>
      <c r="B24" s="171"/>
      <c r="C24" s="171" t="s">
        <v>205</v>
      </c>
      <c r="D24" s="145" t="s">
        <v>206</v>
      </c>
      <c r="E24" s="141" t="s">
        <v>418</v>
      </c>
      <c r="F24" s="143" t="s">
        <v>393</v>
      </c>
      <c r="G24" s="144">
        <v>44287</v>
      </c>
      <c r="H24" s="163"/>
      <c r="I24" s="162" t="s">
        <v>408</v>
      </c>
      <c r="J24" s="158" t="s">
        <v>405</v>
      </c>
      <c r="K24" s="159"/>
      <c r="L24" s="159"/>
    </row>
    <row r="25" spans="1:12" ht="46" hidden="1" x14ac:dyDescent="0.25">
      <c r="A25" s="151">
        <v>23</v>
      </c>
      <c r="B25" s="171"/>
      <c r="C25" s="171"/>
      <c r="D25" s="145" t="s">
        <v>207</v>
      </c>
      <c r="E25" s="141" t="s">
        <v>208</v>
      </c>
      <c r="F25" s="143" t="s">
        <v>394</v>
      </c>
      <c r="G25" s="144">
        <v>44331</v>
      </c>
      <c r="H25" s="141"/>
      <c r="I25" s="158"/>
      <c r="J25" s="158" t="s">
        <v>405</v>
      </c>
      <c r="K25" s="159"/>
      <c r="L25" s="159"/>
    </row>
    <row r="26" spans="1:12" ht="34.5" hidden="1" x14ac:dyDescent="0.25">
      <c r="A26" s="151">
        <v>24</v>
      </c>
      <c r="B26" s="171"/>
      <c r="C26" s="171"/>
      <c r="D26" s="145" t="s">
        <v>209</v>
      </c>
      <c r="E26" s="141" t="s">
        <v>210</v>
      </c>
      <c r="F26" s="143" t="s">
        <v>394</v>
      </c>
      <c r="G26" s="144">
        <v>44331</v>
      </c>
      <c r="H26" s="141"/>
      <c r="I26" s="158"/>
      <c r="J26" s="158" t="s">
        <v>405</v>
      </c>
      <c r="K26" s="159"/>
      <c r="L26" s="159"/>
    </row>
    <row r="27" spans="1:12" ht="34.5" x14ac:dyDescent="0.25">
      <c r="A27" s="151">
        <v>25</v>
      </c>
      <c r="B27" s="171"/>
      <c r="C27" s="171" t="s">
        <v>211</v>
      </c>
      <c r="D27" s="145" t="s">
        <v>197</v>
      </c>
      <c r="E27" s="141" t="s">
        <v>426</v>
      </c>
      <c r="F27" s="143" t="s">
        <v>398</v>
      </c>
      <c r="G27" s="144">
        <v>44255</v>
      </c>
      <c r="H27" s="141"/>
      <c r="I27" s="162" t="s">
        <v>409</v>
      </c>
      <c r="J27" s="158" t="s">
        <v>415</v>
      </c>
      <c r="K27" s="158"/>
      <c r="L27" s="159"/>
    </row>
    <row r="28" spans="1:12" ht="23" x14ac:dyDescent="0.25">
      <c r="A28" s="151">
        <v>26</v>
      </c>
      <c r="B28" s="171"/>
      <c r="C28" s="171"/>
      <c r="D28" s="145" t="s">
        <v>212</v>
      </c>
      <c r="E28" s="141" t="s">
        <v>250</v>
      </c>
      <c r="F28" s="143" t="s">
        <v>398</v>
      </c>
      <c r="G28" s="144">
        <v>44255</v>
      </c>
      <c r="H28" s="141"/>
      <c r="I28" s="162" t="s">
        <v>408</v>
      </c>
      <c r="J28" s="158" t="s">
        <v>415</v>
      </c>
      <c r="K28" s="158"/>
      <c r="L28" s="159"/>
    </row>
    <row r="29" spans="1:12" ht="23" hidden="1" x14ac:dyDescent="0.25">
      <c r="A29" s="151">
        <v>27</v>
      </c>
      <c r="B29" s="171"/>
      <c r="C29" s="171"/>
      <c r="D29" s="145" t="s">
        <v>213</v>
      </c>
      <c r="E29" s="141" t="s">
        <v>214</v>
      </c>
      <c r="F29" s="143" t="s">
        <v>398</v>
      </c>
      <c r="G29" s="144">
        <v>44255</v>
      </c>
      <c r="H29" s="141"/>
      <c r="I29" s="158"/>
      <c r="J29" s="158"/>
      <c r="K29" s="158"/>
      <c r="L29" s="159"/>
    </row>
    <row r="30" spans="1:12" ht="23" hidden="1" x14ac:dyDescent="0.25">
      <c r="A30" s="151">
        <v>28</v>
      </c>
      <c r="B30" s="171"/>
      <c r="C30" s="171"/>
      <c r="D30" s="145" t="s">
        <v>215</v>
      </c>
      <c r="E30" s="141" t="s">
        <v>216</v>
      </c>
      <c r="F30" s="143" t="s">
        <v>398</v>
      </c>
      <c r="G30" s="144">
        <v>44255</v>
      </c>
      <c r="H30" s="141"/>
      <c r="I30" s="158"/>
      <c r="J30" s="158"/>
      <c r="K30" s="158"/>
      <c r="L30" s="159"/>
    </row>
    <row r="31" spans="1:12" ht="46" hidden="1" x14ac:dyDescent="0.25">
      <c r="A31" s="151">
        <v>29</v>
      </c>
      <c r="B31" s="171"/>
      <c r="C31" s="145" t="s">
        <v>217</v>
      </c>
      <c r="D31" s="145" t="s">
        <v>218</v>
      </c>
      <c r="E31" s="141" t="s">
        <v>219</v>
      </c>
      <c r="F31" s="143" t="s">
        <v>398</v>
      </c>
      <c r="G31" s="144">
        <v>44255</v>
      </c>
      <c r="H31" s="141"/>
      <c r="I31" s="158"/>
      <c r="J31" s="158"/>
      <c r="K31" s="158"/>
      <c r="L31" s="159"/>
    </row>
    <row r="32" spans="1:12" ht="11.5" x14ac:dyDescent="0.25">
      <c r="A32" s="151">
        <v>30</v>
      </c>
      <c r="B32" s="171"/>
      <c r="C32" s="171" t="s">
        <v>220</v>
      </c>
      <c r="D32" s="145" t="s">
        <v>221</v>
      </c>
      <c r="E32" s="141" t="s">
        <v>222</v>
      </c>
      <c r="F32" s="143" t="s">
        <v>398</v>
      </c>
      <c r="G32" s="144">
        <v>44255</v>
      </c>
      <c r="H32" s="141"/>
      <c r="I32" s="162" t="s">
        <v>410</v>
      </c>
      <c r="J32" s="158" t="s">
        <v>415</v>
      </c>
      <c r="K32" s="158"/>
      <c r="L32" s="159"/>
    </row>
    <row r="33" spans="1:12" ht="11.5" hidden="1" x14ac:dyDescent="0.25">
      <c r="A33" s="151">
        <v>31</v>
      </c>
      <c r="B33" s="171"/>
      <c r="C33" s="171"/>
      <c r="D33" s="145" t="s">
        <v>223</v>
      </c>
      <c r="E33" s="141" t="s">
        <v>224</v>
      </c>
      <c r="F33" s="143" t="s">
        <v>394</v>
      </c>
      <c r="G33" s="144">
        <v>44346</v>
      </c>
      <c r="H33" s="141"/>
      <c r="I33" s="158"/>
      <c r="J33" s="158"/>
      <c r="K33" s="158"/>
      <c r="L33" s="159"/>
    </row>
    <row r="34" spans="1:12" ht="34.5" hidden="1" x14ac:dyDescent="0.25">
      <c r="A34" s="151">
        <v>32</v>
      </c>
      <c r="B34" s="171"/>
      <c r="C34" s="171" t="s">
        <v>225</v>
      </c>
      <c r="D34" s="145" t="s">
        <v>226</v>
      </c>
      <c r="E34" s="141" t="s">
        <v>227</v>
      </c>
      <c r="F34" s="143" t="s">
        <v>398</v>
      </c>
      <c r="G34" s="144">
        <v>44270</v>
      </c>
      <c r="H34" s="141"/>
      <c r="I34" s="162" t="s">
        <v>410</v>
      </c>
      <c r="J34" s="158" t="s">
        <v>400</v>
      </c>
      <c r="K34" s="158"/>
      <c r="L34" s="159"/>
    </row>
    <row r="35" spans="1:12" ht="11.5" hidden="1" x14ac:dyDescent="0.25">
      <c r="A35" s="151">
        <v>33</v>
      </c>
      <c r="B35" s="171"/>
      <c r="C35" s="171"/>
      <c r="D35" s="145" t="s">
        <v>228</v>
      </c>
      <c r="E35" s="141" t="s">
        <v>423</v>
      </c>
      <c r="F35" s="143" t="s">
        <v>395</v>
      </c>
      <c r="G35" s="144">
        <v>44362</v>
      </c>
      <c r="H35" s="141"/>
      <c r="I35" s="158"/>
      <c r="J35" s="158"/>
      <c r="K35" s="158"/>
      <c r="L35" s="159"/>
    </row>
    <row r="36" spans="1:12" ht="23" hidden="1" x14ac:dyDescent="0.25">
      <c r="A36" s="151">
        <v>34</v>
      </c>
      <c r="B36" s="171"/>
      <c r="C36" s="171"/>
      <c r="D36" s="167" t="s">
        <v>229</v>
      </c>
      <c r="E36" s="141" t="s">
        <v>255</v>
      </c>
      <c r="F36" s="143" t="s">
        <v>398</v>
      </c>
      <c r="G36" s="144">
        <v>44270</v>
      </c>
      <c r="H36" s="163"/>
      <c r="I36" s="162" t="s">
        <v>410</v>
      </c>
      <c r="J36" s="158" t="s">
        <v>400</v>
      </c>
      <c r="K36" s="158"/>
      <c r="L36" s="159"/>
    </row>
    <row r="37" spans="1:12" ht="23" x14ac:dyDescent="0.25">
      <c r="A37" s="151">
        <v>35</v>
      </c>
      <c r="B37" s="171" t="s">
        <v>135</v>
      </c>
      <c r="C37" s="171" t="s">
        <v>424</v>
      </c>
      <c r="D37" s="145" t="s">
        <v>212</v>
      </c>
      <c r="E37" s="141" t="s">
        <v>251</v>
      </c>
      <c r="F37" s="143" t="s">
        <v>398</v>
      </c>
      <c r="G37" s="144">
        <v>44255</v>
      </c>
      <c r="H37" s="141"/>
      <c r="I37" s="162" t="s">
        <v>410</v>
      </c>
      <c r="J37" s="158" t="s">
        <v>415</v>
      </c>
      <c r="K37" s="158"/>
      <c r="L37" s="159"/>
    </row>
    <row r="38" spans="1:12" ht="23" hidden="1" x14ac:dyDescent="0.25">
      <c r="A38" s="151">
        <v>36</v>
      </c>
      <c r="B38" s="171"/>
      <c r="C38" s="171"/>
      <c r="D38" s="145" t="s">
        <v>213</v>
      </c>
      <c r="E38" s="141" t="s">
        <v>232</v>
      </c>
      <c r="F38" s="143" t="s">
        <v>398</v>
      </c>
      <c r="G38" s="144">
        <v>44255</v>
      </c>
      <c r="H38" s="141"/>
      <c r="I38" s="158"/>
      <c r="J38" s="158"/>
      <c r="K38" s="158"/>
      <c r="L38" s="159"/>
    </row>
    <row r="39" spans="1:12" ht="23" hidden="1" x14ac:dyDescent="0.25">
      <c r="A39" s="151">
        <v>37</v>
      </c>
      <c r="B39" s="171"/>
      <c r="C39" s="171"/>
      <c r="D39" s="145" t="s">
        <v>215</v>
      </c>
      <c r="E39" s="141" t="s">
        <v>233</v>
      </c>
      <c r="F39" s="143" t="s">
        <v>398</v>
      </c>
      <c r="G39" s="144">
        <v>44255</v>
      </c>
      <c r="H39" s="141"/>
      <c r="I39" s="158"/>
      <c r="J39" s="158"/>
      <c r="K39" s="158"/>
      <c r="L39" s="159"/>
    </row>
    <row r="40" spans="1:12" ht="46" x14ac:dyDescent="0.25">
      <c r="A40" s="151">
        <v>38</v>
      </c>
      <c r="B40" s="171"/>
      <c r="C40" s="145" t="s">
        <v>234</v>
      </c>
      <c r="D40" s="145" t="s">
        <v>218</v>
      </c>
      <c r="E40" s="141" t="s">
        <v>235</v>
      </c>
      <c r="F40" s="143" t="s">
        <v>398</v>
      </c>
      <c r="G40" s="144">
        <v>44255</v>
      </c>
      <c r="H40" s="141"/>
      <c r="I40" s="162" t="s">
        <v>410</v>
      </c>
      <c r="J40" s="158" t="s">
        <v>415</v>
      </c>
      <c r="K40" s="158"/>
      <c r="L40" s="159"/>
    </row>
    <row r="41" spans="1:12" ht="23" hidden="1" x14ac:dyDescent="0.25">
      <c r="A41" s="151">
        <v>39</v>
      </c>
      <c r="B41" s="171"/>
      <c r="C41" s="145" t="s">
        <v>236</v>
      </c>
      <c r="D41" s="145" t="s">
        <v>236</v>
      </c>
      <c r="E41" s="141" t="s">
        <v>237</v>
      </c>
      <c r="F41" s="143" t="s">
        <v>398</v>
      </c>
      <c r="G41" s="144">
        <v>44270</v>
      </c>
      <c r="H41" s="141"/>
      <c r="I41" s="158"/>
      <c r="J41" s="158"/>
      <c r="K41" s="158"/>
      <c r="L41" s="159"/>
    </row>
    <row r="42" spans="1:12" ht="11.5" hidden="1" x14ac:dyDescent="0.25">
      <c r="A42" s="151">
        <v>40</v>
      </c>
      <c r="B42" s="171"/>
      <c r="C42" s="171" t="s">
        <v>220</v>
      </c>
      <c r="D42" s="145" t="s">
        <v>221</v>
      </c>
      <c r="E42" s="141" t="s">
        <v>222</v>
      </c>
      <c r="F42" s="143" t="s">
        <v>398</v>
      </c>
      <c r="G42" s="144">
        <v>44255</v>
      </c>
      <c r="H42" s="141"/>
      <c r="I42" s="162" t="s">
        <v>410</v>
      </c>
      <c r="J42" s="158" t="s">
        <v>400</v>
      </c>
      <c r="K42" s="158"/>
      <c r="L42" s="159"/>
    </row>
    <row r="43" spans="1:12" ht="11.5" hidden="1" x14ac:dyDescent="0.25">
      <c r="A43" s="151">
        <v>41</v>
      </c>
      <c r="B43" s="171"/>
      <c r="C43" s="171"/>
      <c r="D43" s="145" t="s">
        <v>238</v>
      </c>
      <c r="E43" s="141" t="s">
        <v>239</v>
      </c>
      <c r="F43" s="143" t="s">
        <v>394</v>
      </c>
      <c r="G43" s="144">
        <v>44346</v>
      </c>
      <c r="H43" s="141"/>
      <c r="I43" s="158"/>
      <c r="J43" s="158"/>
      <c r="K43" s="158"/>
      <c r="L43" s="159"/>
    </row>
    <row r="44" spans="1:12" ht="11.5" hidden="1" x14ac:dyDescent="0.25">
      <c r="A44" s="151">
        <v>42</v>
      </c>
      <c r="B44" s="171"/>
      <c r="C44" s="171"/>
      <c r="D44" s="145" t="s">
        <v>223</v>
      </c>
      <c r="E44" s="141" t="s">
        <v>249</v>
      </c>
      <c r="F44" s="143" t="s">
        <v>394</v>
      </c>
      <c r="G44" s="144">
        <v>44346</v>
      </c>
      <c r="H44" s="141"/>
      <c r="I44" s="158"/>
      <c r="J44" s="158"/>
      <c r="K44" s="158"/>
      <c r="L44" s="159"/>
    </row>
    <row r="45" spans="1:12" ht="23" hidden="1" x14ac:dyDescent="0.25">
      <c r="A45" s="151">
        <v>43</v>
      </c>
      <c r="B45" s="171"/>
      <c r="C45" s="145" t="s">
        <v>225</v>
      </c>
      <c r="D45" s="145" t="s">
        <v>229</v>
      </c>
      <c r="E45" s="141" t="s">
        <v>240</v>
      </c>
      <c r="F45" s="143" t="s">
        <v>398</v>
      </c>
      <c r="G45" s="144">
        <v>44270</v>
      </c>
      <c r="H45" s="141"/>
      <c r="I45" s="162" t="s">
        <v>410</v>
      </c>
      <c r="J45" s="158" t="s">
        <v>400</v>
      </c>
      <c r="K45" s="158"/>
      <c r="L45" s="159"/>
    </row>
    <row r="46" spans="1:12" ht="23" hidden="1" x14ac:dyDescent="0.25">
      <c r="A46" s="151">
        <v>44</v>
      </c>
      <c r="B46" s="171"/>
      <c r="C46" s="145" t="s">
        <v>230</v>
      </c>
      <c r="D46" s="145" t="s">
        <v>230</v>
      </c>
      <c r="E46" s="141" t="s">
        <v>231</v>
      </c>
      <c r="F46" s="143" t="s">
        <v>393</v>
      </c>
      <c r="G46" s="144">
        <v>44301</v>
      </c>
      <c r="H46" s="141"/>
      <c r="I46" s="158"/>
      <c r="J46" s="158"/>
      <c r="K46" s="158"/>
      <c r="L46" s="159"/>
    </row>
    <row r="47" spans="1:12" ht="34.5" x14ac:dyDescent="0.25">
      <c r="A47" s="151">
        <v>45</v>
      </c>
      <c r="B47" s="171"/>
      <c r="C47" s="171" t="s">
        <v>241</v>
      </c>
      <c r="D47" s="145" t="s">
        <v>136</v>
      </c>
      <c r="E47" s="141" t="s">
        <v>425</v>
      </c>
      <c r="F47" s="143" t="s">
        <v>398</v>
      </c>
      <c r="G47" s="144">
        <v>44270</v>
      </c>
      <c r="H47" s="141"/>
      <c r="I47" s="162" t="s">
        <v>408</v>
      </c>
      <c r="J47" s="158" t="s">
        <v>415</v>
      </c>
      <c r="K47" s="158"/>
      <c r="L47" s="159"/>
    </row>
    <row r="48" spans="1:12" ht="34.5" x14ac:dyDescent="0.25">
      <c r="A48" s="151">
        <v>46</v>
      </c>
      <c r="B48" s="171"/>
      <c r="C48" s="171"/>
      <c r="D48" s="145" t="s">
        <v>137</v>
      </c>
      <c r="E48" s="141" t="s">
        <v>242</v>
      </c>
      <c r="F48" s="143" t="s">
        <v>398</v>
      </c>
      <c r="G48" s="144">
        <v>44270</v>
      </c>
      <c r="H48" s="141"/>
      <c r="I48" s="162" t="s">
        <v>411</v>
      </c>
      <c r="J48" s="158" t="s">
        <v>415</v>
      </c>
      <c r="K48" s="158"/>
      <c r="L48" s="159"/>
    </row>
    <row r="49" spans="1:12" ht="34.5" x14ac:dyDescent="0.25">
      <c r="A49" s="151">
        <v>47</v>
      </c>
      <c r="B49" s="171"/>
      <c r="C49" s="171"/>
      <c r="D49" s="145" t="s">
        <v>138</v>
      </c>
      <c r="E49" s="141" t="s">
        <v>243</v>
      </c>
      <c r="F49" s="143" t="s">
        <v>398</v>
      </c>
      <c r="G49" s="144">
        <v>44270</v>
      </c>
      <c r="H49" s="141"/>
      <c r="I49" s="162" t="s">
        <v>412</v>
      </c>
      <c r="J49" s="158" t="s">
        <v>415</v>
      </c>
      <c r="K49" s="158"/>
      <c r="L49" s="159"/>
    </row>
    <row r="50" spans="1:12" ht="34.5" x14ac:dyDescent="0.25">
      <c r="A50" s="151">
        <v>48</v>
      </c>
      <c r="B50" s="171"/>
      <c r="C50" s="171"/>
      <c r="D50" s="145" t="s">
        <v>139</v>
      </c>
      <c r="E50" s="141" t="s">
        <v>244</v>
      </c>
      <c r="F50" s="143" t="s">
        <v>398</v>
      </c>
      <c r="G50" s="144">
        <v>44270</v>
      </c>
      <c r="H50" s="141"/>
      <c r="I50" s="162" t="s">
        <v>408</v>
      </c>
      <c r="J50" s="158" t="s">
        <v>415</v>
      </c>
      <c r="K50" s="158"/>
      <c r="L50" s="159"/>
    </row>
    <row r="51" spans="1:12" ht="23" hidden="1" x14ac:dyDescent="0.25">
      <c r="A51" s="151">
        <v>49</v>
      </c>
      <c r="B51" s="171"/>
      <c r="C51" s="145" t="s">
        <v>245</v>
      </c>
      <c r="D51" s="145" t="s">
        <v>245</v>
      </c>
      <c r="E51" s="141" t="s">
        <v>246</v>
      </c>
      <c r="F51" s="143" t="s">
        <v>398</v>
      </c>
      <c r="G51" s="144">
        <v>44270</v>
      </c>
      <c r="H51" s="163"/>
      <c r="I51" s="162" t="s">
        <v>413</v>
      </c>
      <c r="J51" s="158" t="s">
        <v>417</v>
      </c>
      <c r="K51" s="158"/>
      <c r="L51" s="159"/>
    </row>
    <row r="52" spans="1:12" ht="34.5" hidden="1" x14ac:dyDescent="0.25">
      <c r="A52" s="151">
        <v>50</v>
      </c>
      <c r="B52" s="171"/>
      <c r="C52" s="145" t="s">
        <v>247</v>
      </c>
      <c r="D52" s="145" t="s">
        <v>247</v>
      </c>
      <c r="E52" s="141" t="s">
        <v>248</v>
      </c>
      <c r="F52" s="143" t="s">
        <v>393</v>
      </c>
      <c r="G52" s="144">
        <v>44287</v>
      </c>
      <c r="H52" s="163"/>
      <c r="I52" s="162" t="s">
        <v>413</v>
      </c>
      <c r="J52" s="158" t="s">
        <v>417</v>
      </c>
      <c r="K52" s="158"/>
      <c r="L52" s="159"/>
    </row>
    <row r="53" spans="1:12" ht="11.5" hidden="1" x14ac:dyDescent="0.25">
      <c r="A53" s="151">
        <v>51</v>
      </c>
      <c r="B53" s="171" t="s">
        <v>140</v>
      </c>
      <c r="C53" s="171" t="s">
        <v>141</v>
      </c>
      <c r="D53" s="145" t="s">
        <v>142</v>
      </c>
      <c r="E53" s="141" t="s">
        <v>143</v>
      </c>
      <c r="F53" s="143" t="s">
        <v>393</v>
      </c>
      <c r="G53" s="144">
        <v>44287</v>
      </c>
      <c r="H53" s="163"/>
      <c r="I53" s="158"/>
      <c r="J53" s="158"/>
      <c r="K53" s="158"/>
      <c r="L53" s="159"/>
    </row>
    <row r="54" spans="1:12" ht="11.5" hidden="1" x14ac:dyDescent="0.25">
      <c r="A54" s="151">
        <v>52</v>
      </c>
      <c r="B54" s="171"/>
      <c r="C54" s="171"/>
      <c r="D54" s="145" t="s">
        <v>144</v>
      </c>
      <c r="E54" s="141" t="s">
        <v>145</v>
      </c>
      <c r="F54" s="143" t="s">
        <v>393</v>
      </c>
      <c r="G54" s="144">
        <v>44287</v>
      </c>
      <c r="H54" s="163"/>
      <c r="I54" s="158"/>
      <c r="J54" s="158"/>
      <c r="K54" s="158"/>
      <c r="L54" s="159"/>
    </row>
    <row r="55" spans="1:12" ht="11.5" hidden="1" x14ac:dyDescent="0.25">
      <c r="A55" s="151">
        <v>53</v>
      </c>
      <c r="B55" s="171"/>
      <c r="C55" s="171"/>
      <c r="D55" s="145" t="s">
        <v>146</v>
      </c>
      <c r="E55" s="141" t="s">
        <v>147</v>
      </c>
      <c r="F55" s="143" t="s">
        <v>393</v>
      </c>
      <c r="G55" s="144">
        <v>44287</v>
      </c>
      <c r="H55" s="163"/>
      <c r="I55" s="158"/>
      <c r="J55" s="158"/>
      <c r="K55" s="158"/>
      <c r="L55" s="159"/>
    </row>
    <row r="56" spans="1:12" ht="11.5" hidden="1" x14ac:dyDescent="0.25">
      <c r="A56" s="151">
        <v>54</v>
      </c>
      <c r="B56" s="171"/>
      <c r="C56" s="171"/>
      <c r="D56" s="145" t="s">
        <v>148</v>
      </c>
      <c r="E56" s="141" t="s">
        <v>149</v>
      </c>
      <c r="F56" s="143" t="s">
        <v>393</v>
      </c>
      <c r="G56" s="144">
        <v>44287</v>
      </c>
      <c r="H56" s="163"/>
      <c r="I56" s="158"/>
      <c r="J56" s="158"/>
      <c r="K56" s="158"/>
      <c r="L56" s="159"/>
    </row>
    <row r="57" spans="1:12" ht="11.5" hidden="1" x14ac:dyDescent="0.25">
      <c r="A57" s="151">
        <v>55</v>
      </c>
      <c r="B57" s="171"/>
      <c r="C57" s="171" t="s">
        <v>150</v>
      </c>
      <c r="D57" s="145" t="s">
        <v>151</v>
      </c>
      <c r="E57" s="141" t="s">
        <v>152</v>
      </c>
      <c r="F57" s="143" t="s">
        <v>393</v>
      </c>
      <c r="G57" s="144">
        <v>44287</v>
      </c>
      <c r="H57" s="163"/>
      <c r="I57" s="158"/>
      <c r="J57" s="158"/>
      <c r="K57" s="158"/>
      <c r="L57" s="159"/>
    </row>
    <row r="58" spans="1:12" ht="11.5" hidden="1" x14ac:dyDescent="0.25">
      <c r="A58" s="151">
        <v>56</v>
      </c>
      <c r="B58" s="171"/>
      <c r="C58" s="171"/>
      <c r="D58" s="145" t="s">
        <v>153</v>
      </c>
      <c r="E58" s="141" t="s">
        <v>154</v>
      </c>
      <c r="F58" s="143" t="s">
        <v>393</v>
      </c>
      <c r="G58" s="144">
        <v>44287</v>
      </c>
      <c r="H58" s="163"/>
      <c r="I58" s="158"/>
      <c r="J58" s="158"/>
      <c r="K58" s="158"/>
      <c r="L58" s="159"/>
    </row>
    <row r="59" spans="1:12" ht="11.5" hidden="1" x14ac:dyDescent="0.25">
      <c r="A59" s="151">
        <v>57</v>
      </c>
      <c r="B59" s="171"/>
      <c r="C59" s="171"/>
      <c r="D59" s="145" t="s">
        <v>155</v>
      </c>
      <c r="E59" s="141" t="s">
        <v>156</v>
      </c>
      <c r="F59" s="143" t="s">
        <v>393</v>
      </c>
      <c r="G59" s="144">
        <v>44287</v>
      </c>
      <c r="H59" s="163"/>
      <c r="I59" s="158"/>
      <c r="J59" s="158"/>
      <c r="K59" s="158"/>
      <c r="L59" s="159"/>
    </row>
    <row r="60" spans="1:12" ht="11.5" hidden="1" x14ac:dyDescent="0.25">
      <c r="A60" s="151">
        <v>58</v>
      </c>
      <c r="B60" s="171"/>
      <c r="C60" s="171"/>
      <c r="D60" s="145" t="s">
        <v>157</v>
      </c>
      <c r="E60" s="141" t="s">
        <v>158</v>
      </c>
      <c r="F60" s="143" t="s">
        <v>393</v>
      </c>
      <c r="G60" s="144">
        <v>44287</v>
      </c>
      <c r="H60" s="163"/>
      <c r="I60" s="158"/>
      <c r="J60" s="158"/>
      <c r="K60" s="158"/>
      <c r="L60" s="159"/>
    </row>
    <row r="61" spans="1:12" ht="11.5" hidden="1" x14ac:dyDescent="0.25">
      <c r="A61" s="151">
        <v>59</v>
      </c>
      <c r="B61" s="171"/>
      <c r="C61" s="171"/>
      <c r="D61" s="145" t="s">
        <v>159</v>
      </c>
      <c r="E61" s="141" t="s">
        <v>160</v>
      </c>
      <c r="F61" s="143" t="s">
        <v>393</v>
      </c>
      <c r="G61" s="144">
        <v>44287</v>
      </c>
      <c r="H61" s="163"/>
      <c r="I61" s="158"/>
      <c r="J61" s="158"/>
      <c r="K61" s="158"/>
      <c r="L61" s="159"/>
    </row>
    <row r="62" spans="1:12" ht="11.5" hidden="1" x14ac:dyDescent="0.25">
      <c r="A62" s="151">
        <v>60</v>
      </c>
      <c r="B62" s="171"/>
      <c r="C62" s="171"/>
      <c r="D62" s="145" t="s">
        <v>161</v>
      </c>
      <c r="E62" s="141" t="s">
        <v>162</v>
      </c>
      <c r="F62" s="143" t="s">
        <v>393</v>
      </c>
      <c r="G62" s="144">
        <v>44287</v>
      </c>
      <c r="H62" s="163"/>
      <c r="I62" s="158"/>
      <c r="J62" s="158"/>
      <c r="K62" s="158"/>
      <c r="L62" s="159"/>
    </row>
    <row r="63" spans="1:12" ht="34.5" hidden="1" x14ac:dyDescent="0.25">
      <c r="A63" s="151">
        <v>61</v>
      </c>
      <c r="B63" s="174" t="s">
        <v>366</v>
      </c>
      <c r="C63" s="171" t="s">
        <v>367</v>
      </c>
      <c r="D63" s="145" t="s">
        <v>368</v>
      </c>
      <c r="E63" s="141" t="s">
        <v>369</v>
      </c>
      <c r="F63" s="143" t="s">
        <v>395</v>
      </c>
      <c r="G63" s="144">
        <v>44362</v>
      </c>
      <c r="H63" s="141"/>
      <c r="I63" s="158"/>
      <c r="J63" s="158"/>
      <c r="K63" s="158"/>
      <c r="L63" s="159"/>
    </row>
    <row r="64" spans="1:12" ht="46" hidden="1" x14ac:dyDescent="0.25">
      <c r="A64" s="151">
        <v>62</v>
      </c>
      <c r="B64" s="174"/>
      <c r="C64" s="171"/>
      <c r="D64" s="145" t="s">
        <v>370</v>
      </c>
      <c r="E64" s="141" t="s">
        <v>371</v>
      </c>
      <c r="F64" s="143" t="s">
        <v>395</v>
      </c>
      <c r="G64" s="144">
        <v>44362</v>
      </c>
      <c r="H64" s="141"/>
      <c r="I64" s="158"/>
      <c r="J64" s="158"/>
      <c r="K64" s="158"/>
      <c r="L64" s="159"/>
    </row>
    <row r="65" spans="1:12" ht="34.5" hidden="1" x14ac:dyDescent="0.25">
      <c r="A65" s="151">
        <v>63</v>
      </c>
      <c r="B65" s="174"/>
      <c r="C65" s="171"/>
      <c r="D65" s="145" t="s">
        <v>372</v>
      </c>
      <c r="E65" s="141" t="s">
        <v>369</v>
      </c>
      <c r="F65" s="143" t="s">
        <v>395</v>
      </c>
      <c r="G65" s="144">
        <v>44362</v>
      </c>
      <c r="H65" s="141"/>
      <c r="I65" s="158"/>
      <c r="J65" s="158"/>
      <c r="K65" s="158"/>
      <c r="L65" s="159"/>
    </row>
    <row r="66" spans="1:12" ht="46" hidden="1" x14ac:dyDescent="0.25">
      <c r="A66" s="151">
        <v>64</v>
      </c>
      <c r="B66" s="174"/>
      <c r="C66" s="171" t="s">
        <v>373</v>
      </c>
      <c r="D66" s="145" t="s">
        <v>374</v>
      </c>
      <c r="E66" s="141" t="s">
        <v>375</v>
      </c>
      <c r="F66" s="143" t="s">
        <v>395</v>
      </c>
      <c r="G66" s="144">
        <v>44377</v>
      </c>
      <c r="H66" s="141"/>
      <c r="I66" s="158"/>
      <c r="J66" s="158"/>
      <c r="K66" s="158"/>
      <c r="L66" s="159"/>
    </row>
    <row r="67" spans="1:12" ht="34.5" hidden="1" x14ac:dyDescent="0.25">
      <c r="A67" s="151">
        <v>65</v>
      </c>
      <c r="B67" s="174"/>
      <c r="C67" s="171"/>
      <c r="D67" s="145" t="s">
        <v>376</v>
      </c>
      <c r="E67" s="141" t="s">
        <v>377</v>
      </c>
      <c r="F67" s="143" t="s">
        <v>395</v>
      </c>
      <c r="G67" s="144">
        <v>44377</v>
      </c>
      <c r="H67" s="141"/>
      <c r="I67" s="158"/>
      <c r="J67" s="158"/>
      <c r="K67" s="158"/>
      <c r="L67" s="159"/>
    </row>
    <row r="68" spans="1:12" ht="46" hidden="1" x14ac:dyDescent="0.25">
      <c r="A68" s="151">
        <v>66</v>
      </c>
      <c r="B68" s="174"/>
      <c r="C68" s="171"/>
      <c r="D68" s="145" t="s">
        <v>378</v>
      </c>
      <c r="E68" s="141" t="s">
        <v>379</v>
      </c>
      <c r="F68" s="143" t="s">
        <v>395</v>
      </c>
      <c r="G68" s="144">
        <v>44377</v>
      </c>
      <c r="H68" s="141"/>
      <c r="I68" s="158"/>
      <c r="J68" s="158"/>
      <c r="K68" s="158"/>
      <c r="L68" s="159"/>
    </row>
    <row r="69" spans="1:12" ht="23" hidden="1" x14ac:dyDescent="0.25">
      <c r="A69" s="151">
        <v>67</v>
      </c>
      <c r="B69" s="174"/>
      <c r="C69" s="171"/>
      <c r="D69" s="145" t="s">
        <v>380</v>
      </c>
      <c r="E69" s="141" t="s">
        <v>381</v>
      </c>
      <c r="F69" s="143" t="s">
        <v>395</v>
      </c>
      <c r="G69" s="144">
        <v>44377</v>
      </c>
      <c r="H69" s="141"/>
      <c r="I69" s="158"/>
      <c r="J69" s="158"/>
      <c r="K69" s="158"/>
      <c r="L69" s="159"/>
    </row>
    <row r="70" spans="1:12" ht="11.5" hidden="1" x14ac:dyDescent="0.25">
      <c r="A70" s="151">
        <v>68</v>
      </c>
      <c r="B70" s="174"/>
      <c r="C70" s="145" t="s">
        <v>382</v>
      </c>
      <c r="D70" s="145" t="s">
        <v>383</v>
      </c>
      <c r="E70" s="141" t="s">
        <v>384</v>
      </c>
      <c r="F70" s="143" t="s">
        <v>395</v>
      </c>
      <c r="G70" s="144">
        <v>44377</v>
      </c>
      <c r="H70" s="141"/>
      <c r="I70" s="158"/>
      <c r="J70" s="158"/>
      <c r="K70" s="158"/>
      <c r="L70" s="159"/>
    </row>
    <row r="71" spans="1:12" ht="23" hidden="1" x14ac:dyDescent="0.25">
      <c r="A71" s="151">
        <v>69</v>
      </c>
      <c r="B71" s="171" t="s">
        <v>93</v>
      </c>
      <c r="C71" s="145" t="s">
        <v>295</v>
      </c>
      <c r="D71" s="145" t="s">
        <v>295</v>
      </c>
      <c r="E71" s="141" t="s">
        <v>296</v>
      </c>
      <c r="F71" s="143" t="s">
        <v>398</v>
      </c>
      <c r="G71" s="144">
        <v>44270</v>
      </c>
      <c r="H71" s="141"/>
      <c r="I71" s="162" t="s">
        <v>408</v>
      </c>
      <c r="J71" s="158" t="s">
        <v>400</v>
      </c>
      <c r="K71" s="158"/>
      <c r="L71" s="159"/>
    </row>
    <row r="72" spans="1:12" ht="11.5" hidden="1" x14ac:dyDescent="0.25">
      <c r="A72" s="151">
        <v>70</v>
      </c>
      <c r="B72" s="171"/>
      <c r="C72" s="145" t="s">
        <v>297</v>
      </c>
      <c r="D72" s="145" t="s">
        <v>297</v>
      </c>
      <c r="E72" s="141" t="s">
        <v>298</v>
      </c>
      <c r="F72" s="143" t="s">
        <v>395</v>
      </c>
      <c r="G72" s="144">
        <v>44377</v>
      </c>
      <c r="H72" s="141"/>
      <c r="I72" s="158"/>
      <c r="J72" s="158"/>
      <c r="K72" s="158"/>
      <c r="L72" s="159"/>
    </row>
    <row r="73" spans="1:12" ht="11.5" hidden="1" x14ac:dyDescent="0.25">
      <c r="A73" s="151">
        <v>71</v>
      </c>
      <c r="B73" s="171"/>
      <c r="C73" s="145" t="s">
        <v>299</v>
      </c>
      <c r="D73" s="145" t="s">
        <v>299</v>
      </c>
      <c r="E73" s="141" t="s">
        <v>300</v>
      </c>
      <c r="F73" s="143" t="s">
        <v>395</v>
      </c>
      <c r="G73" s="144">
        <v>44377</v>
      </c>
      <c r="H73" s="141"/>
      <c r="I73" s="158"/>
      <c r="J73" s="158"/>
      <c r="K73" s="158"/>
      <c r="L73" s="159"/>
    </row>
    <row r="74" spans="1:12" ht="11.5" hidden="1" x14ac:dyDescent="0.25">
      <c r="A74" s="151">
        <v>72</v>
      </c>
      <c r="B74" s="171"/>
      <c r="C74" s="164" t="s">
        <v>388</v>
      </c>
      <c r="D74" s="164" t="s">
        <v>388</v>
      </c>
      <c r="E74" s="165" t="s">
        <v>389</v>
      </c>
      <c r="F74" s="164" t="s">
        <v>398</v>
      </c>
      <c r="G74" s="166">
        <v>44270</v>
      </c>
      <c r="H74" s="165"/>
      <c r="I74" s="162" t="s">
        <v>408</v>
      </c>
      <c r="J74" s="158" t="s">
        <v>417</v>
      </c>
      <c r="K74" s="162" t="s">
        <v>416</v>
      </c>
      <c r="L74" s="159"/>
    </row>
    <row r="75" spans="1:12" ht="11.5" hidden="1" x14ac:dyDescent="0.25">
      <c r="A75" s="151">
        <v>73</v>
      </c>
      <c r="B75" s="171"/>
      <c r="C75" s="145" t="s">
        <v>301</v>
      </c>
      <c r="D75" s="145" t="s">
        <v>301</v>
      </c>
      <c r="E75" s="141" t="s">
        <v>302</v>
      </c>
      <c r="F75" s="143" t="s">
        <v>394</v>
      </c>
      <c r="G75" s="144">
        <v>44346</v>
      </c>
      <c r="H75" s="141"/>
      <c r="I75" s="158"/>
      <c r="J75" s="158"/>
      <c r="K75" s="158"/>
      <c r="L75" s="159"/>
    </row>
    <row r="76" spans="1:12" ht="11.5" hidden="1" x14ac:dyDescent="0.25">
      <c r="A76" s="151">
        <v>74</v>
      </c>
      <c r="B76" s="171"/>
      <c r="C76" s="145" t="s">
        <v>303</v>
      </c>
      <c r="D76" s="145" t="s">
        <v>303</v>
      </c>
      <c r="E76" s="141" t="s">
        <v>304</v>
      </c>
      <c r="F76" s="143" t="s">
        <v>395</v>
      </c>
      <c r="G76" s="144">
        <v>44377</v>
      </c>
      <c r="H76" s="141"/>
      <c r="I76" s="158"/>
      <c r="J76" s="158"/>
      <c r="K76" s="158"/>
      <c r="L76" s="159"/>
    </row>
    <row r="77" spans="1:12" ht="11.5" hidden="1" x14ac:dyDescent="0.25">
      <c r="A77" s="151">
        <v>75</v>
      </c>
      <c r="B77" s="171"/>
      <c r="C77" s="145" t="s">
        <v>305</v>
      </c>
      <c r="D77" s="145" t="s">
        <v>305</v>
      </c>
      <c r="E77" s="141" t="s">
        <v>306</v>
      </c>
      <c r="F77" s="143" t="s">
        <v>394</v>
      </c>
      <c r="G77" s="144">
        <v>44346</v>
      </c>
      <c r="H77" s="141"/>
      <c r="I77" s="158"/>
      <c r="J77" s="158"/>
      <c r="K77" s="158"/>
      <c r="L77" s="159"/>
    </row>
    <row r="78" spans="1:12" ht="11.5" hidden="1" x14ac:dyDescent="0.25">
      <c r="A78" s="151">
        <v>76</v>
      </c>
      <c r="B78" s="171"/>
      <c r="C78" s="145" t="s">
        <v>307</v>
      </c>
      <c r="D78" s="145" t="s">
        <v>307</v>
      </c>
      <c r="E78" s="141" t="s">
        <v>308</v>
      </c>
      <c r="F78" s="143" t="s">
        <v>393</v>
      </c>
      <c r="G78" s="144">
        <v>44301</v>
      </c>
      <c r="H78" s="141"/>
      <c r="I78" s="158"/>
      <c r="J78" s="158"/>
      <c r="K78" s="158"/>
      <c r="L78" s="159"/>
    </row>
    <row r="79" spans="1:12" ht="11.5" hidden="1" x14ac:dyDescent="0.25">
      <c r="A79" s="151">
        <v>77</v>
      </c>
      <c r="B79" s="171"/>
      <c r="C79" s="171" t="s">
        <v>309</v>
      </c>
      <c r="D79" s="145" t="s">
        <v>310</v>
      </c>
      <c r="E79" s="141" t="s">
        <v>311</v>
      </c>
      <c r="F79" s="143" t="s">
        <v>393</v>
      </c>
      <c r="G79" s="144">
        <v>44287</v>
      </c>
      <c r="H79" s="141"/>
      <c r="I79" s="158"/>
      <c r="J79" s="158"/>
      <c r="K79" s="158"/>
      <c r="L79" s="159"/>
    </row>
    <row r="80" spans="1:12" ht="11.5" hidden="1" x14ac:dyDescent="0.25">
      <c r="A80" s="151">
        <v>78</v>
      </c>
      <c r="B80" s="171"/>
      <c r="C80" s="171"/>
      <c r="D80" s="145" t="s">
        <v>312</v>
      </c>
      <c r="E80" s="141" t="s">
        <v>313</v>
      </c>
      <c r="F80" s="143" t="s">
        <v>394</v>
      </c>
      <c r="G80" s="144">
        <v>44331</v>
      </c>
      <c r="H80" s="141"/>
      <c r="I80" s="158"/>
      <c r="J80" s="158"/>
      <c r="K80" s="158"/>
      <c r="L80" s="159"/>
    </row>
    <row r="81" spans="1:12" ht="11.5" hidden="1" x14ac:dyDescent="0.25">
      <c r="A81" s="151">
        <v>79</v>
      </c>
      <c r="B81" s="171"/>
      <c r="C81" s="171"/>
      <c r="D81" s="145" t="s">
        <v>314</v>
      </c>
      <c r="E81" s="141" t="s">
        <v>315</v>
      </c>
      <c r="F81" s="143" t="s">
        <v>394</v>
      </c>
      <c r="G81" s="144">
        <v>44331</v>
      </c>
      <c r="H81" s="141"/>
      <c r="I81" s="158"/>
      <c r="J81" s="158"/>
      <c r="K81" s="158"/>
      <c r="L81" s="159"/>
    </row>
    <row r="82" spans="1:12" ht="11.5" hidden="1" x14ac:dyDescent="0.25">
      <c r="A82" s="151">
        <v>80</v>
      </c>
      <c r="B82" s="171"/>
      <c r="C82" s="171"/>
      <c r="D82" s="145" t="s">
        <v>316</v>
      </c>
      <c r="E82" s="141" t="s">
        <v>317</v>
      </c>
      <c r="F82" s="143" t="s">
        <v>393</v>
      </c>
      <c r="G82" s="144">
        <v>44301</v>
      </c>
      <c r="H82" s="141"/>
      <c r="I82" s="158"/>
      <c r="J82" s="158"/>
      <c r="K82" s="158"/>
      <c r="L82" s="159"/>
    </row>
    <row r="83" spans="1:12" ht="11.5" hidden="1" x14ac:dyDescent="0.25">
      <c r="A83" s="151">
        <v>81</v>
      </c>
      <c r="B83" s="171"/>
      <c r="C83" s="171"/>
      <c r="D83" s="145" t="s">
        <v>318</v>
      </c>
      <c r="E83" s="141" t="s">
        <v>319</v>
      </c>
      <c r="F83" s="143" t="s">
        <v>393</v>
      </c>
      <c r="G83" s="144">
        <v>44301</v>
      </c>
      <c r="H83" s="141"/>
      <c r="I83" s="158"/>
      <c r="J83" s="158"/>
      <c r="K83" s="158"/>
      <c r="L83" s="159"/>
    </row>
    <row r="84" spans="1:12" ht="11.5" hidden="1" x14ac:dyDescent="0.25">
      <c r="A84" s="151">
        <v>82</v>
      </c>
      <c r="B84" s="171"/>
      <c r="C84" s="171"/>
      <c r="D84" s="145" t="s">
        <v>320</v>
      </c>
      <c r="E84" s="141" t="s">
        <v>321</v>
      </c>
      <c r="F84" s="143" t="s">
        <v>394</v>
      </c>
      <c r="G84" s="144">
        <v>44331</v>
      </c>
      <c r="H84" s="141"/>
      <c r="I84" s="158"/>
      <c r="J84" s="158"/>
      <c r="K84" s="158"/>
      <c r="L84" s="159"/>
    </row>
    <row r="85" spans="1:12" ht="11.5" hidden="1" x14ac:dyDescent="0.25">
      <c r="A85" s="151">
        <v>83</v>
      </c>
      <c r="B85" s="171"/>
      <c r="C85" s="171"/>
      <c r="D85" s="145" t="s">
        <v>322</v>
      </c>
      <c r="E85" s="141" t="s">
        <v>323</v>
      </c>
      <c r="F85" s="143" t="s">
        <v>398</v>
      </c>
      <c r="G85" s="144">
        <v>44270</v>
      </c>
      <c r="H85" s="141"/>
      <c r="I85" s="158"/>
      <c r="J85" s="158"/>
      <c r="K85" s="158"/>
      <c r="L85" s="159"/>
    </row>
    <row r="86" spans="1:12" ht="11.5" hidden="1" x14ac:dyDescent="0.25">
      <c r="A86" s="151">
        <v>84</v>
      </c>
      <c r="B86" s="171"/>
      <c r="C86" s="171"/>
      <c r="D86" s="145" t="s">
        <v>324</v>
      </c>
      <c r="E86" s="141" t="s">
        <v>325</v>
      </c>
      <c r="F86" s="143" t="s">
        <v>393</v>
      </c>
      <c r="G86" s="144">
        <v>44301</v>
      </c>
      <c r="H86" s="141"/>
      <c r="I86" s="158"/>
      <c r="J86" s="158"/>
      <c r="K86" s="158"/>
      <c r="L86" s="159"/>
    </row>
    <row r="87" spans="1:12" ht="11.5" hidden="1" x14ac:dyDescent="0.25">
      <c r="A87" s="151">
        <v>85</v>
      </c>
      <c r="B87" s="171"/>
      <c r="C87" s="171"/>
      <c r="D87" s="145" t="s">
        <v>326</v>
      </c>
      <c r="E87" s="141" t="s">
        <v>327</v>
      </c>
      <c r="F87" s="143" t="s">
        <v>395</v>
      </c>
      <c r="G87" s="144">
        <v>44377</v>
      </c>
      <c r="H87" s="141"/>
      <c r="I87" s="158"/>
      <c r="J87" s="158"/>
      <c r="K87" s="158"/>
      <c r="L87" s="159"/>
    </row>
    <row r="88" spans="1:12" ht="11.5" hidden="1" x14ac:dyDescent="0.25">
      <c r="A88" s="151">
        <v>86</v>
      </c>
      <c r="B88" s="171"/>
      <c r="C88" s="171"/>
      <c r="D88" s="145" t="s">
        <v>328</v>
      </c>
      <c r="E88" s="141" t="s">
        <v>329</v>
      </c>
      <c r="F88" s="143" t="s">
        <v>394</v>
      </c>
      <c r="G88" s="144">
        <v>44331</v>
      </c>
      <c r="H88" s="141"/>
      <c r="I88" s="158"/>
      <c r="J88" s="158"/>
      <c r="K88" s="158"/>
      <c r="L88" s="159"/>
    </row>
    <row r="89" spans="1:12" ht="11.5" hidden="1" x14ac:dyDescent="0.25">
      <c r="A89" s="151">
        <v>87</v>
      </c>
      <c r="B89" s="171"/>
      <c r="C89" s="145" t="s">
        <v>330</v>
      </c>
      <c r="D89" s="145" t="s">
        <v>330</v>
      </c>
      <c r="E89" s="141" t="s">
        <v>331</v>
      </c>
      <c r="F89" s="143" t="s">
        <v>395</v>
      </c>
      <c r="G89" s="144">
        <v>44377</v>
      </c>
      <c r="H89" s="141"/>
      <c r="I89" s="158"/>
      <c r="J89" s="158"/>
      <c r="K89" s="158"/>
      <c r="L89" s="159"/>
    </row>
    <row r="90" spans="1:12" ht="13" hidden="1" x14ac:dyDescent="0.25">
      <c r="A90" s="151">
        <v>88</v>
      </c>
      <c r="B90" s="173" t="s">
        <v>256</v>
      </c>
      <c r="C90" s="173" t="s">
        <v>257</v>
      </c>
      <c r="D90" s="146" t="s">
        <v>258</v>
      </c>
      <c r="E90" s="142" t="s">
        <v>259</v>
      </c>
      <c r="F90" s="143" t="s">
        <v>398</v>
      </c>
      <c r="G90" s="144">
        <v>44255</v>
      </c>
      <c r="H90" s="141"/>
      <c r="I90" s="158"/>
      <c r="J90" s="158"/>
      <c r="K90" s="158"/>
      <c r="L90" s="159"/>
    </row>
    <row r="91" spans="1:12" ht="13" hidden="1" x14ac:dyDescent="0.25">
      <c r="A91" s="151">
        <v>89</v>
      </c>
      <c r="B91" s="173"/>
      <c r="C91" s="173"/>
      <c r="D91" s="146" t="s">
        <v>260</v>
      </c>
      <c r="E91" s="142" t="s">
        <v>261</v>
      </c>
      <c r="F91" s="143" t="s">
        <v>398</v>
      </c>
      <c r="G91" s="144">
        <v>44255</v>
      </c>
      <c r="H91" s="141"/>
      <c r="I91" s="158"/>
      <c r="J91" s="158"/>
      <c r="K91" s="158"/>
      <c r="L91" s="159"/>
    </row>
    <row r="92" spans="1:12" ht="26" hidden="1" x14ac:dyDescent="0.25">
      <c r="A92" s="151">
        <v>90</v>
      </c>
      <c r="B92" s="173"/>
      <c r="C92" s="173"/>
      <c r="D92" s="146" t="s">
        <v>262</v>
      </c>
      <c r="E92" s="142" t="s">
        <v>263</v>
      </c>
      <c r="F92" s="143" t="s">
        <v>393</v>
      </c>
      <c r="G92" s="144">
        <v>44301</v>
      </c>
      <c r="H92" s="141"/>
      <c r="I92" s="158"/>
      <c r="J92" s="158"/>
      <c r="K92" s="158"/>
      <c r="L92" s="159"/>
    </row>
    <row r="93" spans="1:12" ht="13" hidden="1" x14ac:dyDescent="0.25">
      <c r="A93" s="151">
        <v>91</v>
      </c>
      <c r="B93" s="173"/>
      <c r="C93" s="173" t="s">
        <v>264</v>
      </c>
      <c r="D93" s="146" t="s">
        <v>265</v>
      </c>
      <c r="E93" s="142" t="s">
        <v>266</v>
      </c>
      <c r="F93" s="143" t="s">
        <v>398</v>
      </c>
      <c r="G93" s="144">
        <v>44255</v>
      </c>
      <c r="H93" s="141"/>
      <c r="I93" s="158"/>
      <c r="J93" s="158"/>
      <c r="K93" s="158"/>
      <c r="L93" s="159"/>
    </row>
    <row r="94" spans="1:12" ht="13" hidden="1" x14ac:dyDescent="0.25">
      <c r="A94" s="151">
        <v>92</v>
      </c>
      <c r="B94" s="173"/>
      <c r="C94" s="173"/>
      <c r="D94" s="146" t="s">
        <v>267</v>
      </c>
      <c r="E94" s="142" t="s">
        <v>268</v>
      </c>
      <c r="F94" s="143" t="s">
        <v>398</v>
      </c>
      <c r="G94" s="144">
        <v>44255</v>
      </c>
      <c r="H94" s="141"/>
      <c r="I94" s="158"/>
      <c r="J94" s="158"/>
      <c r="K94" s="158"/>
      <c r="L94" s="159"/>
    </row>
    <row r="95" spans="1:12" ht="13" hidden="1" x14ac:dyDescent="0.25">
      <c r="A95" s="151">
        <v>93</v>
      </c>
      <c r="B95" s="173"/>
      <c r="C95" s="173"/>
      <c r="D95" s="146" t="s">
        <v>269</v>
      </c>
      <c r="E95" s="142" t="s">
        <v>270</v>
      </c>
      <c r="F95" s="143" t="s">
        <v>398</v>
      </c>
      <c r="G95" s="144">
        <v>44255</v>
      </c>
      <c r="H95" s="141"/>
      <c r="I95" s="158"/>
      <c r="J95" s="158"/>
      <c r="K95" s="158"/>
      <c r="L95" s="159"/>
    </row>
    <row r="96" spans="1:12" ht="13" hidden="1" x14ac:dyDescent="0.25">
      <c r="A96" s="151">
        <v>94</v>
      </c>
      <c r="B96" s="173"/>
      <c r="C96" s="173"/>
      <c r="D96" s="146" t="s">
        <v>271</v>
      </c>
      <c r="E96" s="142" t="s">
        <v>272</v>
      </c>
      <c r="F96" s="143" t="s">
        <v>398</v>
      </c>
      <c r="G96" s="144">
        <v>44255</v>
      </c>
      <c r="H96" s="141"/>
      <c r="I96" s="158"/>
      <c r="J96" s="158"/>
      <c r="K96" s="158"/>
      <c r="L96" s="159"/>
    </row>
    <row r="97" spans="1:12" ht="13" hidden="1" x14ac:dyDescent="0.25">
      <c r="A97" s="151">
        <v>95</v>
      </c>
      <c r="B97" s="173"/>
      <c r="C97" s="173"/>
      <c r="D97" s="146" t="s">
        <v>386</v>
      </c>
      <c r="E97" s="142" t="s">
        <v>387</v>
      </c>
      <c r="F97" s="143" t="s">
        <v>398</v>
      </c>
      <c r="G97" s="144">
        <v>44255</v>
      </c>
      <c r="H97" s="141"/>
      <c r="I97" s="158"/>
      <c r="J97" s="158"/>
      <c r="K97" s="158"/>
      <c r="L97" s="159"/>
    </row>
    <row r="98" spans="1:12" ht="13" hidden="1" x14ac:dyDescent="0.25">
      <c r="A98" s="151">
        <v>96</v>
      </c>
      <c r="B98" s="173"/>
      <c r="C98" s="173"/>
      <c r="D98" s="146" t="s">
        <v>273</v>
      </c>
      <c r="E98" s="142" t="s">
        <v>274</v>
      </c>
      <c r="F98" s="143" t="s">
        <v>398</v>
      </c>
      <c r="G98" s="144">
        <v>44255</v>
      </c>
      <c r="H98" s="141"/>
      <c r="I98" s="158"/>
      <c r="J98" s="158"/>
      <c r="K98" s="158"/>
      <c r="L98" s="159"/>
    </row>
    <row r="99" spans="1:12" ht="13" hidden="1" x14ac:dyDescent="0.25">
      <c r="A99" s="151">
        <v>97</v>
      </c>
      <c r="B99" s="173"/>
      <c r="C99" s="173"/>
      <c r="D99" s="146" t="s">
        <v>275</v>
      </c>
      <c r="E99" s="142" t="s">
        <v>276</v>
      </c>
      <c r="F99" s="143" t="s">
        <v>394</v>
      </c>
      <c r="G99" s="144">
        <v>44346</v>
      </c>
      <c r="H99" s="141"/>
      <c r="I99" s="158"/>
      <c r="J99" s="158"/>
      <c r="K99" s="158"/>
      <c r="L99" s="159"/>
    </row>
    <row r="100" spans="1:12" ht="13" hidden="1" x14ac:dyDescent="0.25">
      <c r="A100" s="151">
        <v>98</v>
      </c>
      <c r="B100" s="173"/>
      <c r="C100" s="173" t="s">
        <v>277</v>
      </c>
      <c r="D100" s="146" t="s">
        <v>278</v>
      </c>
      <c r="E100" s="142" t="s">
        <v>279</v>
      </c>
      <c r="F100" s="143" t="s">
        <v>393</v>
      </c>
      <c r="G100" s="144">
        <v>44287</v>
      </c>
      <c r="H100" s="141"/>
      <c r="I100" s="158"/>
      <c r="J100" s="158"/>
      <c r="K100" s="158"/>
      <c r="L100" s="159"/>
    </row>
    <row r="101" spans="1:12" ht="13" hidden="1" x14ac:dyDescent="0.25">
      <c r="A101" s="151">
        <v>99</v>
      </c>
      <c r="B101" s="173"/>
      <c r="C101" s="173"/>
      <c r="D101" s="146" t="s">
        <v>280</v>
      </c>
      <c r="E101" s="142" t="s">
        <v>281</v>
      </c>
      <c r="F101" s="143" t="s">
        <v>393</v>
      </c>
      <c r="G101" s="144">
        <v>44287</v>
      </c>
      <c r="H101" s="141"/>
      <c r="I101" s="158"/>
      <c r="J101" s="158"/>
      <c r="K101" s="158"/>
      <c r="L101" s="159"/>
    </row>
    <row r="102" spans="1:12" ht="13" hidden="1" x14ac:dyDescent="0.25">
      <c r="A102" s="151">
        <v>100</v>
      </c>
      <c r="B102" s="173"/>
      <c r="C102" s="173"/>
      <c r="D102" s="146" t="s">
        <v>282</v>
      </c>
      <c r="E102" s="142" t="s">
        <v>283</v>
      </c>
      <c r="F102" s="143" t="s">
        <v>393</v>
      </c>
      <c r="G102" s="144">
        <v>44287</v>
      </c>
      <c r="H102" s="141"/>
      <c r="I102" s="158"/>
      <c r="J102" s="158"/>
      <c r="K102" s="158"/>
      <c r="L102" s="159"/>
    </row>
    <row r="103" spans="1:12" ht="13" hidden="1" x14ac:dyDescent="0.25">
      <c r="A103" s="151">
        <v>101</v>
      </c>
      <c r="B103" s="173"/>
      <c r="C103" s="173"/>
      <c r="D103" s="146" t="s">
        <v>284</v>
      </c>
      <c r="E103" s="142" t="s">
        <v>285</v>
      </c>
      <c r="F103" s="143" t="s">
        <v>393</v>
      </c>
      <c r="G103" s="144">
        <v>44287</v>
      </c>
      <c r="H103" s="141"/>
      <c r="I103" s="158"/>
      <c r="J103" s="158"/>
      <c r="K103" s="158"/>
      <c r="L103" s="159"/>
    </row>
    <row r="104" spans="1:12" ht="13" hidden="1" x14ac:dyDescent="0.25">
      <c r="A104" s="151">
        <v>102</v>
      </c>
      <c r="B104" s="173"/>
      <c r="C104" s="173"/>
      <c r="D104" s="146" t="s">
        <v>286</v>
      </c>
      <c r="E104" s="142" t="s">
        <v>287</v>
      </c>
      <c r="F104" s="143" t="s">
        <v>393</v>
      </c>
      <c r="G104" s="144">
        <v>44287</v>
      </c>
      <c r="H104" s="141"/>
      <c r="I104" s="158"/>
      <c r="J104" s="158"/>
      <c r="K104" s="158"/>
      <c r="L104" s="159"/>
    </row>
    <row r="105" spans="1:12" ht="13" hidden="1" x14ac:dyDescent="0.25">
      <c r="A105" s="151">
        <v>103</v>
      </c>
      <c r="B105" s="173"/>
      <c r="C105" s="146" t="s">
        <v>288</v>
      </c>
      <c r="D105" s="146" t="s">
        <v>288</v>
      </c>
      <c r="E105" s="142" t="s">
        <v>289</v>
      </c>
      <c r="F105" s="143" t="s">
        <v>394</v>
      </c>
      <c r="G105" s="144">
        <v>44346</v>
      </c>
      <c r="H105" s="141"/>
      <c r="I105" s="158"/>
      <c r="J105" s="158"/>
      <c r="K105" s="158"/>
      <c r="L105" s="159"/>
    </row>
    <row r="106" spans="1:12" ht="11.5" hidden="1" x14ac:dyDescent="0.25">
      <c r="A106" s="151">
        <v>104</v>
      </c>
      <c r="B106" s="171" t="s">
        <v>94</v>
      </c>
      <c r="C106" s="171" t="s">
        <v>332</v>
      </c>
      <c r="D106" s="145" t="s">
        <v>333</v>
      </c>
      <c r="E106" s="141" t="s">
        <v>334</v>
      </c>
      <c r="F106" s="143" t="s">
        <v>394</v>
      </c>
      <c r="G106" s="144">
        <v>44346</v>
      </c>
      <c r="H106" s="141"/>
      <c r="I106" s="158"/>
      <c r="J106" s="158"/>
      <c r="K106" s="158"/>
      <c r="L106" s="159"/>
    </row>
    <row r="107" spans="1:12" ht="11.5" hidden="1" x14ac:dyDescent="0.25">
      <c r="A107" s="151">
        <v>105</v>
      </c>
      <c r="B107" s="171"/>
      <c r="C107" s="171"/>
      <c r="D107" s="145" t="s">
        <v>335</v>
      </c>
      <c r="E107" s="141" t="s">
        <v>336</v>
      </c>
      <c r="F107" s="143" t="s">
        <v>394</v>
      </c>
      <c r="G107" s="144">
        <v>44346</v>
      </c>
      <c r="H107" s="141"/>
      <c r="I107" s="158"/>
      <c r="J107" s="158"/>
      <c r="K107" s="158"/>
      <c r="L107" s="159"/>
    </row>
    <row r="108" spans="1:12" ht="11.5" hidden="1" x14ac:dyDescent="0.25">
      <c r="A108" s="151">
        <v>106</v>
      </c>
      <c r="B108" s="171"/>
      <c r="C108" s="171"/>
      <c r="D108" s="145" t="s">
        <v>337</v>
      </c>
      <c r="E108" s="141" t="s">
        <v>338</v>
      </c>
      <c r="F108" s="143" t="s">
        <v>394</v>
      </c>
      <c r="G108" s="144">
        <v>44346</v>
      </c>
      <c r="H108" s="141"/>
      <c r="I108" s="158"/>
      <c r="J108" s="158"/>
      <c r="K108" s="158"/>
      <c r="L108" s="159"/>
    </row>
    <row r="109" spans="1:12" ht="11.5" hidden="1" x14ac:dyDescent="0.25">
      <c r="A109" s="151">
        <v>107</v>
      </c>
      <c r="B109" s="171"/>
      <c r="C109" s="171"/>
      <c r="D109" s="145" t="s">
        <v>385</v>
      </c>
      <c r="E109" s="141" t="s">
        <v>339</v>
      </c>
      <c r="F109" s="143" t="s">
        <v>394</v>
      </c>
      <c r="G109" s="144">
        <v>44346</v>
      </c>
      <c r="H109" s="141"/>
      <c r="I109" s="158"/>
      <c r="J109" s="158"/>
      <c r="K109" s="158"/>
      <c r="L109" s="159"/>
    </row>
    <row r="110" spans="1:12" ht="11.5" hidden="1" x14ac:dyDescent="0.25">
      <c r="A110" s="151">
        <v>108</v>
      </c>
      <c r="B110" s="171"/>
      <c r="C110" s="171"/>
      <c r="D110" s="145" t="s">
        <v>340</v>
      </c>
      <c r="E110" s="141" t="s">
        <v>341</v>
      </c>
      <c r="F110" s="143" t="s">
        <v>394</v>
      </c>
      <c r="G110" s="144">
        <v>44346</v>
      </c>
      <c r="H110" s="141"/>
      <c r="I110" s="158"/>
      <c r="J110" s="158"/>
      <c r="K110" s="158"/>
      <c r="L110" s="159"/>
    </row>
    <row r="111" spans="1:12" ht="11.5" hidden="1" x14ac:dyDescent="0.25">
      <c r="A111" s="151">
        <v>109</v>
      </c>
      <c r="B111" s="171"/>
      <c r="C111" s="171"/>
      <c r="D111" s="145" t="s">
        <v>342</v>
      </c>
      <c r="E111" s="141" t="s">
        <v>343</v>
      </c>
      <c r="F111" s="143" t="s">
        <v>394</v>
      </c>
      <c r="G111" s="144">
        <v>44346</v>
      </c>
      <c r="H111" s="141"/>
      <c r="I111" s="158"/>
      <c r="J111" s="158"/>
      <c r="K111" s="158"/>
      <c r="L111" s="159"/>
    </row>
    <row r="112" spans="1:12" ht="11.5" hidden="1" x14ac:dyDescent="0.25">
      <c r="A112" s="151">
        <v>110</v>
      </c>
      <c r="B112" s="171"/>
      <c r="C112" s="171"/>
      <c r="D112" s="145" t="s">
        <v>344</v>
      </c>
      <c r="E112" s="141" t="s">
        <v>345</v>
      </c>
      <c r="F112" s="143" t="s">
        <v>394</v>
      </c>
      <c r="G112" s="144">
        <v>44346</v>
      </c>
      <c r="H112" s="141"/>
      <c r="I112" s="158"/>
      <c r="J112" s="158"/>
      <c r="K112" s="158"/>
      <c r="L112" s="159"/>
    </row>
    <row r="113" spans="1:12" ht="11.5" hidden="1" x14ac:dyDescent="0.25">
      <c r="A113" s="151">
        <v>111</v>
      </c>
      <c r="B113" s="171"/>
      <c r="C113" s="171" t="s">
        <v>346</v>
      </c>
      <c r="D113" s="145" t="s">
        <v>347</v>
      </c>
      <c r="E113" s="141" t="s">
        <v>348</v>
      </c>
      <c r="F113" s="143" t="s">
        <v>394</v>
      </c>
      <c r="G113" s="144">
        <v>44346</v>
      </c>
      <c r="H113" s="141"/>
      <c r="I113" s="158"/>
      <c r="J113" s="158"/>
      <c r="K113" s="158"/>
      <c r="L113" s="159"/>
    </row>
    <row r="114" spans="1:12" ht="11.5" hidden="1" x14ac:dyDescent="0.25">
      <c r="A114" s="151">
        <v>112</v>
      </c>
      <c r="B114" s="171"/>
      <c r="C114" s="171"/>
      <c r="D114" s="145" t="s">
        <v>349</v>
      </c>
      <c r="E114" s="141" t="s">
        <v>350</v>
      </c>
      <c r="F114" s="143" t="s">
        <v>394</v>
      </c>
      <c r="G114" s="144">
        <v>44346</v>
      </c>
      <c r="H114" s="141"/>
      <c r="I114" s="158"/>
      <c r="J114" s="158"/>
      <c r="K114" s="158"/>
      <c r="L114" s="159"/>
    </row>
    <row r="115" spans="1:12" ht="11.5" hidden="1" x14ac:dyDescent="0.25">
      <c r="A115" s="151">
        <v>113</v>
      </c>
      <c r="B115" s="171"/>
      <c r="C115" s="171"/>
      <c r="D115" s="145" t="s">
        <v>351</v>
      </c>
      <c r="E115" s="141" t="s">
        <v>352</v>
      </c>
      <c r="F115" s="143" t="s">
        <v>394</v>
      </c>
      <c r="G115" s="144">
        <v>44346</v>
      </c>
      <c r="H115" s="141"/>
      <c r="I115" s="158"/>
      <c r="J115" s="158"/>
      <c r="K115" s="158"/>
      <c r="L115" s="159"/>
    </row>
    <row r="116" spans="1:12" ht="11.5" hidden="1" x14ac:dyDescent="0.25">
      <c r="A116" s="151">
        <v>114</v>
      </c>
      <c r="B116" s="171"/>
      <c r="C116" s="171"/>
      <c r="D116" s="145" t="s">
        <v>353</v>
      </c>
      <c r="E116" s="141" t="s">
        <v>354</v>
      </c>
      <c r="F116" s="143" t="s">
        <v>394</v>
      </c>
      <c r="G116" s="144">
        <v>44346</v>
      </c>
      <c r="H116" s="141"/>
      <c r="I116" s="158"/>
      <c r="J116" s="158"/>
      <c r="K116" s="158"/>
      <c r="L116" s="159"/>
    </row>
    <row r="117" spans="1:12" ht="11.5" hidden="1" x14ac:dyDescent="0.25">
      <c r="A117" s="151">
        <v>115</v>
      </c>
      <c r="B117" s="171"/>
      <c r="C117" s="171" t="s">
        <v>355</v>
      </c>
      <c r="D117" s="145" t="s">
        <v>356</v>
      </c>
      <c r="E117" s="141" t="s">
        <v>357</v>
      </c>
      <c r="F117" s="143" t="s">
        <v>395</v>
      </c>
      <c r="G117" s="144">
        <v>44377</v>
      </c>
      <c r="H117" s="141"/>
      <c r="I117" s="158"/>
      <c r="J117" s="158"/>
      <c r="K117" s="158"/>
      <c r="L117" s="159"/>
    </row>
    <row r="118" spans="1:12" ht="11.5" hidden="1" x14ac:dyDescent="0.25">
      <c r="A118" s="151">
        <v>116</v>
      </c>
      <c r="B118" s="171"/>
      <c r="C118" s="171"/>
      <c r="D118" s="145" t="s">
        <v>358</v>
      </c>
      <c r="E118" s="141" t="s">
        <v>359</v>
      </c>
      <c r="F118" s="143" t="s">
        <v>395</v>
      </c>
      <c r="G118" s="144">
        <v>44377</v>
      </c>
      <c r="H118" s="141"/>
      <c r="I118" s="158"/>
      <c r="J118" s="158"/>
      <c r="K118" s="158"/>
      <c r="L118" s="159"/>
    </row>
    <row r="119" spans="1:12" ht="11.5" hidden="1" x14ac:dyDescent="0.25">
      <c r="A119" s="151">
        <v>117</v>
      </c>
      <c r="B119" s="171"/>
      <c r="C119" s="171"/>
      <c r="D119" s="145" t="s">
        <v>360</v>
      </c>
      <c r="E119" s="141" t="s">
        <v>361</v>
      </c>
      <c r="F119" s="143" t="s">
        <v>395</v>
      </c>
      <c r="G119" s="144">
        <v>44377</v>
      </c>
      <c r="H119" s="141"/>
      <c r="I119" s="158"/>
      <c r="J119" s="158"/>
      <c r="K119" s="158"/>
      <c r="L119" s="159"/>
    </row>
    <row r="120" spans="1:12" ht="11.5" hidden="1" x14ac:dyDescent="0.25">
      <c r="A120" s="151">
        <v>118</v>
      </c>
      <c r="B120" s="171"/>
      <c r="C120" s="171"/>
      <c r="D120" s="145" t="s">
        <v>362</v>
      </c>
      <c r="E120" s="141" t="s">
        <v>363</v>
      </c>
      <c r="F120" s="143" t="s">
        <v>395</v>
      </c>
      <c r="G120" s="144">
        <v>44377</v>
      </c>
      <c r="H120" s="141"/>
      <c r="I120" s="158"/>
      <c r="J120" s="158"/>
      <c r="K120" s="158"/>
      <c r="L120" s="159"/>
    </row>
    <row r="121" spans="1:12" ht="81" hidden="1" thickBot="1" x14ac:dyDescent="0.3">
      <c r="A121" s="153">
        <v>119</v>
      </c>
      <c r="B121" s="172"/>
      <c r="C121" s="172"/>
      <c r="D121" s="154" t="s">
        <v>364</v>
      </c>
      <c r="E121" s="155" t="s">
        <v>365</v>
      </c>
      <c r="F121" s="156" t="s">
        <v>394</v>
      </c>
      <c r="G121" s="157">
        <v>44346</v>
      </c>
      <c r="H121" s="155"/>
      <c r="I121" s="160"/>
      <c r="J121" s="160"/>
      <c r="K121" s="160"/>
      <c r="L121" s="161"/>
    </row>
  </sheetData>
  <autoFilter ref="A1:J121">
    <filterColumn colId="9">
      <filters>
        <filter val="石秦锋"/>
      </filters>
    </filterColumn>
  </autoFilter>
  <mergeCells count="32">
    <mergeCell ref="B63:B70"/>
    <mergeCell ref="C63:C65"/>
    <mergeCell ref="C66:C69"/>
    <mergeCell ref="B71:B89"/>
    <mergeCell ref="C79:C88"/>
    <mergeCell ref="B106:B121"/>
    <mergeCell ref="C106:C112"/>
    <mergeCell ref="C113:C116"/>
    <mergeCell ref="C117:C121"/>
    <mergeCell ref="B90:B105"/>
    <mergeCell ref="C90:C92"/>
    <mergeCell ref="C93:C99"/>
    <mergeCell ref="C100:C104"/>
    <mergeCell ref="B2:B15"/>
    <mergeCell ref="B16:B36"/>
    <mergeCell ref="C16:C18"/>
    <mergeCell ref="C19:C23"/>
    <mergeCell ref="C24:C26"/>
    <mergeCell ref="C27:C30"/>
    <mergeCell ref="C32:C33"/>
    <mergeCell ref="C34:C36"/>
    <mergeCell ref="C2:C5"/>
    <mergeCell ref="C6:C7"/>
    <mergeCell ref="C8:C9"/>
    <mergeCell ref="C11:C12"/>
    <mergeCell ref="B37:B52"/>
    <mergeCell ref="C37:C39"/>
    <mergeCell ref="B53:B62"/>
    <mergeCell ref="C53:C56"/>
    <mergeCell ref="C57:C62"/>
    <mergeCell ref="C42:C44"/>
    <mergeCell ref="C47:C50"/>
  </mergeCells>
  <phoneticPr fontId="11" type="noConversion"/>
  <conditionalFormatting sqref="F2:F121">
    <cfRule type="cellIs" dxfId="5" priority="5" stopIfTrue="1" operator="equal">
      <formula>"高"</formula>
    </cfRule>
    <cfRule type="cellIs" dxfId="4" priority="6" stopIfTrue="1" operator="equal">
      <formula>"低"</formula>
    </cfRule>
    <cfRule type="cellIs" dxfId="3" priority="7" stopIfTrue="1" operator="equal">
      <formula>"中"</formula>
    </cfRule>
  </conditionalFormatting>
  <conditionalFormatting sqref="F2:F121">
    <cfRule type="cellIs" dxfId="2" priority="1" stopIfTrue="1" operator="equal">
      <formula>"极高"</formula>
    </cfRule>
  </conditionalFormatting>
  <dataValidations count="1">
    <dataValidation type="list" allowBlank="1" showInputMessage="1" showErrorMessage="1" sqref="F2:F121">
      <formula1>"极高,高,中,低"</formula1>
    </dataValidation>
  </dataValidations>
  <pageMargins left="0.75" right="0.75" top="1" bottom="1" header="0.51180555555555596" footer="0.51180555555555596"/>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T12"/>
  <sheetViews>
    <sheetView showGridLines="0" topLeftCell="E1" zoomScale="130" zoomScaleNormal="130" workbookViewId="0">
      <selection activeCell="F15" sqref="F15"/>
    </sheetView>
  </sheetViews>
  <sheetFormatPr defaultColWidth="8.90625" defaultRowHeight="8.5" x14ac:dyDescent="0.25"/>
  <cols>
    <col min="1" max="1" width="1.453125" style="27" customWidth="1"/>
    <col min="2" max="2" width="3.453125" style="27" customWidth="1"/>
    <col min="3" max="3" width="12.453125" style="27" customWidth="1"/>
    <col min="4" max="4" width="12.6328125" style="27" customWidth="1"/>
    <col min="5" max="5" width="22.36328125" style="27" customWidth="1"/>
    <col min="6" max="6" width="42.36328125" style="27" customWidth="1"/>
    <col min="7" max="7" width="14.453125" style="27" hidden="1" customWidth="1"/>
    <col min="8" max="8" width="9.453125" style="27" customWidth="1"/>
    <col min="9" max="9" width="5" style="27" customWidth="1"/>
    <col min="10" max="10" width="4.36328125" style="27" customWidth="1"/>
    <col min="11" max="11" width="5.453125" style="27" customWidth="1"/>
    <col min="12" max="12" width="7.08984375" style="27" customWidth="1"/>
    <col min="13" max="13" width="6.453125" style="27" customWidth="1"/>
    <col min="14" max="14" width="13.6328125" style="27" customWidth="1"/>
    <col min="15" max="19" width="14.6328125" style="27" customWidth="1"/>
    <col min="20" max="20" width="17.453125" style="27" customWidth="1"/>
    <col min="21" max="21" width="20.08984375" style="27" customWidth="1"/>
    <col min="22" max="16384" width="8.90625" style="27"/>
  </cols>
  <sheetData>
    <row r="1" spans="2:20" ht="26.5" customHeight="1" x14ac:dyDescent="0.25">
      <c r="C1" s="29" t="s">
        <v>39</v>
      </c>
      <c r="H1" s="179" t="s">
        <v>12</v>
      </c>
      <c r="I1" s="180"/>
      <c r="J1" s="181"/>
      <c r="K1" s="179" t="s">
        <v>13</v>
      </c>
      <c r="L1" s="180"/>
      <c r="M1" s="181"/>
      <c r="N1" s="33" t="s">
        <v>14</v>
      </c>
      <c r="O1" s="34" t="s">
        <v>15</v>
      </c>
      <c r="P1" s="43" t="s">
        <v>16</v>
      </c>
      <c r="Q1" s="43" t="s">
        <v>17</v>
      </c>
      <c r="R1" s="43" t="s">
        <v>18</v>
      </c>
      <c r="S1" s="43" t="s">
        <v>19</v>
      </c>
      <c r="T1" s="44" t="s">
        <v>20</v>
      </c>
    </row>
    <row r="2" spans="2:20" ht="21" customHeight="1" x14ac:dyDescent="0.25">
      <c r="C2" s="177" t="s">
        <v>40</v>
      </c>
      <c r="D2" s="177"/>
      <c r="E2" s="177"/>
      <c r="F2" s="177"/>
      <c r="H2" s="30">
        <f>T2+R3+T3</f>
        <v>0</v>
      </c>
      <c r="I2" s="30"/>
      <c r="J2" s="35"/>
      <c r="K2" s="182" t="s">
        <v>21</v>
      </c>
      <c r="L2" s="183"/>
      <c r="M2" s="184"/>
      <c r="N2" s="36">
        <v>0</v>
      </c>
      <c r="O2" s="36">
        <v>0</v>
      </c>
      <c r="P2" s="36">
        <v>0</v>
      </c>
      <c r="Q2" s="36">
        <v>0</v>
      </c>
      <c r="R2" s="36">
        <v>0</v>
      </c>
      <c r="S2" s="36">
        <v>0</v>
      </c>
      <c r="T2" s="36">
        <v>0</v>
      </c>
    </row>
    <row r="3" spans="2:20" ht="21" customHeight="1" x14ac:dyDescent="0.25">
      <c r="C3" s="177"/>
      <c r="D3" s="177"/>
      <c r="E3" s="177"/>
      <c r="F3" s="177"/>
      <c r="K3" s="179" t="s">
        <v>22</v>
      </c>
      <c r="L3" s="180"/>
      <c r="M3" s="181"/>
      <c r="N3" s="37">
        <v>0</v>
      </c>
      <c r="O3" s="38" t="s">
        <v>23</v>
      </c>
      <c r="P3" s="53">
        <v>0</v>
      </c>
      <c r="Q3" s="57"/>
      <c r="R3" s="36"/>
      <c r="S3" s="57"/>
      <c r="T3" s="36"/>
    </row>
    <row r="4" spans="2:20" ht="40.15" customHeight="1" x14ac:dyDescent="0.25">
      <c r="C4" s="178"/>
      <c r="D4" s="178"/>
      <c r="E4" s="178"/>
      <c r="F4" s="178"/>
      <c r="I4" s="185" t="s">
        <v>24</v>
      </c>
      <c r="J4" s="186"/>
      <c r="K4" s="179" t="s">
        <v>25</v>
      </c>
      <c r="L4" s="180"/>
      <c r="M4" s="181"/>
      <c r="N4" s="36">
        <v>0</v>
      </c>
      <c r="O4" s="175" t="s">
        <v>26</v>
      </c>
      <c r="P4" s="175"/>
      <c r="Q4" s="175"/>
      <c r="R4" s="175"/>
      <c r="S4" s="175"/>
      <c r="T4" s="176"/>
    </row>
    <row r="5" spans="2:20" s="28" customFormat="1" ht="36.65" customHeight="1" x14ac:dyDescent="0.25">
      <c r="B5" s="51" t="s">
        <v>27</v>
      </c>
      <c r="C5" s="52" t="s">
        <v>28</v>
      </c>
      <c r="D5" s="52" t="s">
        <v>29</v>
      </c>
      <c r="E5" s="52" t="s">
        <v>30</v>
      </c>
      <c r="F5" s="52" t="s">
        <v>31</v>
      </c>
      <c r="G5" s="52" t="s">
        <v>32</v>
      </c>
      <c r="H5" s="52" t="s">
        <v>33</v>
      </c>
      <c r="I5" s="52" t="s">
        <v>10</v>
      </c>
      <c r="J5" s="54" t="s">
        <v>11</v>
      </c>
      <c r="K5" s="52" t="s">
        <v>34</v>
      </c>
      <c r="L5" s="52" t="s">
        <v>35</v>
      </c>
      <c r="M5" s="55" t="s">
        <v>36</v>
      </c>
      <c r="N5" s="52" t="s">
        <v>37</v>
      </c>
      <c r="O5" s="56" t="s">
        <v>14</v>
      </c>
      <c r="P5" s="56" t="s">
        <v>15</v>
      </c>
      <c r="Q5" s="58" t="s">
        <v>38</v>
      </c>
      <c r="R5" s="58" t="s">
        <v>17</v>
      </c>
      <c r="S5" s="58" t="s">
        <v>18</v>
      </c>
      <c r="T5" s="59" t="s">
        <v>19</v>
      </c>
    </row>
    <row r="8" spans="2:20" x14ac:dyDescent="0.25">
      <c r="C8" s="70"/>
    </row>
    <row r="9" spans="2:20" x14ac:dyDescent="0.25">
      <c r="C9" s="70"/>
    </row>
    <row r="10" spans="2:20" x14ac:dyDescent="0.25">
      <c r="C10" s="70"/>
    </row>
    <row r="11" spans="2:20" x14ac:dyDescent="0.25">
      <c r="C11" s="70"/>
    </row>
    <row r="12" spans="2:20" x14ac:dyDescent="0.25">
      <c r="C12" s="70"/>
    </row>
  </sheetData>
  <mergeCells count="8">
    <mergeCell ref="O4:T4"/>
    <mergeCell ref="C2:F4"/>
    <mergeCell ref="H1:J1"/>
    <mergeCell ref="K1:M1"/>
    <mergeCell ref="K2:M2"/>
    <mergeCell ref="K3:M3"/>
    <mergeCell ref="I4:J4"/>
    <mergeCell ref="K4:M4"/>
  </mergeCells>
  <phoneticPr fontId="27" type="noConversion"/>
  <conditionalFormatting sqref="N5:T5">
    <cfRule type="cellIs" dxfId="1" priority="3" operator="equal">
      <formula>#REF!</formula>
    </cfRule>
  </conditionalFormatting>
  <pageMargins left="0.75" right="0.75" top="1" bottom="1" header="0.51180555555555596" footer="0.511805555555555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T6"/>
  <sheetViews>
    <sheetView showGridLines="0" zoomScale="115" zoomScaleNormal="115" workbookViewId="0">
      <selection activeCell="A6" sqref="A6:XFD10"/>
    </sheetView>
  </sheetViews>
  <sheetFormatPr defaultColWidth="8.90625" defaultRowHeight="8.5" x14ac:dyDescent="0.25"/>
  <cols>
    <col min="1" max="1" width="1.453125" style="27" customWidth="1"/>
    <col min="2" max="2" width="3.36328125" style="27" customWidth="1"/>
    <col min="3" max="3" width="8.36328125" style="27" customWidth="1"/>
    <col min="4" max="4" width="12.6328125" style="27" customWidth="1"/>
    <col min="5" max="5" width="30.36328125" style="27" customWidth="1"/>
    <col min="6" max="6" width="42.36328125" style="27" customWidth="1"/>
    <col min="7" max="7" width="14.453125" style="27" hidden="1" customWidth="1"/>
    <col min="8" max="8" width="9.453125" style="27" customWidth="1"/>
    <col min="9" max="9" width="5" style="27" customWidth="1"/>
    <col min="10" max="10" width="4.36328125" style="27" customWidth="1"/>
    <col min="11" max="11" width="5.453125" style="27" customWidth="1"/>
    <col min="12" max="12" width="7.08984375" style="27" customWidth="1"/>
    <col min="13" max="13" width="6.453125" style="27" customWidth="1"/>
    <col min="14" max="14" width="13.6328125" style="27" customWidth="1"/>
    <col min="15" max="19" width="14.6328125" style="27" customWidth="1"/>
    <col min="20" max="20" width="17.453125" style="27" customWidth="1"/>
    <col min="21" max="21" width="20.08984375" style="27" customWidth="1"/>
    <col min="22" max="16384" width="8.90625" style="27"/>
  </cols>
  <sheetData>
    <row r="1" spans="2:20" ht="26.5" customHeight="1" x14ac:dyDescent="0.25">
      <c r="C1" s="29" t="s">
        <v>41</v>
      </c>
      <c r="H1" s="179" t="s">
        <v>12</v>
      </c>
      <c r="I1" s="180"/>
      <c r="J1" s="181"/>
      <c r="K1" s="179" t="s">
        <v>13</v>
      </c>
      <c r="L1" s="180"/>
      <c r="M1" s="181"/>
      <c r="N1" s="33" t="s">
        <v>14</v>
      </c>
      <c r="O1" s="34" t="s">
        <v>15</v>
      </c>
      <c r="P1" s="34" t="s">
        <v>16</v>
      </c>
      <c r="Q1" s="43" t="s">
        <v>17</v>
      </c>
      <c r="R1" s="43" t="s">
        <v>18</v>
      </c>
      <c r="S1" s="43" t="s">
        <v>19</v>
      </c>
      <c r="T1" s="44" t="s">
        <v>20</v>
      </c>
    </row>
    <row r="2" spans="2:20" ht="21" customHeight="1" x14ac:dyDescent="0.25">
      <c r="C2" s="177" t="s">
        <v>42</v>
      </c>
      <c r="D2" s="177"/>
      <c r="E2" s="177"/>
      <c r="F2" s="177"/>
      <c r="H2" s="30">
        <f>T2+R3+T3</f>
        <v>0</v>
      </c>
      <c r="I2" s="30"/>
      <c r="J2" s="35"/>
      <c r="K2" s="182" t="s">
        <v>21</v>
      </c>
      <c r="L2" s="183"/>
      <c r="M2" s="184"/>
      <c r="N2" s="36">
        <v>0</v>
      </c>
      <c r="O2" s="36">
        <v>0</v>
      </c>
      <c r="P2" s="36">
        <v>0</v>
      </c>
      <c r="Q2" s="45">
        <v>0</v>
      </c>
      <c r="R2" s="45">
        <v>0</v>
      </c>
      <c r="S2" s="45">
        <v>0</v>
      </c>
      <c r="T2" s="45">
        <v>0</v>
      </c>
    </row>
    <row r="3" spans="2:20" ht="21" customHeight="1" x14ac:dyDescent="0.25">
      <c r="C3" s="177"/>
      <c r="D3" s="177"/>
      <c r="E3" s="177"/>
      <c r="F3" s="177"/>
      <c r="K3" s="179" t="s">
        <v>22</v>
      </c>
      <c r="L3" s="180"/>
      <c r="M3" s="181"/>
      <c r="N3" s="37">
        <v>0</v>
      </c>
      <c r="O3" s="38" t="s">
        <v>23</v>
      </c>
      <c r="P3" s="39">
        <v>0</v>
      </c>
      <c r="Q3" s="46"/>
      <c r="R3" s="47"/>
      <c r="S3" s="48"/>
      <c r="T3" s="36"/>
    </row>
    <row r="4" spans="2:20" ht="40.15" customHeight="1" x14ac:dyDescent="0.25">
      <c r="C4" s="178"/>
      <c r="D4" s="178"/>
      <c r="E4" s="178"/>
      <c r="F4" s="178"/>
      <c r="I4" s="185" t="s">
        <v>24</v>
      </c>
      <c r="J4" s="186"/>
      <c r="K4" s="179" t="s">
        <v>25</v>
      </c>
      <c r="L4" s="180"/>
      <c r="M4" s="181"/>
      <c r="N4" s="36">
        <v>0</v>
      </c>
      <c r="O4" s="175" t="s">
        <v>26</v>
      </c>
      <c r="P4" s="175"/>
      <c r="Q4" s="187"/>
      <c r="R4" s="187"/>
      <c r="S4" s="187"/>
      <c r="T4" s="176"/>
    </row>
    <row r="5" spans="2:20" s="28" customFormat="1" ht="36.65" customHeight="1" thickBot="1" x14ac:dyDescent="0.3">
      <c r="B5" s="31" t="s">
        <v>27</v>
      </c>
      <c r="C5" s="32" t="s">
        <v>28</v>
      </c>
      <c r="D5" s="32" t="s">
        <v>29</v>
      </c>
      <c r="E5" s="32" t="s">
        <v>30</v>
      </c>
      <c r="F5" s="32" t="s">
        <v>31</v>
      </c>
      <c r="G5" s="32" t="s">
        <v>32</v>
      </c>
      <c r="H5" s="32" t="s">
        <v>33</v>
      </c>
      <c r="I5" s="32" t="s">
        <v>10</v>
      </c>
      <c r="J5" s="40" t="s">
        <v>11</v>
      </c>
      <c r="K5" s="32" t="s">
        <v>34</v>
      </c>
      <c r="L5" s="32" t="s">
        <v>35</v>
      </c>
      <c r="M5" s="41" t="s">
        <v>36</v>
      </c>
      <c r="N5" s="32" t="s">
        <v>37</v>
      </c>
      <c r="O5" s="42" t="s">
        <v>14</v>
      </c>
      <c r="P5" s="42" t="s">
        <v>15</v>
      </c>
      <c r="Q5" s="49" t="s">
        <v>38</v>
      </c>
      <c r="R5" s="49" t="s">
        <v>17</v>
      </c>
      <c r="S5" s="49" t="s">
        <v>18</v>
      </c>
      <c r="T5" s="50" t="s">
        <v>19</v>
      </c>
    </row>
    <row r="6" spans="2:20" x14ac:dyDescent="0.25">
      <c r="H6" s="27" t="s">
        <v>43</v>
      </c>
    </row>
  </sheetData>
  <mergeCells count="8">
    <mergeCell ref="O4:T4"/>
    <mergeCell ref="C2:F4"/>
    <mergeCell ref="H1:J1"/>
    <mergeCell ref="K1:M1"/>
    <mergeCell ref="K2:M2"/>
    <mergeCell ref="K3:M3"/>
    <mergeCell ref="I4:J4"/>
    <mergeCell ref="K4:M4"/>
  </mergeCells>
  <phoneticPr fontId="27" type="noConversion"/>
  <conditionalFormatting sqref="N5:T5">
    <cfRule type="cellIs" dxfId="0" priority="2" operator="equal">
      <formula>#REF!</formula>
    </cfRule>
  </conditionalFormatting>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R72"/>
  <sheetViews>
    <sheetView showGridLines="0" topLeftCell="A7" workbookViewId="0">
      <selection activeCell="M28" sqref="M28"/>
    </sheetView>
  </sheetViews>
  <sheetFormatPr defaultColWidth="8.90625" defaultRowHeight="14" x14ac:dyDescent="0.25"/>
  <cols>
    <col min="1" max="1" width="0.90625" style="82" customWidth="1"/>
    <col min="2" max="2" width="7.453125" style="83" customWidth="1"/>
    <col min="3" max="3" width="9.36328125" style="82" customWidth="1"/>
    <col min="4" max="4" width="9.453125" style="82" customWidth="1"/>
    <col min="5" max="5" width="9.6328125" style="82" bestFit="1" customWidth="1"/>
    <col min="6" max="8" width="8.36328125" style="82" customWidth="1"/>
    <col min="9" max="9" width="11.6328125" style="82" bestFit="1" customWidth="1"/>
    <col min="10" max="10" width="9.6328125" style="82" bestFit="1" customWidth="1"/>
    <col min="11" max="12" width="8.36328125" style="82" customWidth="1"/>
    <col min="13" max="13" width="11.6328125" style="82" bestFit="1" customWidth="1"/>
    <col min="14" max="14" width="11.6328125" style="82" customWidth="1"/>
    <col min="15" max="15" width="11.6328125" style="82" bestFit="1" customWidth="1"/>
    <col min="16" max="18" width="8.36328125" style="82" customWidth="1"/>
    <col min="19" max="16384" width="8.90625" style="82"/>
  </cols>
  <sheetData>
    <row r="1" spans="2:18" x14ac:dyDescent="0.25">
      <c r="C1" s="88" t="s">
        <v>44</v>
      </c>
    </row>
    <row r="2" spans="2:18" ht="14.5" customHeight="1" x14ac:dyDescent="0.25">
      <c r="C2" s="200" t="s">
        <v>45</v>
      </c>
      <c r="D2" s="200"/>
      <c r="E2" s="200"/>
      <c r="F2" s="200"/>
      <c r="G2" s="200"/>
      <c r="H2" s="200"/>
      <c r="I2" s="200"/>
      <c r="J2" s="136"/>
      <c r="K2" s="136"/>
      <c r="L2" s="136"/>
      <c r="M2" s="136"/>
      <c r="N2" s="136"/>
      <c r="O2" s="136"/>
    </row>
    <row r="3" spans="2:18" x14ac:dyDescent="0.25">
      <c r="C3" s="200"/>
      <c r="D3" s="200"/>
      <c r="E3" s="200"/>
      <c r="F3" s="200"/>
      <c r="G3" s="200"/>
      <c r="H3" s="200"/>
      <c r="I3" s="200"/>
      <c r="J3" s="136"/>
      <c r="K3" s="136"/>
      <c r="L3" s="136"/>
      <c r="M3" s="136"/>
      <c r="N3" s="136"/>
      <c r="O3" s="136"/>
    </row>
    <row r="4" spans="2:18" ht="18.649999999999999" customHeight="1" x14ac:dyDescent="0.25">
      <c r="C4" s="200"/>
      <c r="D4" s="200"/>
      <c r="E4" s="200"/>
      <c r="F4" s="200"/>
      <c r="G4" s="200"/>
      <c r="H4" s="200"/>
      <c r="I4" s="200"/>
      <c r="J4" s="136"/>
      <c r="K4" s="136"/>
      <c r="L4" s="136"/>
      <c r="M4" s="136"/>
      <c r="N4" s="136"/>
      <c r="O4" s="136"/>
    </row>
    <row r="5" spans="2:18" ht="27.65" customHeight="1" x14ac:dyDescent="0.25">
      <c r="B5" s="201" t="s">
        <v>46</v>
      </c>
      <c r="C5" s="201"/>
      <c r="D5" s="201"/>
      <c r="E5" s="201"/>
      <c r="F5" s="201"/>
      <c r="G5" s="201"/>
      <c r="H5" s="201"/>
      <c r="I5" s="201"/>
      <c r="J5" s="201"/>
      <c r="K5" s="201"/>
      <c r="L5" s="201"/>
      <c r="M5" s="201"/>
      <c r="N5" s="201"/>
      <c r="O5" s="201"/>
      <c r="P5" s="201"/>
      <c r="Q5" s="201"/>
      <c r="R5" s="201"/>
    </row>
    <row r="6" spans="2:18" ht="4.1500000000000004" customHeight="1" thickBot="1" x14ac:dyDescent="0.3"/>
    <row r="7" spans="2:18" ht="15" customHeight="1" thickBot="1" x14ac:dyDescent="0.3">
      <c r="E7" s="137" t="s">
        <v>47</v>
      </c>
      <c r="F7" s="193" t="s">
        <v>126</v>
      </c>
      <c r="G7" s="194"/>
      <c r="H7" s="194"/>
      <c r="I7" s="137" t="s">
        <v>127</v>
      </c>
      <c r="J7" s="137" t="s">
        <v>47</v>
      </c>
      <c r="K7" s="193" t="s">
        <v>126</v>
      </c>
      <c r="L7" s="194"/>
      <c r="M7" s="193" t="s">
        <v>127</v>
      </c>
      <c r="N7" s="194"/>
      <c r="O7" s="208"/>
      <c r="P7" s="193" t="s">
        <v>89</v>
      </c>
      <c r="Q7" s="202"/>
      <c r="R7" s="202"/>
    </row>
    <row r="8" spans="2:18" ht="35.5" customHeight="1" thickBot="1" x14ac:dyDescent="0.3">
      <c r="D8" s="87" t="s">
        <v>48</v>
      </c>
      <c r="E8" s="86" t="s">
        <v>125</v>
      </c>
      <c r="F8" s="195" t="s">
        <v>124</v>
      </c>
      <c r="G8" s="196"/>
      <c r="H8" s="196"/>
      <c r="I8" s="138" t="s">
        <v>119</v>
      </c>
      <c r="J8" s="86" t="s">
        <v>125</v>
      </c>
      <c r="K8" s="195" t="s">
        <v>124</v>
      </c>
      <c r="L8" s="196"/>
      <c r="M8" s="197" t="s">
        <v>119</v>
      </c>
      <c r="N8" s="198"/>
      <c r="O8" s="199"/>
      <c r="P8" s="209" t="s">
        <v>120</v>
      </c>
      <c r="Q8" s="210"/>
      <c r="R8" s="210"/>
    </row>
    <row r="9" spans="2:18" x14ac:dyDescent="0.25">
      <c r="B9" s="203" t="s">
        <v>49</v>
      </c>
      <c r="C9" s="205" t="s">
        <v>51</v>
      </c>
      <c r="D9" s="203" t="s">
        <v>50</v>
      </c>
      <c r="E9" s="207" t="s">
        <v>116</v>
      </c>
      <c r="F9" s="207"/>
      <c r="G9" s="207"/>
      <c r="H9" s="207"/>
      <c r="I9" s="207"/>
      <c r="J9" s="207"/>
      <c r="K9" s="207"/>
      <c r="L9" s="207"/>
      <c r="M9" s="207"/>
      <c r="N9" s="207"/>
      <c r="O9" s="207"/>
      <c r="P9" s="207"/>
      <c r="Q9" s="211" t="s">
        <v>117</v>
      </c>
      <c r="R9" s="212"/>
    </row>
    <row r="10" spans="2:18" ht="14.5" thickBot="1" x14ac:dyDescent="0.3">
      <c r="B10" s="204"/>
      <c r="C10" s="206"/>
      <c r="D10" s="204"/>
      <c r="E10" s="16">
        <v>1</v>
      </c>
      <c r="F10" s="16" t="s">
        <v>106</v>
      </c>
      <c r="G10" s="16" t="s">
        <v>107</v>
      </c>
      <c r="H10" s="16" t="s">
        <v>108</v>
      </c>
      <c r="I10" s="16" t="s">
        <v>109</v>
      </c>
      <c r="J10" s="16" t="s">
        <v>109</v>
      </c>
      <c r="K10" s="16" t="s">
        <v>110</v>
      </c>
      <c r="L10" s="16" t="s">
        <v>111</v>
      </c>
      <c r="M10" s="16" t="s">
        <v>128</v>
      </c>
      <c r="N10" s="16" t="s">
        <v>112</v>
      </c>
      <c r="O10" s="16" t="s">
        <v>113</v>
      </c>
      <c r="P10" s="16" t="s">
        <v>114</v>
      </c>
      <c r="Q10" s="16" t="s">
        <v>115</v>
      </c>
      <c r="R10" s="16" t="s">
        <v>105</v>
      </c>
    </row>
    <row r="11" spans="2:18" ht="22.9" customHeight="1" thickBot="1" x14ac:dyDescent="0.3">
      <c r="B11" s="102" t="s">
        <v>52</v>
      </c>
      <c r="C11" s="103"/>
      <c r="D11" s="104"/>
      <c r="E11" s="105"/>
      <c r="F11" s="105"/>
      <c r="G11" s="105"/>
      <c r="H11" s="105"/>
      <c r="I11" s="106"/>
      <c r="J11" s="105"/>
      <c r="K11" s="105"/>
      <c r="L11" s="105"/>
      <c r="M11" s="106"/>
      <c r="N11" s="106"/>
      <c r="O11" s="106"/>
      <c r="P11" s="105"/>
      <c r="Q11" s="105"/>
      <c r="R11" s="105"/>
    </row>
    <row r="12" spans="2:18" x14ac:dyDescent="0.25">
      <c r="B12" s="115">
        <v>1</v>
      </c>
      <c r="C12" s="116" t="s">
        <v>103</v>
      </c>
      <c r="D12" s="117">
        <f>SUM(E12:R12)</f>
        <v>55</v>
      </c>
      <c r="E12" s="118">
        <v>5</v>
      </c>
      <c r="F12" s="119">
        <v>5</v>
      </c>
      <c r="G12" s="119">
        <v>5</v>
      </c>
      <c r="H12" s="119">
        <v>5</v>
      </c>
      <c r="I12" s="120">
        <v>5</v>
      </c>
      <c r="J12" s="118">
        <v>5</v>
      </c>
      <c r="K12" s="119">
        <v>5</v>
      </c>
      <c r="L12" s="119">
        <v>5</v>
      </c>
      <c r="M12" s="120">
        <v>5</v>
      </c>
      <c r="N12" s="120">
        <v>5</v>
      </c>
      <c r="O12" s="120">
        <v>5</v>
      </c>
      <c r="P12" s="121"/>
      <c r="Q12" s="121"/>
      <c r="R12" s="122"/>
    </row>
    <row r="13" spans="2:18" x14ac:dyDescent="0.25">
      <c r="B13" s="85">
        <v>3</v>
      </c>
      <c r="C13" s="100" t="s">
        <v>104</v>
      </c>
      <c r="D13" s="92">
        <f>SUM(E13:R13)</f>
        <v>200</v>
      </c>
      <c r="E13" s="75">
        <v>20</v>
      </c>
      <c r="F13" s="71">
        <v>20</v>
      </c>
      <c r="G13" s="71">
        <v>20</v>
      </c>
      <c r="H13" s="71">
        <v>20</v>
      </c>
      <c r="I13" s="23">
        <v>10</v>
      </c>
      <c r="J13" s="75">
        <v>10</v>
      </c>
      <c r="K13" s="71">
        <v>20</v>
      </c>
      <c r="L13" s="71">
        <v>20</v>
      </c>
      <c r="M13" s="23">
        <v>20</v>
      </c>
      <c r="N13" s="23">
        <v>20</v>
      </c>
      <c r="O13" s="23">
        <v>20</v>
      </c>
      <c r="P13" s="25"/>
      <c r="Q13" s="25"/>
      <c r="R13" s="80"/>
    </row>
    <row r="14" spans="2:18" x14ac:dyDescent="0.25">
      <c r="B14" s="84">
        <v>4</v>
      </c>
      <c r="C14" s="100" t="s">
        <v>129</v>
      </c>
      <c r="D14" s="92">
        <f>SUM(E14:R14)</f>
        <v>0</v>
      </c>
      <c r="E14" s="75"/>
      <c r="F14" s="72"/>
      <c r="G14" s="72"/>
      <c r="H14" s="71"/>
      <c r="I14" s="23"/>
      <c r="J14" s="75"/>
      <c r="K14" s="72"/>
      <c r="L14" s="72"/>
      <c r="M14" s="23"/>
      <c r="N14" s="23"/>
      <c r="O14" s="23"/>
      <c r="P14" s="25"/>
      <c r="Q14" s="25"/>
      <c r="R14" s="80"/>
    </row>
    <row r="15" spans="2:18" ht="23.5" customHeight="1" x14ac:dyDescent="0.25">
      <c r="B15" s="84"/>
      <c r="C15" s="101" t="s">
        <v>118</v>
      </c>
      <c r="D15" s="92">
        <f t="shared" ref="D15:R15" si="0">SUM(D12:D14)</f>
        <v>255</v>
      </c>
      <c r="E15" s="76">
        <f t="shared" si="0"/>
        <v>25</v>
      </c>
      <c r="F15" s="73">
        <f t="shared" si="0"/>
        <v>25</v>
      </c>
      <c r="G15" s="73">
        <f t="shared" si="0"/>
        <v>25</v>
      </c>
      <c r="H15" s="73">
        <f t="shared" si="0"/>
        <v>25</v>
      </c>
      <c r="I15" s="23">
        <f t="shared" si="0"/>
        <v>15</v>
      </c>
      <c r="J15" s="76">
        <f t="shared" ref="J15:O15" si="1">SUM(J12:J14)</f>
        <v>15</v>
      </c>
      <c r="K15" s="73">
        <f t="shared" si="1"/>
        <v>25</v>
      </c>
      <c r="L15" s="73">
        <f t="shared" si="1"/>
        <v>25</v>
      </c>
      <c r="M15" s="23">
        <f t="shared" ref="M15:N15" si="2">SUM(M12:M14)</f>
        <v>25</v>
      </c>
      <c r="N15" s="23">
        <f t="shared" si="2"/>
        <v>25</v>
      </c>
      <c r="O15" s="23">
        <f t="shared" si="1"/>
        <v>25</v>
      </c>
      <c r="P15" s="25">
        <f t="shared" si="0"/>
        <v>0</v>
      </c>
      <c r="Q15" s="25">
        <f t="shared" si="0"/>
        <v>0</v>
      </c>
      <c r="R15" s="79">
        <f t="shared" si="0"/>
        <v>0</v>
      </c>
    </row>
    <row r="16" spans="2:18" ht="25.15" customHeight="1" x14ac:dyDescent="0.25">
      <c r="B16" s="17" t="s">
        <v>53</v>
      </c>
      <c r="C16" s="90" t="s">
        <v>54</v>
      </c>
      <c r="D16" s="93" t="s">
        <v>54</v>
      </c>
      <c r="E16" s="74" t="s">
        <v>54</v>
      </c>
      <c r="F16" s="74" t="s">
        <v>54</v>
      </c>
      <c r="G16" s="74" t="s">
        <v>54</v>
      </c>
      <c r="H16" s="74" t="s">
        <v>54</v>
      </c>
      <c r="I16" s="18" t="s">
        <v>54</v>
      </c>
      <c r="J16" s="74" t="s">
        <v>54</v>
      </c>
      <c r="K16" s="74" t="s">
        <v>54</v>
      </c>
      <c r="L16" s="74" t="s">
        <v>54</v>
      </c>
      <c r="M16" s="18" t="s">
        <v>54</v>
      </c>
      <c r="N16" s="18" t="s">
        <v>54</v>
      </c>
      <c r="O16" s="18" t="s">
        <v>54</v>
      </c>
      <c r="P16" s="18" t="s">
        <v>54</v>
      </c>
      <c r="Q16" s="18" t="s">
        <v>54</v>
      </c>
      <c r="R16" s="81" t="s">
        <v>54</v>
      </c>
    </row>
    <row r="17" spans="2:18" x14ac:dyDescent="0.25">
      <c r="B17" s="85">
        <v>1</v>
      </c>
      <c r="C17" s="100" t="s">
        <v>87</v>
      </c>
      <c r="D17" s="94">
        <f t="shared" ref="D17:D22" si="3">SUM(E17:R17)</f>
        <v>260</v>
      </c>
      <c r="E17" s="75">
        <v>20</v>
      </c>
      <c r="F17" s="71">
        <v>20</v>
      </c>
      <c r="G17" s="71">
        <v>20</v>
      </c>
      <c r="H17" s="71">
        <v>20</v>
      </c>
      <c r="I17" s="23">
        <v>20</v>
      </c>
      <c r="J17" s="75"/>
      <c r="K17" s="71">
        <v>20</v>
      </c>
      <c r="L17" s="71">
        <v>20</v>
      </c>
      <c r="M17" s="23">
        <v>20</v>
      </c>
      <c r="N17" s="23">
        <v>20</v>
      </c>
      <c r="O17" s="23">
        <v>20</v>
      </c>
      <c r="P17" s="25">
        <v>20</v>
      </c>
      <c r="Q17" s="25">
        <v>20</v>
      </c>
      <c r="R17" s="80">
        <v>20</v>
      </c>
    </row>
    <row r="18" spans="2:18" x14ac:dyDescent="0.25">
      <c r="B18" s="85">
        <v>2</v>
      </c>
      <c r="C18" s="100" t="s">
        <v>87</v>
      </c>
      <c r="D18" s="94">
        <f t="shared" si="3"/>
        <v>260</v>
      </c>
      <c r="E18" s="75">
        <v>20</v>
      </c>
      <c r="F18" s="71">
        <v>20</v>
      </c>
      <c r="G18" s="71">
        <v>20</v>
      </c>
      <c r="H18" s="71">
        <v>20</v>
      </c>
      <c r="I18" s="23">
        <v>20</v>
      </c>
      <c r="J18" s="75"/>
      <c r="K18" s="71">
        <v>20</v>
      </c>
      <c r="L18" s="71">
        <v>20</v>
      </c>
      <c r="M18" s="23">
        <v>20</v>
      </c>
      <c r="N18" s="23">
        <v>20</v>
      </c>
      <c r="O18" s="23">
        <v>20</v>
      </c>
      <c r="P18" s="25">
        <v>20</v>
      </c>
      <c r="Q18" s="25">
        <v>20</v>
      </c>
      <c r="R18" s="79">
        <v>20</v>
      </c>
    </row>
    <row r="19" spans="2:18" x14ac:dyDescent="0.25">
      <c r="B19" s="85">
        <v>3</v>
      </c>
      <c r="C19" s="100" t="s">
        <v>87</v>
      </c>
      <c r="D19" s="94">
        <f t="shared" si="3"/>
        <v>200</v>
      </c>
      <c r="E19" s="75">
        <v>20</v>
      </c>
      <c r="F19" s="71">
        <v>20</v>
      </c>
      <c r="G19" s="71">
        <v>20</v>
      </c>
      <c r="H19" s="71">
        <v>20</v>
      </c>
      <c r="I19" s="23"/>
      <c r="J19" s="75">
        <v>20</v>
      </c>
      <c r="K19" s="71">
        <v>20</v>
      </c>
      <c r="L19" s="71">
        <v>20</v>
      </c>
      <c r="M19" s="23">
        <v>20</v>
      </c>
      <c r="N19" s="23">
        <v>20</v>
      </c>
      <c r="O19" s="23">
        <v>20</v>
      </c>
      <c r="P19" s="25"/>
      <c r="Q19" s="25"/>
      <c r="R19" s="79"/>
    </row>
    <row r="20" spans="2:18" x14ac:dyDescent="0.25">
      <c r="B20" s="85">
        <v>4</v>
      </c>
      <c r="C20" s="100" t="s">
        <v>87</v>
      </c>
      <c r="D20" s="94">
        <f t="shared" si="3"/>
        <v>200</v>
      </c>
      <c r="E20" s="75">
        <v>20</v>
      </c>
      <c r="F20" s="71">
        <v>20</v>
      </c>
      <c r="G20" s="71">
        <v>20</v>
      </c>
      <c r="H20" s="71">
        <v>20</v>
      </c>
      <c r="I20" s="23"/>
      <c r="J20" s="75">
        <v>20</v>
      </c>
      <c r="K20" s="71">
        <v>20</v>
      </c>
      <c r="L20" s="71">
        <v>20</v>
      </c>
      <c r="M20" s="23">
        <v>20</v>
      </c>
      <c r="N20" s="23">
        <v>20</v>
      </c>
      <c r="O20" s="23">
        <v>20</v>
      </c>
      <c r="P20" s="25"/>
      <c r="Q20" s="25"/>
      <c r="R20" s="79"/>
    </row>
    <row r="21" spans="2:18" x14ac:dyDescent="0.25">
      <c r="B21" s="85">
        <v>5</v>
      </c>
      <c r="C21" s="100" t="s">
        <v>88</v>
      </c>
      <c r="D21" s="94">
        <f t="shared" si="3"/>
        <v>180</v>
      </c>
      <c r="E21" s="75"/>
      <c r="F21" s="71">
        <v>20</v>
      </c>
      <c r="G21" s="71">
        <v>20</v>
      </c>
      <c r="H21" s="71">
        <v>20</v>
      </c>
      <c r="I21" s="23"/>
      <c r="J21" s="75">
        <v>20</v>
      </c>
      <c r="K21" s="71">
        <v>20</v>
      </c>
      <c r="L21" s="71">
        <v>20</v>
      </c>
      <c r="M21" s="23">
        <v>20</v>
      </c>
      <c r="N21" s="23">
        <v>20</v>
      </c>
      <c r="O21" s="23">
        <v>20</v>
      </c>
      <c r="P21" s="25"/>
      <c r="Q21" s="25"/>
      <c r="R21" s="80"/>
    </row>
    <row r="22" spans="2:18" x14ac:dyDescent="0.25">
      <c r="B22" s="85">
        <v>6</v>
      </c>
      <c r="C22" s="100" t="s">
        <v>87</v>
      </c>
      <c r="D22" s="94">
        <f t="shared" si="3"/>
        <v>180</v>
      </c>
      <c r="E22" s="75"/>
      <c r="F22" s="71">
        <v>20</v>
      </c>
      <c r="G22" s="71">
        <v>20</v>
      </c>
      <c r="H22" s="71">
        <v>20</v>
      </c>
      <c r="I22" s="23"/>
      <c r="J22" s="75">
        <v>20</v>
      </c>
      <c r="K22" s="71">
        <v>20</v>
      </c>
      <c r="L22" s="71">
        <v>20</v>
      </c>
      <c r="M22" s="23">
        <v>20</v>
      </c>
      <c r="N22" s="23">
        <v>20</v>
      </c>
      <c r="O22" s="23">
        <v>20</v>
      </c>
      <c r="P22" s="25"/>
      <c r="Q22" s="25"/>
      <c r="R22" s="80"/>
    </row>
    <row r="23" spans="2:18" ht="14.5" thickBot="1" x14ac:dyDescent="0.3">
      <c r="B23" s="123"/>
      <c r="C23" s="139"/>
      <c r="D23" s="124"/>
      <c r="E23" s="125"/>
      <c r="F23" s="71"/>
      <c r="G23" s="71"/>
      <c r="H23" s="71"/>
      <c r="I23" s="126"/>
      <c r="J23" s="75"/>
      <c r="K23" s="71"/>
      <c r="L23" s="71"/>
      <c r="M23" s="23"/>
      <c r="N23" s="23"/>
      <c r="O23" s="23"/>
      <c r="P23" s="113"/>
      <c r="Q23" s="113"/>
      <c r="R23" s="127"/>
    </row>
    <row r="24" spans="2:18" ht="24.5" thickBot="1" x14ac:dyDescent="0.3">
      <c r="B24" s="107"/>
      <c r="C24" s="108" t="s">
        <v>118</v>
      </c>
      <c r="D24" s="109">
        <f t="shared" ref="D24:R24" si="4">SUM(D17:D23)</f>
        <v>1280</v>
      </c>
      <c r="E24" s="110">
        <f t="shared" si="4"/>
        <v>80</v>
      </c>
      <c r="F24" s="111">
        <f t="shared" si="4"/>
        <v>120</v>
      </c>
      <c r="G24" s="111">
        <f t="shared" si="4"/>
        <v>120</v>
      </c>
      <c r="H24" s="111">
        <f t="shared" si="4"/>
        <v>120</v>
      </c>
      <c r="I24" s="112">
        <f t="shared" si="4"/>
        <v>40</v>
      </c>
      <c r="J24" s="110">
        <f t="shared" ref="J24:O24" si="5">SUM(J17:J23)</f>
        <v>80</v>
      </c>
      <c r="K24" s="111">
        <f t="shared" si="5"/>
        <v>120</v>
      </c>
      <c r="L24" s="111">
        <f t="shared" si="5"/>
        <v>120</v>
      </c>
      <c r="M24" s="112">
        <f t="shared" ref="M24:N24" si="6">SUM(M17:M23)</f>
        <v>120</v>
      </c>
      <c r="N24" s="112">
        <f t="shared" si="6"/>
        <v>120</v>
      </c>
      <c r="O24" s="112">
        <f t="shared" si="5"/>
        <v>120</v>
      </c>
      <c r="P24" s="113">
        <f t="shared" si="4"/>
        <v>40</v>
      </c>
      <c r="Q24" s="113">
        <f t="shared" si="4"/>
        <v>40</v>
      </c>
      <c r="R24" s="114">
        <f t="shared" si="4"/>
        <v>40</v>
      </c>
    </row>
    <row r="25" spans="2:18" ht="14.5" thickBot="1" x14ac:dyDescent="0.3">
      <c r="B25" s="20"/>
      <c r="C25" s="20"/>
      <c r="D25" s="95"/>
      <c r="E25" s="134">
        <f xml:space="preserve"> SUM(E24:E24)</f>
        <v>80</v>
      </c>
      <c r="F25" s="188">
        <f>SUM(F24:H24)</f>
        <v>360</v>
      </c>
      <c r="G25" s="189"/>
      <c r="H25" s="189"/>
      <c r="I25" s="135">
        <f>SUM(I24:I24)</f>
        <v>40</v>
      </c>
      <c r="J25" s="134">
        <f xml:space="preserve"> SUM(J24:J24)</f>
        <v>80</v>
      </c>
      <c r="K25" s="188">
        <f>SUM(K24:L24)</f>
        <v>240</v>
      </c>
      <c r="L25" s="189"/>
      <c r="M25" s="190">
        <f>SUM(M24:O24)</f>
        <v>360</v>
      </c>
      <c r="N25" s="191"/>
      <c r="O25" s="192"/>
      <c r="P25" s="190">
        <f>SUM(P24:R24)</f>
        <v>120</v>
      </c>
      <c r="Q25" s="191"/>
      <c r="R25" s="192"/>
    </row>
    <row r="26" spans="2:18" ht="6.65" customHeight="1" x14ac:dyDescent="0.25">
      <c r="B26" s="20"/>
      <c r="C26" s="20"/>
      <c r="D26" s="96"/>
      <c r="E26" s="97"/>
      <c r="F26" s="98"/>
      <c r="G26" s="98"/>
      <c r="H26" s="98"/>
      <c r="I26" s="99"/>
      <c r="J26" s="97"/>
      <c r="K26" s="98"/>
      <c r="L26" s="98"/>
      <c r="M26" s="99"/>
      <c r="N26" s="99"/>
      <c r="O26" s="99"/>
      <c r="P26" s="99"/>
      <c r="Q26" s="99"/>
      <c r="R26" s="99"/>
    </row>
    <row r="27" spans="2:18" ht="29.5" customHeight="1" x14ac:dyDescent="0.25">
      <c r="B27" s="20"/>
      <c r="C27" s="131" t="s">
        <v>121</v>
      </c>
      <c r="D27" s="91">
        <f>D15+D24</f>
        <v>1535</v>
      </c>
      <c r="E27" s="22"/>
      <c r="F27" s="22"/>
      <c r="G27" s="22"/>
      <c r="H27" s="22"/>
      <c r="I27" s="21"/>
      <c r="J27" s="22"/>
      <c r="K27" s="22"/>
      <c r="L27" s="22"/>
      <c r="M27" s="21"/>
      <c r="N27" s="21"/>
      <c r="O27" s="21"/>
      <c r="P27" s="22"/>
      <c r="Q27" s="22"/>
      <c r="R27" s="22"/>
    </row>
    <row r="28" spans="2:18" x14ac:dyDescent="0.25">
      <c r="E28" s="24"/>
      <c r="J28" s="24"/>
    </row>
    <row r="29" spans="2:18" x14ac:dyDescent="0.25">
      <c r="E29" s="24"/>
      <c r="J29" s="24"/>
    </row>
    <row r="30" spans="2:18" x14ac:dyDescent="0.25">
      <c r="E30" s="24"/>
      <c r="J30" s="24"/>
    </row>
    <row r="31" spans="2:18" x14ac:dyDescent="0.25">
      <c r="E31" s="24"/>
      <c r="J31" s="24"/>
    </row>
    <row r="32" spans="2:18" x14ac:dyDescent="0.25">
      <c r="E32" s="24"/>
      <c r="J32" s="24"/>
    </row>
    <row r="33" spans="5:10" x14ac:dyDescent="0.25">
      <c r="E33" s="89"/>
      <c r="J33" s="89"/>
    </row>
    <row r="34" spans="5:10" x14ac:dyDescent="0.25">
      <c r="E34" s="89"/>
      <c r="J34" s="89"/>
    </row>
    <row r="72" spans="16:18" x14ac:dyDescent="0.25">
      <c r="P72" s="19">
        <f>SUM(R17:R23)</f>
        <v>40</v>
      </c>
      <c r="Q72" s="26" t="e">
        <f>SUM(#REF!)</f>
        <v>#REF!</v>
      </c>
      <c r="R72" s="26" t="e">
        <f>SUM(#REF!)</f>
        <v>#REF!</v>
      </c>
    </row>
  </sheetData>
  <mergeCells count="19">
    <mergeCell ref="C2:I4"/>
    <mergeCell ref="B5:R5"/>
    <mergeCell ref="F7:H7"/>
    <mergeCell ref="P7:R7"/>
    <mergeCell ref="B9:B10"/>
    <mergeCell ref="C9:C10"/>
    <mergeCell ref="D9:D10"/>
    <mergeCell ref="E9:P9"/>
    <mergeCell ref="M7:O7"/>
    <mergeCell ref="F8:H8"/>
    <mergeCell ref="P8:R8"/>
    <mergeCell ref="Q9:R9"/>
    <mergeCell ref="F25:H25"/>
    <mergeCell ref="P25:R25"/>
    <mergeCell ref="K7:L7"/>
    <mergeCell ref="K8:L8"/>
    <mergeCell ref="K25:L25"/>
    <mergeCell ref="M8:O8"/>
    <mergeCell ref="M25:O25"/>
  </mergeCells>
  <phoneticPr fontId="1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B2:E24"/>
  <sheetViews>
    <sheetView showGridLines="0" topLeftCell="A4" workbookViewId="0">
      <selection activeCell="E22" sqref="E22"/>
    </sheetView>
  </sheetViews>
  <sheetFormatPr defaultColWidth="9" defaultRowHeight="14" x14ac:dyDescent="0.25"/>
  <cols>
    <col min="1" max="1" width="2.90625" style="1" customWidth="1"/>
    <col min="2" max="2" width="3.453125" style="2" customWidth="1"/>
    <col min="3" max="3" width="66.6328125" style="1" customWidth="1"/>
    <col min="4" max="4" width="23.36328125" style="1" customWidth="1"/>
    <col min="5" max="5" width="46.453125" style="1" customWidth="1"/>
    <col min="6" max="16384" width="9" style="1"/>
  </cols>
  <sheetData>
    <row r="2" spans="2:5" ht="14.5" customHeight="1" x14ac:dyDescent="0.25"/>
    <row r="3" spans="2:5" ht="10.15" customHeight="1" x14ac:dyDescent="0.25"/>
    <row r="4" spans="2:5" x14ac:dyDescent="0.25">
      <c r="B4" s="2" t="s">
        <v>55</v>
      </c>
      <c r="C4" s="2" t="s">
        <v>56</v>
      </c>
      <c r="D4" s="1" t="s">
        <v>57</v>
      </c>
    </row>
    <row r="5" spans="2:5" ht="24" customHeight="1" x14ac:dyDescent="0.25">
      <c r="C5" s="3" t="s">
        <v>58</v>
      </c>
      <c r="D5" s="3" t="e">
        <f>'Package-Base'!#REF!</f>
        <v>#REF!</v>
      </c>
      <c r="E5" s="1" t="s">
        <v>59</v>
      </c>
    </row>
    <row r="6" spans="2:5" ht="24" customHeight="1" x14ac:dyDescent="0.25">
      <c r="C6" s="4" t="s">
        <v>60</v>
      </c>
      <c r="D6" s="4">
        <f>'Package-New'!H2</f>
        <v>0</v>
      </c>
      <c r="E6" s="1" t="s">
        <v>61</v>
      </c>
    </row>
    <row r="7" spans="2:5" ht="24" customHeight="1" x14ac:dyDescent="0.25">
      <c r="C7" s="5" t="s">
        <v>62</v>
      </c>
      <c r="D7" s="5">
        <f>'[1]Package-Automation'!H2</f>
        <v>0</v>
      </c>
      <c r="E7" s="1" t="s">
        <v>63</v>
      </c>
    </row>
    <row r="8" spans="2:5" ht="24" customHeight="1" x14ac:dyDescent="0.35">
      <c r="C8" s="2" t="s">
        <v>64</v>
      </c>
      <c r="D8" s="6" t="e">
        <f>D5+D6+D7</f>
        <v>#REF!</v>
      </c>
    </row>
    <row r="10" spans="2:5" x14ac:dyDescent="0.25">
      <c r="B10" s="2" t="s">
        <v>65</v>
      </c>
      <c r="C10" s="2" t="s">
        <v>66</v>
      </c>
    </row>
    <row r="11" spans="2:5" ht="24" customHeight="1" x14ac:dyDescent="0.25">
      <c r="C11" s="7" t="s">
        <v>67</v>
      </c>
      <c r="D11" s="8">
        <f>SUM('Resource Plan2'!E25,'Resource Plan2'!J25)</f>
        <v>160</v>
      </c>
      <c r="E11" s="1" t="s">
        <v>68</v>
      </c>
    </row>
    <row r="12" spans="2:5" ht="24" customHeight="1" x14ac:dyDescent="0.25">
      <c r="C12" s="9" t="s">
        <v>69</v>
      </c>
      <c r="D12" s="9">
        <f>SUM('Resource Plan2'!F25,'Resource Plan2'!K25)</f>
        <v>600</v>
      </c>
      <c r="E12" s="1" t="s">
        <v>68</v>
      </c>
    </row>
    <row r="13" spans="2:5" ht="24" customHeight="1" x14ac:dyDescent="0.25">
      <c r="C13" s="10" t="s">
        <v>70</v>
      </c>
      <c r="D13" s="10">
        <f>0</f>
        <v>0</v>
      </c>
      <c r="E13" s="1" t="s">
        <v>68</v>
      </c>
    </row>
    <row r="14" spans="2:5" ht="24" customHeight="1" x14ac:dyDescent="0.25">
      <c r="C14" s="11" t="s">
        <v>71</v>
      </c>
      <c r="D14" s="11">
        <f>SUM('Resource Plan2'!I25,'Resource Plan2'!M25)</f>
        <v>400</v>
      </c>
      <c r="E14" s="1" t="s">
        <v>68</v>
      </c>
    </row>
    <row r="15" spans="2:5" ht="24" customHeight="1" x14ac:dyDescent="0.25">
      <c r="C15" s="12" t="s">
        <v>72</v>
      </c>
      <c r="D15" s="140">
        <f>'Resource Plan2'!P25</f>
        <v>120</v>
      </c>
      <c r="E15" s="1" t="s">
        <v>68</v>
      </c>
    </row>
    <row r="16" spans="2:5" ht="21" x14ac:dyDescent="0.35">
      <c r="C16" s="2" t="s">
        <v>73</v>
      </c>
      <c r="D16" s="13">
        <f>SUM(D11:D15)</f>
        <v>1280</v>
      </c>
    </row>
    <row r="17" spans="2:5" ht="21" x14ac:dyDescent="0.25">
      <c r="C17" s="2" t="s">
        <v>74</v>
      </c>
      <c r="D17" s="13">
        <f>D11+D13+D14+D15</f>
        <v>680</v>
      </c>
    </row>
    <row r="18" spans="2:5" ht="12" customHeight="1" x14ac:dyDescent="0.25">
      <c r="C18" s="14"/>
    </row>
    <row r="19" spans="2:5" ht="18" customHeight="1" x14ac:dyDescent="0.35">
      <c r="B19" s="2" t="s">
        <v>75</v>
      </c>
      <c r="C19" s="2" t="s">
        <v>76</v>
      </c>
      <c r="D19" s="13">
        <f>'Resource Plan2'!D15</f>
        <v>255</v>
      </c>
      <c r="E19" s="1" t="s">
        <v>68</v>
      </c>
    </row>
    <row r="21" spans="2:5" ht="23" x14ac:dyDescent="0.25">
      <c r="B21" s="2" t="s">
        <v>77</v>
      </c>
      <c r="C21" s="2" t="s">
        <v>78</v>
      </c>
      <c r="D21" s="15">
        <f>D16+D19</f>
        <v>1535</v>
      </c>
      <c r="E21" s="1" t="s">
        <v>79</v>
      </c>
    </row>
    <row r="22" spans="2:5" ht="23" x14ac:dyDescent="0.25">
      <c r="C22" s="2" t="s">
        <v>80</v>
      </c>
      <c r="D22" s="15" t="e">
        <f>D8+D17+D19</f>
        <v>#REF!</v>
      </c>
      <c r="E22" s="1" t="s">
        <v>81</v>
      </c>
    </row>
    <row r="24" spans="2:5" x14ac:dyDescent="0.25">
      <c r="C24" s="2" t="s">
        <v>82</v>
      </c>
    </row>
  </sheetData>
  <phoneticPr fontId="11" type="noConversion"/>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election activeCell="I11" sqref="I11"/>
    </sheetView>
  </sheetViews>
  <sheetFormatPr defaultRowHeight="14" x14ac:dyDescent="0.25"/>
  <cols>
    <col min="2" max="2" width="17.453125" customWidth="1"/>
    <col min="3" max="3" width="10.36328125" customWidth="1"/>
  </cols>
  <sheetData>
    <row r="1" spans="1:10" x14ac:dyDescent="0.25">
      <c r="A1" s="78" t="s">
        <v>95</v>
      </c>
      <c r="B1" s="78" t="s">
        <v>96</v>
      </c>
      <c r="C1" s="78" t="s">
        <v>97</v>
      </c>
      <c r="D1" s="78" t="s">
        <v>98</v>
      </c>
      <c r="E1" s="78" t="s">
        <v>99</v>
      </c>
      <c r="F1" s="78" t="s">
        <v>100</v>
      </c>
      <c r="G1" s="78" t="s">
        <v>101</v>
      </c>
    </row>
    <row r="2" spans="1:10" x14ac:dyDescent="0.25">
      <c r="A2" s="77" t="s">
        <v>85</v>
      </c>
      <c r="B2" s="77" t="e">
        <f>SUM('Package-Base'!#REF!)</f>
        <v>#REF!</v>
      </c>
      <c r="C2" s="77">
        <v>10</v>
      </c>
      <c r="D2" s="77">
        <v>10</v>
      </c>
      <c r="E2" s="77">
        <v>20</v>
      </c>
      <c r="F2" s="77">
        <v>20</v>
      </c>
      <c r="G2" s="77" t="e">
        <f>SUM(B2:F2)</f>
        <v>#REF!</v>
      </c>
      <c r="J2">
        <v>130</v>
      </c>
    </row>
    <row r="3" spans="1:10" x14ac:dyDescent="0.25">
      <c r="A3" s="77" t="s">
        <v>83</v>
      </c>
      <c r="B3" s="77" t="e">
        <f>SUM('Package-Base'!#REF!)</f>
        <v>#REF!</v>
      </c>
      <c r="C3" s="77">
        <v>15</v>
      </c>
      <c r="D3" s="77">
        <v>10</v>
      </c>
      <c r="E3" s="77">
        <v>20</v>
      </c>
      <c r="F3" s="77">
        <v>20</v>
      </c>
      <c r="G3" s="77" t="e">
        <f t="shared" ref="G3:G12" si="0">SUM(B3:F3)</f>
        <v>#REF!</v>
      </c>
      <c r="J3">
        <v>100</v>
      </c>
    </row>
    <row r="4" spans="1:10" x14ac:dyDescent="0.25">
      <c r="A4" s="77" t="s">
        <v>90</v>
      </c>
      <c r="B4" s="77" t="e">
        <f>SUM('Package-Base'!#REF!)</f>
        <v>#REF!</v>
      </c>
      <c r="C4" s="77">
        <v>15</v>
      </c>
      <c r="D4" s="77">
        <v>10</v>
      </c>
      <c r="E4" s="77">
        <v>20</v>
      </c>
      <c r="F4" s="77">
        <v>20</v>
      </c>
      <c r="G4" s="77" t="e">
        <f t="shared" si="0"/>
        <v>#REF!</v>
      </c>
      <c r="J4">
        <v>100</v>
      </c>
    </row>
    <row r="5" spans="1:10" x14ac:dyDescent="0.25">
      <c r="A5" s="77" t="s">
        <v>91</v>
      </c>
      <c r="B5" s="77" t="e">
        <f>SUM('Package-Base'!#REF!)</f>
        <v>#REF!</v>
      </c>
      <c r="C5" s="77">
        <v>15</v>
      </c>
      <c r="D5" s="77">
        <v>10</v>
      </c>
      <c r="E5" s="77">
        <v>20</v>
      </c>
      <c r="F5" s="77">
        <v>20</v>
      </c>
      <c r="G5" s="77" t="e">
        <f t="shared" si="0"/>
        <v>#REF!</v>
      </c>
      <c r="J5">
        <v>100</v>
      </c>
    </row>
    <row r="6" spans="1:10" x14ac:dyDescent="0.25">
      <c r="A6" s="77" t="s">
        <v>86</v>
      </c>
      <c r="B6" s="77" t="e">
        <f>SUM('Package-Base'!#REF!)</f>
        <v>#REF!</v>
      </c>
      <c r="C6" s="77">
        <v>10</v>
      </c>
      <c r="D6" s="77">
        <v>10</v>
      </c>
      <c r="E6" s="77">
        <v>20</v>
      </c>
      <c r="F6" s="77">
        <v>20</v>
      </c>
      <c r="G6" s="77" t="e">
        <f t="shared" si="0"/>
        <v>#REF!</v>
      </c>
    </row>
    <row r="7" spans="1:10" x14ac:dyDescent="0.25">
      <c r="A7" s="77" t="s">
        <v>84</v>
      </c>
      <c r="B7" s="77" t="e">
        <f>SUM('Package-Base'!#REF!)</f>
        <v>#REF!</v>
      </c>
      <c r="C7" s="77">
        <v>15</v>
      </c>
      <c r="D7" s="77">
        <v>10</v>
      </c>
      <c r="E7" s="77">
        <v>20</v>
      </c>
      <c r="F7" s="77">
        <v>20</v>
      </c>
      <c r="G7" s="77" t="e">
        <f t="shared" si="0"/>
        <v>#REF!</v>
      </c>
    </row>
    <row r="8" spans="1:10" x14ac:dyDescent="0.25">
      <c r="A8" s="77" t="s">
        <v>122</v>
      </c>
      <c r="B8" s="77" t="e">
        <f>SUM('Package-Base'!#REF!)</f>
        <v>#REF!</v>
      </c>
      <c r="C8" s="77">
        <v>10</v>
      </c>
      <c r="D8" s="77">
        <v>10</v>
      </c>
      <c r="E8" s="77">
        <v>20</v>
      </c>
      <c r="F8" s="77">
        <v>20</v>
      </c>
      <c r="G8" s="77" t="e">
        <f t="shared" si="0"/>
        <v>#REF!</v>
      </c>
    </row>
    <row r="9" spans="1:10" x14ac:dyDescent="0.25">
      <c r="A9" s="77" t="s">
        <v>93</v>
      </c>
      <c r="B9" s="77" t="e">
        <f>SUM('Package-Base'!#REF!)</f>
        <v>#REF!</v>
      </c>
      <c r="C9" s="77">
        <v>15</v>
      </c>
      <c r="D9" s="77">
        <v>10</v>
      </c>
      <c r="E9" s="77">
        <v>20</v>
      </c>
      <c r="F9" s="77">
        <v>20</v>
      </c>
      <c r="G9" s="77" t="e">
        <f t="shared" si="0"/>
        <v>#REF!</v>
      </c>
    </row>
    <row r="10" spans="1:10" x14ac:dyDescent="0.25">
      <c r="A10" s="77" t="s">
        <v>94</v>
      </c>
      <c r="B10" s="77" t="e">
        <f>SUM('Package-Base'!#REF!)</f>
        <v>#REF!</v>
      </c>
      <c r="C10" s="77">
        <v>10</v>
      </c>
      <c r="D10" s="77">
        <v>10</v>
      </c>
      <c r="E10" s="77">
        <v>20</v>
      </c>
      <c r="F10" s="77">
        <v>20</v>
      </c>
      <c r="G10" s="77" t="e">
        <f t="shared" si="0"/>
        <v>#REF!</v>
      </c>
    </row>
    <row r="11" spans="1:10" x14ac:dyDescent="0.25">
      <c r="A11" s="132" t="s">
        <v>92</v>
      </c>
      <c r="B11" s="132" t="e">
        <f>SUM('Package-Base'!#REF!)</f>
        <v>#REF!</v>
      </c>
      <c r="C11" s="132">
        <v>10</v>
      </c>
      <c r="D11" s="132">
        <v>10</v>
      </c>
      <c r="E11" s="77">
        <v>20</v>
      </c>
      <c r="F11" s="132">
        <v>20</v>
      </c>
      <c r="G11" s="132" t="e">
        <f t="shared" si="0"/>
        <v>#REF!</v>
      </c>
    </row>
    <row r="12" spans="1:10" x14ac:dyDescent="0.25">
      <c r="A12" s="133" t="s">
        <v>123</v>
      </c>
      <c r="B12" s="77">
        <v>60</v>
      </c>
      <c r="C12" s="133">
        <v>15</v>
      </c>
      <c r="D12" s="133">
        <v>10</v>
      </c>
      <c r="E12" s="133">
        <v>20</v>
      </c>
      <c r="F12" s="133">
        <v>20</v>
      </c>
      <c r="G12" s="132">
        <f t="shared" si="0"/>
        <v>125</v>
      </c>
    </row>
  </sheetData>
  <phoneticPr fontId="1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Version</vt:lpstr>
      <vt:lpstr>Package-Base</vt:lpstr>
      <vt:lpstr>Package-New</vt:lpstr>
      <vt:lpstr>Package-Automation</vt:lpstr>
      <vt:lpstr>Resource Plan2</vt:lpstr>
      <vt:lpstr>Calculation (2)</vt:lpstr>
      <vt:lpstr>分模块统计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Xiaolong Liu</dc:creator>
  <cp:lastModifiedBy>Administrator</cp:lastModifiedBy>
  <dcterms:created xsi:type="dcterms:W3CDTF">2017-11-13T01:11:00Z</dcterms:created>
  <dcterms:modified xsi:type="dcterms:W3CDTF">2021-01-21T08:18:44Z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2052-10.1.0.6689</vt:lpwstr>
  </property>
</Properties>
</file>