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XG314\Desktop\Express Automation\DesktopTest\"/>
    </mc:Choice>
  </mc:AlternateContent>
  <bookViews>
    <workbookView xWindow="0" yWindow="0" windowWidth="15360" windowHeight="7125"/>
  </bookViews>
  <sheets>
    <sheet name="Plan" sheetId="1" r:id="rId1"/>
    <sheet name="Actual" sheetId="8" r:id="rId2"/>
    <sheet name="Activities" sheetId="3" r:id="rId3"/>
    <sheet name="Notes" sheetId="5" r:id="rId4"/>
    <sheet name="Diary" sheetId="7" r:id="rId5"/>
  </sheets>
  <definedNames>
    <definedName name="_xlnm._FilterDatabase" localSheetId="1" hidden="1">Actual!$A$1:$K$36</definedName>
    <definedName name="_xlnm._FilterDatabase" localSheetId="0" hidden="1">Plan!$A$1:$K$36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7" i="1" l="1"/>
  <c r="J87" i="1" l="1"/>
  <c r="K87" i="1"/>
  <c r="L87" i="1"/>
  <c r="M87" i="1"/>
  <c r="N87" i="1"/>
  <c r="O87" i="1"/>
  <c r="P87" i="1"/>
  <c r="Q87" i="1"/>
  <c r="H87" i="1" l="1"/>
  <c r="I87" i="1"/>
  <c r="O99" i="1"/>
  <c r="P99" i="1"/>
  <c r="M40" i="1"/>
  <c r="M41" i="1"/>
  <c r="M52" i="1"/>
  <c r="M53" i="1"/>
  <c r="M54" i="1"/>
  <c r="M55" i="1"/>
  <c r="M56" i="1"/>
  <c r="M57" i="1"/>
  <c r="M58" i="1"/>
  <c r="M59" i="1"/>
  <c r="M60" i="1"/>
  <c r="M61" i="1"/>
  <c r="M66" i="1"/>
  <c r="M67" i="1"/>
  <c r="M68" i="1"/>
  <c r="M69" i="1"/>
  <c r="M70" i="1"/>
  <c r="M71" i="1"/>
  <c r="M72" i="1"/>
  <c r="M73" i="1"/>
  <c r="M74" i="1"/>
  <c r="M75" i="1"/>
  <c r="I97" i="1"/>
  <c r="J97" i="1"/>
  <c r="K97" i="1"/>
  <c r="L97" i="1"/>
  <c r="M97" i="1"/>
  <c r="O97" i="1"/>
  <c r="P97" i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L62" i="1"/>
  <c r="M62" i="1" s="1"/>
  <c r="L63" i="1"/>
  <c r="M63" i="1" s="1"/>
  <c r="L64" i="1"/>
  <c r="M64" i="1" s="1"/>
  <c r="L65" i="1"/>
  <c r="M65" i="1" s="1"/>
  <c r="L66" i="1"/>
  <c r="L67" i="1"/>
  <c r="L68" i="1"/>
  <c r="L69" i="1"/>
  <c r="L70" i="1"/>
  <c r="L71" i="1"/>
  <c r="L72" i="1"/>
  <c r="L73" i="1"/>
  <c r="L74" i="1"/>
  <c r="L75" i="1"/>
  <c r="L76" i="1"/>
  <c r="M76" i="1" s="1"/>
  <c r="G97" i="1" l="1"/>
  <c r="H97" i="1"/>
  <c r="G87" i="1"/>
  <c r="B104" i="1" l="1"/>
  <c r="C104" i="1" s="1"/>
  <c r="D104" i="1" s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E87" i="1" l="1"/>
  <c r="F87" i="1"/>
  <c r="H99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2" i="1"/>
  <c r="O2" i="1" s="1"/>
  <c r="L61" i="1"/>
  <c r="L60" i="1"/>
  <c r="L59" i="1"/>
  <c r="L58" i="1"/>
  <c r="L57" i="1"/>
  <c r="L56" i="1"/>
  <c r="L55" i="1"/>
  <c r="L54" i="1"/>
  <c r="L53" i="1"/>
  <c r="L52" i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L42" i="1"/>
  <c r="L41" i="1"/>
  <c r="L40" i="1"/>
  <c r="L39" i="1"/>
  <c r="L38" i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L15" i="1"/>
  <c r="M15" i="1" s="1"/>
  <c r="L14" i="1"/>
  <c r="M14" i="1" s="1"/>
  <c r="L13" i="1"/>
  <c r="L12" i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/>
  <c r="M3" i="1" s="1"/>
  <c r="L2" i="1"/>
  <c r="M2" i="1" s="1"/>
  <c r="D85" i="1" l="1"/>
  <c r="D82" i="1"/>
  <c r="M12" i="1"/>
  <c r="D86" i="1"/>
  <c r="M16" i="1"/>
  <c r="D83" i="1"/>
  <c r="M13" i="1"/>
  <c r="G99" i="1"/>
  <c r="K99" i="1"/>
  <c r="J99" i="1"/>
  <c r="N99" i="1"/>
  <c r="L99" i="1"/>
  <c r="I99" i="1"/>
  <c r="D59" i="8"/>
  <c r="F57" i="8"/>
  <c r="F59" i="8" s="1"/>
  <c r="E57" i="8"/>
  <c r="E59" i="8" s="1"/>
  <c r="D57" i="8"/>
  <c r="C57" i="8"/>
  <c r="B57" i="8"/>
  <c r="B59" i="8" s="1"/>
  <c r="G56" i="8"/>
  <c r="F47" i="8"/>
  <c r="E47" i="8"/>
  <c r="D47" i="8"/>
  <c r="C47" i="8"/>
  <c r="C59" i="8" s="1"/>
  <c r="B47" i="8"/>
  <c r="G46" i="8"/>
  <c r="V27" i="8"/>
  <c r="Z26" i="8"/>
  <c r="X26" i="8"/>
  <c r="W26" i="8"/>
  <c r="V26" i="8"/>
  <c r="Z25" i="8"/>
  <c r="X25" i="8"/>
  <c r="W25" i="8"/>
  <c r="V25" i="8"/>
  <c r="Z24" i="8"/>
  <c r="X24" i="8"/>
  <c r="W24" i="8"/>
  <c r="V24" i="8"/>
  <c r="Z23" i="8"/>
  <c r="X23" i="8"/>
  <c r="W23" i="8"/>
  <c r="V23" i="8"/>
  <c r="AD22" i="8"/>
  <c r="X22" i="8"/>
  <c r="Z22" i="8" s="1"/>
  <c r="W22" i="8"/>
  <c r="V22" i="8"/>
  <c r="AD21" i="8"/>
  <c r="X21" i="8"/>
  <c r="Z21" i="8" s="1"/>
  <c r="W21" i="8"/>
  <c r="V21" i="8"/>
  <c r="X20" i="8"/>
  <c r="Z20" i="8" s="1"/>
  <c r="W20" i="8"/>
  <c r="V20" i="8"/>
  <c r="X19" i="8"/>
  <c r="Z19" i="8" s="1"/>
  <c r="W19" i="8"/>
  <c r="V19" i="8"/>
  <c r="X18" i="8"/>
  <c r="Z18" i="8" s="1"/>
  <c r="W18" i="8"/>
  <c r="V18" i="8"/>
  <c r="X17" i="8"/>
  <c r="Z17" i="8" s="1"/>
  <c r="W17" i="8"/>
  <c r="V17" i="8"/>
  <c r="X16" i="8"/>
  <c r="Z16" i="8" s="1"/>
  <c r="W16" i="8"/>
  <c r="V16" i="8"/>
  <c r="AF15" i="8"/>
  <c r="AF16" i="8" s="1"/>
  <c r="X15" i="8"/>
  <c r="Z15" i="8" s="1"/>
  <c r="W15" i="8"/>
  <c r="V15" i="8"/>
  <c r="X14" i="8"/>
  <c r="Z14" i="8" s="1"/>
  <c r="V14" i="8"/>
  <c r="AE13" i="8"/>
  <c r="AE16" i="8" s="1"/>
  <c r="AD13" i="8"/>
  <c r="AF13" i="8" s="1"/>
  <c r="AC13" i="8"/>
  <c r="AC16" i="8" s="1"/>
  <c r="X13" i="8"/>
  <c r="Z13" i="8" s="1"/>
  <c r="W13" i="8"/>
  <c r="V13" i="8"/>
  <c r="X12" i="8"/>
  <c r="Z12" i="8" s="1"/>
  <c r="W12" i="8"/>
  <c r="V12" i="8"/>
  <c r="V11" i="8"/>
  <c r="X11" i="8" s="1"/>
  <c r="Z11" i="8" s="1"/>
  <c r="AE10" i="8"/>
  <c r="AD10" i="8"/>
  <c r="AC10" i="8"/>
  <c r="V10" i="8"/>
  <c r="X10" i="8" s="1"/>
  <c r="Z10" i="8" s="1"/>
  <c r="AG9" i="8"/>
  <c r="V9" i="8"/>
  <c r="X9" i="8" s="1"/>
  <c r="Z9" i="8" s="1"/>
  <c r="AG8" i="8"/>
  <c r="V8" i="8"/>
  <c r="X8" i="8" s="1"/>
  <c r="Z8" i="8" s="1"/>
  <c r="AG7" i="8"/>
  <c r="V7" i="8"/>
  <c r="X7" i="8" s="1"/>
  <c r="Z7" i="8" s="1"/>
  <c r="AG6" i="8"/>
  <c r="V6" i="8"/>
  <c r="X6" i="8" s="1"/>
  <c r="Z6" i="8" s="1"/>
  <c r="AG5" i="8"/>
  <c r="V5" i="8"/>
  <c r="X5" i="8" s="1"/>
  <c r="Z5" i="8" s="1"/>
  <c r="AG4" i="8"/>
  <c r="AG10" i="8" s="1"/>
  <c r="V4" i="8"/>
  <c r="X4" i="8" s="1"/>
  <c r="Z4" i="8" s="1"/>
  <c r="V3" i="8"/>
  <c r="X3" i="8" s="1"/>
  <c r="Z3" i="8" s="1"/>
  <c r="Z2" i="8"/>
  <c r="V2" i="8"/>
  <c r="D87" i="1" l="1"/>
  <c r="G59" i="8"/>
  <c r="AD16" i="8"/>
  <c r="C5" i="3" l="1"/>
  <c r="U21" i="1"/>
  <c r="U22" i="1" s="1"/>
  <c r="C87" i="1" l="1"/>
  <c r="B87" i="1"/>
  <c r="F97" i="1"/>
  <c r="F99" i="1" s="1"/>
  <c r="E97" i="1"/>
  <c r="E99" i="1" s="1"/>
  <c r="D97" i="1"/>
  <c r="D99" i="1" s="1"/>
  <c r="C97" i="1"/>
  <c r="B97" i="1"/>
  <c r="C99" i="1" l="1"/>
  <c r="B99" i="1"/>
  <c r="B100" i="1" s="1"/>
  <c r="Q97" i="1"/>
  <c r="H5" i="3"/>
  <c r="F7" i="3"/>
  <c r="Q98" i="1" l="1"/>
  <c r="C100" i="1"/>
  <c r="D100" i="1" s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C4" i="3"/>
  <c r="H4" i="3" l="1"/>
  <c r="W15" i="1"/>
  <c r="V13" i="1"/>
  <c r="V16" i="1" s="1"/>
  <c r="U13" i="1"/>
  <c r="U16" i="1" s="1"/>
  <c r="T13" i="1"/>
  <c r="T16" i="1" s="1"/>
  <c r="V10" i="1"/>
  <c r="U10" i="1"/>
  <c r="T10" i="1"/>
  <c r="X9" i="1"/>
  <c r="X8" i="1"/>
  <c r="X7" i="1"/>
  <c r="X6" i="1"/>
  <c r="X5" i="1"/>
  <c r="X4" i="1"/>
  <c r="C3" i="3" l="1"/>
  <c r="G3" i="3" s="1"/>
  <c r="H3" i="3" s="1"/>
  <c r="W13" i="1"/>
  <c r="W16" i="1" s="1"/>
  <c r="X10" i="1"/>
</calcChain>
</file>

<file path=xl/comments1.xml><?xml version="1.0" encoding="utf-8"?>
<comments xmlns="http://schemas.openxmlformats.org/spreadsheetml/2006/main">
  <authors>
    <author>Gaviola, Pam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Gaviola, Pam:</t>
        </r>
        <r>
          <rPr>
            <sz val="9"/>
            <color indexed="81"/>
            <rFont val="Tahoma"/>
            <family val="2"/>
          </rPr>
          <t xml:space="preserve">
5 hours for migrating to V3 framework + 1 hour to review Suni's team's output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Gaviola, Pam:</t>
        </r>
        <r>
          <rPr>
            <sz val="9"/>
            <color indexed="81"/>
            <rFont val="Tahoma"/>
            <family val="2"/>
          </rPr>
          <t xml:space="preserve">
7.25 hours per TC because review will be done by Wins, Kitz, Dos and Brent</t>
        </r>
      </text>
    </comment>
  </commentList>
</comments>
</file>

<file path=xl/comments2.xml><?xml version="1.0" encoding="utf-8"?>
<comments xmlns="http://schemas.openxmlformats.org/spreadsheetml/2006/main">
  <authors>
    <author>Gaviola, Pam</author>
  </authors>
  <commentList>
    <comment ref="X1" authorId="0" shapeId="0">
      <text>
        <r>
          <rPr>
            <b/>
            <sz val="9"/>
            <color indexed="81"/>
            <rFont val="Tahoma"/>
            <family val="2"/>
          </rPr>
          <t>Gaviola, Pam:</t>
        </r>
        <r>
          <rPr>
            <sz val="9"/>
            <color indexed="81"/>
            <rFont val="Tahoma"/>
            <family val="2"/>
          </rPr>
          <t xml:space="preserve">
5 hours for migrating to V3 framework + 1 hour to review Suni's team's output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Gaviola, Pam:</t>
        </r>
        <r>
          <rPr>
            <sz val="9"/>
            <color indexed="81"/>
            <rFont val="Tahoma"/>
            <family val="2"/>
          </rPr>
          <t xml:space="preserve">
7.25 hours per TC because review will be done by Wins, Kitz, Dos and Brent</t>
        </r>
      </text>
    </comment>
  </commentList>
</comments>
</file>

<file path=xl/sharedStrings.xml><?xml version="1.0" encoding="utf-8"?>
<sst xmlns="http://schemas.openxmlformats.org/spreadsheetml/2006/main" count="689" uniqueCount="95">
  <si>
    <t>Suni</t>
  </si>
  <si>
    <t>Happy</t>
  </si>
  <si>
    <t>Chuckie</t>
  </si>
  <si>
    <t>Date</t>
  </si>
  <si>
    <t>Day</t>
  </si>
  <si>
    <t>Wednesday</t>
  </si>
  <si>
    <t>Thursday</t>
  </si>
  <si>
    <t>Friday</t>
  </si>
  <si>
    <t>Monday</t>
  </si>
  <si>
    <t>Tuesday</t>
  </si>
  <si>
    <t>HL</t>
  </si>
  <si>
    <t>Not Started</t>
  </si>
  <si>
    <t>Total</t>
  </si>
  <si>
    <t>In Progress</t>
  </si>
  <si>
    <t>Obsolete</t>
  </si>
  <si>
    <t>No Existing</t>
  </si>
  <si>
    <t>Critical</t>
  </si>
  <si>
    <t>High</t>
  </si>
  <si>
    <t>Medium</t>
  </si>
  <si>
    <t>Effort</t>
  </si>
  <si>
    <t>-</t>
  </si>
  <si>
    <t>Variance</t>
  </si>
  <si>
    <t>Capacity</t>
  </si>
  <si>
    <t>End Date</t>
  </si>
  <si>
    <t>Done - V2 F.W.</t>
  </si>
  <si>
    <t>Done - V3 F.W.</t>
  </si>
  <si>
    <t>Migrate Done V2. FW</t>
  </si>
  <si>
    <t>Kitz</t>
  </si>
  <si>
    <t>Dos</t>
  </si>
  <si>
    <t>Jayson</t>
  </si>
  <si>
    <t>Wins</t>
  </si>
  <si>
    <t>Brent</t>
  </si>
  <si>
    <t>Dhel</t>
  </si>
  <si>
    <t>Chin</t>
  </si>
  <si>
    <t>Grouping</t>
  </si>
  <si>
    <t>Migration to V3 + DS</t>
  </si>
  <si>
    <t xml:space="preserve">Suni </t>
  </si>
  <si>
    <t>Hours</t>
  </si>
  <si>
    <t>Activities</t>
  </si>
  <si>
    <t>Review</t>
  </si>
  <si>
    <t>Migration to V3 + Review</t>
  </si>
  <si>
    <t># of TCs</t>
  </si>
  <si>
    <t>Training</t>
  </si>
  <si>
    <t>VL</t>
  </si>
  <si>
    <t>Remarks</t>
  </si>
  <si>
    <t>Owner</t>
  </si>
  <si>
    <t>Release QAs</t>
  </si>
  <si>
    <t>Nightly Runs</t>
  </si>
  <si>
    <t>Definition of Done</t>
  </si>
  <si>
    <t>Part of nightly run</t>
  </si>
  <si>
    <t>data setup</t>
  </si>
  <si>
    <t>new framework</t>
  </si>
  <si>
    <t>reviewed</t>
  </si>
  <si>
    <t>Shila</t>
  </si>
  <si>
    <t>Marge</t>
  </si>
  <si>
    <t>Duration in days</t>
  </si>
  <si>
    <t>Assigned Qas</t>
  </si>
  <si>
    <t>Daily Output</t>
  </si>
  <si>
    <t>14-Nov</t>
  </si>
  <si>
    <t>21-Nov</t>
  </si>
  <si>
    <t>28-Nov</t>
  </si>
  <si>
    <t>5-Dec</t>
  </si>
  <si>
    <t>12-Dec</t>
  </si>
  <si>
    <t>Holiday</t>
  </si>
  <si>
    <t>Release Qas</t>
  </si>
  <si>
    <t>Suni's Team</t>
  </si>
  <si>
    <t>TOTAL</t>
  </si>
  <si>
    <t>Karren</t>
  </si>
  <si>
    <t>Nikki</t>
  </si>
  <si>
    <t>Gryz</t>
  </si>
  <si>
    <t>Migration to V3 and Review of Suni's Team Output</t>
  </si>
  <si>
    <t>Total TCs for Release Qas</t>
  </si>
  <si>
    <t>Wins, Kitz, Dos, Brent</t>
  </si>
  <si>
    <t>SL</t>
  </si>
  <si>
    <t>Suni and Happy on sick leave</t>
  </si>
  <si>
    <t>Dos on sick leave; Suni's laptop broke down</t>
  </si>
  <si>
    <t>Actual</t>
  </si>
  <si>
    <t>Pleng</t>
  </si>
  <si>
    <t>Ryan</t>
  </si>
  <si>
    <t>Jed</t>
  </si>
  <si>
    <t>JP</t>
  </si>
  <si>
    <t>Jayson on sick leave</t>
  </si>
  <si>
    <t>Jayson on training</t>
  </si>
  <si>
    <t>Wins on half day sick leave; Chuckie on whole day sick leave; Jayson on training</t>
  </si>
  <si>
    <t>Release</t>
  </si>
  <si>
    <t>Total for both teams</t>
  </si>
  <si>
    <t>Target %</t>
  </si>
  <si>
    <t>Portrait down whole day</t>
  </si>
  <si>
    <t>Total TCs</t>
  </si>
  <si>
    <t>Streamlined/Obsolete/Not for Automation</t>
  </si>
  <si>
    <t>Happy on SL; Shila half day</t>
  </si>
  <si>
    <t>Happy on SL</t>
  </si>
  <si>
    <t>Happy on Half day leave; Shila on SL</t>
  </si>
  <si>
    <t>Marge on half day SL</t>
  </si>
  <si>
    <t>Winston on half day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</si>
</sst>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 indent="2"/>
    </xf>
    <xf numFmtId="0" fontId="0" fillId="0" borderId="1" xfId="0" applyFill="1" applyBorder="1"/>
    <xf numFmtId="0" fontId="2" fillId="8" borderId="1" xfId="0" applyFon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43" fontId="0" fillId="0" borderId="1" xfId="1" applyFont="1" applyBorder="1"/>
    <xf numFmtId="0" fontId="0" fillId="0" borderId="0" xfId="0" quotePrefix="1" applyAlignment="1">
      <alignment wrapText="1"/>
    </xf>
    <xf numFmtId="2" fontId="0" fillId="0" borderId="1" xfId="0" applyNumberFormat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wrapText="1"/>
    </xf>
    <xf numFmtId="15" fontId="0" fillId="8" borderId="0" xfId="0" applyNumberFormat="1" applyFill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2" fillId="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3" xfId="0" applyBorder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41"/>
  <sheetViews>
    <sheetView tabSelected="1" zoomScale="85" zoomScaleNormal="85" workbookViewId="0">
      <pane ySplit="1" topLeftCell="A90" activePane="bottomLeft" state="frozen"/>
      <selection pane="bottomLeft" activeCell="N103" sqref="N103"/>
    </sheetView>
  </sheetViews>
  <sheetFormatPr defaultRowHeight="15" x14ac:dyDescent="0.25"/>
  <cols>
    <col min="1" max="1" width="22.140625" style="3" customWidth="1"/>
    <col min="2" max="2" width="15.140625" style="3" bestFit="1" customWidth="1"/>
    <col min="3" max="3" width="10" style="3" bestFit="1" customWidth="1"/>
    <col min="4" max="4" width="11.85546875" style="3" bestFit="1" customWidth="1"/>
    <col min="5" max="5" width="12.85546875" style="3" customWidth="1"/>
    <col min="6" max="6" width="11.85546875" style="3" bestFit="1" customWidth="1"/>
    <col min="7" max="7" width="10.5703125" style="3" bestFit="1" customWidth="1"/>
    <col min="8" max="8" width="12.140625" style="3" bestFit="1" customWidth="1"/>
    <col min="9" max="9" width="10.7109375" style="3" customWidth="1"/>
    <col min="10" max="11" width="9.7109375" style="3" bestFit="1" customWidth="1"/>
    <col min="12" max="12" width="9.140625" style="3" customWidth="1"/>
    <col min="13" max="13" width="19.5703125" style="3" customWidth="1"/>
    <col min="14" max="14" width="9.140625" style="3" customWidth="1"/>
    <col min="15" max="15" width="9.7109375" style="3" bestFit="1" customWidth="1"/>
    <col min="16" max="17" width="12.7109375" style="3" bestFit="1" customWidth="1"/>
    <col min="18" max="18" width="9.140625" style="3"/>
    <col min="19" max="19" width="20.42578125" style="3" bestFit="1" customWidth="1"/>
    <col min="20" max="24" width="9.7109375" style="3" customWidth="1"/>
    <col min="25" max="25" width="10.28515625" style="3" bestFit="1" customWidth="1"/>
    <col min="26" max="16384" width="9.140625" style="3"/>
  </cols>
  <sheetData>
    <row r="1" spans="1:24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54</v>
      </c>
      <c r="G1" s="2" t="s">
        <v>53</v>
      </c>
      <c r="H1" s="14" t="s">
        <v>29</v>
      </c>
      <c r="I1" s="14" t="s">
        <v>30</v>
      </c>
      <c r="J1" s="14" t="s">
        <v>27</v>
      </c>
      <c r="K1" s="2" t="s">
        <v>28</v>
      </c>
      <c r="L1" s="3" t="s">
        <v>84</v>
      </c>
      <c r="N1" s="3" t="s">
        <v>0</v>
      </c>
      <c r="O1" s="27"/>
      <c r="Q1" s="27"/>
    </row>
    <row r="2" spans="1:24" x14ac:dyDescent="0.25">
      <c r="A2" s="4">
        <v>42688</v>
      </c>
      <c r="B2" s="6" t="s">
        <v>8</v>
      </c>
      <c r="C2" s="36">
        <v>6</v>
      </c>
      <c r="D2" s="36">
        <v>7</v>
      </c>
      <c r="E2" s="8">
        <v>7</v>
      </c>
      <c r="F2" s="8">
        <v>6</v>
      </c>
      <c r="G2" s="8">
        <v>4</v>
      </c>
      <c r="H2" s="20" t="s">
        <v>42</v>
      </c>
      <c r="I2" s="8">
        <v>6</v>
      </c>
      <c r="J2" s="8">
        <v>6</v>
      </c>
      <c r="K2" s="20" t="s">
        <v>42</v>
      </c>
      <c r="L2" s="3">
        <f>SUM(H2:K2)</f>
        <v>12</v>
      </c>
      <c r="M2" s="3">
        <f>L2/6</f>
        <v>2</v>
      </c>
      <c r="N2" s="3">
        <f>SUM(C2:G2)</f>
        <v>30</v>
      </c>
      <c r="O2" s="26">
        <f>N2/7</f>
        <v>4.2857142857142856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12</v>
      </c>
    </row>
    <row r="3" spans="1:24" x14ac:dyDescent="0.25">
      <c r="A3" s="4">
        <v>42689</v>
      </c>
      <c r="B3" s="6" t="s">
        <v>9</v>
      </c>
      <c r="C3" s="8">
        <v>6</v>
      </c>
      <c r="D3" s="8">
        <v>7</v>
      </c>
      <c r="E3" s="8">
        <v>7</v>
      </c>
      <c r="F3" s="8">
        <v>6</v>
      </c>
      <c r="G3" s="8">
        <v>4</v>
      </c>
      <c r="H3" s="8">
        <v>0</v>
      </c>
      <c r="I3" s="8">
        <v>6</v>
      </c>
      <c r="J3" s="8">
        <v>6</v>
      </c>
      <c r="K3" s="8">
        <v>6</v>
      </c>
      <c r="L3" s="3">
        <f t="shared" ref="L3:L66" si="0">SUM(H3:K3)</f>
        <v>18</v>
      </c>
      <c r="M3" s="3">
        <f t="shared" ref="M3:M37" si="1">L3/6</f>
        <v>3</v>
      </c>
      <c r="N3" s="3">
        <f t="shared" ref="N3:N66" si="2">SUM(C3:G3)</f>
        <v>30</v>
      </c>
      <c r="O3" s="26">
        <f t="shared" ref="O3:O66" si="3">N3/7</f>
        <v>4.2857142857142856</v>
      </c>
      <c r="S3" s="11" t="s">
        <v>25</v>
      </c>
      <c r="T3" s="1">
        <v>0</v>
      </c>
      <c r="U3" s="1">
        <v>0</v>
      </c>
      <c r="V3" s="1">
        <v>0</v>
      </c>
      <c r="W3" s="1" t="s">
        <v>20</v>
      </c>
      <c r="X3" s="1" t="s">
        <v>20</v>
      </c>
    </row>
    <row r="4" spans="1:24" x14ac:dyDescent="0.25">
      <c r="A4" s="4">
        <v>42690</v>
      </c>
      <c r="B4" s="6" t="s">
        <v>5</v>
      </c>
      <c r="C4" s="8">
        <v>6</v>
      </c>
      <c r="D4" s="8">
        <v>7</v>
      </c>
      <c r="E4" s="8">
        <v>7</v>
      </c>
      <c r="F4" s="8">
        <v>6</v>
      </c>
      <c r="G4" s="8">
        <v>4</v>
      </c>
      <c r="H4" s="8">
        <v>0</v>
      </c>
      <c r="I4" s="8">
        <v>6</v>
      </c>
      <c r="J4" s="20" t="s">
        <v>43</v>
      </c>
      <c r="K4" s="8">
        <v>6</v>
      </c>
      <c r="L4" s="3">
        <f t="shared" si="0"/>
        <v>12</v>
      </c>
      <c r="M4" s="3">
        <f t="shared" si="1"/>
        <v>2</v>
      </c>
      <c r="N4" s="3">
        <f t="shared" si="2"/>
        <v>30</v>
      </c>
      <c r="O4" s="26">
        <f t="shared" si="3"/>
        <v>4.2857142857142856</v>
      </c>
      <c r="S4" s="11" t="s">
        <v>24</v>
      </c>
      <c r="T4" s="1">
        <v>196</v>
      </c>
      <c r="U4" s="1">
        <v>0</v>
      </c>
      <c r="V4" s="1">
        <v>0</v>
      </c>
      <c r="W4" s="10">
        <v>5</v>
      </c>
      <c r="X4" s="10">
        <f t="shared" ref="X4:X9" si="4">(SUM(T4:V4)*W4)</f>
        <v>980</v>
      </c>
    </row>
    <row r="5" spans="1:24" x14ac:dyDescent="0.25">
      <c r="A5" s="4">
        <v>42691</v>
      </c>
      <c r="B5" s="6" t="s">
        <v>6</v>
      </c>
      <c r="C5" s="8">
        <v>6</v>
      </c>
      <c r="D5" s="8">
        <v>7</v>
      </c>
      <c r="E5" s="8">
        <v>7</v>
      </c>
      <c r="F5" s="8">
        <v>6</v>
      </c>
      <c r="G5" s="8">
        <v>4</v>
      </c>
      <c r="H5" s="20" t="s">
        <v>43</v>
      </c>
      <c r="I5" s="8">
        <v>6</v>
      </c>
      <c r="J5" s="8">
        <v>6</v>
      </c>
      <c r="K5" s="8">
        <v>6</v>
      </c>
      <c r="L5" s="3">
        <f t="shared" si="0"/>
        <v>18</v>
      </c>
      <c r="M5" s="3">
        <f t="shared" si="1"/>
        <v>3</v>
      </c>
      <c r="N5" s="3">
        <f t="shared" si="2"/>
        <v>30</v>
      </c>
      <c r="O5" s="26">
        <f t="shared" si="3"/>
        <v>4.2857142857142856</v>
      </c>
      <c r="S5" s="11" t="s">
        <v>26</v>
      </c>
      <c r="T5" s="1">
        <v>26</v>
      </c>
      <c r="U5" s="1">
        <v>0</v>
      </c>
      <c r="V5" s="1">
        <v>0</v>
      </c>
      <c r="W5" s="10">
        <v>7</v>
      </c>
      <c r="X5" s="10">
        <f t="shared" si="4"/>
        <v>182</v>
      </c>
    </row>
    <row r="6" spans="1:24" x14ac:dyDescent="0.25">
      <c r="A6" s="4">
        <v>42692</v>
      </c>
      <c r="B6" s="6" t="s">
        <v>7</v>
      </c>
      <c r="C6" s="8">
        <v>6</v>
      </c>
      <c r="D6" s="8">
        <v>7</v>
      </c>
      <c r="E6" s="8">
        <v>7</v>
      </c>
      <c r="F6" s="8">
        <v>6</v>
      </c>
      <c r="G6" s="8">
        <v>4</v>
      </c>
      <c r="H6" s="8">
        <v>0</v>
      </c>
      <c r="I6" s="8">
        <v>6</v>
      </c>
      <c r="J6" s="8">
        <v>6</v>
      </c>
      <c r="K6" s="8">
        <v>6</v>
      </c>
      <c r="L6" s="3">
        <f t="shared" si="0"/>
        <v>18</v>
      </c>
      <c r="M6" s="3">
        <f t="shared" si="1"/>
        <v>3</v>
      </c>
      <c r="N6" s="3">
        <f t="shared" si="2"/>
        <v>30</v>
      </c>
      <c r="O6" s="26">
        <f t="shared" si="3"/>
        <v>4.2857142857142856</v>
      </c>
      <c r="S6" s="11" t="s">
        <v>13</v>
      </c>
      <c r="T6" s="1">
        <v>4</v>
      </c>
      <c r="U6" s="1">
        <v>0</v>
      </c>
      <c r="V6" s="1">
        <v>0</v>
      </c>
      <c r="W6" s="10">
        <v>7</v>
      </c>
      <c r="X6" s="10">
        <f t="shared" si="4"/>
        <v>28</v>
      </c>
    </row>
    <row r="7" spans="1:24" x14ac:dyDescent="0.25">
      <c r="A7" s="4">
        <v>42695</v>
      </c>
      <c r="B7" s="5" t="s">
        <v>8</v>
      </c>
      <c r="C7" s="8">
        <v>6</v>
      </c>
      <c r="D7" s="8">
        <v>7</v>
      </c>
      <c r="E7" s="8">
        <v>7</v>
      </c>
      <c r="F7" s="8">
        <v>6</v>
      </c>
      <c r="G7" s="8">
        <v>4</v>
      </c>
      <c r="H7" s="8">
        <v>0</v>
      </c>
      <c r="I7" s="8">
        <v>6</v>
      </c>
      <c r="J7" s="8">
        <v>6</v>
      </c>
      <c r="K7" s="8">
        <v>6</v>
      </c>
      <c r="L7" s="3">
        <f t="shared" si="0"/>
        <v>18</v>
      </c>
      <c r="M7" s="3">
        <f t="shared" si="1"/>
        <v>3</v>
      </c>
      <c r="N7" s="3">
        <f t="shared" si="2"/>
        <v>30</v>
      </c>
      <c r="O7" s="26">
        <f t="shared" si="3"/>
        <v>4.2857142857142856</v>
      </c>
      <c r="S7" s="11" t="s">
        <v>11</v>
      </c>
      <c r="T7" s="1">
        <v>32</v>
      </c>
      <c r="U7" s="1">
        <v>0</v>
      </c>
      <c r="V7" s="1">
        <v>0</v>
      </c>
      <c r="W7" s="10">
        <v>7</v>
      </c>
      <c r="X7" s="10">
        <f t="shared" si="4"/>
        <v>224</v>
      </c>
    </row>
    <row r="8" spans="1:24" x14ac:dyDescent="0.25">
      <c r="A8" s="4">
        <v>42696</v>
      </c>
      <c r="B8" s="5" t="s">
        <v>9</v>
      </c>
      <c r="C8" s="8">
        <v>6</v>
      </c>
      <c r="D8" s="8">
        <v>7</v>
      </c>
      <c r="E8" s="8">
        <v>7</v>
      </c>
      <c r="F8" s="8">
        <v>6</v>
      </c>
      <c r="G8" s="8">
        <v>4</v>
      </c>
      <c r="H8" s="8">
        <v>0</v>
      </c>
      <c r="I8" s="8">
        <v>6</v>
      </c>
      <c r="J8" s="8">
        <v>6</v>
      </c>
      <c r="K8" s="8">
        <v>6</v>
      </c>
      <c r="L8" s="3">
        <f t="shared" si="0"/>
        <v>18</v>
      </c>
      <c r="M8" s="3">
        <f t="shared" si="1"/>
        <v>3</v>
      </c>
      <c r="N8" s="3">
        <f t="shared" si="2"/>
        <v>30</v>
      </c>
      <c r="O8" s="26">
        <f t="shared" si="3"/>
        <v>4.2857142857142856</v>
      </c>
      <c r="S8" s="11" t="s">
        <v>14</v>
      </c>
      <c r="T8" s="1">
        <v>15</v>
      </c>
      <c r="U8" s="1">
        <v>0</v>
      </c>
      <c r="V8" s="1">
        <v>0</v>
      </c>
      <c r="W8" s="10">
        <v>9.75</v>
      </c>
      <c r="X8" s="10">
        <f t="shared" si="4"/>
        <v>146.25</v>
      </c>
    </row>
    <row r="9" spans="1:24" x14ac:dyDescent="0.25">
      <c r="A9" s="4">
        <v>42697</v>
      </c>
      <c r="B9" s="5" t="s">
        <v>5</v>
      </c>
      <c r="C9" s="20" t="s">
        <v>43</v>
      </c>
      <c r="D9" s="8">
        <v>7</v>
      </c>
      <c r="E9" s="8">
        <v>7</v>
      </c>
      <c r="F9" s="8">
        <v>6</v>
      </c>
      <c r="G9" s="8">
        <v>4</v>
      </c>
      <c r="H9" s="8">
        <v>0</v>
      </c>
      <c r="I9" s="8">
        <v>6</v>
      </c>
      <c r="J9" s="8">
        <v>6</v>
      </c>
      <c r="K9" s="8">
        <v>6</v>
      </c>
      <c r="L9" s="3">
        <f t="shared" si="0"/>
        <v>18</v>
      </c>
      <c r="M9" s="3">
        <f t="shared" si="1"/>
        <v>3</v>
      </c>
      <c r="N9" s="3">
        <f t="shared" si="2"/>
        <v>24</v>
      </c>
      <c r="O9" s="26">
        <f t="shared" si="3"/>
        <v>3.4285714285714284</v>
      </c>
      <c r="S9" s="11" t="s">
        <v>15</v>
      </c>
      <c r="T9" s="1">
        <v>19</v>
      </c>
      <c r="U9" s="1">
        <v>0</v>
      </c>
      <c r="V9" s="1">
        <v>0</v>
      </c>
      <c r="W9" s="10">
        <v>9.75</v>
      </c>
      <c r="X9" s="10">
        <f t="shared" si="4"/>
        <v>185.25</v>
      </c>
    </row>
    <row r="10" spans="1:24" x14ac:dyDescent="0.25">
      <c r="A10" s="4">
        <v>42698</v>
      </c>
      <c r="B10" s="5" t="s">
        <v>6</v>
      </c>
      <c r="C10" s="8">
        <v>6</v>
      </c>
      <c r="D10" s="8">
        <v>7</v>
      </c>
      <c r="E10" s="8">
        <v>7</v>
      </c>
      <c r="F10" s="8">
        <v>6</v>
      </c>
      <c r="G10" s="8">
        <v>4</v>
      </c>
      <c r="H10" s="8">
        <v>0</v>
      </c>
      <c r="I10" s="8">
        <v>6</v>
      </c>
      <c r="J10" s="20" t="s">
        <v>43</v>
      </c>
      <c r="K10" s="8">
        <v>6</v>
      </c>
      <c r="L10" s="3">
        <f t="shared" si="0"/>
        <v>12</v>
      </c>
      <c r="M10" s="3">
        <f t="shared" si="1"/>
        <v>2</v>
      </c>
      <c r="N10" s="3">
        <f t="shared" si="2"/>
        <v>30</v>
      </c>
      <c r="O10" s="26">
        <f t="shared" si="3"/>
        <v>4.2857142857142856</v>
      </c>
      <c r="T10" s="1">
        <f>SUM(T3:T9)</f>
        <v>292</v>
      </c>
      <c r="U10" s="1">
        <f>SUM(U3:U9)</f>
        <v>0</v>
      </c>
      <c r="V10" s="1">
        <f>SUM(V3:V9)</f>
        <v>0</v>
      </c>
      <c r="W10" s="1"/>
      <c r="X10" s="10">
        <f>SUM(X4:X9)</f>
        <v>1745.5</v>
      </c>
    </row>
    <row r="11" spans="1:24" x14ac:dyDescent="0.25">
      <c r="A11" s="4">
        <v>42699</v>
      </c>
      <c r="B11" s="5" t="s">
        <v>7</v>
      </c>
      <c r="C11" s="8">
        <v>6</v>
      </c>
      <c r="D11" s="8">
        <v>7</v>
      </c>
      <c r="E11" s="8">
        <v>7</v>
      </c>
      <c r="F11" s="8">
        <v>6</v>
      </c>
      <c r="G11" s="8">
        <v>4</v>
      </c>
      <c r="H11" s="8">
        <v>0</v>
      </c>
      <c r="I11" s="8">
        <v>6</v>
      </c>
      <c r="J11" s="20" t="s">
        <v>43</v>
      </c>
      <c r="K11" s="8">
        <v>6</v>
      </c>
      <c r="L11" s="3">
        <f t="shared" si="0"/>
        <v>12</v>
      </c>
      <c r="M11" s="3">
        <f t="shared" si="1"/>
        <v>2</v>
      </c>
      <c r="N11" s="3">
        <f t="shared" si="2"/>
        <v>30</v>
      </c>
      <c r="O11" s="26">
        <f t="shared" si="3"/>
        <v>4.2857142857142856</v>
      </c>
    </row>
    <row r="12" spans="1:24" x14ac:dyDescent="0.25">
      <c r="A12" s="4">
        <v>42702</v>
      </c>
      <c r="B12" s="6" t="s">
        <v>8</v>
      </c>
      <c r="C12" s="8">
        <v>6</v>
      </c>
      <c r="D12" s="8">
        <v>7</v>
      </c>
      <c r="E12" s="8">
        <v>7</v>
      </c>
      <c r="F12" s="8">
        <v>6</v>
      </c>
      <c r="G12" s="8">
        <v>4</v>
      </c>
      <c r="H12" s="8">
        <v>0</v>
      </c>
      <c r="I12" s="8">
        <v>6</v>
      </c>
      <c r="J12" s="20" t="s">
        <v>43</v>
      </c>
      <c r="K12" s="8">
        <v>6</v>
      </c>
      <c r="L12" s="3">
        <f t="shared" si="0"/>
        <v>12</v>
      </c>
      <c r="M12" s="3">
        <f t="shared" si="1"/>
        <v>2</v>
      </c>
      <c r="N12" s="3">
        <f t="shared" si="2"/>
        <v>30</v>
      </c>
      <c r="O12" s="26">
        <f t="shared" si="3"/>
        <v>4.2857142857142856</v>
      </c>
      <c r="T12" s="2" t="s">
        <v>16</v>
      </c>
      <c r="U12" s="2" t="s">
        <v>17</v>
      </c>
      <c r="V12" s="2" t="s">
        <v>18</v>
      </c>
      <c r="W12" s="2" t="s">
        <v>12</v>
      </c>
    </row>
    <row r="13" spans="1:24" x14ac:dyDescent="0.25">
      <c r="A13" s="4">
        <v>42703</v>
      </c>
      <c r="B13" s="6" t="s">
        <v>9</v>
      </c>
      <c r="C13" s="8">
        <v>6</v>
      </c>
      <c r="D13" s="8">
        <v>7</v>
      </c>
      <c r="E13" s="8">
        <v>7</v>
      </c>
      <c r="F13" s="8">
        <v>6</v>
      </c>
      <c r="G13" s="8">
        <v>4</v>
      </c>
      <c r="H13" s="8">
        <v>0</v>
      </c>
      <c r="I13" s="20" t="s">
        <v>43</v>
      </c>
      <c r="J13" s="8">
        <v>6</v>
      </c>
      <c r="K13" s="8">
        <v>6</v>
      </c>
      <c r="L13" s="3">
        <f t="shared" si="0"/>
        <v>12</v>
      </c>
      <c r="M13" s="3">
        <f t="shared" si="1"/>
        <v>2</v>
      </c>
      <c r="N13" s="3">
        <f t="shared" si="2"/>
        <v>30</v>
      </c>
      <c r="O13" s="26">
        <f t="shared" si="3"/>
        <v>4.2857142857142856</v>
      </c>
      <c r="S13" s="12" t="s">
        <v>19</v>
      </c>
      <c r="T13" s="10">
        <f>(T4*3.25)+(T5*5.25)+(T6*5.25)+(T7*5.25)+(T8*8)+(T9*8)</f>
        <v>1234.5</v>
      </c>
      <c r="U13" s="10">
        <f>(U4*3.25)+(U5*5.25)+(U6*5.25)+(U7*5.25)+(U8*8)+(U9*8)</f>
        <v>0</v>
      </c>
      <c r="V13" s="10">
        <f>(V4*3.25)+(V5*5.25)+(V6*5.25)+(V7*5.25)+(V8*8)+(V9*8)</f>
        <v>0</v>
      </c>
      <c r="W13" s="10">
        <f>SUM(S13:V13)</f>
        <v>1234.5</v>
      </c>
    </row>
    <row r="14" spans="1:24" x14ac:dyDescent="0.25">
      <c r="A14" s="4">
        <v>42704</v>
      </c>
      <c r="B14" s="6" t="s">
        <v>5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9" t="s">
        <v>10</v>
      </c>
      <c r="J14" s="9" t="s">
        <v>10</v>
      </c>
      <c r="K14" s="9" t="s">
        <v>10</v>
      </c>
      <c r="L14" s="3">
        <f t="shared" si="0"/>
        <v>0</v>
      </c>
      <c r="M14" s="3">
        <f t="shared" si="1"/>
        <v>0</v>
      </c>
      <c r="N14" s="3">
        <f t="shared" si="2"/>
        <v>0</v>
      </c>
      <c r="O14" s="26">
        <f t="shared" si="3"/>
        <v>0</v>
      </c>
      <c r="S14" s="12" t="s">
        <v>23</v>
      </c>
      <c r="T14" s="4">
        <v>42720</v>
      </c>
      <c r="U14" s="1" t="s">
        <v>20</v>
      </c>
      <c r="V14" s="1" t="s">
        <v>20</v>
      </c>
      <c r="W14" s="1"/>
    </row>
    <row r="15" spans="1:24" x14ac:dyDescent="0.25">
      <c r="A15" s="4">
        <v>42705</v>
      </c>
      <c r="B15" s="6" t="s">
        <v>6</v>
      </c>
      <c r="C15" s="8">
        <v>6</v>
      </c>
      <c r="D15" s="8">
        <v>7</v>
      </c>
      <c r="E15" s="8">
        <v>7</v>
      </c>
      <c r="F15" s="8">
        <v>6</v>
      </c>
      <c r="G15" s="8">
        <v>4</v>
      </c>
      <c r="H15" s="20" t="s">
        <v>43</v>
      </c>
      <c r="I15" s="8">
        <v>6</v>
      </c>
      <c r="J15" s="8">
        <v>6</v>
      </c>
      <c r="K15" s="8">
        <v>6</v>
      </c>
      <c r="L15" s="3">
        <f t="shared" si="0"/>
        <v>18</v>
      </c>
      <c r="M15" s="3">
        <f t="shared" si="1"/>
        <v>3</v>
      </c>
      <c r="N15" s="3">
        <f t="shared" si="2"/>
        <v>30</v>
      </c>
      <c r="O15" s="26">
        <f t="shared" si="3"/>
        <v>4.2857142857142856</v>
      </c>
      <c r="S15" s="12" t="s">
        <v>22</v>
      </c>
      <c r="T15" s="10">
        <v>1248</v>
      </c>
      <c r="U15" s="10">
        <v>0</v>
      </c>
      <c r="V15" s="10">
        <v>0</v>
      </c>
      <c r="W15" s="10">
        <f>SUM(T15:V15)</f>
        <v>1248</v>
      </c>
    </row>
    <row r="16" spans="1:24" x14ac:dyDescent="0.25">
      <c r="A16" s="4">
        <v>42706</v>
      </c>
      <c r="B16" s="6" t="s">
        <v>7</v>
      </c>
      <c r="C16" s="8">
        <v>6</v>
      </c>
      <c r="D16" s="8">
        <v>7</v>
      </c>
      <c r="E16" s="20" t="s">
        <v>43</v>
      </c>
      <c r="F16" s="8">
        <v>6</v>
      </c>
      <c r="G16" s="8">
        <v>4</v>
      </c>
      <c r="H16" s="20" t="s">
        <v>43</v>
      </c>
      <c r="I16" s="8">
        <v>6</v>
      </c>
      <c r="J16" s="8">
        <v>6</v>
      </c>
      <c r="K16" s="8">
        <v>6</v>
      </c>
      <c r="L16" s="3">
        <f t="shared" si="0"/>
        <v>18</v>
      </c>
      <c r="M16" s="3">
        <f t="shared" si="1"/>
        <v>3</v>
      </c>
      <c r="N16" s="3">
        <f t="shared" si="2"/>
        <v>23</v>
      </c>
      <c r="O16" s="26">
        <f t="shared" si="3"/>
        <v>3.2857142857142856</v>
      </c>
      <c r="S16" s="12" t="s">
        <v>21</v>
      </c>
      <c r="T16" s="10">
        <f>T15-T13</f>
        <v>13.5</v>
      </c>
      <c r="U16" s="10">
        <f>U15-U13</f>
        <v>0</v>
      </c>
      <c r="V16" s="10">
        <f>V15-V13</f>
        <v>0</v>
      </c>
      <c r="W16" s="10">
        <f>W15-W13</f>
        <v>13.5</v>
      </c>
    </row>
    <row r="17" spans="1:21" x14ac:dyDescent="0.25">
      <c r="A17" s="4">
        <v>42709</v>
      </c>
      <c r="B17" s="5" t="s">
        <v>8</v>
      </c>
      <c r="C17" s="8">
        <v>6</v>
      </c>
      <c r="D17" s="8">
        <v>7</v>
      </c>
      <c r="E17" s="8">
        <v>7</v>
      </c>
      <c r="F17" s="8">
        <v>6</v>
      </c>
      <c r="G17" s="8">
        <v>4</v>
      </c>
      <c r="H17" s="8">
        <v>3</v>
      </c>
      <c r="I17" s="8">
        <v>6</v>
      </c>
      <c r="J17" s="8">
        <v>6</v>
      </c>
      <c r="K17" s="8">
        <v>6</v>
      </c>
      <c r="L17" s="3">
        <f t="shared" si="0"/>
        <v>21</v>
      </c>
      <c r="M17" s="3">
        <f t="shared" si="1"/>
        <v>3.5</v>
      </c>
      <c r="N17" s="3">
        <f t="shared" si="2"/>
        <v>30</v>
      </c>
      <c r="O17" s="26">
        <f t="shared" si="3"/>
        <v>4.2857142857142856</v>
      </c>
    </row>
    <row r="18" spans="1:21" x14ac:dyDescent="0.25">
      <c r="A18" s="4">
        <v>42710</v>
      </c>
      <c r="B18" s="5" t="s">
        <v>9</v>
      </c>
      <c r="C18" s="8">
        <v>6</v>
      </c>
      <c r="D18" s="8">
        <v>7</v>
      </c>
      <c r="E18" s="8">
        <v>7</v>
      </c>
      <c r="F18" s="8">
        <v>6</v>
      </c>
      <c r="G18" s="8">
        <v>4</v>
      </c>
      <c r="H18" s="8">
        <v>3</v>
      </c>
      <c r="I18" s="8">
        <v>6</v>
      </c>
      <c r="J18" s="8">
        <v>6</v>
      </c>
      <c r="K18" s="8">
        <v>0</v>
      </c>
      <c r="L18" s="3">
        <f t="shared" si="0"/>
        <v>15</v>
      </c>
      <c r="M18" s="3">
        <f t="shared" si="1"/>
        <v>2.5</v>
      </c>
      <c r="N18" s="3">
        <f t="shared" si="2"/>
        <v>30</v>
      </c>
      <c r="O18" s="26">
        <f t="shared" si="3"/>
        <v>4.2857142857142856</v>
      </c>
    </row>
    <row r="19" spans="1:21" x14ac:dyDescent="0.25">
      <c r="A19" s="4">
        <v>42711</v>
      </c>
      <c r="B19" s="5" t="s">
        <v>5</v>
      </c>
      <c r="C19" s="8">
        <v>6</v>
      </c>
      <c r="D19" s="8">
        <v>7</v>
      </c>
      <c r="E19" s="8">
        <v>7</v>
      </c>
      <c r="F19" s="8">
        <v>6</v>
      </c>
      <c r="G19" s="8">
        <v>4</v>
      </c>
      <c r="H19" s="8">
        <v>3</v>
      </c>
      <c r="I19" s="8">
        <v>6</v>
      </c>
      <c r="J19" s="8">
        <v>6</v>
      </c>
      <c r="K19" s="8">
        <v>6</v>
      </c>
      <c r="L19" s="3">
        <f t="shared" si="0"/>
        <v>21</v>
      </c>
      <c r="M19" s="3">
        <f t="shared" si="1"/>
        <v>3.5</v>
      </c>
      <c r="N19" s="3">
        <f t="shared" si="2"/>
        <v>30</v>
      </c>
      <c r="O19" s="26">
        <f t="shared" si="3"/>
        <v>4.2857142857142856</v>
      </c>
    </row>
    <row r="20" spans="1:21" x14ac:dyDescent="0.25">
      <c r="A20" s="4">
        <v>42712</v>
      </c>
      <c r="B20" s="5" t="s">
        <v>6</v>
      </c>
      <c r="C20" s="8">
        <v>6</v>
      </c>
      <c r="D20" s="8">
        <v>7</v>
      </c>
      <c r="E20" s="8">
        <v>7</v>
      </c>
      <c r="F20" s="8">
        <v>6</v>
      </c>
      <c r="G20" s="8">
        <v>4</v>
      </c>
      <c r="H20" s="8">
        <v>3</v>
      </c>
      <c r="I20" s="8">
        <v>6</v>
      </c>
      <c r="J20" s="8">
        <v>6</v>
      </c>
      <c r="K20" s="8">
        <v>6</v>
      </c>
      <c r="L20" s="3">
        <f t="shared" si="0"/>
        <v>21</v>
      </c>
      <c r="M20" s="3">
        <f t="shared" si="1"/>
        <v>3.5</v>
      </c>
      <c r="N20" s="3">
        <f t="shared" si="2"/>
        <v>30</v>
      </c>
      <c r="O20" s="26">
        <f t="shared" si="3"/>
        <v>4.2857142857142856</v>
      </c>
    </row>
    <row r="21" spans="1:21" x14ac:dyDescent="0.25">
      <c r="A21" s="4">
        <v>42713</v>
      </c>
      <c r="B21" s="5" t="s">
        <v>7</v>
      </c>
      <c r="C21" s="8">
        <v>6</v>
      </c>
      <c r="D21" s="8">
        <v>7</v>
      </c>
      <c r="E21" s="8">
        <v>7</v>
      </c>
      <c r="F21" s="8">
        <v>6</v>
      </c>
      <c r="G21" s="8">
        <v>4</v>
      </c>
      <c r="H21" s="8">
        <v>3</v>
      </c>
      <c r="I21" s="8">
        <v>6</v>
      </c>
      <c r="J21" s="8">
        <v>6</v>
      </c>
      <c r="K21" s="8">
        <v>6</v>
      </c>
      <c r="L21" s="3">
        <f t="shared" si="0"/>
        <v>21</v>
      </c>
      <c r="M21" s="3">
        <f t="shared" si="1"/>
        <v>3.5</v>
      </c>
      <c r="N21" s="3">
        <f t="shared" si="2"/>
        <v>30</v>
      </c>
      <c r="O21" s="26">
        <f t="shared" si="3"/>
        <v>4.2857142857142856</v>
      </c>
      <c r="U21" s="3">
        <f>765.5/96-0.75</f>
        <v>7.223958333333333</v>
      </c>
    </row>
    <row r="22" spans="1:21" x14ac:dyDescent="0.25">
      <c r="A22" s="4">
        <v>42716</v>
      </c>
      <c r="B22" s="6" t="s">
        <v>8</v>
      </c>
      <c r="C22" s="8">
        <v>6</v>
      </c>
      <c r="D22" s="8">
        <v>7</v>
      </c>
      <c r="E22" s="8">
        <v>7</v>
      </c>
      <c r="F22" s="8">
        <v>6</v>
      </c>
      <c r="G22" s="8">
        <v>4</v>
      </c>
      <c r="H22" s="8">
        <v>3</v>
      </c>
      <c r="I22" s="8">
        <v>6</v>
      </c>
      <c r="J22" s="8">
        <v>6</v>
      </c>
      <c r="K22" s="20" t="s">
        <v>43</v>
      </c>
      <c r="L22" s="3">
        <f t="shared" si="0"/>
        <v>15</v>
      </c>
      <c r="M22" s="3">
        <f t="shared" si="1"/>
        <v>2.5</v>
      </c>
      <c r="N22" s="3">
        <f t="shared" si="2"/>
        <v>30</v>
      </c>
      <c r="O22" s="26">
        <f t="shared" si="3"/>
        <v>4.2857142857142856</v>
      </c>
      <c r="U22" s="3">
        <f>U21*4</f>
        <v>28.895833333333332</v>
      </c>
    </row>
    <row r="23" spans="1:21" x14ac:dyDescent="0.25">
      <c r="A23" s="4">
        <v>42717</v>
      </c>
      <c r="B23" s="6" t="s">
        <v>9</v>
      </c>
      <c r="C23" s="8">
        <v>6</v>
      </c>
      <c r="D23" s="8">
        <v>7</v>
      </c>
      <c r="E23" s="8">
        <v>7</v>
      </c>
      <c r="F23" s="8">
        <v>6</v>
      </c>
      <c r="G23" s="8">
        <v>4</v>
      </c>
      <c r="H23" s="8">
        <v>3</v>
      </c>
      <c r="I23" s="8">
        <v>6</v>
      </c>
      <c r="J23" s="8">
        <v>6</v>
      </c>
      <c r="K23" s="8">
        <v>6</v>
      </c>
      <c r="L23" s="3">
        <f t="shared" si="0"/>
        <v>21</v>
      </c>
      <c r="M23" s="3">
        <f t="shared" si="1"/>
        <v>3.5</v>
      </c>
      <c r="N23" s="3">
        <f t="shared" si="2"/>
        <v>30</v>
      </c>
      <c r="O23" s="26">
        <f t="shared" si="3"/>
        <v>4.2857142857142856</v>
      </c>
    </row>
    <row r="24" spans="1:21" x14ac:dyDescent="0.25">
      <c r="A24" s="4">
        <v>42718</v>
      </c>
      <c r="B24" s="6" t="s">
        <v>5</v>
      </c>
      <c r="C24" s="8">
        <v>6</v>
      </c>
      <c r="D24" s="8">
        <v>7</v>
      </c>
      <c r="E24" s="8">
        <v>7</v>
      </c>
      <c r="F24" s="8">
        <v>6</v>
      </c>
      <c r="G24" s="8">
        <v>4</v>
      </c>
      <c r="H24" s="8">
        <v>3</v>
      </c>
      <c r="I24" s="8">
        <v>6</v>
      </c>
      <c r="J24" s="8">
        <v>6</v>
      </c>
      <c r="K24" s="8">
        <v>6</v>
      </c>
      <c r="L24" s="3">
        <f t="shared" si="0"/>
        <v>21</v>
      </c>
      <c r="M24" s="3">
        <f t="shared" si="1"/>
        <v>3.5</v>
      </c>
      <c r="N24" s="3">
        <f t="shared" si="2"/>
        <v>30</v>
      </c>
      <c r="O24" s="26">
        <f t="shared" si="3"/>
        <v>4.2857142857142856</v>
      </c>
    </row>
    <row r="25" spans="1:21" x14ac:dyDescent="0.25">
      <c r="A25" s="4">
        <v>42719</v>
      </c>
      <c r="B25" s="6" t="s">
        <v>6</v>
      </c>
      <c r="C25" s="8">
        <v>6</v>
      </c>
      <c r="D25" s="8">
        <v>7</v>
      </c>
      <c r="E25" s="8">
        <v>7</v>
      </c>
      <c r="F25" s="8">
        <v>6</v>
      </c>
      <c r="G25" s="8">
        <v>4</v>
      </c>
      <c r="H25" s="8">
        <v>3</v>
      </c>
      <c r="I25" s="8">
        <v>6</v>
      </c>
      <c r="J25" s="8">
        <v>6</v>
      </c>
      <c r="K25" s="8">
        <v>6</v>
      </c>
      <c r="L25" s="3">
        <f t="shared" si="0"/>
        <v>21</v>
      </c>
      <c r="M25" s="3">
        <f t="shared" si="1"/>
        <v>3.5</v>
      </c>
      <c r="N25" s="3">
        <f t="shared" si="2"/>
        <v>30</v>
      </c>
      <c r="O25" s="26">
        <f t="shared" si="3"/>
        <v>4.2857142857142856</v>
      </c>
      <c r="S25" s="26"/>
    </row>
    <row r="26" spans="1:21" x14ac:dyDescent="0.25">
      <c r="A26" s="4">
        <v>42720</v>
      </c>
      <c r="B26" s="6" t="s">
        <v>7</v>
      </c>
      <c r="C26" s="8">
        <v>6</v>
      </c>
      <c r="D26" s="8">
        <v>7</v>
      </c>
      <c r="E26" s="8">
        <v>7</v>
      </c>
      <c r="F26" s="8">
        <v>6</v>
      </c>
      <c r="G26" s="8">
        <v>4</v>
      </c>
      <c r="H26" s="8">
        <v>3</v>
      </c>
      <c r="I26" s="8">
        <v>6</v>
      </c>
      <c r="J26" s="8">
        <v>6</v>
      </c>
      <c r="K26" s="8">
        <v>6</v>
      </c>
      <c r="L26" s="3">
        <f t="shared" si="0"/>
        <v>21</v>
      </c>
      <c r="M26" s="3">
        <f t="shared" si="1"/>
        <v>3.5</v>
      </c>
      <c r="N26" s="3">
        <f t="shared" si="2"/>
        <v>30</v>
      </c>
      <c r="O26" s="26">
        <f t="shared" si="3"/>
        <v>4.2857142857142856</v>
      </c>
    </row>
    <row r="27" spans="1:21" x14ac:dyDescent="0.25">
      <c r="A27" s="4">
        <v>42723</v>
      </c>
      <c r="B27" s="5" t="s">
        <v>8</v>
      </c>
      <c r="C27" s="8">
        <v>6</v>
      </c>
      <c r="D27" s="8">
        <v>7</v>
      </c>
      <c r="E27" s="8">
        <v>6</v>
      </c>
      <c r="F27" s="20" t="s">
        <v>43</v>
      </c>
      <c r="G27" s="8">
        <v>4</v>
      </c>
      <c r="H27" s="8">
        <v>3</v>
      </c>
      <c r="I27" s="20" t="s">
        <v>43</v>
      </c>
      <c r="J27" s="20" t="s">
        <v>43</v>
      </c>
      <c r="K27" s="20" t="s">
        <v>43</v>
      </c>
      <c r="L27" s="3">
        <f t="shared" si="0"/>
        <v>3</v>
      </c>
      <c r="M27" s="3">
        <f t="shared" si="1"/>
        <v>0.5</v>
      </c>
      <c r="N27" s="3">
        <f t="shared" si="2"/>
        <v>23</v>
      </c>
      <c r="O27" s="26">
        <f t="shared" si="3"/>
        <v>3.2857142857142856</v>
      </c>
    </row>
    <row r="28" spans="1:21" x14ac:dyDescent="0.25">
      <c r="A28" s="4">
        <v>42724</v>
      </c>
      <c r="B28" s="5" t="s">
        <v>9</v>
      </c>
      <c r="C28" s="8">
        <v>6</v>
      </c>
      <c r="D28" s="8">
        <v>7</v>
      </c>
      <c r="E28" s="8">
        <v>6</v>
      </c>
      <c r="F28" s="20" t="s">
        <v>43</v>
      </c>
      <c r="G28" s="8">
        <v>4</v>
      </c>
      <c r="H28" s="8">
        <v>3</v>
      </c>
      <c r="I28" s="20" t="s">
        <v>43</v>
      </c>
      <c r="J28" s="20" t="s">
        <v>43</v>
      </c>
      <c r="K28" s="20" t="s">
        <v>43</v>
      </c>
      <c r="L28" s="3">
        <f t="shared" si="0"/>
        <v>3</v>
      </c>
      <c r="M28" s="3">
        <f t="shared" si="1"/>
        <v>0.5</v>
      </c>
      <c r="N28" s="3">
        <f t="shared" si="2"/>
        <v>23</v>
      </c>
      <c r="O28" s="26">
        <f t="shared" si="3"/>
        <v>3.2857142857142856</v>
      </c>
    </row>
    <row r="29" spans="1:21" x14ac:dyDescent="0.25">
      <c r="A29" s="4">
        <v>42725</v>
      </c>
      <c r="B29" s="5" t="s">
        <v>5</v>
      </c>
      <c r="C29" s="8">
        <v>6</v>
      </c>
      <c r="D29" s="20" t="s">
        <v>43</v>
      </c>
      <c r="E29" s="8">
        <v>6</v>
      </c>
      <c r="F29" s="20" t="s">
        <v>43</v>
      </c>
      <c r="G29" s="8">
        <v>4</v>
      </c>
      <c r="H29" s="8">
        <v>3</v>
      </c>
      <c r="I29" s="20" t="s">
        <v>43</v>
      </c>
      <c r="J29" s="20" t="s">
        <v>43</v>
      </c>
      <c r="K29" s="20" t="s">
        <v>43</v>
      </c>
      <c r="L29" s="3">
        <f t="shared" si="0"/>
        <v>3</v>
      </c>
      <c r="M29" s="3">
        <f t="shared" si="1"/>
        <v>0.5</v>
      </c>
      <c r="N29" s="3">
        <f t="shared" si="2"/>
        <v>16</v>
      </c>
      <c r="O29" s="26">
        <f t="shared" si="3"/>
        <v>2.2857142857142856</v>
      </c>
    </row>
    <row r="30" spans="1:21" x14ac:dyDescent="0.25">
      <c r="A30" s="4">
        <v>42726</v>
      </c>
      <c r="B30" s="5" t="s">
        <v>6</v>
      </c>
      <c r="C30" s="8">
        <v>3</v>
      </c>
      <c r="D30" s="8">
        <v>7</v>
      </c>
      <c r="E30" s="8">
        <v>6</v>
      </c>
      <c r="F30" s="20" t="s">
        <v>43</v>
      </c>
      <c r="G30" s="8">
        <v>4</v>
      </c>
      <c r="H30" s="8">
        <v>3</v>
      </c>
      <c r="I30" s="20" t="s">
        <v>43</v>
      </c>
      <c r="J30" s="20" t="s">
        <v>43</v>
      </c>
      <c r="K30" s="20" t="s">
        <v>43</v>
      </c>
      <c r="L30" s="3">
        <f t="shared" si="0"/>
        <v>3</v>
      </c>
      <c r="M30" s="3">
        <f t="shared" si="1"/>
        <v>0.5</v>
      </c>
      <c r="N30" s="3">
        <f t="shared" si="2"/>
        <v>20</v>
      </c>
      <c r="O30" s="26">
        <f t="shared" si="3"/>
        <v>2.8571428571428572</v>
      </c>
    </row>
    <row r="31" spans="1:21" x14ac:dyDescent="0.25">
      <c r="A31" s="4">
        <v>42727</v>
      </c>
      <c r="B31" s="5" t="s">
        <v>7</v>
      </c>
      <c r="C31" s="20" t="s">
        <v>43</v>
      </c>
      <c r="D31" s="20" t="s">
        <v>43</v>
      </c>
      <c r="E31" s="20" t="s">
        <v>43</v>
      </c>
      <c r="F31" s="20" t="s">
        <v>43</v>
      </c>
      <c r="G31" s="20" t="s">
        <v>43</v>
      </c>
      <c r="H31" s="20" t="s">
        <v>43</v>
      </c>
      <c r="I31" s="20" t="s">
        <v>43</v>
      </c>
      <c r="J31" s="20" t="s">
        <v>43</v>
      </c>
      <c r="K31" s="20" t="s">
        <v>43</v>
      </c>
      <c r="L31" s="3">
        <f t="shared" si="0"/>
        <v>0</v>
      </c>
      <c r="M31" s="3">
        <f t="shared" si="1"/>
        <v>0</v>
      </c>
      <c r="N31" s="3">
        <f t="shared" si="2"/>
        <v>0</v>
      </c>
      <c r="O31" s="26">
        <f t="shared" si="3"/>
        <v>0</v>
      </c>
    </row>
    <row r="32" spans="1:21" x14ac:dyDescent="0.25">
      <c r="A32" s="4">
        <v>42730</v>
      </c>
      <c r="B32" s="6" t="s">
        <v>8</v>
      </c>
      <c r="C32" s="9" t="s">
        <v>10</v>
      </c>
      <c r="D32" s="9" t="s">
        <v>10</v>
      </c>
      <c r="E32" s="9" t="s">
        <v>10</v>
      </c>
      <c r="F32" s="9" t="s">
        <v>10</v>
      </c>
      <c r="G32" s="9" t="s">
        <v>10</v>
      </c>
      <c r="H32" s="9" t="s">
        <v>10</v>
      </c>
      <c r="I32" s="9" t="s">
        <v>10</v>
      </c>
      <c r="J32" s="9" t="s">
        <v>10</v>
      </c>
      <c r="K32" s="9" t="s">
        <v>10</v>
      </c>
      <c r="L32" s="3">
        <f t="shared" si="0"/>
        <v>0</v>
      </c>
      <c r="M32" s="3">
        <f t="shared" si="1"/>
        <v>0</v>
      </c>
      <c r="N32" s="3">
        <f t="shared" si="2"/>
        <v>0</v>
      </c>
      <c r="O32" s="26">
        <f t="shared" si="3"/>
        <v>0</v>
      </c>
    </row>
    <row r="33" spans="1:15" x14ac:dyDescent="0.25">
      <c r="A33" s="4">
        <v>42731</v>
      </c>
      <c r="B33" s="6" t="s">
        <v>9</v>
      </c>
      <c r="C33" s="8">
        <v>6</v>
      </c>
      <c r="D33" s="8">
        <v>7</v>
      </c>
      <c r="E33" s="8">
        <v>6</v>
      </c>
      <c r="F33" s="20" t="s">
        <v>43</v>
      </c>
      <c r="G33" s="20" t="s">
        <v>43</v>
      </c>
      <c r="H33" s="20" t="s">
        <v>43</v>
      </c>
      <c r="I33" s="20" t="s">
        <v>43</v>
      </c>
      <c r="J33" s="20" t="s">
        <v>43</v>
      </c>
      <c r="K33" s="20" t="s">
        <v>43</v>
      </c>
      <c r="L33" s="3">
        <f t="shared" si="0"/>
        <v>0</v>
      </c>
      <c r="M33" s="3">
        <f t="shared" si="1"/>
        <v>0</v>
      </c>
      <c r="N33" s="3">
        <f t="shared" si="2"/>
        <v>19</v>
      </c>
      <c r="O33" s="26">
        <f t="shared" si="3"/>
        <v>2.7142857142857144</v>
      </c>
    </row>
    <row r="34" spans="1:15" x14ac:dyDescent="0.25">
      <c r="A34" s="4">
        <v>42732</v>
      </c>
      <c r="B34" s="6" t="s">
        <v>5</v>
      </c>
      <c r="C34" s="8">
        <v>6</v>
      </c>
      <c r="D34" s="8">
        <v>7</v>
      </c>
      <c r="E34" s="8">
        <v>6</v>
      </c>
      <c r="F34" s="20" t="s">
        <v>43</v>
      </c>
      <c r="G34" s="8">
        <v>4</v>
      </c>
      <c r="H34" s="20" t="s">
        <v>43</v>
      </c>
      <c r="I34" s="20" t="s">
        <v>43</v>
      </c>
      <c r="J34" s="20" t="s">
        <v>43</v>
      </c>
      <c r="K34" s="20" t="s">
        <v>43</v>
      </c>
      <c r="L34" s="3">
        <f t="shared" si="0"/>
        <v>0</v>
      </c>
      <c r="M34" s="3">
        <f t="shared" si="1"/>
        <v>0</v>
      </c>
      <c r="N34" s="3">
        <f t="shared" si="2"/>
        <v>23</v>
      </c>
      <c r="O34" s="26">
        <f t="shared" si="3"/>
        <v>3.2857142857142856</v>
      </c>
    </row>
    <row r="35" spans="1:15" x14ac:dyDescent="0.25">
      <c r="A35" s="4">
        <v>42733</v>
      </c>
      <c r="B35" s="6" t="s">
        <v>6</v>
      </c>
      <c r="C35" s="8">
        <v>6</v>
      </c>
      <c r="D35" s="20" t="s">
        <v>43</v>
      </c>
      <c r="E35" s="8">
        <v>6</v>
      </c>
      <c r="F35" s="20" t="s">
        <v>43</v>
      </c>
      <c r="G35" s="8">
        <v>4</v>
      </c>
      <c r="H35" s="20" t="s">
        <v>43</v>
      </c>
      <c r="I35" s="20" t="s">
        <v>43</v>
      </c>
      <c r="J35" s="20" t="s">
        <v>43</v>
      </c>
      <c r="K35" s="20" t="s">
        <v>43</v>
      </c>
      <c r="L35" s="3">
        <f t="shared" si="0"/>
        <v>0</v>
      </c>
      <c r="M35" s="3">
        <f t="shared" si="1"/>
        <v>0</v>
      </c>
      <c r="N35" s="3">
        <f t="shared" si="2"/>
        <v>16</v>
      </c>
      <c r="O35" s="26">
        <f t="shared" si="3"/>
        <v>2.2857142857142856</v>
      </c>
    </row>
    <row r="36" spans="1:15" x14ac:dyDescent="0.25">
      <c r="A36" s="4">
        <v>42734</v>
      </c>
      <c r="B36" s="6" t="s">
        <v>7</v>
      </c>
      <c r="C36" s="9" t="s">
        <v>10</v>
      </c>
      <c r="D36" s="9" t="s">
        <v>10</v>
      </c>
      <c r="E36" s="9" t="s">
        <v>10</v>
      </c>
      <c r="F36" s="9" t="s">
        <v>10</v>
      </c>
      <c r="G36" s="9" t="s">
        <v>10</v>
      </c>
      <c r="H36" s="9" t="s">
        <v>10</v>
      </c>
      <c r="I36" s="9" t="s">
        <v>10</v>
      </c>
      <c r="J36" s="9" t="s">
        <v>10</v>
      </c>
      <c r="K36" s="9" t="s">
        <v>10</v>
      </c>
      <c r="L36" s="3">
        <f t="shared" si="0"/>
        <v>0</v>
      </c>
      <c r="M36" s="3">
        <f t="shared" si="1"/>
        <v>0</v>
      </c>
      <c r="N36" s="3">
        <f t="shared" si="2"/>
        <v>0</v>
      </c>
      <c r="O36" s="26">
        <f t="shared" si="3"/>
        <v>0</v>
      </c>
    </row>
    <row r="37" spans="1:15" x14ac:dyDescent="0.25">
      <c r="A37" s="4">
        <v>42371</v>
      </c>
      <c r="B37" s="5" t="s">
        <v>8</v>
      </c>
      <c r="C37" s="9" t="s">
        <v>10</v>
      </c>
      <c r="D37" s="9" t="s">
        <v>10</v>
      </c>
      <c r="E37" s="9" t="s">
        <v>10</v>
      </c>
      <c r="F37" s="9" t="s">
        <v>10</v>
      </c>
      <c r="G37" s="9" t="s">
        <v>10</v>
      </c>
      <c r="H37" s="9" t="s">
        <v>10</v>
      </c>
      <c r="I37" s="9" t="s">
        <v>10</v>
      </c>
      <c r="J37" s="9" t="s">
        <v>10</v>
      </c>
      <c r="K37" s="9" t="s">
        <v>10</v>
      </c>
      <c r="L37" s="3">
        <f t="shared" si="0"/>
        <v>0</v>
      </c>
      <c r="M37" s="3">
        <f t="shared" si="1"/>
        <v>0</v>
      </c>
      <c r="N37" s="3">
        <f t="shared" si="2"/>
        <v>0</v>
      </c>
      <c r="O37" s="26">
        <f t="shared" si="3"/>
        <v>0</v>
      </c>
    </row>
    <row r="38" spans="1:15" x14ac:dyDescent="0.25">
      <c r="A38" s="4">
        <v>42372</v>
      </c>
      <c r="B38" s="5" t="s">
        <v>9</v>
      </c>
      <c r="C38" s="8">
        <v>6</v>
      </c>
      <c r="D38" s="8">
        <v>7</v>
      </c>
      <c r="E38" s="8">
        <v>7</v>
      </c>
      <c r="F38" s="20" t="s">
        <v>43</v>
      </c>
      <c r="G38" s="8">
        <v>7</v>
      </c>
      <c r="H38" s="20" t="s">
        <v>43</v>
      </c>
      <c r="I38" s="8">
        <v>6</v>
      </c>
      <c r="J38" s="20" t="s">
        <v>43</v>
      </c>
      <c r="K38" s="20" t="s">
        <v>43</v>
      </c>
      <c r="L38" s="3">
        <f t="shared" si="0"/>
        <v>6</v>
      </c>
      <c r="M38" s="3">
        <v>1</v>
      </c>
      <c r="N38" s="3">
        <f t="shared" si="2"/>
        <v>27</v>
      </c>
      <c r="O38" s="26">
        <f t="shared" si="3"/>
        <v>3.8571428571428572</v>
      </c>
    </row>
    <row r="39" spans="1:15" x14ac:dyDescent="0.25">
      <c r="A39" s="4">
        <v>42373</v>
      </c>
      <c r="B39" s="5" t="s">
        <v>5</v>
      </c>
      <c r="C39" s="8">
        <v>6</v>
      </c>
      <c r="D39" s="8">
        <v>7</v>
      </c>
      <c r="E39" s="8">
        <v>7</v>
      </c>
      <c r="F39" s="20" t="s">
        <v>43</v>
      </c>
      <c r="G39" s="8">
        <v>7</v>
      </c>
      <c r="H39" s="8">
        <v>3</v>
      </c>
      <c r="I39" s="8">
        <v>6</v>
      </c>
      <c r="J39" s="20" t="s">
        <v>43</v>
      </c>
      <c r="K39" s="8">
        <v>6</v>
      </c>
      <c r="L39" s="3">
        <f t="shared" si="0"/>
        <v>15</v>
      </c>
      <c r="M39" s="3">
        <v>2</v>
      </c>
      <c r="N39" s="3">
        <f t="shared" si="2"/>
        <v>27</v>
      </c>
      <c r="O39" s="26">
        <f t="shared" si="3"/>
        <v>3.8571428571428572</v>
      </c>
    </row>
    <row r="40" spans="1:15" x14ac:dyDescent="0.25">
      <c r="A40" s="4">
        <v>42374</v>
      </c>
      <c r="B40" s="5" t="s">
        <v>6</v>
      </c>
      <c r="C40" s="8">
        <v>6</v>
      </c>
      <c r="D40" s="20" t="s">
        <v>42</v>
      </c>
      <c r="E40" s="8">
        <v>7</v>
      </c>
      <c r="F40" s="20" t="s">
        <v>43</v>
      </c>
      <c r="G40" s="20" t="s">
        <v>42</v>
      </c>
      <c r="H40" s="8">
        <v>3</v>
      </c>
      <c r="I40" s="8">
        <v>6</v>
      </c>
      <c r="J40" s="8">
        <v>6</v>
      </c>
      <c r="K40" s="8">
        <v>6</v>
      </c>
      <c r="L40" s="3">
        <f t="shared" si="0"/>
        <v>21</v>
      </c>
      <c r="M40" s="3">
        <f t="shared" ref="M40:M76" si="5">L40/7</f>
        <v>3</v>
      </c>
      <c r="N40" s="3">
        <f t="shared" si="2"/>
        <v>13</v>
      </c>
      <c r="O40" s="26">
        <f t="shared" si="3"/>
        <v>1.8571428571428572</v>
      </c>
    </row>
    <row r="41" spans="1:15" x14ac:dyDescent="0.25">
      <c r="A41" s="4">
        <v>42375</v>
      </c>
      <c r="B41" s="5" t="s">
        <v>7</v>
      </c>
      <c r="C41" s="8">
        <v>6</v>
      </c>
      <c r="D41" s="20" t="s">
        <v>42</v>
      </c>
      <c r="E41" s="8">
        <v>7</v>
      </c>
      <c r="F41" s="20" t="s">
        <v>43</v>
      </c>
      <c r="G41" s="20" t="s">
        <v>42</v>
      </c>
      <c r="H41" s="8">
        <v>3</v>
      </c>
      <c r="I41" s="8">
        <v>6</v>
      </c>
      <c r="J41" s="8">
        <v>6</v>
      </c>
      <c r="K41" s="8">
        <v>6</v>
      </c>
      <c r="L41" s="3">
        <f t="shared" si="0"/>
        <v>21</v>
      </c>
      <c r="M41" s="3">
        <f t="shared" si="5"/>
        <v>3</v>
      </c>
      <c r="N41" s="3">
        <f t="shared" si="2"/>
        <v>13</v>
      </c>
      <c r="O41" s="26">
        <f t="shared" si="3"/>
        <v>1.8571428571428572</v>
      </c>
    </row>
    <row r="42" spans="1:15" x14ac:dyDescent="0.25">
      <c r="A42" s="4">
        <v>42378</v>
      </c>
      <c r="B42" s="6" t="s">
        <v>8</v>
      </c>
      <c r="C42" s="8">
        <v>6</v>
      </c>
      <c r="D42" s="20" t="s">
        <v>42</v>
      </c>
      <c r="E42" s="8">
        <v>7</v>
      </c>
      <c r="F42" s="8">
        <v>6</v>
      </c>
      <c r="G42" s="20" t="s">
        <v>42</v>
      </c>
      <c r="H42" s="20" t="s">
        <v>42</v>
      </c>
      <c r="I42" s="8">
        <v>2</v>
      </c>
      <c r="J42" s="8">
        <v>2</v>
      </c>
      <c r="K42" s="8">
        <v>2</v>
      </c>
      <c r="L42" s="3">
        <f t="shared" si="0"/>
        <v>6</v>
      </c>
      <c r="M42" s="3">
        <v>2</v>
      </c>
      <c r="N42" s="3">
        <f t="shared" si="2"/>
        <v>19</v>
      </c>
      <c r="O42" s="26">
        <f t="shared" si="3"/>
        <v>2.7142857142857144</v>
      </c>
    </row>
    <row r="43" spans="1:15" x14ac:dyDescent="0.25">
      <c r="A43" s="4">
        <v>42379</v>
      </c>
      <c r="B43" s="6" t="s">
        <v>9</v>
      </c>
      <c r="C43" s="8">
        <v>6</v>
      </c>
      <c r="D43" s="20" t="s">
        <v>42</v>
      </c>
      <c r="E43" s="8">
        <v>7</v>
      </c>
      <c r="F43" s="8">
        <v>6</v>
      </c>
      <c r="G43" s="20" t="s">
        <v>42</v>
      </c>
      <c r="H43" s="20" t="s">
        <v>42</v>
      </c>
      <c r="I43" s="8">
        <v>2</v>
      </c>
      <c r="J43" s="8">
        <v>2</v>
      </c>
      <c r="K43" s="8">
        <v>2</v>
      </c>
      <c r="L43" s="3">
        <f t="shared" si="0"/>
        <v>6</v>
      </c>
      <c r="M43" s="3">
        <v>2</v>
      </c>
      <c r="N43" s="3">
        <f t="shared" si="2"/>
        <v>19</v>
      </c>
      <c r="O43" s="26">
        <f t="shared" si="3"/>
        <v>2.7142857142857144</v>
      </c>
    </row>
    <row r="44" spans="1:15" x14ac:dyDescent="0.25">
      <c r="A44" s="4">
        <v>42380</v>
      </c>
      <c r="B44" s="6" t="s">
        <v>5</v>
      </c>
      <c r="C44" s="8">
        <v>6</v>
      </c>
      <c r="D44" s="20" t="s">
        <v>42</v>
      </c>
      <c r="E44" s="8">
        <v>7</v>
      </c>
      <c r="F44" s="8">
        <v>6</v>
      </c>
      <c r="G44" s="20" t="s">
        <v>42</v>
      </c>
      <c r="H44" s="8">
        <v>3</v>
      </c>
      <c r="I44" s="8">
        <v>2</v>
      </c>
      <c r="J44" s="8">
        <v>2</v>
      </c>
      <c r="K44" s="8">
        <v>2</v>
      </c>
      <c r="L44" s="3">
        <f t="shared" si="0"/>
        <v>9</v>
      </c>
      <c r="M44" s="3">
        <f t="shared" si="5"/>
        <v>1.2857142857142858</v>
      </c>
      <c r="N44" s="3">
        <f t="shared" si="2"/>
        <v>19</v>
      </c>
      <c r="O44" s="26">
        <f t="shared" si="3"/>
        <v>2.7142857142857144</v>
      </c>
    </row>
    <row r="45" spans="1:15" x14ac:dyDescent="0.25">
      <c r="A45" s="4">
        <v>42381</v>
      </c>
      <c r="B45" s="6" t="s">
        <v>6</v>
      </c>
      <c r="C45" s="8">
        <v>6</v>
      </c>
      <c r="D45" s="20" t="s">
        <v>42</v>
      </c>
      <c r="E45" s="8">
        <v>7</v>
      </c>
      <c r="F45" s="8">
        <v>6</v>
      </c>
      <c r="G45" s="20" t="s">
        <v>42</v>
      </c>
      <c r="H45" s="8">
        <v>3</v>
      </c>
      <c r="I45" s="8">
        <v>2</v>
      </c>
      <c r="J45" s="8">
        <v>2</v>
      </c>
      <c r="K45" s="8">
        <v>2</v>
      </c>
      <c r="L45" s="3">
        <f t="shared" si="0"/>
        <v>9</v>
      </c>
      <c r="M45" s="3">
        <f t="shared" si="5"/>
        <v>1.2857142857142858</v>
      </c>
      <c r="N45" s="3">
        <f t="shared" si="2"/>
        <v>19</v>
      </c>
      <c r="O45" s="26">
        <f t="shared" si="3"/>
        <v>2.7142857142857144</v>
      </c>
    </row>
    <row r="46" spans="1:15" x14ac:dyDescent="0.25">
      <c r="A46" s="4">
        <v>42382</v>
      </c>
      <c r="B46" s="6" t="s">
        <v>7</v>
      </c>
      <c r="C46" s="8">
        <v>6</v>
      </c>
      <c r="D46" s="20" t="s">
        <v>42</v>
      </c>
      <c r="E46" s="8">
        <v>7</v>
      </c>
      <c r="F46" s="8">
        <v>6</v>
      </c>
      <c r="G46" s="20" t="s">
        <v>42</v>
      </c>
      <c r="H46" s="8">
        <v>3</v>
      </c>
      <c r="I46" s="8">
        <v>2</v>
      </c>
      <c r="J46" s="8">
        <v>2</v>
      </c>
      <c r="K46" s="8">
        <v>2</v>
      </c>
      <c r="L46" s="3">
        <f t="shared" si="0"/>
        <v>9</v>
      </c>
      <c r="M46" s="3">
        <f t="shared" si="5"/>
        <v>1.2857142857142858</v>
      </c>
      <c r="N46" s="3">
        <f t="shared" si="2"/>
        <v>19</v>
      </c>
      <c r="O46" s="26">
        <f t="shared" si="3"/>
        <v>2.7142857142857144</v>
      </c>
    </row>
    <row r="47" spans="1:15" x14ac:dyDescent="0.25">
      <c r="A47" s="4">
        <v>42385</v>
      </c>
      <c r="B47" s="5" t="s">
        <v>8</v>
      </c>
      <c r="C47" s="8">
        <v>6</v>
      </c>
      <c r="D47" s="20" t="s">
        <v>42</v>
      </c>
      <c r="E47" s="8">
        <v>7</v>
      </c>
      <c r="F47" s="8">
        <v>6</v>
      </c>
      <c r="G47" s="20" t="s">
        <v>42</v>
      </c>
      <c r="H47" s="8">
        <v>3</v>
      </c>
      <c r="I47" s="8">
        <v>2</v>
      </c>
      <c r="J47" s="8">
        <v>2</v>
      </c>
      <c r="K47" s="8">
        <v>2</v>
      </c>
      <c r="L47" s="3">
        <f t="shared" si="0"/>
        <v>9</v>
      </c>
      <c r="M47" s="3">
        <f t="shared" si="5"/>
        <v>1.2857142857142858</v>
      </c>
      <c r="N47" s="3">
        <f t="shared" si="2"/>
        <v>19</v>
      </c>
      <c r="O47" s="26">
        <f t="shared" si="3"/>
        <v>2.7142857142857144</v>
      </c>
    </row>
    <row r="48" spans="1:15" x14ac:dyDescent="0.25">
      <c r="A48" s="4">
        <v>42386</v>
      </c>
      <c r="B48" s="5" t="s">
        <v>9</v>
      </c>
      <c r="C48" s="8">
        <v>6</v>
      </c>
      <c r="D48" s="20" t="s">
        <v>42</v>
      </c>
      <c r="E48" s="8">
        <v>7</v>
      </c>
      <c r="F48" s="8">
        <v>6</v>
      </c>
      <c r="G48" s="20" t="s">
        <v>42</v>
      </c>
      <c r="H48" s="8">
        <v>3</v>
      </c>
      <c r="I48" s="8">
        <v>2</v>
      </c>
      <c r="J48" s="8">
        <v>2</v>
      </c>
      <c r="K48" s="8">
        <v>2</v>
      </c>
      <c r="L48" s="3">
        <f t="shared" si="0"/>
        <v>9</v>
      </c>
      <c r="M48" s="3">
        <f t="shared" si="5"/>
        <v>1.2857142857142858</v>
      </c>
      <c r="N48" s="3">
        <f t="shared" si="2"/>
        <v>19</v>
      </c>
      <c r="O48" s="26">
        <f t="shared" si="3"/>
        <v>2.7142857142857144</v>
      </c>
    </row>
    <row r="49" spans="1:15" x14ac:dyDescent="0.25">
      <c r="A49" s="4">
        <v>42387</v>
      </c>
      <c r="B49" s="5" t="s">
        <v>5</v>
      </c>
      <c r="C49" s="8">
        <v>6</v>
      </c>
      <c r="D49" s="20" t="s">
        <v>42</v>
      </c>
      <c r="E49" s="8">
        <v>7</v>
      </c>
      <c r="F49" s="8">
        <v>6</v>
      </c>
      <c r="G49" s="20" t="s">
        <v>42</v>
      </c>
      <c r="H49" s="8">
        <v>3</v>
      </c>
      <c r="I49" s="8">
        <v>2</v>
      </c>
      <c r="J49" s="8">
        <v>2</v>
      </c>
      <c r="K49" s="8">
        <v>2</v>
      </c>
      <c r="L49" s="3">
        <f t="shared" si="0"/>
        <v>9</v>
      </c>
      <c r="M49" s="3">
        <f t="shared" si="5"/>
        <v>1.2857142857142858</v>
      </c>
      <c r="N49" s="3">
        <f t="shared" si="2"/>
        <v>19</v>
      </c>
      <c r="O49" s="26">
        <f t="shared" si="3"/>
        <v>2.7142857142857144</v>
      </c>
    </row>
    <row r="50" spans="1:15" x14ac:dyDescent="0.25">
      <c r="A50" s="4">
        <v>42388</v>
      </c>
      <c r="B50" s="5" t="s">
        <v>6</v>
      </c>
      <c r="C50" s="8">
        <v>6</v>
      </c>
      <c r="D50" s="20" t="s">
        <v>42</v>
      </c>
      <c r="E50" s="8">
        <v>7</v>
      </c>
      <c r="F50" s="8">
        <v>6</v>
      </c>
      <c r="G50" s="20" t="s">
        <v>42</v>
      </c>
      <c r="H50" s="8">
        <v>3</v>
      </c>
      <c r="I50" s="8">
        <v>2</v>
      </c>
      <c r="J50" s="8">
        <v>2</v>
      </c>
      <c r="K50" s="8">
        <v>2</v>
      </c>
      <c r="L50" s="3">
        <f t="shared" si="0"/>
        <v>9</v>
      </c>
      <c r="M50" s="3">
        <f t="shared" si="5"/>
        <v>1.2857142857142858</v>
      </c>
      <c r="N50" s="3">
        <f t="shared" si="2"/>
        <v>19</v>
      </c>
      <c r="O50" s="26">
        <f t="shared" si="3"/>
        <v>2.7142857142857144</v>
      </c>
    </row>
    <row r="51" spans="1:15" x14ac:dyDescent="0.25">
      <c r="A51" s="4">
        <v>42389</v>
      </c>
      <c r="B51" s="5" t="s">
        <v>7</v>
      </c>
      <c r="C51" s="8">
        <v>6</v>
      </c>
      <c r="D51" s="20" t="s">
        <v>42</v>
      </c>
      <c r="E51" s="8">
        <v>7</v>
      </c>
      <c r="F51" s="8">
        <v>6</v>
      </c>
      <c r="G51" s="20" t="s">
        <v>42</v>
      </c>
      <c r="H51" s="8">
        <v>3</v>
      </c>
      <c r="I51" s="8">
        <v>2</v>
      </c>
      <c r="J51" s="8">
        <v>2</v>
      </c>
      <c r="K51" s="8">
        <v>2</v>
      </c>
      <c r="L51" s="3">
        <f t="shared" si="0"/>
        <v>9</v>
      </c>
      <c r="M51" s="3">
        <f t="shared" si="5"/>
        <v>1.2857142857142858</v>
      </c>
      <c r="N51" s="3">
        <f t="shared" si="2"/>
        <v>19</v>
      </c>
      <c r="O51" s="26">
        <f t="shared" si="3"/>
        <v>2.7142857142857144</v>
      </c>
    </row>
    <row r="52" spans="1:15" x14ac:dyDescent="0.25">
      <c r="A52" s="4">
        <v>42392</v>
      </c>
      <c r="B52" s="6" t="s">
        <v>8</v>
      </c>
      <c r="C52" s="8">
        <v>6</v>
      </c>
      <c r="D52" s="20" t="s">
        <v>42</v>
      </c>
      <c r="E52" s="8">
        <v>7</v>
      </c>
      <c r="F52" s="8">
        <v>6</v>
      </c>
      <c r="G52" s="20" t="s">
        <v>42</v>
      </c>
      <c r="H52" s="8">
        <v>3</v>
      </c>
      <c r="I52" s="8">
        <v>6</v>
      </c>
      <c r="J52" s="8">
        <v>6</v>
      </c>
      <c r="K52" s="8">
        <v>6</v>
      </c>
      <c r="L52" s="3">
        <f t="shared" si="0"/>
        <v>21</v>
      </c>
      <c r="M52" s="3">
        <f t="shared" si="5"/>
        <v>3</v>
      </c>
      <c r="N52" s="3">
        <f t="shared" si="2"/>
        <v>19</v>
      </c>
      <c r="O52" s="26">
        <f t="shared" si="3"/>
        <v>2.7142857142857144</v>
      </c>
    </row>
    <row r="53" spans="1:15" x14ac:dyDescent="0.25">
      <c r="A53" s="4">
        <v>42393</v>
      </c>
      <c r="B53" s="6" t="s">
        <v>9</v>
      </c>
      <c r="C53" s="8">
        <v>6</v>
      </c>
      <c r="D53" s="20" t="s">
        <v>42</v>
      </c>
      <c r="E53" s="8">
        <v>7</v>
      </c>
      <c r="F53" s="8">
        <v>6</v>
      </c>
      <c r="G53" s="20" t="s">
        <v>42</v>
      </c>
      <c r="H53" s="8">
        <v>3</v>
      </c>
      <c r="I53" s="8">
        <v>6</v>
      </c>
      <c r="J53" s="8">
        <v>6</v>
      </c>
      <c r="K53" s="8">
        <v>6</v>
      </c>
      <c r="L53" s="3">
        <f t="shared" si="0"/>
        <v>21</v>
      </c>
      <c r="M53" s="3">
        <f t="shared" si="5"/>
        <v>3</v>
      </c>
      <c r="N53" s="3">
        <f t="shared" si="2"/>
        <v>19</v>
      </c>
      <c r="O53" s="26">
        <f t="shared" si="3"/>
        <v>2.7142857142857144</v>
      </c>
    </row>
    <row r="54" spans="1:15" x14ac:dyDescent="0.25">
      <c r="A54" s="4">
        <v>42394</v>
      </c>
      <c r="B54" s="6" t="s">
        <v>5</v>
      </c>
      <c r="C54" s="8">
        <v>6</v>
      </c>
      <c r="D54" s="20" t="s">
        <v>42</v>
      </c>
      <c r="E54" s="8">
        <v>7</v>
      </c>
      <c r="F54" s="8">
        <v>6</v>
      </c>
      <c r="G54" s="20" t="s">
        <v>42</v>
      </c>
      <c r="H54" s="8">
        <v>3</v>
      </c>
      <c r="I54" s="8">
        <v>6</v>
      </c>
      <c r="J54" s="8">
        <v>6</v>
      </c>
      <c r="K54" s="8">
        <v>6</v>
      </c>
      <c r="L54" s="3">
        <f t="shared" si="0"/>
        <v>21</v>
      </c>
      <c r="M54" s="3">
        <f t="shared" si="5"/>
        <v>3</v>
      </c>
      <c r="N54" s="3">
        <f t="shared" si="2"/>
        <v>19</v>
      </c>
      <c r="O54" s="26">
        <f t="shared" si="3"/>
        <v>2.7142857142857144</v>
      </c>
    </row>
    <row r="55" spans="1:15" x14ac:dyDescent="0.25">
      <c r="A55" s="4">
        <v>42395</v>
      </c>
      <c r="B55" s="6" t="s">
        <v>6</v>
      </c>
      <c r="C55" s="8">
        <v>6</v>
      </c>
      <c r="D55" s="20" t="s">
        <v>42</v>
      </c>
      <c r="E55" s="8">
        <v>7</v>
      </c>
      <c r="F55" s="8">
        <v>6</v>
      </c>
      <c r="G55" s="20" t="s">
        <v>42</v>
      </c>
      <c r="H55" s="8">
        <v>3</v>
      </c>
      <c r="I55" s="8">
        <v>6</v>
      </c>
      <c r="J55" s="8">
        <v>6</v>
      </c>
      <c r="K55" s="8">
        <v>6</v>
      </c>
      <c r="L55" s="3">
        <f t="shared" si="0"/>
        <v>21</v>
      </c>
      <c r="M55" s="3">
        <f t="shared" si="5"/>
        <v>3</v>
      </c>
      <c r="N55" s="3">
        <f t="shared" si="2"/>
        <v>19</v>
      </c>
      <c r="O55" s="26">
        <f t="shared" si="3"/>
        <v>2.7142857142857144</v>
      </c>
    </row>
    <row r="56" spans="1:15" x14ac:dyDescent="0.25">
      <c r="A56" s="4">
        <v>42396</v>
      </c>
      <c r="B56" s="6" t="s">
        <v>7</v>
      </c>
      <c r="C56" s="8">
        <v>6</v>
      </c>
      <c r="D56" s="20" t="s">
        <v>43</v>
      </c>
      <c r="E56" s="8">
        <v>7</v>
      </c>
      <c r="F56" s="8">
        <v>6</v>
      </c>
      <c r="G56" s="20" t="s">
        <v>42</v>
      </c>
      <c r="H56" s="8">
        <v>3</v>
      </c>
      <c r="I56" s="8">
        <v>6</v>
      </c>
      <c r="J56" s="8">
        <v>6</v>
      </c>
      <c r="K56" s="8">
        <v>6</v>
      </c>
      <c r="L56" s="3">
        <f t="shared" si="0"/>
        <v>21</v>
      </c>
      <c r="M56" s="3">
        <f t="shared" si="5"/>
        <v>3</v>
      </c>
      <c r="N56" s="3">
        <f t="shared" si="2"/>
        <v>19</v>
      </c>
      <c r="O56" s="26">
        <f t="shared" si="3"/>
        <v>2.7142857142857144</v>
      </c>
    </row>
    <row r="57" spans="1:15" x14ac:dyDescent="0.25">
      <c r="A57" s="4">
        <v>42399</v>
      </c>
      <c r="B57" s="5" t="s">
        <v>8</v>
      </c>
      <c r="C57" s="20" t="s">
        <v>43</v>
      </c>
      <c r="D57" s="20" t="s">
        <v>43</v>
      </c>
      <c r="E57" s="8">
        <v>7</v>
      </c>
      <c r="F57" s="8">
        <v>6</v>
      </c>
      <c r="G57" s="20" t="s">
        <v>42</v>
      </c>
      <c r="H57" s="8">
        <v>3</v>
      </c>
      <c r="I57" s="8">
        <v>6</v>
      </c>
      <c r="J57" s="8">
        <v>6</v>
      </c>
      <c r="K57" s="8">
        <v>6</v>
      </c>
      <c r="L57" s="3">
        <f t="shared" si="0"/>
        <v>21</v>
      </c>
      <c r="M57" s="3">
        <f t="shared" si="5"/>
        <v>3</v>
      </c>
      <c r="N57" s="3">
        <f>SUM(C57:G57)</f>
        <v>13</v>
      </c>
      <c r="O57" s="26">
        <f t="shared" si="3"/>
        <v>1.8571428571428572</v>
      </c>
    </row>
    <row r="58" spans="1:15" x14ac:dyDescent="0.25">
      <c r="A58" s="4">
        <v>42400</v>
      </c>
      <c r="B58" s="5" t="s">
        <v>9</v>
      </c>
      <c r="C58" s="20" t="s">
        <v>43</v>
      </c>
      <c r="D58" s="20" t="s">
        <v>42</v>
      </c>
      <c r="E58" s="8">
        <v>7</v>
      </c>
      <c r="F58" s="8">
        <v>6</v>
      </c>
      <c r="G58" s="20" t="s">
        <v>42</v>
      </c>
      <c r="H58" s="8">
        <v>3</v>
      </c>
      <c r="I58" s="8">
        <v>6</v>
      </c>
      <c r="J58" s="8">
        <v>6</v>
      </c>
      <c r="K58" s="8">
        <v>6</v>
      </c>
      <c r="L58" s="3">
        <f t="shared" si="0"/>
        <v>21</v>
      </c>
      <c r="M58" s="3">
        <f t="shared" si="5"/>
        <v>3</v>
      </c>
      <c r="N58" s="3">
        <f>SUM(C58:G58)</f>
        <v>13</v>
      </c>
      <c r="O58" s="26">
        <f t="shared" si="3"/>
        <v>1.8571428571428572</v>
      </c>
    </row>
    <row r="59" spans="1:15" x14ac:dyDescent="0.25">
      <c r="A59" s="4">
        <v>42401</v>
      </c>
      <c r="B59" s="5" t="s">
        <v>5</v>
      </c>
      <c r="C59" s="20" t="s">
        <v>43</v>
      </c>
      <c r="D59" s="20" t="s">
        <v>42</v>
      </c>
      <c r="E59" s="8">
        <v>7</v>
      </c>
      <c r="F59" s="8">
        <v>6</v>
      </c>
      <c r="G59" s="20" t="s">
        <v>42</v>
      </c>
      <c r="H59" s="8">
        <v>3</v>
      </c>
      <c r="I59" s="8">
        <v>6</v>
      </c>
      <c r="J59" s="8">
        <v>6</v>
      </c>
      <c r="K59" s="8">
        <v>6</v>
      </c>
      <c r="L59" s="3">
        <f t="shared" si="0"/>
        <v>21</v>
      </c>
      <c r="M59" s="3">
        <f t="shared" si="5"/>
        <v>3</v>
      </c>
      <c r="N59" s="3">
        <f>SUM(C59:G59)</f>
        <v>13</v>
      </c>
      <c r="O59" s="26">
        <f t="shared" si="3"/>
        <v>1.8571428571428572</v>
      </c>
    </row>
    <row r="60" spans="1:15" x14ac:dyDescent="0.25">
      <c r="A60" s="4">
        <v>42402</v>
      </c>
      <c r="B60" s="5" t="s">
        <v>6</v>
      </c>
      <c r="C60" s="20" t="s">
        <v>43</v>
      </c>
      <c r="D60" s="20" t="s">
        <v>42</v>
      </c>
      <c r="E60" s="8">
        <v>7</v>
      </c>
      <c r="F60" s="8">
        <v>6</v>
      </c>
      <c r="G60" s="20" t="s">
        <v>42</v>
      </c>
      <c r="H60" s="8">
        <v>3</v>
      </c>
      <c r="I60" s="8">
        <v>6</v>
      </c>
      <c r="J60" s="8">
        <v>6</v>
      </c>
      <c r="K60" s="8">
        <v>6</v>
      </c>
      <c r="L60" s="3">
        <f t="shared" si="0"/>
        <v>21</v>
      </c>
      <c r="M60" s="3">
        <f t="shared" si="5"/>
        <v>3</v>
      </c>
      <c r="N60" s="3">
        <f>SUM(C60:G60)</f>
        <v>13</v>
      </c>
      <c r="O60" s="26">
        <f t="shared" si="3"/>
        <v>1.8571428571428572</v>
      </c>
    </row>
    <row r="61" spans="1:15" x14ac:dyDescent="0.25">
      <c r="A61" s="4">
        <v>42403</v>
      </c>
      <c r="B61" s="5" t="s">
        <v>7</v>
      </c>
      <c r="C61" s="20" t="s">
        <v>43</v>
      </c>
      <c r="D61" s="20" t="s">
        <v>42</v>
      </c>
      <c r="E61" s="8">
        <v>7</v>
      </c>
      <c r="F61" s="8">
        <v>6</v>
      </c>
      <c r="G61" s="20" t="s">
        <v>42</v>
      </c>
      <c r="H61" s="8">
        <v>3</v>
      </c>
      <c r="I61" s="8">
        <v>6</v>
      </c>
      <c r="J61" s="8">
        <v>6</v>
      </c>
      <c r="K61" s="8">
        <v>6</v>
      </c>
      <c r="L61" s="3">
        <f t="shared" si="0"/>
        <v>21</v>
      </c>
      <c r="M61" s="3">
        <f t="shared" si="5"/>
        <v>3</v>
      </c>
      <c r="N61" s="3">
        <f>SUM(C61:G61)</f>
        <v>13</v>
      </c>
      <c r="O61" s="26">
        <f t="shared" si="3"/>
        <v>1.8571428571428572</v>
      </c>
    </row>
    <row r="62" spans="1:15" x14ac:dyDescent="0.25">
      <c r="A62" s="4">
        <v>42406</v>
      </c>
      <c r="B62" s="6" t="s">
        <v>8</v>
      </c>
      <c r="C62" s="8">
        <v>6</v>
      </c>
      <c r="D62" s="20" t="s">
        <v>42</v>
      </c>
      <c r="E62" s="8">
        <v>7</v>
      </c>
      <c r="F62" s="8">
        <v>6</v>
      </c>
      <c r="G62" s="20" t="s">
        <v>42</v>
      </c>
      <c r="H62" s="8">
        <v>3</v>
      </c>
      <c r="I62" s="8">
        <v>6</v>
      </c>
      <c r="J62" s="8">
        <v>6</v>
      </c>
      <c r="K62" s="20" t="s">
        <v>43</v>
      </c>
      <c r="L62" s="3">
        <f t="shared" si="0"/>
        <v>15</v>
      </c>
      <c r="M62" s="3">
        <f t="shared" si="5"/>
        <v>2.1428571428571428</v>
      </c>
      <c r="N62" s="3">
        <f t="shared" si="2"/>
        <v>19</v>
      </c>
      <c r="O62" s="26">
        <f t="shared" si="3"/>
        <v>2.7142857142857144</v>
      </c>
    </row>
    <row r="63" spans="1:15" x14ac:dyDescent="0.25">
      <c r="A63" s="4">
        <v>42407</v>
      </c>
      <c r="B63" s="6" t="s">
        <v>9</v>
      </c>
      <c r="C63" s="8">
        <v>6</v>
      </c>
      <c r="D63" s="20" t="s">
        <v>42</v>
      </c>
      <c r="E63" s="20" t="s">
        <v>43</v>
      </c>
      <c r="F63" s="8">
        <v>6</v>
      </c>
      <c r="G63" s="20" t="s">
        <v>42</v>
      </c>
      <c r="H63" s="8">
        <v>3</v>
      </c>
      <c r="I63" s="8">
        <v>6</v>
      </c>
      <c r="J63" s="8">
        <v>6</v>
      </c>
      <c r="K63" s="20" t="s">
        <v>43</v>
      </c>
      <c r="L63" s="3">
        <f t="shared" si="0"/>
        <v>15</v>
      </c>
      <c r="M63" s="3">
        <f t="shared" si="5"/>
        <v>2.1428571428571428</v>
      </c>
      <c r="N63" s="3">
        <f t="shared" si="2"/>
        <v>12</v>
      </c>
      <c r="O63" s="26">
        <f t="shared" si="3"/>
        <v>1.7142857142857142</v>
      </c>
    </row>
    <row r="64" spans="1:15" x14ac:dyDescent="0.25">
      <c r="A64" s="4">
        <v>42408</v>
      </c>
      <c r="B64" s="6" t="s">
        <v>5</v>
      </c>
      <c r="C64" s="8">
        <v>6</v>
      </c>
      <c r="D64" s="20" t="s">
        <v>42</v>
      </c>
      <c r="E64" s="20" t="s">
        <v>43</v>
      </c>
      <c r="F64" s="8">
        <v>6</v>
      </c>
      <c r="G64" s="20" t="s">
        <v>42</v>
      </c>
      <c r="H64" s="8">
        <v>3</v>
      </c>
      <c r="I64" s="8">
        <v>6</v>
      </c>
      <c r="J64" s="8">
        <v>6</v>
      </c>
      <c r="K64" s="20" t="s">
        <v>43</v>
      </c>
      <c r="L64" s="3">
        <f t="shared" si="0"/>
        <v>15</v>
      </c>
      <c r="M64" s="3">
        <f t="shared" si="5"/>
        <v>2.1428571428571428</v>
      </c>
      <c r="N64" s="3">
        <f t="shared" si="2"/>
        <v>12</v>
      </c>
      <c r="O64" s="26">
        <f t="shared" si="3"/>
        <v>1.7142857142857142</v>
      </c>
    </row>
    <row r="65" spans="1:15" x14ac:dyDescent="0.25">
      <c r="A65" s="4">
        <v>42409</v>
      </c>
      <c r="B65" s="6" t="s">
        <v>6</v>
      </c>
      <c r="C65" s="8">
        <v>6</v>
      </c>
      <c r="D65" s="20" t="s">
        <v>42</v>
      </c>
      <c r="E65" s="20" t="s">
        <v>43</v>
      </c>
      <c r="F65" s="8">
        <v>6</v>
      </c>
      <c r="G65" s="20" t="s">
        <v>42</v>
      </c>
      <c r="H65" s="8">
        <v>3</v>
      </c>
      <c r="I65" s="8">
        <v>6</v>
      </c>
      <c r="J65" s="8">
        <v>6</v>
      </c>
      <c r="K65" s="20" t="s">
        <v>43</v>
      </c>
      <c r="L65" s="3">
        <f t="shared" si="0"/>
        <v>15</v>
      </c>
      <c r="M65" s="3">
        <f t="shared" si="5"/>
        <v>2.1428571428571428</v>
      </c>
      <c r="N65" s="3">
        <f t="shared" si="2"/>
        <v>12</v>
      </c>
      <c r="O65" s="26">
        <f t="shared" si="3"/>
        <v>1.7142857142857142</v>
      </c>
    </row>
    <row r="66" spans="1:15" x14ac:dyDescent="0.25">
      <c r="A66" s="4">
        <v>42410</v>
      </c>
      <c r="B66" s="6" t="s">
        <v>7</v>
      </c>
      <c r="C66" s="8">
        <v>6</v>
      </c>
      <c r="D66" s="20" t="s">
        <v>42</v>
      </c>
      <c r="E66" s="20" t="s">
        <v>43</v>
      </c>
      <c r="F66" s="8">
        <v>6</v>
      </c>
      <c r="G66" s="20" t="s">
        <v>42</v>
      </c>
      <c r="H66" s="8">
        <v>3</v>
      </c>
      <c r="I66" s="8">
        <v>6</v>
      </c>
      <c r="J66" s="8">
        <v>6</v>
      </c>
      <c r="K66" s="8">
        <v>6</v>
      </c>
      <c r="L66" s="3">
        <f t="shared" si="0"/>
        <v>21</v>
      </c>
      <c r="M66" s="3">
        <f t="shared" si="5"/>
        <v>3</v>
      </c>
      <c r="N66" s="3">
        <f t="shared" si="2"/>
        <v>12</v>
      </c>
      <c r="O66" s="26">
        <f t="shared" si="3"/>
        <v>1.7142857142857142</v>
      </c>
    </row>
    <row r="67" spans="1:15" x14ac:dyDescent="0.25">
      <c r="A67" s="4">
        <v>42413</v>
      </c>
      <c r="B67" s="5" t="s">
        <v>8</v>
      </c>
      <c r="C67" s="8">
        <v>6</v>
      </c>
      <c r="D67" s="20" t="s">
        <v>42</v>
      </c>
      <c r="E67" s="8">
        <v>7</v>
      </c>
      <c r="F67" s="8">
        <v>6</v>
      </c>
      <c r="G67" s="20" t="s">
        <v>42</v>
      </c>
      <c r="H67" s="8">
        <v>3</v>
      </c>
      <c r="I67" s="8">
        <v>6</v>
      </c>
      <c r="J67" s="8">
        <v>6</v>
      </c>
      <c r="K67" s="8">
        <v>6</v>
      </c>
      <c r="L67" s="3">
        <f t="shared" ref="L67:L76" si="6">SUM(H67:K67)</f>
        <v>21</v>
      </c>
      <c r="M67" s="3">
        <f t="shared" si="5"/>
        <v>3</v>
      </c>
      <c r="N67" s="3">
        <f t="shared" ref="N67:N76" si="7">SUM(C67:G67)</f>
        <v>19</v>
      </c>
      <c r="O67" s="26">
        <f t="shared" ref="O67:O76" si="8">N67/7</f>
        <v>2.7142857142857144</v>
      </c>
    </row>
    <row r="68" spans="1:15" x14ac:dyDescent="0.25">
      <c r="A68" s="4">
        <v>42414</v>
      </c>
      <c r="B68" s="5" t="s">
        <v>9</v>
      </c>
      <c r="C68" s="8">
        <v>6</v>
      </c>
      <c r="D68" s="20" t="s">
        <v>42</v>
      </c>
      <c r="E68" s="8">
        <v>7</v>
      </c>
      <c r="F68" s="8">
        <v>6</v>
      </c>
      <c r="G68" s="20" t="s">
        <v>42</v>
      </c>
      <c r="H68" s="8">
        <v>3</v>
      </c>
      <c r="I68" s="8">
        <v>6</v>
      </c>
      <c r="J68" s="8">
        <v>6</v>
      </c>
      <c r="K68" s="8">
        <v>6</v>
      </c>
      <c r="L68" s="3">
        <f t="shared" si="6"/>
        <v>21</v>
      </c>
      <c r="M68" s="3">
        <f t="shared" si="5"/>
        <v>3</v>
      </c>
      <c r="N68" s="3">
        <f t="shared" si="7"/>
        <v>19</v>
      </c>
      <c r="O68" s="26">
        <f t="shared" si="8"/>
        <v>2.7142857142857144</v>
      </c>
    </row>
    <row r="69" spans="1:15" x14ac:dyDescent="0.25">
      <c r="A69" s="4">
        <v>42415</v>
      </c>
      <c r="B69" s="5" t="s">
        <v>5</v>
      </c>
      <c r="C69" s="8">
        <v>6</v>
      </c>
      <c r="D69" s="20" t="s">
        <v>42</v>
      </c>
      <c r="E69" s="8">
        <v>7</v>
      </c>
      <c r="F69" s="8">
        <v>6</v>
      </c>
      <c r="G69" s="20" t="s">
        <v>42</v>
      </c>
      <c r="H69" s="8">
        <v>3</v>
      </c>
      <c r="I69" s="8">
        <v>6</v>
      </c>
      <c r="J69" s="8">
        <v>6</v>
      </c>
      <c r="K69" s="8">
        <v>6</v>
      </c>
      <c r="L69" s="3">
        <f t="shared" si="6"/>
        <v>21</v>
      </c>
      <c r="M69" s="3">
        <f t="shared" si="5"/>
        <v>3</v>
      </c>
      <c r="N69" s="3">
        <f t="shared" si="7"/>
        <v>19</v>
      </c>
      <c r="O69" s="26">
        <f t="shared" si="8"/>
        <v>2.7142857142857144</v>
      </c>
    </row>
    <row r="70" spans="1:15" x14ac:dyDescent="0.25">
      <c r="A70" s="4">
        <v>42416</v>
      </c>
      <c r="B70" s="5" t="s">
        <v>6</v>
      </c>
      <c r="C70" s="8">
        <v>6</v>
      </c>
      <c r="D70" s="20" t="s">
        <v>42</v>
      </c>
      <c r="E70" s="8">
        <v>7</v>
      </c>
      <c r="F70" s="8">
        <v>6</v>
      </c>
      <c r="G70" s="20" t="s">
        <v>42</v>
      </c>
      <c r="H70" s="8">
        <v>3</v>
      </c>
      <c r="I70" s="8">
        <v>6</v>
      </c>
      <c r="J70" s="8">
        <v>6</v>
      </c>
      <c r="K70" s="8">
        <v>6</v>
      </c>
      <c r="L70" s="3">
        <f t="shared" si="6"/>
        <v>21</v>
      </c>
      <c r="M70" s="3">
        <f t="shared" si="5"/>
        <v>3</v>
      </c>
      <c r="N70" s="3">
        <f t="shared" si="7"/>
        <v>19</v>
      </c>
      <c r="O70" s="26">
        <f t="shared" si="8"/>
        <v>2.7142857142857144</v>
      </c>
    </row>
    <row r="71" spans="1:15" x14ac:dyDescent="0.25">
      <c r="A71" s="4">
        <v>42417</v>
      </c>
      <c r="B71" s="5" t="s">
        <v>7</v>
      </c>
      <c r="C71" s="8">
        <v>6</v>
      </c>
      <c r="D71" s="20" t="s">
        <v>42</v>
      </c>
      <c r="E71" s="8">
        <v>7</v>
      </c>
      <c r="F71" s="8">
        <v>6</v>
      </c>
      <c r="G71" s="20" t="s">
        <v>42</v>
      </c>
      <c r="H71" s="8">
        <v>3</v>
      </c>
      <c r="I71" s="8">
        <v>6</v>
      </c>
      <c r="J71" s="8">
        <v>6</v>
      </c>
      <c r="K71" s="8">
        <v>6</v>
      </c>
      <c r="L71" s="3">
        <f t="shared" si="6"/>
        <v>21</v>
      </c>
      <c r="M71" s="3">
        <f t="shared" si="5"/>
        <v>3</v>
      </c>
      <c r="N71" s="3">
        <f t="shared" si="7"/>
        <v>19</v>
      </c>
      <c r="O71" s="26">
        <f t="shared" si="8"/>
        <v>2.7142857142857144</v>
      </c>
    </row>
    <row r="72" spans="1:15" x14ac:dyDescent="0.25">
      <c r="A72" s="4">
        <v>42420</v>
      </c>
      <c r="B72" s="6" t="s">
        <v>8</v>
      </c>
      <c r="C72" s="8">
        <v>6</v>
      </c>
      <c r="D72" s="20" t="s">
        <v>42</v>
      </c>
      <c r="E72" s="8">
        <v>7</v>
      </c>
      <c r="F72" s="8">
        <v>6</v>
      </c>
      <c r="G72" s="20" t="s">
        <v>42</v>
      </c>
      <c r="H72" s="8">
        <v>3</v>
      </c>
      <c r="I72" s="8">
        <v>6</v>
      </c>
      <c r="J72" s="8">
        <v>6</v>
      </c>
      <c r="K72" s="8">
        <v>6</v>
      </c>
      <c r="L72" s="3">
        <f t="shared" si="6"/>
        <v>21</v>
      </c>
      <c r="M72" s="3">
        <f t="shared" si="5"/>
        <v>3</v>
      </c>
      <c r="N72" s="3">
        <f t="shared" si="7"/>
        <v>19</v>
      </c>
      <c r="O72" s="26">
        <f t="shared" si="8"/>
        <v>2.7142857142857144</v>
      </c>
    </row>
    <row r="73" spans="1:15" x14ac:dyDescent="0.25">
      <c r="A73" s="4">
        <v>42421</v>
      </c>
      <c r="B73" s="6" t="s">
        <v>9</v>
      </c>
      <c r="C73" s="8">
        <v>6</v>
      </c>
      <c r="D73" s="20" t="s">
        <v>42</v>
      </c>
      <c r="E73" s="8">
        <v>7</v>
      </c>
      <c r="F73" s="8">
        <v>6</v>
      </c>
      <c r="G73" s="20" t="s">
        <v>42</v>
      </c>
      <c r="H73" s="8">
        <v>3</v>
      </c>
      <c r="I73" s="8">
        <v>6</v>
      </c>
      <c r="J73" s="8">
        <v>6</v>
      </c>
      <c r="K73" s="8">
        <v>6</v>
      </c>
      <c r="L73" s="3">
        <f t="shared" si="6"/>
        <v>21</v>
      </c>
      <c r="M73" s="3">
        <f t="shared" si="5"/>
        <v>3</v>
      </c>
      <c r="N73" s="3">
        <f t="shared" si="7"/>
        <v>19</v>
      </c>
      <c r="O73" s="26">
        <f t="shared" si="8"/>
        <v>2.7142857142857144</v>
      </c>
    </row>
    <row r="74" spans="1:15" x14ac:dyDescent="0.25">
      <c r="A74" s="4">
        <v>42422</v>
      </c>
      <c r="B74" s="6" t="s">
        <v>5</v>
      </c>
      <c r="C74" s="8">
        <v>6</v>
      </c>
      <c r="D74" s="20" t="s">
        <v>42</v>
      </c>
      <c r="E74" s="8">
        <v>7</v>
      </c>
      <c r="F74" s="8">
        <v>6</v>
      </c>
      <c r="G74" s="20" t="s">
        <v>42</v>
      </c>
      <c r="H74" s="8">
        <v>3</v>
      </c>
      <c r="I74" s="8">
        <v>6</v>
      </c>
      <c r="J74" s="8">
        <v>6</v>
      </c>
      <c r="K74" s="8">
        <v>6</v>
      </c>
      <c r="L74" s="3">
        <f t="shared" si="6"/>
        <v>21</v>
      </c>
      <c r="M74" s="3">
        <f t="shared" si="5"/>
        <v>3</v>
      </c>
      <c r="N74" s="3">
        <f t="shared" si="7"/>
        <v>19</v>
      </c>
      <c r="O74" s="26">
        <f t="shared" si="8"/>
        <v>2.7142857142857144</v>
      </c>
    </row>
    <row r="75" spans="1:15" x14ac:dyDescent="0.25">
      <c r="A75" s="4">
        <v>42423</v>
      </c>
      <c r="B75" s="6" t="s">
        <v>6</v>
      </c>
      <c r="C75" s="8">
        <v>6</v>
      </c>
      <c r="D75" s="20" t="s">
        <v>42</v>
      </c>
      <c r="E75" s="8">
        <v>7</v>
      </c>
      <c r="F75" s="8">
        <v>6</v>
      </c>
      <c r="G75" s="20" t="s">
        <v>42</v>
      </c>
      <c r="H75" s="8">
        <v>3</v>
      </c>
      <c r="I75" s="8">
        <v>6</v>
      </c>
      <c r="J75" s="8">
        <v>6</v>
      </c>
      <c r="K75" s="8">
        <v>6</v>
      </c>
      <c r="L75" s="3">
        <f t="shared" si="6"/>
        <v>21</v>
      </c>
      <c r="M75" s="3">
        <f t="shared" si="5"/>
        <v>3</v>
      </c>
      <c r="N75" s="3">
        <f t="shared" si="7"/>
        <v>19</v>
      </c>
      <c r="O75" s="26">
        <f t="shared" si="8"/>
        <v>2.7142857142857144</v>
      </c>
    </row>
    <row r="76" spans="1:15" x14ac:dyDescent="0.25">
      <c r="A76" s="4">
        <v>42424</v>
      </c>
      <c r="B76" s="6" t="s">
        <v>7</v>
      </c>
      <c r="C76" s="8">
        <v>6</v>
      </c>
      <c r="D76" s="20" t="s">
        <v>42</v>
      </c>
      <c r="E76" s="8">
        <v>7</v>
      </c>
      <c r="F76" s="8">
        <v>6</v>
      </c>
      <c r="G76" s="20" t="s">
        <v>42</v>
      </c>
      <c r="H76" s="8">
        <v>3</v>
      </c>
      <c r="I76" s="8">
        <v>6</v>
      </c>
      <c r="J76" s="8">
        <v>6</v>
      </c>
      <c r="K76" s="8">
        <v>6</v>
      </c>
      <c r="L76" s="3">
        <f t="shared" si="6"/>
        <v>21</v>
      </c>
      <c r="M76" s="3">
        <f t="shared" si="5"/>
        <v>3</v>
      </c>
      <c r="N76" s="3">
        <f t="shared" si="7"/>
        <v>19</v>
      </c>
      <c r="O76" s="26">
        <f t="shared" si="8"/>
        <v>2.7142857142857144</v>
      </c>
    </row>
    <row r="79" spans="1:15" x14ac:dyDescent="0.25">
      <c r="A79" s="28" t="s">
        <v>64</v>
      </c>
    </row>
    <row r="80" spans="1:15" ht="45" x14ac:dyDescent="0.25">
      <c r="A80" s="29" t="s">
        <v>70</v>
      </c>
    </row>
    <row r="81" spans="1:17" x14ac:dyDescent="0.25">
      <c r="A81" s="14"/>
      <c r="B81" s="31">
        <v>42688</v>
      </c>
      <c r="C81" s="31">
        <v>42695</v>
      </c>
      <c r="D81" s="31">
        <v>42702</v>
      </c>
      <c r="E81" s="31">
        <v>42709</v>
      </c>
      <c r="F81" s="31">
        <v>42716</v>
      </c>
      <c r="G81" s="31">
        <v>42723</v>
      </c>
      <c r="H81" s="31">
        <v>42730</v>
      </c>
      <c r="I81" s="31">
        <v>42737</v>
      </c>
      <c r="J81" s="31">
        <v>42744</v>
      </c>
      <c r="K81" s="31">
        <v>42385</v>
      </c>
      <c r="L81" s="31">
        <v>42758</v>
      </c>
      <c r="M81" s="31">
        <v>42765</v>
      </c>
      <c r="N81" s="31">
        <v>42406</v>
      </c>
      <c r="O81" s="31">
        <v>42413</v>
      </c>
      <c r="P81" s="31">
        <v>42420</v>
      </c>
      <c r="Q81" s="31"/>
    </row>
    <row r="82" spans="1:17" x14ac:dyDescent="0.25">
      <c r="A82" s="1">
        <v>1</v>
      </c>
      <c r="B82" s="1" t="s">
        <v>34</v>
      </c>
      <c r="C82" s="1">
        <v>4</v>
      </c>
      <c r="D82" s="1">
        <f>L12/6</f>
        <v>2</v>
      </c>
      <c r="E82" s="1">
        <v>3</v>
      </c>
      <c r="F82" s="1">
        <v>3</v>
      </c>
      <c r="G82" s="1">
        <v>0.5</v>
      </c>
      <c r="H82" s="1">
        <v>0</v>
      </c>
      <c r="I82" s="1">
        <v>0</v>
      </c>
      <c r="J82" s="1">
        <v>2</v>
      </c>
      <c r="K82" s="1">
        <v>1</v>
      </c>
      <c r="L82" s="1">
        <v>3</v>
      </c>
      <c r="M82" s="1">
        <v>3</v>
      </c>
      <c r="N82" s="1">
        <v>2</v>
      </c>
      <c r="O82" s="1">
        <v>3</v>
      </c>
      <c r="P82" s="1">
        <v>3</v>
      </c>
      <c r="Q82" s="1"/>
    </row>
    <row r="83" spans="1:17" x14ac:dyDescent="0.25">
      <c r="A83" s="1">
        <v>2</v>
      </c>
      <c r="B83" s="1">
        <v>3</v>
      </c>
      <c r="C83" s="1">
        <v>4</v>
      </c>
      <c r="D83" s="1">
        <f>L13/6</f>
        <v>2</v>
      </c>
      <c r="E83" s="1">
        <v>3</v>
      </c>
      <c r="F83" s="1">
        <v>4</v>
      </c>
      <c r="G83" s="1">
        <v>0.5</v>
      </c>
      <c r="H83" s="1">
        <v>0</v>
      </c>
      <c r="I83" s="1">
        <v>1</v>
      </c>
      <c r="J83" s="1">
        <v>2</v>
      </c>
      <c r="K83" s="1">
        <v>1</v>
      </c>
      <c r="L83" s="1">
        <v>3</v>
      </c>
      <c r="M83" s="1">
        <v>3</v>
      </c>
      <c r="N83" s="1">
        <v>2</v>
      </c>
      <c r="O83" s="1">
        <v>3</v>
      </c>
      <c r="P83" s="1">
        <v>3</v>
      </c>
      <c r="Q83" s="1"/>
    </row>
    <row r="84" spans="1:17" x14ac:dyDescent="0.25">
      <c r="A84" s="1">
        <v>3</v>
      </c>
      <c r="B84" s="1">
        <v>3</v>
      </c>
      <c r="C84" s="1">
        <v>4</v>
      </c>
      <c r="D84" s="1" t="s">
        <v>63</v>
      </c>
      <c r="E84" s="1">
        <v>3</v>
      </c>
      <c r="F84" s="1">
        <v>3</v>
      </c>
      <c r="G84" s="1">
        <v>0.5</v>
      </c>
      <c r="H84" s="1">
        <v>0</v>
      </c>
      <c r="I84" s="1">
        <v>2</v>
      </c>
      <c r="J84" s="1">
        <v>1</v>
      </c>
      <c r="K84" s="1">
        <v>1</v>
      </c>
      <c r="L84" s="1">
        <v>3</v>
      </c>
      <c r="M84" s="1">
        <v>3</v>
      </c>
      <c r="N84" s="1">
        <v>2</v>
      </c>
      <c r="O84" s="1">
        <v>3</v>
      </c>
      <c r="P84" s="1">
        <v>3</v>
      </c>
      <c r="Q84" s="1"/>
    </row>
    <row r="85" spans="1:17" x14ac:dyDescent="0.25">
      <c r="A85" s="1">
        <v>4</v>
      </c>
      <c r="B85" s="1">
        <v>4</v>
      </c>
      <c r="C85" s="1">
        <v>3</v>
      </c>
      <c r="D85" s="1">
        <f>L15/6</f>
        <v>3</v>
      </c>
      <c r="E85" s="1">
        <v>4</v>
      </c>
      <c r="F85" s="1">
        <v>3</v>
      </c>
      <c r="G85" s="1">
        <v>0.5</v>
      </c>
      <c r="H85" s="1">
        <v>0</v>
      </c>
      <c r="I85" s="1">
        <v>3</v>
      </c>
      <c r="J85" s="1">
        <v>1</v>
      </c>
      <c r="K85" s="1">
        <v>1</v>
      </c>
      <c r="L85" s="1">
        <v>3</v>
      </c>
      <c r="M85" s="1">
        <v>3</v>
      </c>
      <c r="N85" s="1">
        <v>2</v>
      </c>
      <c r="O85" s="1">
        <v>3</v>
      </c>
      <c r="P85" s="1">
        <v>3</v>
      </c>
      <c r="Q85" s="1"/>
    </row>
    <row r="86" spans="1:17" x14ac:dyDescent="0.25">
      <c r="A86" s="1">
        <v>5</v>
      </c>
      <c r="B86" s="1">
        <v>4</v>
      </c>
      <c r="C86" s="1">
        <v>3</v>
      </c>
      <c r="D86" s="1">
        <f>L16/6</f>
        <v>3</v>
      </c>
      <c r="E86" s="1">
        <v>3</v>
      </c>
      <c r="F86" s="1">
        <v>2</v>
      </c>
      <c r="G86" s="1">
        <v>0</v>
      </c>
      <c r="H86" s="1">
        <v>0</v>
      </c>
      <c r="I86" s="1">
        <v>3</v>
      </c>
      <c r="J86" s="1">
        <v>1</v>
      </c>
      <c r="K86" s="1">
        <v>2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/>
    </row>
    <row r="87" spans="1:17" x14ac:dyDescent="0.25">
      <c r="A87" s="33" t="s">
        <v>66</v>
      </c>
      <c r="B87" s="1">
        <f>SUM(B82:B86)</f>
        <v>14</v>
      </c>
      <c r="C87" s="39">
        <f t="shared" ref="C87:Q87" si="9">SUM(C82:C86)</f>
        <v>18</v>
      </c>
      <c r="D87" s="39">
        <f t="shared" si="9"/>
        <v>10</v>
      </c>
      <c r="E87" s="39">
        <f t="shared" si="9"/>
        <v>16</v>
      </c>
      <c r="F87" s="39">
        <f t="shared" si="9"/>
        <v>15</v>
      </c>
      <c r="G87" s="39">
        <f t="shared" si="9"/>
        <v>2</v>
      </c>
      <c r="H87" s="39">
        <f t="shared" si="9"/>
        <v>0</v>
      </c>
      <c r="I87" s="1">
        <f t="shared" si="9"/>
        <v>9</v>
      </c>
      <c r="J87" s="1">
        <f t="shared" si="9"/>
        <v>7</v>
      </c>
      <c r="K87" s="1">
        <f t="shared" si="9"/>
        <v>6</v>
      </c>
      <c r="L87" s="1">
        <f t="shared" si="9"/>
        <v>15</v>
      </c>
      <c r="M87" s="1">
        <f t="shared" si="9"/>
        <v>15</v>
      </c>
      <c r="N87" s="1">
        <f t="shared" si="9"/>
        <v>11</v>
      </c>
      <c r="O87" s="1">
        <f t="shared" si="9"/>
        <v>15</v>
      </c>
      <c r="P87" s="1">
        <f t="shared" si="9"/>
        <v>15</v>
      </c>
      <c r="Q87" s="1">
        <f t="shared" si="9"/>
        <v>0</v>
      </c>
    </row>
    <row r="88" spans="1:17" x14ac:dyDescent="0.25">
      <c r="Q88" s="26"/>
    </row>
    <row r="89" spans="1:17" x14ac:dyDescent="0.25">
      <c r="A89" s="30" t="s">
        <v>65</v>
      </c>
      <c r="Q89" s="26"/>
    </row>
    <row r="90" spans="1:17" x14ac:dyDescent="0.25">
      <c r="A90" s="30" t="s">
        <v>35</v>
      </c>
      <c r="Q90" s="26"/>
    </row>
    <row r="91" spans="1:17" x14ac:dyDescent="0.25">
      <c r="A91" s="14"/>
      <c r="B91" s="31">
        <v>42688</v>
      </c>
      <c r="C91" s="31">
        <v>42695</v>
      </c>
      <c r="D91" s="31">
        <v>42702</v>
      </c>
      <c r="E91" s="31">
        <v>42709</v>
      </c>
      <c r="F91" s="31">
        <v>42716</v>
      </c>
      <c r="G91" s="31">
        <v>42723</v>
      </c>
      <c r="H91" s="31">
        <v>42730</v>
      </c>
      <c r="I91" s="31">
        <v>42737</v>
      </c>
      <c r="J91" s="31">
        <v>42744</v>
      </c>
      <c r="K91" s="31">
        <v>42385</v>
      </c>
      <c r="L91" s="31">
        <v>42758</v>
      </c>
      <c r="M91" s="31">
        <v>42765</v>
      </c>
      <c r="N91" s="31">
        <v>42406</v>
      </c>
      <c r="O91" s="31">
        <v>42413</v>
      </c>
      <c r="P91" s="31">
        <v>42420</v>
      </c>
      <c r="Q91" s="1"/>
    </row>
    <row r="92" spans="1:17" x14ac:dyDescent="0.25">
      <c r="A92" s="1">
        <v>1</v>
      </c>
      <c r="B92" s="1">
        <v>4</v>
      </c>
      <c r="C92" s="1">
        <v>4</v>
      </c>
      <c r="D92" s="1">
        <v>4</v>
      </c>
      <c r="E92" s="1">
        <v>4</v>
      </c>
      <c r="F92" s="1">
        <v>4</v>
      </c>
      <c r="G92" s="1">
        <v>3</v>
      </c>
      <c r="H92" s="41">
        <v>0</v>
      </c>
      <c r="I92" s="41">
        <v>0</v>
      </c>
      <c r="J92" s="41">
        <v>2</v>
      </c>
      <c r="K92" s="41">
        <v>2</v>
      </c>
      <c r="L92" s="41">
        <v>2</v>
      </c>
      <c r="M92" s="41">
        <v>1</v>
      </c>
      <c r="N92" s="41">
        <v>2</v>
      </c>
      <c r="O92" s="41">
        <v>2</v>
      </c>
      <c r="P92" s="41">
        <v>2</v>
      </c>
      <c r="Q92" s="1"/>
    </row>
    <row r="93" spans="1:17" x14ac:dyDescent="0.25">
      <c r="A93" s="1">
        <v>2</v>
      </c>
      <c r="B93" s="1">
        <v>4</v>
      </c>
      <c r="C93" s="1">
        <v>5</v>
      </c>
      <c r="D93" s="1">
        <v>4</v>
      </c>
      <c r="E93" s="1">
        <v>4</v>
      </c>
      <c r="F93" s="1">
        <v>4</v>
      </c>
      <c r="G93" s="1">
        <v>3</v>
      </c>
      <c r="H93" s="41">
        <v>3</v>
      </c>
      <c r="I93" s="41">
        <v>3</v>
      </c>
      <c r="J93" s="41">
        <v>3</v>
      </c>
      <c r="K93" s="41">
        <v>3</v>
      </c>
      <c r="L93" s="41">
        <v>3</v>
      </c>
      <c r="M93" s="41">
        <v>2</v>
      </c>
      <c r="N93" s="41">
        <v>1.7142857142857142</v>
      </c>
      <c r="O93" s="41">
        <v>3</v>
      </c>
      <c r="P93" s="41">
        <v>3</v>
      </c>
      <c r="Q93" s="1"/>
    </row>
    <row r="94" spans="1:17" x14ac:dyDescent="0.25">
      <c r="A94" s="1">
        <v>3</v>
      </c>
      <c r="B94" s="1">
        <v>4</v>
      </c>
      <c r="C94" s="1">
        <v>3</v>
      </c>
      <c r="D94" s="1" t="s">
        <v>63</v>
      </c>
      <c r="E94" s="1">
        <v>4</v>
      </c>
      <c r="F94" s="1">
        <v>4</v>
      </c>
      <c r="G94" s="1">
        <v>3</v>
      </c>
      <c r="H94" s="41">
        <v>3</v>
      </c>
      <c r="I94" s="41">
        <v>4</v>
      </c>
      <c r="J94" s="41">
        <v>2</v>
      </c>
      <c r="K94" s="41">
        <v>2</v>
      </c>
      <c r="L94" s="41">
        <v>2</v>
      </c>
      <c r="M94" s="41">
        <v>1</v>
      </c>
      <c r="N94" s="41">
        <v>1.7142857142857142</v>
      </c>
      <c r="O94" s="41">
        <v>2</v>
      </c>
      <c r="P94" s="41">
        <v>2</v>
      </c>
      <c r="Q94" s="1"/>
    </row>
    <row r="95" spans="1:17" x14ac:dyDescent="0.25">
      <c r="A95" s="1">
        <v>4</v>
      </c>
      <c r="B95" s="1">
        <v>4</v>
      </c>
      <c r="C95" s="1">
        <v>4</v>
      </c>
      <c r="D95" s="1">
        <v>4</v>
      </c>
      <c r="E95" s="1">
        <v>4</v>
      </c>
      <c r="F95" s="1">
        <v>4</v>
      </c>
      <c r="G95" s="1">
        <v>3</v>
      </c>
      <c r="H95" s="41">
        <v>2</v>
      </c>
      <c r="I95" s="41">
        <v>1</v>
      </c>
      <c r="J95" s="41">
        <v>3</v>
      </c>
      <c r="K95" s="41">
        <v>3</v>
      </c>
      <c r="L95" s="41">
        <v>3</v>
      </c>
      <c r="M95" s="41">
        <v>2</v>
      </c>
      <c r="N95" s="41">
        <v>1.7142857142857142</v>
      </c>
      <c r="O95" s="41">
        <v>3</v>
      </c>
      <c r="P95" s="41">
        <v>3</v>
      </c>
      <c r="Q95" s="1"/>
    </row>
    <row r="96" spans="1:17" x14ac:dyDescent="0.25">
      <c r="A96" s="1">
        <v>5</v>
      </c>
      <c r="B96" s="1">
        <v>4</v>
      </c>
      <c r="C96" s="1">
        <v>4</v>
      </c>
      <c r="D96" s="1">
        <v>4</v>
      </c>
      <c r="E96" s="1">
        <v>4</v>
      </c>
      <c r="F96" s="1">
        <v>4</v>
      </c>
      <c r="G96" s="1">
        <v>0</v>
      </c>
      <c r="H96" s="41">
        <v>0</v>
      </c>
      <c r="I96" s="41">
        <v>2</v>
      </c>
      <c r="J96" s="41">
        <v>2</v>
      </c>
      <c r="K96" s="41">
        <v>2</v>
      </c>
      <c r="L96" s="41">
        <v>2</v>
      </c>
      <c r="M96" s="41">
        <v>1</v>
      </c>
      <c r="N96" s="41">
        <v>1.7142857142857142</v>
      </c>
      <c r="O96" s="41">
        <v>2</v>
      </c>
      <c r="P96" s="41">
        <v>2</v>
      </c>
      <c r="Q96" s="1"/>
    </row>
    <row r="97" spans="1:19" x14ac:dyDescent="0.25">
      <c r="A97" s="33" t="s">
        <v>66</v>
      </c>
      <c r="B97" s="1">
        <f>SUM(B92:B96)</f>
        <v>20</v>
      </c>
      <c r="C97" s="1">
        <f t="shared" ref="C97:P97" si="10">SUM(C92:C96)</f>
        <v>20</v>
      </c>
      <c r="D97" s="1">
        <f t="shared" si="10"/>
        <v>16</v>
      </c>
      <c r="E97" s="1">
        <f t="shared" si="10"/>
        <v>20</v>
      </c>
      <c r="F97" s="1">
        <f t="shared" si="10"/>
        <v>20</v>
      </c>
      <c r="G97" s="1">
        <f t="shared" si="10"/>
        <v>12</v>
      </c>
      <c r="H97" s="1">
        <f t="shared" si="10"/>
        <v>8</v>
      </c>
      <c r="I97" s="1">
        <f t="shared" si="10"/>
        <v>10</v>
      </c>
      <c r="J97" s="1">
        <f t="shared" si="10"/>
        <v>12</v>
      </c>
      <c r="K97" s="1">
        <f t="shared" si="10"/>
        <v>12</v>
      </c>
      <c r="L97" s="1">
        <f t="shared" si="10"/>
        <v>12</v>
      </c>
      <c r="M97" s="1">
        <f t="shared" si="10"/>
        <v>7</v>
      </c>
      <c r="N97" s="1">
        <f t="shared" si="10"/>
        <v>8.8571428571428577</v>
      </c>
      <c r="O97" s="1">
        <f t="shared" si="10"/>
        <v>12</v>
      </c>
      <c r="P97" s="1">
        <f t="shared" si="10"/>
        <v>12</v>
      </c>
      <c r="Q97" s="1">
        <f>SUM(B97:N97)</f>
        <v>177.85714285714286</v>
      </c>
    </row>
    <row r="98" spans="1:19" x14ac:dyDescent="0.25">
      <c r="Q98" s="3">
        <f>SUM(Q87,Q97)</f>
        <v>177.85714285714286</v>
      </c>
    </row>
    <row r="99" spans="1:19" x14ac:dyDescent="0.25">
      <c r="A99" s="3" t="s">
        <v>85</v>
      </c>
      <c r="B99" s="3">
        <f>B87+B97</f>
        <v>34</v>
      </c>
      <c r="C99" s="3">
        <f t="shared" ref="C99:P99" si="11">C87+C97</f>
        <v>38</v>
      </c>
      <c r="D99" s="3">
        <f t="shared" si="11"/>
        <v>26</v>
      </c>
      <c r="E99" s="3">
        <f t="shared" si="11"/>
        <v>36</v>
      </c>
      <c r="F99" s="3">
        <f t="shared" si="11"/>
        <v>35</v>
      </c>
      <c r="G99" s="3">
        <f t="shared" si="11"/>
        <v>14</v>
      </c>
      <c r="H99" s="3">
        <f t="shared" si="11"/>
        <v>8</v>
      </c>
      <c r="I99" s="3">
        <f t="shared" si="11"/>
        <v>19</v>
      </c>
      <c r="J99" s="3">
        <f t="shared" si="11"/>
        <v>19</v>
      </c>
      <c r="K99" s="3">
        <f t="shared" si="11"/>
        <v>18</v>
      </c>
      <c r="L99" s="42">
        <f t="shared" si="11"/>
        <v>27</v>
      </c>
      <c r="M99" s="3">
        <v>22</v>
      </c>
      <c r="N99" s="3">
        <f t="shared" si="11"/>
        <v>19.857142857142858</v>
      </c>
      <c r="O99" s="3">
        <f t="shared" si="11"/>
        <v>27</v>
      </c>
      <c r="P99" s="3">
        <f t="shared" si="11"/>
        <v>27</v>
      </c>
      <c r="Q99" s="26"/>
    </row>
    <row r="100" spans="1:19" x14ac:dyDescent="0.25">
      <c r="A100" s="3" t="s">
        <v>86</v>
      </c>
      <c r="B100" s="40">
        <f>B99/B107</f>
        <v>0.11221122112211221</v>
      </c>
      <c r="C100" s="40">
        <f>(C99/$B$107)+B100</f>
        <v>0.23762376237623761</v>
      </c>
      <c r="D100" s="40">
        <f>(D99/$B$107)+C100</f>
        <v>0.32343234323432341</v>
      </c>
      <c r="E100" s="40">
        <f t="shared" ref="E100:N100" si="12">(E99/$B$107)+D100</f>
        <v>0.44224422442244221</v>
      </c>
      <c r="F100" s="40">
        <f t="shared" si="12"/>
        <v>0.55775577557755773</v>
      </c>
      <c r="G100" s="40">
        <f t="shared" si="12"/>
        <v>0.60396039603960394</v>
      </c>
      <c r="H100" s="40">
        <f t="shared" si="12"/>
        <v>0.63036303630363033</v>
      </c>
      <c r="I100" s="40">
        <f t="shared" si="12"/>
        <v>0.69306930693069302</v>
      </c>
      <c r="J100" s="40">
        <f t="shared" si="12"/>
        <v>0.75577557755775571</v>
      </c>
      <c r="K100" s="40">
        <f t="shared" si="12"/>
        <v>0.81518151815181517</v>
      </c>
      <c r="L100" s="40">
        <f t="shared" si="12"/>
        <v>0.90429042904290424</v>
      </c>
      <c r="M100" s="40">
        <f t="shared" si="12"/>
        <v>0.97689768976897684</v>
      </c>
      <c r="N100" s="40">
        <f t="shared" si="12"/>
        <v>1.0424328147100423</v>
      </c>
      <c r="O100" s="40">
        <f t="shared" ref="O100" si="13">(O99/$B$107)+N100</f>
        <v>1.1315417256011315</v>
      </c>
      <c r="P100" s="40">
        <f t="shared" ref="P100" si="14">(P99/$B$107)+O100</f>
        <v>1.2206506364922207</v>
      </c>
      <c r="Q100" s="26"/>
    </row>
    <row r="101" spans="1:19" x14ac:dyDescent="0.25">
      <c r="B101" s="38"/>
      <c r="C101" s="38"/>
      <c r="D101" s="38"/>
      <c r="E101" s="38"/>
      <c r="F101" s="38"/>
      <c r="Q101" s="26"/>
    </row>
    <row r="102" spans="1:19" x14ac:dyDescent="0.25">
      <c r="A102" s="3" t="s">
        <v>76</v>
      </c>
      <c r="B102" s="3">
        <v>30</v>
      </c>
      <c r="C102" s="3">
        <v>40</v>
      </c>
      <c r="D102" s="3">
        <v>26</v>
      </c>
      <c r="E102" s="3">
        <v>35</v>
      </c>
      <c r="F102" s="3">
        <v>19</v>
      </c>
      <c r="G102" s="3">
        <v>10</v>
      </c>
      <c r="H102" s="3">
        <v>10</v>
      </c>
      <c r="I102" s="3">
        <v>12</v>
      </c>
      <c r="J102" s="3">
        <v>18</v>
      </c>
      <c r="K102" s="3">
        <v>21</v>
      </c>
      <c r="L102" s="3">
        <v>19</v>
      </c>
      <c r="M102" s="3">
        <v>9</v>
      </c>
      <c r="N102" s="3">
        <v>10</v>
      </c>
      <c r="Q102" s="26"/>
    </row>
    <row r="103" spans="1:19" ht="30" x14ac:dyDescent="0.25">
      <c r="A103" s="27" t="s">
        <v>89</v>
      </c>
      <c r="B103" s="3">
        <v>0</v>
      </c>
      <c r="C103" s="3">
        <v>0</v>
      </c>
      <c r="D103" s="3">
        <v>26</v>
      </c>
      <c r="E103" s="3">
        <v>0</v>
      </c>
      <c r="F103" s="3">
        <v>0</v>
      </c>
      <c r="G103" s="3">
        <v>1</v>
      </c>
      <c r="H103" s="3">
        <v>0</v>
      </c>
      <c r="I103" s="3">
        <v>2</v>
      </c>
      <c r="J103" s="3">
        <v>6</v>
      </c>
      <c r="K103" s="3">
        <v>4</v>
      </c>
      <c r="L103" s="3">
        <v>3</v>
      </c>
      <c r="M103" s="3">
        <v>0</v>
      </c>
      <c r="N103" s="3">
        <v>1</v>
      </c>
      <c r="Q103" s="26"/>
    </row>
    <row r="104" spans="1:19" x14ac:dyDescent="0.25">
      <c r="B104" s="40">
        <f>(B102+B103)/B107</f>
        <v>9.9009900990099015E-2</v>
      </c>
      <c r="C104" s="40">
        <f>(C102)/$B$107 +B104</f>
        <v>0.23102310231023102</v>
      </c>
      <c r="D104" s="40">
        <f>SUM(D102+D103)/$B$107 +C104</f>
        <v>0.40264026402640263</v>
      </c>
      <c r="E104" s="40">
        <f t="shared" ref="E104:N104" si="15">SUM(E102+E103)/$B$107 +D104</f>
        <v>0.51815181518151809</v>
      </c>
      <c r="F104" s="40">
        <f t="shared" si="15"/>
        <v>0.58085808580858078</v>
      </c>
      <c r="G104" s="40">
        <f t="shared" si="15"/>
        <v>0.61716171617161708</v>
      </c>
      <c r="H104" s="40">
        <f t="shared" si="15"/>
        <v>0.65016501650165004</v>
      </c>
      <c r="I104" s="40">
        <f t="shared" si="15"/>
        <v>0.69636963696369625</v>
      </c>
      <c r="J104" s="40">
        <f t="shared" si="15"/>
        <v>0.77557755775577542</v>
      </c>
      <c r="K104" s="40">
        <f t="shared" si="15"/>
        <v>0.85808580858085792</v>
      </c>
      <c r="L104" s="40">
        <f t="shared" si="15"/>
        <v>0.93069306930693052</v>
      </c>
      <c r="M104" s="40">
        <f t="shared" si="15"/>
        <v>0.96039603960396025</v>
      </c>
      <c r="N104" s="40">
        <f t="shared" si="15"/>
        <v>0.99669966996699655</v>
      </c>
      <c r="Q104" s="26"/>
    </row>
    <row r="105" spans="1:19" x14ac:dyDescent="0.25">
      <c r="Q105" s="26"/>
    </row>
    <row r="106" spans="1:19" x14ac:dyDescent="0.25">
      <c r="Q106" s="26"/>
      <c r="S106" s="3">
        <v>3</v>
      </c>
    </row>
    <row r="107" spans="1:19" x14ac:dyDescent="0.25">
      <c r="A107" s="3" t="s">
        <v>88</v>
      </c>
      <c r="B107" s="3">
        <v>303</v>
      </c>
      <c r="Q107" s="26"/>
      <c r="S107" s="3">
        <v>3</v>
      </c>
    </row>
    <row r="108" spans="1:19" x14ac:dyDescent="0.25">
      <c r="Q108" s="26"/>
      <c r="S108" s="3">
        <v>3</v>
      </c>
    </row>
    <row r="109" spans="1:19" x14ac:dyDescent="0.25">
      <c r="Q109" s="26"/>
      <c r="S109" s="3">
        <v>3</v>
      </c>
    </row>
    <row r="110" spans="1:19" x14ac:dyDescent="0.25">
      <c r="Q110" s="26"/>
      <c r="S110" s="3">
        <v>3</v>
      </c>
    </row>
    <row r="111" spans="1:19" x14ac:dyDescent="0.25">
      <c r="Q111" s="26"/>
      <c r="S111" s="3">
        <v>3</v>
      </c>
    </row>
    <row r="112" spans="1:19" x14ac:dyDescent="0.25">
      <c r="Q112" s="26"/>
      <c r="S112" s="3">
        <v>3</v>
      </c>
    </row>
    <row r="113" spans="17:19" x14ac:dyDescent="0.25">
      <c r="Q113" s="26"/>
      <c r="S113" s="3">
        <v>3</v>
      </c>
    </row>
    <row r="114" spans="17:19" x14ac:dyDescent="0.25">
      <c r="Q114" s="26"/>
      <c r="S114" s="3">
        <v>3</v>
      </c>
    </row>
    <row r="115" spans="17:19" x14ac:dyDescent="0.25">
      <c r="Q115" s="26"/>
      <c r="S115" s="3">
        <v>3</v>
      </c>
    </row>
    <row r="116" spans="17:19" x14ac:dyDescent="0.25">
      <c r="Q116" s="26"/>
    </row>
    <row r="117" spans="17:19" x14ac:dyDescent="0.25">
      <c r="Q117" s="26"/>
    </row>
    <row r="118" spans="17:19" x14ac:dyDescent="0.25">
      <c r="Q118" s="26"/>
    </row>
    <row r="119" spans="17:19" x14ac:dyDescent="0.25">
      <c r="Q119" s="26"/>
    </row>
    <row r="120" spans="17:19" x14ac:dyDescent="0.25">
      <c r="Q120" s="26"/>
    </row>
    <row r="121" spans="17:19" x14ac:dyDescent="0.25">
      <c r="Q121" s="26"/>
    </row>
    <row r="122" spans="17:19" x14ac:dyDescent="0.25">
      <c r="Q122" s="26"/>
    </row>
    <row r="123" spans="17:19" x14ac:dyDescent="0.25">
      <c r="Q123" s="26"/>
    </row>
    <row r="124" spans="17:19" x14ac:dyDescent="0.25">
      <c r="Q124" s="26"/>
    </row>
    <row r="125" spans="17:19" x14ac:dyDescent="0.25">
      <c r="Q125" s="26"/>
    </row>
    <row r="126" spans="17:19" x14ac:dyDescent="0.25">
      <c r="Q126" s="26"/>
    </row>
    <row r="127" spans="17:19" x14ac:dyDescent="0.25">
      <c r="Q127" s="26"/>
    </row>
    <row r="128" spans="17:19" x14ac:dyDescent="0.25">
      <c r="Q128" s="26"/>
    </row>
    <row r="129" spans="17:17" x14ac:dyDescent="0.25">
      <c r="Q129" s="26"/>
    </row>
    <row r="130" spans="17:17" x14ac:dyDescent="0.25">
      <c r="Q130" s="26"/>
    </row>
    <row r="131" spans="17:17" x14ac:dyDescent="0.25">
      <c r="Q131" s="26"/>
    </row>
    <row r="132" spans="17:17" x14ac:dyDescent="0.25">
      <c r="Q132" s="26"/>
    </row>
    <row r="133" spans="17:17" x14ac:dyDescent="0.25">
      <c r="Q133" s="26"/>
    </row>
    <row r="134" spans="17:17" x14ac:dyDescent="0.25">
      <c r="Q134" s="26"/>
    </row>
    <row r="135" spans="17:17" x14ac:dyDescent="0.25">
      <c r="Q135" s="26"/>
    </row>
    <row r="136" spans="17:17" x14ac:dyDescent="0.25">
      <c r="Q136" s="26"/>
    </row>
    <row r="137" spans="17:17" x14ac:dyDescent="0.25">
      <c r="Q137" s="26"/>
    </row>
    <row r="138" spans="17:17" x14ac:dyDescent="0.25">
      <c r="Q138" s="26"/>
    </row>
    <row r="139" spans="17:17" x14ac:dyDescent="0.25">
      <c r="Q139" s="26"/>
    </row>
    <row r="140" spans="17:17" x14ac:dyDescent="0.25">
      <c r="Q140" s="26"/>
    </row>
    <row r="141" spans="17:17" x14ac:dyDescent="0.25">
      <c r="Q141" s="26"/>
    </row>
  </sheetData>
  <autoFilter ref="A1:K36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61"/>
  <sheetViews>
    <sheetView topLeftCell="A35" zoomScale="85" zoomScaleNormal="85" workbookViewId="0">
      <pane xSplit="2" topLeftCell="C1" activePane="topRight" state="frozen"/>
      <selection pane="topRight" activeCell="G10" sqref="G10"/>
    </sheetView>
  </sheetViews>
  <sheetFormatPr defaultRowHeight="15" x14ac:dyDescent="0.25"/>
  <cols>
    <col min="1" max="1" width="19.85546875" style="3" bestFit="1" customWidth="1"/>
    <col min="2" max="2" width="15.140625" style="3" bestFit="1" customWidth="1"/>
    <col min="3" max="5" width="10.7109375" style="3" customWidth="1"/>
    <col min="6" max="6" width="11.85546875" style="3" customWidth="1"/>
    <col min="7" max="7" width="10.5703125" style="3" bestFit="1" customWidth="1"/>
    <col min="8" max="21" width="10.7109375" style="3" customWidth="1"/>
    <col min="22" max="23" width="9.140625" style="3" customWidth="1"/>
    <col min="24" max="24" width="14.7109375" style="3" customWidth="1"/>
    <col min="25" max="26" width="12.7109375" style="3" bestFit="1" customWidth="1"/>
    <col min="27" max="27" width="9.140625" style="3"/>
    <col min="28" max="28" width="20.42578125" style="3" bestFit="1" customWidth="1"/>
    <col min="29" max="33" width="9.7109375" style="3" customWidth="1"/>
    <col min="34" max="34" width="10.28515625" style="3" bestFit="1" customWidth="1"/>
    <col min="35" max="16384" width="9.140625" style="3"/>
  </cols>
  <sheetData>
    <row r="1" spans="1:33" ht="30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54</v>
      </c>
      <c r="G1" s="2" t="s">
        <v>53</v>
      </c>
      <c r="H1" s="14" t="s">
        <v>29</v>
      </c>
      <c r="I1" s="14" t="s">
        <v>30</v>
      </c>
      <c r="J1" s="14" t="s">
        <v>27</v>
      </c>
      <c r="K1" s="2" t="s">
        <v>28</v>
      </c>
      <c r="L1" s="2" t="s">
        <v>31</v>
      </c>
      <c r="M1" s="2" t="s">
        <v>32</v>
      </c>
      <c r="N1" s="2" t="s">
        <v>67</v>
      </c>
      <c r="O1" s="2" t="s">
        <v>68</v>
      </c>
      <c r="P1" s="2" t="s">
        <v>69</v>
      </c>
      <c r="Q1" s="2" t="s">
        <v>33</v>
      </c>
      <c r="R1" s="2" t="s">
        <v>77</v>
      </c>
      <c r="S1" s="2" t="s">
        <v>78</v>
      </c>
      <c r="T1" s="2" t="s">
        <v>79</v>
      </c>
      <c r="U1" s="2" t="s">
        <v>80</v>
      </c>
      <c r="X1" s="27" t="s">
        <v>72</v>
      </c>
      <c r="Y1" s="3" t="s">
        <v>46</v>
      </c>
      <c r="Z1" s="27" t="s">
        <v>71</v>
      </c>
    </row>
    <row r="2" spans="1:33" x14ac:dyDescent="0.25">
      <c r="A2" s="4">
        <v>42688</v>
      </c>
      <c r="B2" s="6" t="s">
        <v>8</v>
      </c>
      <c r="C2" s="37" t="s">
        <v>73</v>
      </c>
      <c r="D2" s="37" t="s">
        <v>73</v>
      </c>
      <c r="E2" s="8">
        <v>7</v>
      </c>
      <c r="F2" s="8">
        <v>6</v>
      </c>
      <c r="G2" s="8">
        <v>4</v>
      </c>
      <c r="H2" s="20" t="s">
        <v>42</v>
      </c>
      <c r="I2" s="8">
        <v>6</v>
      </c>
      <c r="J2" s="8">
        <v>6</v>
      </c>
      <c r="K2" s="20" t="s">
        <v>42</v>
      </c>
      <c r="L2" s="8">
        <v>6</v>
      </c>
      <c r="M2" s="8"/>
      <c r="N2" s="8"/>
      <c r="O2" s="8"/>
      <c r="P2" s="8"/>
      <c r="Q2" s="8"/>
      <c r="R2" s="8"/>
      <c r="S2" s="8"/>
      <c r="T2" s="8"/>
      <c r="U2" s="8"/>
      <c r="V2" s="3">
        <f>SUM(I2:L2)</f>
        <v>18</v>
      </c>
      <c r="X2" s="3">
        <v>0</v>
      </c>
      <c r="Y2" s="3">
        <v>0</v>
      </c>
      <c r="Z2" s="3">
        <f>SUM(X2:Y2)</f>
        <v>0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12</v>
      </c>
    </row>
    <row r="3" spans="1:33" x14ac:dyDescent="0.25">
      <c r="A3" s="4">
        <v>42689</v>
      </c>
      <c r="B3" s="6" t="s">
        <v>9</v>
      </c>
      <c r="C3" s="8">
        <v>6</v>
      </c>
      <c r="D3" s="8">
        <v>7</v>
      </c>
      <c r="E3" s="8">
        <v>7</v>
      </c>
      <c r="F3" s="8">
        <v>6</v>
      </c>
      <c r="G3" s="8">
        <v>4</v>
      </c>
      <c r="H3" s="8">
        <v>0</v>
      </c>
      <c r="I3" s="8">
        <v>6</v>
      </c>
      <c r="J3" s="8">
        <v>6</v>
      </c>
      <c r="K3" s="8">
        <v>6</v>
      </c>
      <c r="L3" s="8">
        <v>6</v>
      </c>
      <c r="M3" s="8"/>
      <c r="N3" s="8"/>
      <c r="O3" s="8"/>
      <c r="P3" s="8"/>
      <c r="Q3" s="8"/>
      <c r="R3" s="8"/>
      <c r="S3" s="8"/>
      <c r="T3" s="8"/>
      <c r="U3" s="8"/>
      <c r="V3" s="3">
        <f t="shared" ref="V3:V11" si="0">SUM(I3:L3)</f>
        <v>24</v>
      </c>
      <c r="X3" s="3">
        <f t="shared" ref="X3:X11" si="1">V3/6</f>
        <v>4</v>
      </c>
      <c r="Y3" s="3">
        <v>0</v>
      </c>
      <c r="Z3" s="3">
        <f t="shared" ref="Z3:Z26" si="2">SUM(X3:Y3)</f>
        <v>4</v>
      </c>
      <c r="AB3" s="11" t="s">
        <v>25</v>
      </c>
      <c r="AC3" s="1">
        <v>0</v>
      </c>
      <c r="AD3" s="1">
        <v>0</v>
      </c>
      <c r="AE3" s="1">
        <v>0</v>
      </c>
      <c r="AF3" s="1" t="s">
        <v>20</v>
      </c>
      <c r="AG3" s="1" t="s">
        <v>20</v>
      </c>
    </row>
    <row r="4" spans="1:33" x14ac:dyDescent="0.25">
      <c r="A4" s="4">
        <v>42690</v>
      </c>
      <c r="B4" s="6" t="s">
        <v>5</v>
      </c>
      <c r="C4" s="8">
        <v>6</v>
      </c>
      <c r="D4" s="8">
        <v>7</v>
      </c>
      <c r="E4" s="8">
        <v>7</v>
      </c>
      <c r="F4" s="8">
        <v>6</v>
      </c>
      <c r="G4" s="8">
        <v>4</v>
      </c>
      <c r="H4" s="8">
        <v>0</v>
      </c>
      <c r="I4" s="8">
        <v>6</v>
      </c>
      <c r="J4" s="20" t="s">
        <v>43</v>
      </c>
      <c r="K4" s="8">
        <v>6</v>
      </c>
      <c r="L4" s="8">
        <v>6</v>
      </c>
      <c r="M4" s="8"/>
      <c r="N4" s="8"/>
      <c r="O4" s="8"/>
      <c r="P4" s="8"/>
      <c r="Q4" s="8"/>
      <c r="R4" s="8"/>
      <c r="S4" s="8"/>
      <c r="T4" s="8"/>
      <c r="U4" s="8"/>
      <c r="V4" s="3">
        <f t="shared" si="0"/>
        <v>18</v>
      </c>
      <c r="X4" s="3">
        <f t="shared" si="1"/>
        <v>3</v>
      </c>
      <c r="Y4" s="3">
        <v>0</v>
      </c>
      <c r="Z4" s="3">
        <f t="shared" si="2"/>
        <v>3</v>
      </c>
      <c r="AB4" s="11" t="s">
        <v>24</v>
      </c>
      <c r="AC4" s="1">
        <v>196</v>
      </c>
      <c r="AD4" s="1">
        <v>0</v>
      </c>
      <c r="AE4" s="1">
        <v>0</v>
      </c>
      <c r="AF4" s="10">
        <v>5</v>
      </c>
      <c r="AG4" s="10">
        <f t="shared" ref="AG4:AG9" si="3">(SUM(AC4:AE4)*AF4)</f>
        <v>980</v>
      </c>
    </row>
    <row r="5" spans="1:33" x14ac:dyDescent="0.25">
      <c r="A5" s="4">
        <v>42691</v>
      </c>
      <c r="B5" s="6" t="s">
        <v>6</v>
      </c>
      <c r="C5" s="8">
        <v>6</v>
      </c>
      <c r="D5" s="8">
        <v>7</v>
      </c>
      <c r="E5" s="8">
        <v>7</v>
      </c>
      <c r="F5" s="8">
        <v>6</v>
      </c>
      <c r="G5" s="8">
        <v>4</v>
      </c>
      <c r="H5" s="20" t="s">
        <v>43</v>
      </c>
      <c r="I5" s="8">
        <v>6</v>
      </c>
      <c r="J5" s="8">
        <v>6</v>
      </c>
      <c r="K5" s="8">
        <v>6</v>
      </c>
      <c r="L5" s="8">
        <v>6</v>
      </c>
      <c r="M5" s="8"/>
      <c r="N5" s="8"/>
      <c r="O5" s="8"/>
      <c r="P5" s="8"/>
      <c r="Q5" s="8"/>
      <c r="R5" s="8"/>
      <c r="S5" s="8"/>
      <c r="T5" s="8"/>
      <c r="U5" s="8"/>
      <c r="V5" s="3">
        <f t="shared" si="0"/>
        <v>24</v>
      </c>
      <c r="X5" s="3">
        <f t="shared" si="1"/>
        <v>4</v>
      </c>
      <c r="Y5" s="3">
        <v>0</v>
      </c>
      <c r="Z5" s="3">
        <f t="shared" si="2"/>
        <v>4</v>
      </c>
      <c r="AB5" s="11" t="s">
        <v>26</v>
      </c>
      <c r="AC5" s="1">
        <v>26</v>
      </c>
      <c r="AD5" s="1">
        <v>0</v>
      </c>
      <c r="AE5" s="1">
        <v>0</v>
      </c>
      <c r="AF5" s="10">
        <v>7</v>
      </c>
      <c r="AG5" s="10">
        <f t="shared" si="3"/>
        <v>182</v>
      </c>
    </row>
    <row r="6" spans="1:33" x14ac:dyDescent="0.25">
      <c r="A6" s="4">
        <v>42692</v>
      </c>
      <c r="B6" s="6" t="s">
        <v>7</v>
      </c>
      <c r="C6" s="8">
        <v>6</v>
      </c>
      <c r="D6" s="8">
        <v>7</v>
      </c>
      <c r="E6" s="8">
        <v>7</v>
      </c>
      <c r="F6" s="8">
        <v>6</v>
      </c>
      <c r="G6" s="8">
        <v>4</v>
      </c>
      <c r="H6" s="8">
        <v>0</v>
      </c>
      <c r="I6" s="8">
        <v>6</v>
      </c>
      <c r="J6" s="8">
        <v>6</v>
      </c>
      <c r="K6" s="37" t="s">
        <v>73</v>
      </c>
      <c r="L6" s="8">
        <v>6</v>
      </c>
      <c r="M6" s="8"/>
      <c r="N6" s="8"/>
      <c r="O6" s="8"/>
      <c r="P6" s="8"/>
      <c r="Q6" s="8"/>
      <c r="R6" s="8"/>
      <c r="S6" s="8"/>
      <c r="T6" s="8"/>
      <c r="U6" s="8"/>
      <c r="V6" s="3">
        <f t="shared" si="0"/>
        <v>18</v>
      </c>
      <c r="X6" s="3">
        <f t="shared" si="1"/>
        <v>3</v>
      </c>
      <c r="Y6" s="3">
        <v>0</v>
      </c>
      <c r="Z6" s="3">
        <f t="shared" si="2"/>
        <v>3</v>
      </c>
      <c r="AB6" s="11" t="s">
        <v>13</v>
      </c>
      <c r="AC6" s="1">
        <v>4</v>
      </c>
      <c r="AD6" s="1">
        <v>0</v>
      </c>
      <c r="AE6" s="1">
        <v>0</v>
      </c>
      <c r="AF6" s="10">
        <v>7</v>
      </c>
      <c r="AG6" s="10">
        <f t="shared" si="3"/>
        <v>28</v>
      </c>
    </row>
    <row r="7" spans="1:33" x14ac:dyDescent="0.25">
      <c r="A7" s="4">
        <v>42695</v>
      </c>
      <c r="B7" s="5" t="s">
        <v>8</v>
      </c>
      <c r="C7" s="8">
        <v>6</v>
      </c>
      <c r="D7" s="8">
        <v>7</v>
      </c>
      <c r="E7" s="8">
        <v>7</v>
      </c>
      <c r="F7" s="8">
        <v>6</v>
      </c>
      <c r="G7" s="8">
        <v>4</v>
      </c>
      <c r="H7" s="8">
        <v>0</v>
      </c>
      <c r="I7" s="8">
        <v>6</v>
      </c>
      <c r="J7" s="8">
        <v>6</v>
      </c>
      <c r="K7" s="8">
        <v>6</v>
      </c>
      <c r="L7" s="8">
        <v>6</v>
      </c>
      <c r="M7" s="8"/>
      <c r="N7" s="8"/>
      <c r="O7" s="8"/>
      <c r="P7" s="8"/>
      <c r="Q7" s="8"/>
      <c r="R7" s="8"/>
      <c r="S7" s="8"/>
      <c r="T7" s="8"/>
      <c r="U7" s="8"/>
      <c r="V7" s="3">
        <f t="shared" si="0"/>
        <v>24</v>
      </c>
      <c r="X7" s="3">
        <f t="shared" si="1"/>
        <v>4</v>
      </c>
      <c r="Y7" s="3">
        <v>0</v>
      </c>
      <c r="Z7" s="3">
        <f t="shared" si="2"/>
        <v>4</v>
      </c>
      <c r="AB7" s="11" t="s">
        <v>11</v>
      </c>
      <c r="AC7" s="1">
        <v>32</v>
      </c>
      <c r="AD7" s="1">
        <v>0</v>
      </c>
      <c r="AE7" s="1">
        <v>0</v>
      </c>
      <c r="AF7" s="10">
        <v>7</v>
      </c>
      <c r="AG7" s="10">
        <f t="shared" si="3"/>
        <v>224</v>
      </c>
    </row>
    <row r="8" spans="1:33" x14ac:dyDescent="0.25">
      <c r="A8" s="4">
        <v>42696</v>
      </c>
      <c r="B8" s="5" t="s">
        <v>9</v>
      </c>
      <c r="C8" s="8">
        <v>6</v>
      </c>
      <c r="D8" s="8">
        <v>7</v>
      </c>
      <c r="E8" s="8">
        <v>7</v>
      </c>
      <c r="F8" s="8">
        <v>6</v>
      </c>
      <c r="G8" s="8">
        <v>4</v>
      </c>
      <c r="H8" s="8">
        <v>0</v>
      </c>
      <c r="I8" s="8">
        <v>6</v>
      </c>
      <c r="J8" s="8">
        <v>6</v>
      </c>
      <c r="K8" s="8">
        <v>6</v>
      </c>
      <c r="L8" s="8">
        <v>6</v>
      </c>
      <c r="M8" s="8"/>
      <c r="N8" s="8"/>
      <c r="O8" s="8"/>
      <c r="P8" s="8"/>
      <c r="Q8" s="8"/>
      <c r="R8" s="8"/>
      <c r="S8" s="8"/>
      <c r="T8" s="8"/>
      <c r="U8" s="8"/>
      <c r="V8" s="3">
        <f t="shared" si="0"/>
        <v>24</v>
      </c>
      <c r="X8" s="3">
        <f t="shared" si="1"/>
        <v>4</v>
      </c>
      <c r="Y8" s="3">
        <v>0</v>
      </c>
      <c r="Z8" s="3">
        <f t="shared" si="2"/>
        <v>4</v>
      </c>
      <c r="AB8" s="11" t="s">
        <v>14</v>
      </c>
      <c r="AC8" s="1">
        <v>15</v>
      </c>
      <c r="AD8" s="1">
        <v>0</v>
      </c>
      <c r="AE8" s="1">
        <v>0</v>
      </c>
      <c r="AF8" s="10">
        <v>9.75</v>
      </c>
      <c r="AG8" s="10">
        <f t="shared" si="3"/>
        <v>146.25</v>
      </c>
    </row>
    <row r="9" spans="1:33" x14ac:dyDescent="0.25">
      <c r="A9" s="4">
        <v>42697</v>
      </c>
      <c r="B9" s="5" t="s">
        <v>5</v>
      </c>
      <c r="C9" s="20" t="s">
        <v>43</v>
      </c>
      <c r="D9" s="8">
        <v>7</v>
      </c>
      <c r="E9" s="8">
        <v>7</v>
      </c>
      <c r="F9" s="8">
        <v>6</v>
      </c>
      <c r="G9" s="8">
        <v>4</v>
      </c>
      <c r="H9" s="8">
        <v>0</v>
      </c>
      <c r="I9" s="8">
        <v>6</v>
      </c>
      <c r="J9" s="8">
        <v>6</v>
      </c>
      <c r="K9" s="8">
        <v>6</v>
      </c>
      <c r="L9" s="8">
        <v>6</v>
      </c>
      <c r="M9" s="8"/>
      <c r="N9" s="8"/>
      <c r="O9" s="8"/>
      <c r="P9" s="8"/>
      <c r="Q9" s="8"/>
      <c r="R9" s="8"/>
      <c r="S9" s="8"/>
      <c r="T9" s="8"/>
      <c r="U9" s="8"/>
      <c r="V9" s="3">
        <f t="shared" si="0"/>
        <v>24</v>
      </c>
      <c r="X9" s="3">
        <f t="shared" si="1"/>
        <v>4</v>
      </c>
      <c r="Y9" s="3">
        <v>0</v>
      </c>
      <c r="Z9" s="3">
        <f t="shared" si="2"/>
        <v>4</v>
      </c>
      <c r="AB9" s="11" t="s">
        <v>15</v>
      </c>
      <c r="AC9" s="1">
        <v>19</v>
      </c>
      <c r="AD9" s="1">
        <v>0</v>
      </c>
      <c r="AE9" s="1">
        <v>0</v>
      </c>
      <c r="AF9" s="10">
        <v>9.75</v>
      </c>
      <c r="AG9" s="10">
        <f t="shared" si="3"/>
        <v>185.25</v>
      </c>
    </row>
    <row r="10" spans="1:33" x14ac:dyDescent="0.25">
      <c r="A10" s="4">
        <v>42698</v>
      </c>
      <c r="B10" s="5" t="s">
        <v>6</v>
      </c>
      <c r="C10" s="8">
        <v>6</v>
      </c>
      <c r="D10" s="8">
        <v>7</v>
      </c>
      <c r="E10" s="8">
        <v>7</v>
      </c>
      <c r="F10" s="8">
        <v>6</v>
      </c>
      <c r="G10" s="8">
        <v>4</v>
      </c>
      <c r="H10" s="8">
        <v>0</v>
      </c>
      <c r="I10" s="8">
        <v>6</v>
      </c>
      <c r="J10" s="20" t="s">
        <v>43</v>
      </c>
      <c r="K10" s="8">
        <v>6</v>
      </c>
      <c r="L10" s="8">
        <v>6</v>
      </c>
      <c r="M10" s="8"/>
      <c r="N10" s="8"/>
      <c r="O10" s="8"/>
      <c r="P10" s="8"/>
      <c r="Q10" s="8"/>
      <c r="R10" s="8"/>
      <c r="S10" s="8"/>
      <c r="T10" s="8"/>
      <c r="U10" s="8"/>
      <c r="V10" s="3">
        <f t="shared" si="0"/>
        <v>18</v>
      </c>
      <c r="X10" s="3">
        <f t="shared" si="1"/>
        <v>3</v>
      </c>
      <c r="Y10" s="3">
        <v>0</v>
      </c>
      <c r="Z10" s="3">
        <f t="shared" si="2"/>
        <v>3</v>
      </c>
      <c r="AC10" s="1">
        <f>SUM(AC3:AC9)</f>
        <v>292</v>
      </c>
      <c r="AD10" s="1">
        <f>SUM(AD3:AD9)</f>
        <v>0</v>
      </c>
      <c r="AE10" s="1">
        <f>SUM(AE3:AE9)</f>
        <v>0</v>
      </c>
      <c r="AF10" s="1"/>
      <c r="AG10" s="10">
        <f>SUM(AG4:AG9)</f>
        <v>1745.5</v>
      </c>
    </row>
    <row r="11" spans="1:33" x14ac:dyDescent="0.25">
      <c r="A11" s="4">
        <v>42699</v>
      </c>
      <c r="B11" s="5" t="s">
        <v>7</v>
      </c>
      <c r="C11" s="8">
        <v>6</v>
      </c>
      <c r="D11" s="8">
        <v>7</v>
      </c>
      <c r="E11" s="8">
        <v>7</v>
      </c>
      <c r="F11" s="8">
        <v>6</v>
      </c>
      <c r="G11" s="8">
        <v>4</v>
      </c>
      <c r="H11" s="8">
        <v>0</v>
      </c>
      <c r="I11" s="8">
        <v>6</v>
      </c>
      <c r="J11" s="20" t="s">
        <v>43</v>
      </c>
      <c r="K11" s="8">
        <v>6</v>
      </c>
      <c r="L11" s="8">
        <v>6</v>
      </c>
      <c r="M11" s="8"/>
      <c r="N11" s="8"/>
      <c r="O11" s="8"/>
      <c r="P11" s="8"/>
      <c r="Q11" s="8"/>
      <c r="R11" s="8"/>
      <c r="S11" s="8"/>
      <c r="T11" s="8"/>
      <c r="U11" s="8"/>
      <c r="V11" s="3">
        <f t="shared" si="0"/>
        <v>18</v>
      </c>
      <c r="X11" s="3">
        <f t="shared" si="1"/>
        <v>3</v>
      </c>
      <c r="Y11" s="3">
        <v>0</v>
      </c>
      <c r="Z11" s="3">
        <f t="shared" si="2"/>
        <v>3</v>
      </c>
    </row>
    <row r="12" spans="1:33" x14ac:dyDescent="0.25">
      <c r="A12" s="4">
        <v>42702</v>
      </c>
      <c r="B12" s="6" t="s">
        <v>8</v>
      </c>
      <c r="C12" s="8">
        <v>6</v>
      </c>
      <c r="D12" s="8">
        <v>7</v>
      </c>
      <c r="E12" s="8">
        <v>7</v>
      </c>
      <c r="F12" s="8">
        <v>6</v>
      </c>
      <c r="G12" s="8">
        <v>4</v>
      </c>
      <c r="H12" s="8">
        <v>0</v>
      </c>
      <c r="I12" s="8">
        <v>6</v>
      </c>
      <c r="J12" s="20" t="s">
        <v>43</v>
      </c>
      <c r="K12" s="8">
        <v>6</v>
      </c>
      <c r="L12" s="8">
        <v>6</v>
      </c>
      <c r="M12" s="8">
        <v>6</v>
      </c>
      <c r="N12" s="8">
        <v>6</v>
      </c>
      <c r="O12" s="20" t="s">
        <v>43</v>
      </c>
      <c r="P12" s="8">
        <v>6</v>
      </c>
      <c r="Q12" s="8">
        <v>6</v>
      </c>
      <c r="R12" s="8">
        <v>6</v>
      </c>
      <c r="S12" s="8">
        <v>6</v>
      </c>
      <c r="T12" s="8">
        <v>6</v>
      </c>
      <c r="U12" s="8">
        <v>6</v>
      </c>
      <c r="V12" s="3">
        <f t="shared" ref="V12:V26" si="4">SUM(M12:U12)</f>
        <v>48</v>
      </c>
      <c r="W12" s="3">
        <f>54/5</f>
        <v>10.8</v>
      </c>
      <c r="X12" s="3">
        <f>SUM(I12:L12)/6</f>
        <v>3</v>
      </c>
      <c r="Y12" s="3">
        <v>10</v>
      </c>
      <c r="Z12" s="3">
        <f t="shared" si="2"/>
        <v>13</v>
      </c>
      <c r="AC12" s="2" t="s">
        <v>16</v>
      </c>
      <c r="AD12" s="2" t="s">
        <v>17</v>
      </c>
      <c r="AE12" s="2" t="s">
        <v>18</v>
      </c>
      <c r="AF12" s="2" t="s">
        <v>12</v>
      </c>
    </row>
    <row r="13" spans="1:33" x14ac:dyDescent="0.25">
      <c r="A13" s="4">
        <v>42703</v>
      </c>
      <c r="B13" s="6" t="s">
        <v>9</v>
      </c>
      <c r="C13" s="8">
        <v>6</v>
      </c>
      <c r="D13" s="8">
        <v>7</v>
      </c>
      <c r="E13" s="8">
        <v>7</v>
      </c>
      <c r="F13" s="8">
        <v>6</v>
      </c>
      <c r="G13" s="8">
        <v>4</v>
      </c>
      <c r="H13" s="8">
        <v>0</v>
      </c>
      <c r="I13" s="8">
        <v>6</v>
      </c>
      <c r="J13" s="8">
        <v>6</v>
      </c>
      <c r="K13" s="8">
        <v>6</v>
      </c>
      <c r="L13" s="8">
        <v>6</v>
      </c>
      <c r="M13" s="8">
        <v>6</v>
      </c>
      <c r="N13" s="8">
        <v>6</v>
      </c>
      <c r="O13" s="20" t="s">
        <v>43</v>
      </c>
      <c r="P13" s="8">
        <v>6</v>
      </c>
      <c r="Q13" s="8">
        <v>6</v>
      </c>
      <c r="R13" s="8">
        <v>6</v>
      </c>
      <c r="S13" s="8">
        <v>6</v>
      </c>
      <c r="T13" s="8">
        <v>6</v>
      </c>
      <c r="U13" s="8">
        <v>6</v>
      </c>
      <c r="V13" s="3">
        <f t="shared" si="4"/>
        <v>48</v>
      </c>
      <c r="W13" s="3">
        <f t="shared" ref="W13:W26" si="5">54/5</f>
        <v>10.8</v>
      </c>
      <c r="X13" s="3">
        <f t="shared" ref="X13:X26" si="6">SUM(I13:L13)/6</f>
        <v>4</v>
      </c>
      <c r="Y13" s="3">
        <v>11</v>
      </c>
      <c r="Z13" s="3">
        <f t="shared" si="2"/>
        <v>15</v>
      </c>
      <c r="AB13" s="12" t="s">
        <v>19</v>
      </c>
      <c r="AC13" s="10">
        <f>(AC4*3.25)+(AC5*5.25)+(AC6*5.25)+(AC7*5.25)+(AC8*8)+(AC9*8)</f>
        <v>1234.5</v>
      </c>
      <c r="AD13" s="10">
        <f>(AD4*3.25)+(AD5*5.25)+(AD6*5.25)+(AD7*5.25)+(AD8*8)+(AD9*8)</f>
        <v>0</v>
      </c>
      <c r="AE13" s="10">
        <f>(AE4*3.25)+(AE5*5.25)+(AE6*5.25)+(AE7*5.25)+(AE8*8)+(AE9*8)</f>
        <v>0</v>
      </c>
      <c r="AF13" s="10">
        <f>SUM(AB13:AE13)</f>
        <v>1234.5</v>
      </c>
    </row>
    <row r="14" spans="1:33" x14ac:dyDescent="0.25">
      <c r="A14" s="4">
        <v>42704</v>
      </c>
      <c r="B14" s="6" t="s">
        <v>5</v>
      </c>
      <c r="C14" s="9" t="s">
        <v>10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  <c r="I14" s="9" t="s">
        <v>10</v>
      </c>
      <c r="J14" s="9" t="s">
        <v>10</v>
      </c>
      <c r="K14" s="9" t="s">
        <v>10</v>
      </c>
      <c r="L14" s="9" t="s">
        <v>10</v>
      </c>
      <c r="M14" s="9" t="s">
        <v>10</v>
      </c>
      <c r="N14" s="9" t="s">
        <v>10</v>
      </c>
      <c r="O14" s="9" t="s">
        <v>10</v>
      </c>
      <c r="P14" s="9" t="s">
        <v>10</v>
      </c>
      <c r="Q14" s="9" t="s">
        <v>10</v>
      </c>
      <c r="R14" s="9" t="s">
        <v>10</v>
      </c>
      <c r="S14" s="9" t="s">
        <v>10</v>
      </c>
      <c r="T14" s="9" t="s">
        <v>10</v>
      </c>
      <c r="U14" s="9" t="s">
        <v>10</v>
      </c>
      <c r="V14" s="3">
        <f t="shared" si="4"/>
        <v>0</v>
      </c>
      <c r="W14" s="3">
        <v>0</v>
      </c>
      <c r="X14" s="3">
        <f t="shared" si="6"/>
        <v>0</v>
      </c>
      <c r="Y14" s="3">
        <v>0</v>
      </c>
      <c r="Z14" s="3">
        <f t="shared" si="2"/>
        <v>0</v>
      </c>
      <c r="AB14" s="12" t="s">
        <v>23</v>
      </c>
      <c r="AC14" s="4">
        <v>42720</v>
      </c>
      <c r="AD14" s="1" t="s">
        <v>20</v>
      </c>
      <c r="AE14" s="1" t="s">
        <v>20</v>
      </c>
      <c r="AF14" s="1"/>
    </row>
    <row r="15" spans="1:33" x14ac:dyDescent="0.25">
      <c r="A15" s="4">
        <v>42705</v>
      </c>
      <c r="B15" s="6" t="s">
        <v>6</v>
      </c>
      <c r="C15" s="8">
        <v>6</v>
      </c>
      <c r="D15" s="8">
        <v>7</v>
      </c>
      <c r="E15" s="8">
        <v>7</v>
      </c>
      <c r="F15" s="8">
        <v>6</v>
      </c>
      <c r="G15" s="8">
        <v>4</v>
      </c>
      <c r="H15" s="8">
        <v>0</v>
      </c>
      <c r="I15" s="8">
        <v>6</v>
      </c>
      <c r="J15" s="8">
        <v>6</v>
      </c>
      <c r="K15" s="8">
        <v>6</v>
      </c>
      <c r="L15" s="8">
        <v>6</v>
      </c>
      <c r="M15" s="8">
        <v>6</v>
      </c>
      <c r="N15" s="8">
        <v>6</v>
      </c>
      <c r="O15" s="20" t="s">
        <v>43</v>
      </c>
      <c r="P15" s="20" t="s">
        <v>43</v>
      </c>
      <c r="Q15" s="8">
        <v>6</v>
      </c>
      <c r="R15" s="8">
        <v>6</v>
      </c>
      <c r="S15" s="8">
        <v>6</v>
      </c>
      <c r="T15" s="8">
        <v>6</v>
      </c>
      <c r="U15" s="8">
        <v>6</v>
      </c>
      <c r="V15" s="3">
        <f t="shared" si="4"/>
        <v>42</v>
      </c>
      <c r="W15" s="3">
        <f t="shared" si="5"/>
        <v>10.8</v>
      </c>
      <c r="X15" s="3">
        <f t="shared" si="6"/>
        <v>4</v>
      </c>
      <c r="Y15" s="3">
        <v>11</v>
      </c>
      <c r="Z15" s="3">
        <f t="shared" si="2"/>
        <v>15</v>
      </c>
      <c r="AB15" s="12" t="s">
        <v>22</v>
      </c>
      <c r="AC15" s="10">
        <v>1248</v>
      </c>
      <c r="AD15" s="10">
        <v>0</v>
      </c>
      <c r="AE15" s="10">
        <v>0</v>
      </c>
      <c r="AF15" s="10">
        <f>SUM(AC15:AE15)</f>
        <v>1248</v>
      </c>
    </row>
    <row r="16" spans="1:33" x14ac:dyDescent="0.25">
      <c r="A16" s="4">
        <v>42706</v>
      </c>
      <c r="B16" s="6" t="s">
        <v>7</v>
      </c>
      <c r="C16" s="8">
        <v>6</v>
      </c>
      <c r="D16" s="8">
        <v>7</v>
      </c>
      <c r="E16" s="8">
        <v>7</v>
      </c>
      <c r="F16" s="8">
        <v>6</v>
      </c>
      <c r="G16" s="8">
        <v>4</v>
      </c>
      <c r="H16" s="8">
        <v>0</v>
      </c>
      <c r="I16" s="8">
        <v>6</v>
      </c>
      <c r="J16" s="8">
        <v>6</v>
      </c>
      <c r="K16" s="8">
        <v>6</v>
      </c>
      <c r="L16" s="8">
        <v>6</v>
      </c>
      <c r="M16" s="20" t="s">
        <v>43</v>
      </c>
      <c r="N16" s="8">
        <v>6</v>
      </c>
      <c r="O16" s="20" t="s">
        <v>43</v>
      </c>
      <c r="P16" s="20" t="s">
        <v>43</v>
      </c>
      <c r="Q16" s="8">
        <v>6</v>
      </c>
      <c r="R16" s="8">
        <v>6</v>
      </c>
      <c r="S16" s="8">
        <v>6</v>
      </c>
      <c r="T16" s="8">
        <v>6</v>
      </c>
      <c r="U16" s="8">
        <v>6</v>
      </c>
      <c r="V16" s="3">
        <f t="shared" si="4"/>
        <v>36</v>
      </c>
      <c r="W16" s="3">
        <f t="shared" si="5"/>
        <v>10.8</v>
      </c>
      <c r="X16" s="3">
        <f t="shared" si="6"/>
        <v>4</v>
      </c>
      <c r="Y16" s="3">
        <v>11</v>
      </c>
      <c r="Z16" s="3">
        <f t="shared" si="2"/>
        <v>15</v>
      </c>
      <c r="AB16" s="12" t="s">
        <v>21</v>
      </c>
      <c r="AC16" s="10">
        <f>AC15-AC13</f>
        <v>13.5</v>
      </c>
      <c r="AD16" s="10">
        <f>AD15-AD13</f>
        <v>0</v>
      </c>
      <c r="AE16" s="10">
        <f>AE15-AE13</f>
        <v>0</v>
      </c>
      <c r="AF16" s="10">
        <f>AF15-AF13</f>
        <v>13.5</v>
      </c>
    </row>
    <row r="17" spans="1:30" x14ac:dyDescent="0.25">
      <c r="A17" s="4">
        <v>42709</v>
      </c>
      <c r="B17" s="5" t="s">
        <v>8</v>
      </c>
      <c r="C17" s="8">
        <v>6</v>
      </c>
      <c r="D17" s="8">
        <v>7</v>
      </c>
      <c r="E17" s="8">
        <v>7</v>
      </c>
      <c r="F17" s="8">
        <v>6</v>
      </c>
      <c r="G17" s="8">
        <v>4</v>
      </c>
      <c r="H17" s="8">
        <v>0</v>
      </c>
      <c r="I17" s="8">
        <v>6</v>
      </c>
      <c r="J17" s="8">
        <v>6</v>
      </c>
      <c r="K17" s="8">
        <v>6</v>
      </c>
      <c r="L17" s="8">
        <v>6</v>
      </c>
      <c r="M17" s="20" t="s">
        <v>43</v>
      </c>
      <c r="N17" s="8">
        <v>6</v>
      </c>
      <c r="O17" s="8">
        <v>6</v>
      </c>
      <c r="P17" s="20" t="s">
        <v>43</v>
      </c>
      <c r="Q17" s="8">
        <v>6</v>
      </c>
      <c r="R17" s="8">
        <v>6</v>
      </c>
      <c r="S17" s="8">
        <v>6</v>
      </c>
      <c r="T17" s="20" t="s">
        <v>43</v>
      </c>
      <c r="U17" s="20" t="s">
        <v>43</v>
      </c>
      <c r="V17" s="3">
        <f t="shared" si="4"/>
        <v>30</v>
      </c>
      <c r="W17" s="3">
        <f t="shared" si="5"/>
        <v>10.8</v>
      </c>
      <c r="X17" s="3">
        <f t="shared" si="6"/>
        <v>4</v>
      </c>
      <c r="Y17" s="3">
        <v>11</v>
      </c>
      <c r="Z17" s="3">
        <f t="shared" si="2"/>
        <v>15</v>
      </c>
    </row>
    <row r="18" spans="1:30" x14ac:dyDescent="0.25">
      <c r="A18" s="4">
        <v>42710</v>
      </c>
      <c r="B18" s="5" t="s">
        <v>9</v>
      </c>
      <c r="C18" s="8">
        <v>6</v>
      </c>
      <c r="D18" s="8">
        <v>7</v>
      </c>
      <c r="E18" s="8">
        <v>7</v>
      </c>
      <c r="F18" s="8">
        <v>6</v>
      </c>
      <c r="G18" s="8">
        <v>4</v>
      </c>
      <c r="H18" s="8">
        <v>0</v>
      </c>
      <c r="I18" s="8">
        <v>6</v>
      </c>
      <c r="J18" s="8">
        <v>6</v>
      </c>
      <c r="K18" s="8">
        <v>6</v>
      </c>
      <c r="L18" s="8">
        <v>6</v>
      </c>
      <c r="M18" s="20" t="s">
        <v>43</v>
      </c>
      <c r="N18" s="8">
        <v>6</v>
      </c>
      <c r="O18" s="8">
        <v>6</v>
      </c>
      <c r="P18" s="20" t="s">
        <v>43</v>
      </c>
      <c r="Q18" s="8">
        <v>6</v>
      </c>
      <c r="R18" s="8">
        <v>6</v>
      </c>
      <c r="S18" s="8">
        <v>6</v>
      </c>
      <c r="T18" s="8">
        <v>6</v>
      </c>
      <c r="U18" s="8">
        <v>6</v>
      </c>
      <c r="V18" s="3">
        <f t="shared" si="4"/>
        <v>42</v>
      </c>
      <c r="W18" s="3">
        <f t="shared" si="5"/>
        <v>10.8</v>
      </c>
      <c r="X18" s="3">
        <f t="shared" si="6"/>
        <v>4</v>
      </c>
      <c r="Y18" s="3">
        <v>10</v>
      </c>
      <c r="Z18" s="3">
        <f t="shared" si="2"/>
        <v>14</v>
      </c>
    </row>
    <row r="19" spans="1:30" x14ac:dyDescent="0.25">
      <c r="A19" s="4">
        <v>42711</v>
      </c>
      <c r="B19" s="5" t="s">
        <v>5</v>
      </c>
      <c r="C19" s="8">
        <v>6</v>
      </c>
      <c r="D19" s="8">
        <v>7</v>
      </c>
      <c r="E19" s="8">
        <v>7</v>
      </c>
      <c r="F19" s="8">
        <v>6</v>
      </c>
      <c r="G19" s="8">
        <v>4</v>
      </c>
      <c r="H19" s="8">
        <v>0</v>
      </c>
      <c r="I19" s="8">
        <v>6</v>
      </c>
      <c r="J19" s="8">
        <v>6</v>
      </c>
      <c r="K19" s="8">
        <v>6</v>
      </c>
      <c r="L19" s="8">
        <v>6</v>
      </c>
      <c r="M19" s="8">
        <v>6</v>
      </c>
      <c r="N19" s="8">
        <v>6</v>
      </c>
      <c r="O19" s="8">
        <v>6</v>
      </c>
      <c r="P19" s="8">
        <v>6</v>
      </c>
      <c r="Q19" s="8">
        <v>6</v>
      </c>
      <c r="R19" s="8">
        <v>6</v>
      </c>
      <c r="S19" s="8">
        <v>6</v>
      </c>
      <c r="T19" s="8">
        <v>6</v>
      </c>
      <c r="U19" s="8">
        <v>6</v>
      </c>
      <c r="V19" s="3">
        <f t="shared" si="4"/>
        <v>54</v>
      </c>
      <c r="W19" s="3">
        <f t="shared" si="5"/>
        <v>10.8</v>
      </c>
      <c r="X19" s="3">
        <f t="shared" si="6"/>
        <v>4</v>
      </c>
      <c r="Y19" s="3">
        <v>11</v>
      </c>
      <c r="Z19" s="3">
        <f t="shared" si="2"/>
        <v>15</v>
      </c>
    </row>
    <row r="20" spans="1:30" x14ac:dyDescent="0.25">
      <c r="A20" s="4">
        <v>42712</v>
      </c>
      <c r="B20" s="5" t="s">
        <v>6</v>
      </c>
      <c r="C20" s="8">
        <v>6</v>
      </c>
      <c r="D20" s="8">
        <v>7</v>
      </c>
      <c r="E20" s="8">
        <v>7</v>
      </c>
      <c r="F20" s="8">
        <v>6</v>
      </c>
      <c r="G20" s="8">
        <v>4</v>
      </c>
      <c r="H20" s="8">
        <v>0</v>
      </c>
      <c r="I20" s="8">
        <v>6</v>
      </c>
      <c r="J20" s="8">
        <v>6</v>
      </c>
      <c r="K20" s="8">
        <v>6</v>
      </c>
      <c r="L20" s="8">
        <v>6</v>
      </c>
      <c r="M20" s="8">
        <v>6</v>
      </c>
      <c r="N20" s="8">
        <v>6</v>
      </c>
      <c r="O20" s="8">
        <v>6</v>
      </c>
      <c r="P20" s="8">
        <v>6</v>
      </c>
      <c r="Q20" s="20" t="s">
        <v>43</v>
      </c>
      <c r="R20" s="8">
        <v>6</v>
      </c>
      <c r="S20" s="8">
        <v>6</v>
      </c>
      <c r="T20" s="8">
        <v>6</v>
      </c>
      <c r="U20" s="8">
        <v>6</v>
      </c>
      <c r="V20" s="3">
        <f t="shared" si="4"/>
        <v>48</v>
      </c>
      <c r="W20" s="3">
        <f t="shared" si="5"/>
        <v>10.8</v>
      </c>
      <c r="X20" s="3">
        <f t="shared" si="6"/>
        <v>4</v>
      </c>
      <c r="Y20" s="3">
        <v>11</v>
      </c>
      <c r="Z20" s="3">
        <f t="shared" si="2"/>
        <v>15</v>
      </c>
    </row>
    <row r="21" spans="1:30" x14ac:dyDescent="0.25">
      <c r="A21" s="4">
        <v>42713</v>
      </c>
      <c r="B21" s="5" t="s">
        <v>7</v>
      </c>
      <c r="C21" s="8">
        <v>6</v>
      </c>
      <c r="D21" s="8">
        <v>7</v>
      </c>
      <c r="E21" s="8">
        <v>7</v>
      </c>
      <c r="F21" s="8">
        <v>6</v>
      </c>
      <c r="G21" s="8">
        <v>4</v>
      </c>
      <c r="H21" s="8">
        <v>0</v>
      </c>
      <c r="I21" s="8">
        <v>6</v>
      </c>
      <c r="J21" s="8">
        <v>6</v>
      </c>
      <c r="K21" s="8">
        <v>6</v>
      </c>
      <c r="L21" s="8">
        <v>6</v>
      </c>
      <c r="M21" s="8">
        <v>6</v>
      </c>
      <c r="N21" s="8">
        <v>6</v>
      </c>
      <c r="O21" s="8">
        <v>6</v>
      </c>
      <c r="P21" s="8">
        <v>6</v>
      </c>
      <c r="Q21" s="20" t="s">
        <v>43</v>
      </c>
      <c r="R21" s="8">
        <v>6</v>
      </c>
      <c r="S21" s="8">
        <v>6</v>
      </c>
      <c r="T21" s="8">
        <v>6</v>
      </c>
      <c r="U21" s="8">
        <v>6</v>
      </c>
      <c r="V21" s="3">
        <f t="shared" si="4"/>
        <v>48</v>
      </c>
      <c r="W21" s="3">
        <f t="shared" si="5"/>
        <v>10.8</v>
      </c>
      <c r="X21" s="3">
        <f t="shared" si="6"/>
        <v>4</v>
      </c>
      <c r="Y21" s="3">
        <v>11</v>
      </c>
      <c r="Z21" s="3">
        <f t="shared" si="2"/>
        <v>15</v>
      </c>
      <c r="AD21" s="3">
        <f>765.5/96-0.75</f>
        <v>7.223958333333333</v>
      </c>
    </row>
    <row r="22" spans="1:30" x14ac:dyDescent="0.25">
      <c r="A22" s="4">
        <v>42716</v>
      </c>
      <c r="B22" s="6" t="s">
        <v>8</v>
      </c>
      <c r="C22" s="8">
        <v>6</v>
      </c>
      <c r="D22" s="8">
        <v>7</v>
      </c>
      <c r="E22" s="8">
        <v>7</v>
      </c>
      <c r="F22" s="8">
        <v>6</v>
      </c>
      <c r="G22" s="8">
        <v>4</v>
      </c>
      <c r="H22" s="8">
        <v>0</v>
      </c>
      <c r="I22" s="8">
        <v>6</v>
      </c>
      <c r="J22" s="8">
        <v>6</v>
      </c>
      <c r="K22" s="20" t="s">
        <v>43</v>
      </c>
      <c r="L22" s="8">
        <v>6</v>
      </c>
      <c r="M22" s="8">
        <v>6</v>
      </c>
      <c r="N22" s="8">
        <v>6</v>
      </c>
      <c r="O22" s="8">
        <v>6</v>
      </c>
      <c r="P22" s="8">
        <v>6</v>
      </c>
      <c r="Q22" s="8">
        <v>6</v>
      </c>
      <c r="R22" s="8">
        <v>6</v>
      </c>
      <c r="S22" s="8">
        <v>6</v>
      </c>
      <c r="T22" s="20" t="s">
        <v>43</v>
      </c>
      <c r="U22" s="8">
        <v>6</v>
      </c>
      <c r="V22" s="3">
        <f t="shared" si="4"/>
        <v>48</v>
      </c>
      <c r="W22" s="3">
        <f t="shared" si="5"/>
        <v>10.8</v>
      </c>
      <c r="X22" s="3">
        <f t="shared" si="6"/>
        <v>3</v>
      </c>
      <c r="Y22" s="3">
        <v>11</v>
      </c>
      <c r="Z22" s="3">
        <f t="shared" si="2"/>
        <v>14</v>
      </c>
      <c r="AD22" s="3">
        <f>AD21*4</f>
        <v>28.895833333333332</v>
      </c>
    </row>
    <row r="23" spans="1:30" x14ac:dyDescent="0.25">
      <c r="A23" s="4">
        <v>42717</v>
      </c>
      <c r="B23" s="6" t="s">
        <v>9</v>
      </c>
      <c r="C23" s="8">
        <v>6</v>
      </c>
      <c r="D23" s="8">
        <v>7</v>
      </c>
      <c r="E23" s="8">
        <v>7</v>
      </c>
      <c r="F23" s="8">
        <v>6</v>
      </c>
      <c r="G23" s="8">
        <v>4</v>
      </c>
      <c r="H23" s="8">
        <v>0</v>
      </c>
      <c r="I23" s="8">
        <v>6</v>
      </c>
      <c r="J23" s="8">
        <v>6</v>
      </c>
      <c r="K23" s="8">
        <v>6</v>
      </c>
      <c r="L23" s="8">
        <v>6</v>
      </c>
      <c r="M23" s="8">
        <v>6</v>
      </c>
      <c r="N23" s="8">
        <v>6</v>
      </c>
      <c r="O23" s="8">
        <v>6</v>
      </c>
      <c r="P23" s="8">
        <v>6</v>
      </c>
      <c r="Q23" s="8">
        <v>6</v>
      </c>
      <c r="R23" s="8">
        <v>6</v>
      </c>
      <c r="S23" s="8">
        <v>6</v>
      </c>
      <c r="T23" s="8">
        <v>6</v>
      </c>
      <c r="U23" s="8">
        <v>6</v>
      </c>
      <c r="V23" s="3">
        <f t="shared" si="4"/>
        <v>54</v>
      </c>
      <c r="W23" s="3">
        <f t="shared" si="5"/>
        <v>10.8</v>
      </c>
      <c r="X23" s="3">
        <f t="shared" si="6"/>
        <v>4</v>
      </c>
      <c r="Y23" s="3">
        <v>10</v>
      </c>
      <c r="Z23" s="3">
        <f t="shared" si="2"/>
        <v>14</v>
      </c>
    </row>
    <row r="24" spans="1:30" x14ac:dyDescent="0.25">
      <c r="A24" s="4">
        <v>42718</v>
      </c>
      <c r="B24" s="6" t="s">
        <v>5</v>
      </c>
      <c r="C24" s="8">
        <v>6</v>
      </c>
      <c r="D24" s="8">
        <v>7</v>
      </c>
      <c r="E24" s="8">
        <v>7</v>
      </c>
      <c r="F24" s="8">
        <v>6</v>
      </c>
      <c r="G24" s="8">
        <v>4</v>
      </c>
      <c r="H24" s="8">
        <v>0</v>
      </c>
      <c r="I24" s="20" t="s">
        <v>43</v>
      </c>
      <c r="J24" s="8">
        <v>6</v>
      </c>
      <c r="K24" s="8">
        <v>6</v>
      </c>
      <c r="L24" s="8">
        <v>6</v>
      </c>
      <c r="M24" s="8">
        <v>6</v>
      </c>
      <c r="N24" s="8">
        <v>6</v>
      </c>
      <c r="O24" s="8">
        <v>6</v>
      </c>
      <c r="P24" s="8">
        <v>6</v>
      </c>
      <c r="Q24" s="8">
        <v>6</v>
      </c>
      <c r="R24" s="8">
        <v>6</v>
      </c>
      <c r="S24" s="8">
        <v>6</v>
      </c>
      <c r="T24" s="8">
        <v>6</v>
      </c>
      <c r="U24" s="8">
        <v>6</v>
      </c>
      <c r="V24" s="3">
        <f t="shared" si="4"/>
        <v>54</v>
      </c>
      <c r="W24" s="3">
        <f t="shared" si="5"/>
        <v>10.8</v>
      </c>
      <c r="X24" s="3">
        <f t="shared" si="6"/>
        <v>3</v>
      </c>
      <c r="Y24" s="3">
        <v>11</v>
      </c>
      <c r="Z24" s="3">
        <f t="shared" si="2"/>
        <v>14</v>
      </c>
    </row>
    <row r="25" spans="1:30" x14ac:dyDescent="0.25">
      <c r="A25" s="4">
        <v>42719</v>
      </c>
      <c r="B25" s="6" t="s">
        <v>6</v>
      </c>
      <c r="C25" s="8">
        <v>6</v>
      </c>
      <c r="D25" s="8">
        <v>7</v>
      </c>
      <c r="E25" s="8">
        <v>7</v>
      </c>
      <c r="F25" s="8">
        <v>6</v>
      </c>
      <c r="G25" s="8">
        <v>4</v>
      </c>
      <c r="H25" s="8">
        <v>0</v>
      </c>
      <c r="I25" s="20" t="s">
        <v>43</v>
      </c>
      <c r="J25" s="8">
        <v>6</v>
      </c>
      <c r="K25" s="20" t="s">
        <v>43</v>
      </c>
      <c r="L25" s="8">
        <v>6</v>
      </c>
      <c r="M25" s="8">
        <v>6</v>
      </c>
      <c r="N25" s="8">
        <v>6</v>
      </c>
      <c r="O25" s="8">
        <v>6</v>
      </c>
      <c r="P25" s="8">
        <v>6</v>
      </c>
      <c r="Q25" s="8">
        <v>6</v>
      </c>
      <c r="R25" s="8">
        <v>6</v>
      </c>
      <c r="S25" s="8">
        <v>6</v>
      </c>
      <c r="T25" s="8">
        <v>6</v>
      </c>
      <c r="U25" s="8">
        <v>6</v>
      </c>
      <c r="V25" s="3">
        <f t="shared" si="4"/>
        <v>54</v>
      </c>
      <c r="W25" s="3">
        <f t="shared" si="5"/>
        <v>10.8</v>
      </c>
      <c r="X25" s="3">
        <f t="shared" si="6"/>
        <v>2</v>
      </c>
      <c r="Y25" s="3">
        <v>11</v>
      </c>
      <c r="Z25" s="3">
        <f t="shared" si="2"/>
        <v>13</v>
      </c>
      <c r="AB25" s="26"/>
    </row>
    <row r="26" spans="1:30" x14ac:dyDescent="0.25">
      <c r="A26" s="4">
        <v>42720</v>
      </c>
      <c r="B26" s="6" t="s">
        <v>7</v>
      </c>
      <c r="C26" s="8">
        <v>6</v>
      </c>
      <c r="D26" s="8">
        <v>7</v>
      </c>
      <c r="E26" s="8">
        <v>7</v>
      </c>
      <c r="F26" s="8">
        <v>6</v>
      </c>
      <c r="G26" s="8">
        <v>4</v>
      </c>
      <c r="H26" s="8">
        <v>0</v>
      </c>
      <c r="I26" s="20" t="s">
        <v>43</v>
      </c>
      <c r="J26" s="8">
        <v>6</v>
      </c>
      <c r="K26" s="20" t="s">
        <v>43</v>
      </c>
      <c r="L26" s="8">
        <v>6</v>
      </c>
      <c r="M26" s="8">
        <v>6</v>
      </c>
      <c r="N26" s="8">
        <v>6</v>
      </c>
      <c r="O26" s="8">
        <v>6</v>
      </c>
      <c r="P26" s="8">
        <v>6</v>
      </c>
      <c r="Q26" s="8">
        <v>6</v>
      </c>
      <c r="R26" s="8">
        <v>6</v>
      </c>
      <c r="S26" s="8">
        <v>6</v>
      </c>
      <c r="T26" s="8">
        <v>6</v>
      </c>
      <c r="U26" s="8">
        <v>6</v>
      </c>
      <c r="V26" s="34">
        <f t="shared" si="4"/>
        <v>54</v>
      </c>
      <c r="W26" s="3">
        <f t="shared" si="5"/>
        <v>10.8</v>
      </c>
      <c r="X26" s="3">
        <f t="shared" si="6"/>
        <v>2</v>
      </c>
      <c r="Y26" s="3">
        <v>11</v>
      </c>
      <c r="Z26" s="3">
        <f t="shared" si="2"/>
        <v>13</v>
      </c>
    </row>
    <row r="27" spans="1:30" x14ac:dyDescent="0.25">
      <c r="A27" s="4">
        <v>42723</v>
      </c>
      <c r="B27" s="5" t="s">
        <v>8</v>
      </c>
      <c r="C27" s="7" t="s">
        <v>10</v>
      </c>
      <c r="D27" s="7" t="s">
        <v>10</v>
      </c>
      <c r="E27" s="7" t="s">
        <v>10</v>
      </c>
      <c r="F27" s="7" t="s">
        <v>10</v>
      </c>
      <c r="G27" s="7" t="s">
        <v>10</v>
      </c>
      <c r="H27" s="7" t="s">
        <v>10</v>
      </c>
      <c r="I27" s="7" t="s">
        <v>10</v>
      </c>
      <c r="J27" s="7" t="s">
        <v>10</v>
      </c>
      <c r="K27" s="7" t="s">
        <v>10</v>
      </c>
      <c r="L27" s="7" t="s">
        <v>10</v>
      </c>
      <c r="M27" s="7" t="s">
        <v>10</v>
      </c>
      <c r="N27" s="7" t="s">
        <v>10</v>
      </c>
      <c r="O27" s="7" t="s">
        <v>10</v>
      </c>
      <c r="P27" s="7" t="s">
        <v>10</v>
      </c>
      <c r="Q27" s="7" t="s">
        <v>10</v>
      </c>
      <c r="R27" s="7" t="s">
        <v>10</v>
      </c>
      <c r="S27" s="7" t="s">
        <v>10</v>
      </c>
      <c r="T27" s="7" t="s">
        <v>10</v>
      </c>
      <c r="U27" s="7" t="s">
        <v>10</v>
      </c>
      <c r="V27" s="13">
        <f>SUM(C3:U27)</f>
        <v>1830</v>
      </c>
    </row>
    <row r="28" spans="1:30" x14ac:dyDescent="0.25">
      <c r="A28" s="4">
        <v>42724</v>
      </c>
      <c r="B28" s="5" t="s">
        <v>9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10</v>
      </c>
      <c r="H28" s="7" t="s">
        <v>10</v>
      </c>
      <c r="I28" s="7" t="s">
        <v>10</v>
      </c>
      <c r="J28" s="7" t="s">
        <v>10</v>
      </c>
      <c r="K28" s="7" t="s">
        <v>10</v>
      </c>
      <c r="L28" s="7" t="s">
        <v>10</v>
      </c>
      <c r="M28" s="7" t="s">
        <v>10</v>
      </c>
      <c r="N28" s="7" t="s">
        <v>10</v>
      </c>
      <c r="O28" s="7" t="s">
        <v>10</v>
      </c>
      <c r="P28" s="7" t="s">
        <v>10</v>
      </c>
      <c r="Q28" s="7" t="s">
        <v>10</v>
      </c>
      <c r="R28" s="7" t="s">
        <v>10</v>
      </c>
      <c r="S28" s="7" t="s">
        <v>10</v>
      </c>
      <c r="T28" s="7" t="s">
        <v>10</v>
      </c>
      <c r="U28" s="7" t="s">
        <v>10</v>
      </c>
    </row>
    <row r="29" spans="1:30" x14ac:dyDescent="0.25">
      <c r="A29" s="4">
        <v>42725</v>
      </c>
      <c r="B29" s="5" t="s">
        <v>5</v>
      </c>
      <c r="C29" s="7" t="s">
        <v>10</v>
      </c>
      <c r="D29" s="7" t="s">
        <v>10</v>
      </c>
      <c r="E29" s="7" t="s">
        <v>10</v>
      </c>
      <c r="F29" s="7" t="s">
        <v>10</v>
      </c>
      <c r="G29" s="7" t="s">
        <v>10</v>
      </c>
      <c r="H29" s="7" t="s">
        <v>10</v>
      </c>
      <c r="I29" s="7" t="s">
        <v>10</v>
      </c>
      <c r="J29" s="7" t="s">
        <v>10</v>
      </c>
      <c r="K29" s="7" t="s">
        <v>10</v>
      </c>
      <c r="L29" s="7" t="s">
        <v>10</v>
      </c>
      <c r="M29" s="7" t="s">
        <v>10</v>
      </c>
      <c r="N29" s="7" t="s">
        <v>10</v>
      </c>
      <c r="O29" s="7" t="s">
        <v>10</v>
      </c>
      <c r="P29" s="7" t="s">
        <v>10</v>
      </c>
      <c r="Q29" s="7" t="s">
        <v>10</v>
      </c>
      <c r="R29" s="7" t="s">
        <v>10</v>
      </c>
      <c r="S29" s="7" t="s">
        <v>10</v>
      </c>
      <c r="T29" s="7" t="s">
        <v>10</v>
      </c>
      <c r="U29" s="7" t="s">
        <v>10</v>
      </c>
    </row>
    <row r="30" spans="1:30" x14ac:dyDescent="0.25">
      <c r="A30" s="4">
        <v>42726</v>
      </c>
      <c r="B30" s="5" t="s">
        <v>6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10</v>
      </c>
      <c r="H30" s="7" t="s">
        <v>10</v>
      </c>
      <c r="I30" s="7" t="s">
        <v>10</v>
      </c>
      <c r="J30" s="7" t="s">
        <v>10</v>
      </c>
      <c r="K30" s="7" t="s">
        <v>10</v>
      </c>
      <c r="L30" s="7" t="s">
        <v>10</v>
      </c>
      <c r="M30" s="7" t="s">
        <v>10</v>
      </c>
      <c r="N30" s="7" t="s">
        <v>10</v>
      </c>
      <c r="O30" s="7" t="s">
        <v>10</v>
      </c>
      <c r="P30" s="7" t="s">
        <v>10</v>
      </c>
      <c r="Q30" s="7" t="s">
        <v>10</v>
      </c>
      <c r="R30" s="7" t="s">
        <v>10</v>
      </c>
      <c r="S30" s="7" t="s">
        <v>10</v>
      </c>
      <c r="T30" s="7" t="s">
        <v>10</v>
      </c>
      <c r="U30" s="7" t="s">
        <v>10</v>
      </c>
    </row>
    <row r="31" spans="1:30" x14ac:dyDescent="0.25">
      <c r="A31" s="4">
        <v>42727</v>
      </c>
      <c r="B31" s="5" t="s">
        <v>7</v>
      </c>
      <c r="C31" s="7" t="s">
        <v>10</v>
      </c>
      <c r="D31" s="7" t="s">
        <v>10</v>
      </c>
      <c r="E31" s="7" t="s">
        <v>10</v>
      </c>
      <c r="F31" s="7" t="s">
        <v>10</v>
      </c>
      <c r="G31" s="7" t="s">
        <v>10</v>
      </c>
      <c r="H31" s="7" t="s">
        <v>10</v>
      </c>
      <c r="I31" s="7" t="s">
        <v>10</v>
      </c>
      <c r="J31" s="7" t="s">
        <v>10</v>
      </c>
      <c r="K31" s="7" t="s">
        <v>10</v>
      </c>
      <c r="L31" s="7" t="s">
        <v>10</v>
      </c>
      <c r="M31" s="7" t="s">
        <v>10</v>
      </c>
      <c r="N31" s="7" t="s">
        <v>10</v>
      </c>
      <c r="O31" s="7" t="s">
        <v>10</v>
      </c>
      <c r="P31" s="7" t="s">
        <v>10</v>
      </c>
      <c r="Q31" s="7" t="s">
        <v>10</v>
      </c>
      <c r="R31" s="7" t="s">
        <v>10</v>
      </c>
      <c r="S31" s="7" t="s">
        <v>10</v>
      </c>
      <c r="T31" s="7" t="s">
        <v>10</v>
      </c>
      <c r="U31" s="7" t="s">
        <v>10</v>
      </c>
    </row>
    <row r="32" spans="1:30" x14ac:dyDescent="0.25">
      <c r="A32" s="4">
        <v>42730</v>
      </c>
      <c r="B32" s="6" t="s">
        <v>8</v>
      </c>
      <c r="C32" s="7" t="s">
        <v>10</v>
      </c>
      <c r="D32" s="7" t="s">
        <v>10</v>
      </c>
      <c r="E32" s="7" t="s">
        <v>10</v>
      </c>
      <c r="F32" s="7" t="s">
        <v>10</v>
      </c>
      <c r="G32" s="7" t="s">
        <v>10</v>
      </c>
      <c r="H32" s="7" t="s">
        <v>10</v>
      </c>
      <c r="I32" s="7" t="s">
        <v>10</v>
      </c>
      <c r="J32" s="7" t="s">
        <v>10</v>
      </c>
      <c r="K32" s="7" t="s">
        <v>10</v>
      </c>
      <c r="L32" s="7" t="s">
        <v>10</v>
      </c>
      <c r="M32" s="7" t="s">
        <v>10</v>
      </c>
      <c r="N32" s="7" t="s">
        <v>10</v>
      </c>
      <c r="O32" s="7" t="s">
        <v>10</v>
      </c>
      <c r="P32" s="7" t="s">
        <v>10</v>
      </c>
      <c r="Q32" s="7" t="s">
        <v>10</v>
      </c>
      <c r="R32" s="7" t="s">
        <v>10</v>
      </c>
      <c r="S32" s="7" t="s">
        <v>10</v>
      </c>
      <c r="T32" s="7" t="s">
        <v>10</v>
      </c>
      <c r="U32" s="7" t="s">
        <v>10</v>
      </c>
    </row>
    <row r="33" spans="1:21" x14ac:dyDescent="0.25">
      <c r="A33" s="4">
        <v>42731</v>
      </c>
      <c r="B33" s="6" t="s">
        <v>9</v>
      </c>
      <c r="C33" s="7" t="s">
        <v>10</v>
      </c>
      <c r="D33" s="7" t="s">
        <v>10</v>
      </c>
      <c r="E33" s="7" t="s">
        <v>10</v>
      </c>
      <c r="F33" s="7" t="s">
        <v>10</v>
      </c>
      <c r="G33" s="7" t="s">
        <v>10</v>
      </c>
      <c r="H33" s="7" t="s">
        <v>10</v>
      </c>
      <c r="I33" s="7" t="s">
        <v>10</v>
      </c>
      <c r="J33" s="7" t="s">
        <v>10</v>
      </c>
      <c r="K33" s="7" t="s">
        <v>10</v>
      </c>
      <c r="L33" s="7" t="s">
        <v>10</v>
      </c>
      <c r="M33" s="7" t="s">
        <v>10</v>
      </c>
      <c r="N33" s="7" t="s">
        <v>10</v>
      </c>
      <c r="O33" s="7" t="s">
        <v>10</v>
      </c>
      <c r="P33" s="7" t="s">
        <v>10</v>
      </c>
      <c r="Q33" s="7" t="s">
        <v>10</v>
      </c>
      <c r="R33" s="7" t="s">
        <v>10</v>
      </c>
      <c r="S33" s="7" t="s">
        <v>10</v>
      </c>
      <c r="T33" s="7" t="s">
        <v>10</v>
      </c>
      <c r="U33" s="7" t="s">
        <v>10</v>
      </c>
    </row>
    <row r="34" spans="1:21" x14ac:dyDescent="0.25">
      <c r="A34" s="4">
        <v>42732</v>
      </c>
      <c r="B34" s="6" t="s">
        <v>5</v>
      </c>
      <c r="C34" s="7" t="s">
        <v>10</v>
      </c>
      <c r="D34" s="7" t="s">
        <v>10</v>
      </c>
      <c r="E34" s="7" t="s">
        <v>10</v>
      </c>
      <c r="F34" s="7" t="s">
        <v>10</v>
      </c>
      <c r="G34" s="7" t="s">
        <v>10</v>
      </c>
      <c r="H34" s="7" t="s">
        <v>10</v>
      </c>
      <c r="I34" s="7" t="s">
        <v>10</v>
      </c>
      <c r="J34" s="7" t="s">
        <v>10</v>
      </c>
      <c r="K34" s="7" t="s">
        <v>10</v>
      </c>
      <c r="L34" s="7" t="s">
        <v>10</v>
      </c>
      <c r="M34" s="7" t="s">
        <v>10</v>
      </c>
      <c r="N34" s="7" t="s">
        <v>10</v>
      </c>
      <c r="O34" s="7" t="s">
        <v>10</v>
      </c>
      <c r="P34" s="7" t="s">
        <v>10</v>
      </c>
      <c r="Q34" s="7" t="s">
        <v>10</v>
      </c>
      <c r="R34" s="7" t="s">
        <v>10</v>
      </c>
      <c r="S34" s="7" t="s">
        <v>10</v>
      </c>
      <c r="T34" s="7" t="s">
        <v>10</v>
      </c>
      <c r="U34" s="7" t="s">
        <v>10</v>
      </c>
    </row>
    <row r="35" spans="1:21" x14ac:dyDescent="0.25">
      <c r="A35" s="4">
        <v>42733</v>
      </c>
      <c r="B35" s="6" t="s">
        <v>6</v>
      </c>
      <c r="C35" s="7" t="s">
        <v>10</v>
      </c>
      <c r="D35" s="7" t="s">
        <v>10</v>
      </c>
      <c r="E35" s="7" t="s">
        <v>10</v>
      </c>
      <c r="F35" s="7" t="s">
        <v>10</v>
      </c>
      <c r="G35" s="7" t="s">
        <v>10</v>
      </c>
      <c r="H35" s="7" t="s">
        <v>10</v>
      </c>
      <c r="I35" s="7" t="s">
        <v>10</v>
      </c>
      <c r="J35" s="7" t="s">
        <v>10</v>
      </c>
      <c r="K35" s="7" t="s">
        <v>10</v>
      </c>
      <c r="L35" s="7" t="s">
        <v>10</v>
      </c>
      <c r="M35" s="7" t="s">
        <v>10</v>
      </c>
      <c r="N35" s="7" t="s">
        <v>10</v>
      </c>
      <c r="O35" s="7" t="s">
        <v>10</v>
      </c>
      <c r="P35" s="7" t="s">
        <v>10</v>
      </c>
      <c r="Q35" s="7" t="s">
        <v>10</v>
      </c>
      <c r="R35" s="7" t="s">
        <v>10</v>
      </c>
      <c r="S35" s="7" t="s">
        <v>10</v>
      </c>
      <c r="T35" s="7" t="s">
        <v>10</v>
      </c>
      <c r="U35" s="7" t="s">
        <v>10</v>
      </c>
    </row>
    <row r="36" spans="1:21" x14ac:dyDescent="0.25">
      <c r="A36" s="4">
        <v>42734</v>
      </c>
      <c r="B36" s="6" t="s">
        <v>7</v>
      </c>
      <c r="C36" s="7" t="s">
        <v>10</v>
      </c>
      <c r="D36" s="7" t="s">
        <v>10</v>
      </c>
      <c r="E36" s="7" t="s">
        <v>10</v>
      </c>
      <c r="F36" s="7" t="s">
        <v>10</v>
      </c>
      <c r="G36" s="7" t="s">
        <v>10</v>
      </c>
      <c r="H36" s="7" t="s">
        <v>10</v>
      </c>
      <c r="I36" s="7" t="s">
        <v>10</v>
      </c>
      <c r="J36" s="7" t="s">
        <v>10</v>
      </c>
      <c r="K36" s="7" t="s">
        <v>10</v>
      </c>
      <c r="L36" s="7" t="s">
        <v>10</v>
      </c>
      <c r="M36" s="7" t="s">
        <v>10</v>
      </c>
      <c r="N36" s="7" t="s">
        <v>10</v>
      </c>
      <c r="O36" s="7" t="s">
        <v>10</v>
      </c>
      <c r="P36" s="7" t="s">
        <v>10</v>
      </c>
      <c r="Q36" s="7" t="s">
        <v>10</v>
      </c>
      <c r="R36" s="7" t="s">
        <v>10</v>
      </c>
      <c r="S36" s="7" t="s">
        <v>10</v>
      </c>
      <c r="T36" s="7" t="s">
        <v>10</v>
      </c>
      <c r="U36" s="7" t="s">
        <v>10</v>
      </c>
    </row>
    <row r="37" spans="1:21" x14ac:dyDescent="0.25">
      <c r="L37" s="15"/>
      <c r="M37" s="32"/>
      <c r="N37" s="32"/>
      <c r="O37" s="32"/>
      <c r="P37" s="32"/>
      <c r="Q37" s="32"/>
      <c r="R37" s="32"/>
      <c r="S37" s="32"/>
      <c r="T37" s="32"/>
      <c r="U37" s="32"/>
    </row>
    <row r="38" spans="1:21" x14ac:dyDescent="0.25"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39" spans="1:21" x14ac:dyDescent="0.25">
      <c r="A39" s="28" t="s">
        <v>64</v>
      </c>
    </row>
    <row r="40" spans="1:21" ht="45" x14ac:dyDescent="0.25">
      <c r="A40" s="29" t="s">
        <v>70</v>
      </c>
    </row>
    <row r="41" spans="1:21" x14ac:dyDescent="0.25">
      <c r="A41" s="14"/>
      <c r="B41" s="31">
        <v>42688</v>
      </c>
      <c r="C41" s="31">
        <v>42695</v>
      </c>
      <c r="D41" s="31">
        <v>42702</v>
      </c>
      <c r="E41" s="31">
        <v>42709</v>
      </c>
      <c r="F41" s="31">
        <v>42716</v>
      </c>
    </row>
    <row r="42" spans="1:21" x14ac:dyDescent="0.25">
      <c r="A42" s="1">
        <v>1</v>
      </c>
      <c r="B42" s="1" t="s">
        <v>34</v>
      </c>
      <c r="C42" s="1">
        <v>4</v>
      </c>
      <c r="D42" s="1">
        <v>13</v>
      </c>
      <c r="E42" s="1">
        <v>15</v>
      </c>
      <c r="F42" s="1">
        <v>14</v>
      </c>
    </row>
    <row r="43" spans="1:21" x14ac:dyDescent="0.25">
      <c r="A43" s="1">
        <v>2</v>
      </c>
      <c r="B43" s="1">
        <v>3</v>
      </c>
      <c r="C43" s="1">
        <v>4</v>
      </c>
      <c r="D43" s="1">
        <v>15</v>
      </c>
      <c r="E43" s="1">
        <v>14</v>
      </c>
      <c r="F43" s="1">
        <v>14</v>
      </c>
    </row>
    <row r="44" spans="1:21" x14ac:dyDescent="0.25">
      <c r="A44" s="1">
        <v>3</v>
      </c>
      <c r="B44" s="1">
        <v>3</v>
      </c>
      <c r="C44" s="1">
        <v>4</v>
      </c>
      <c r="D44" s="1" t="s">
        <v>63</v>
      </c>
      <c r="E44" s="1">
        <v>15</v>
      </c>
      <c r="F44" s="1">
        <v>14</v>
      </c>
    </row>
    <row r="45" spans="1:21" x14ac:dyDescent="0.25">
      <c r="A45" s="1">
        <v>4</v>
      </c>
      <c r="B45" s="1">
        <v>4</v>
      </c>
      <c r="C45" s="1">
        <v>3</v>
      </c>
      <c r="D45" s="1">
        <v>15</v>
      </c>
      <c r="E45" s="1">
        <v>15</v>
      </c>
      <c r="F45" s="1">
        <v>13</v>
      </c>
    </row>
    <row r="46" spans="1:21" x14ac:dyDescent="0.25">
      <c r="A46" s="1">
        <v>5</v>
      </c>
      <c r="B46" s="1">
        <v>4</v>
      </c>
      <c r="C46" s="1">
        <v>3</v>
      </c>
      <c r="D46" s="1">
        <v>15</v>
      </c>
      <c r="E46" s="1">
        <v>15</v>
      </c>
      <c r="F46" s="1">
        <v>13</v>
      </c>
      <c r="G46" s="3">
        <f>SUM(B42:F46)</f>
        <v>232</v>
      </c>
    </row>
    <row r="47" spans="1:21" x14ac:dyDescent="0.25">
      <c r="A47" s="33" t="s">
        <v>66</v>
      </c>
      <c r="B47" s="1">
        <f>SUM(B42:B46)</f>
        <v>14</v>
      </c>
      <c r="C47" s="1">
        <f>SUM(C42:C46)</f>
        <v>18</v>
      </c>
      <c r="D47" s="1">
        <f>SUM(D42:D46)</f>
        <v>58</v>
      </c>
      <c r="E47" s="1">
        <f>SUM(E42:E46)</f>
        <v>74</v>
      </c>
      <c r="F47" s="1">
        <f>SUM(F42:F46)</f>
        <v>68</v>
      </c>
    </row>
    <row r="49" spans="1:7" x14ac:dyDescent="0.25">
      <c r="A49" s="30" t="s">
        <v>65</v>
      </c>
    </row>
    <row r="50" spans="1:7" x14ac:dyDescent="0.25">
      <c r="A50" s="30" t="s">
        <v>35</v>
      </c>
    </row>
    <row r="51" spans="1:7" x14ac:dyDescent="0.25">
      <c r="A51" s="14"/>
      <c r="B51" s="31">
        <v>42688</v>
      </c>
      <c r="C51" s="31">
        <v>42695</v>
      </c>
      <c r="D51" s="31">
        <v>42702</v>
      </c>
      <c r="E51" s="31">
        <v>42709</v>
      </c>
      <c r="F51" s="31">
        <v>42716</v>
      </c>
    </row>
    <row r="52" spans="1:7" x14ac:dyDescent="0.25">
      <c r="A52" s="1">
        <v>1</v>
      </c>
      <c r="B52" s="8">
        <v>4</v>
      </c>
      <c r="C52" s="1">
        <v>4</v>
      </c>
      <c r="D52" s="1">
        <v>4</v>
      </c>
      <c r="E52" s="1">
        <v>4</v>
      </c>
      <c r="F52" s="1">
        <v>4</v>
      </c>
    </row>
    <row r="53" spans="1:7" x14ac:dyDescent="0.25">
      <c r="A53" s="1">
        <v>2</v>
      </c>
      <c r="B53" s="1">
        <v>4</v>
      </c>
      <c r="C53" s="1">
        <v>5</v>
      </c>
      <c r="D53" s="1">
        <v>4</v>
      </c>
      <c r="E53" s="1">
        <v>4</v>
      </c>
      <c r="F53" s="1">
        <v>5</v>
      </c>
    </row>
    <row r="54" spans="1:7" x14ac:dyDescent="0.25">
      <c r="A54" s="1">
        <v>3</v>
      </c>
      <c r="B54" s="1">
        <v>4</v>
      </c>
      <c r="C54" s="1">
        <v>3</v>
      </c>
      <c r="D54" s="1" t="s">
        <v>63</v>
      </c>
      <c r="E54" s="1">
        <v>4</v>
      </c>
      <c r="F54" s="1">
        <v>4</v>
      </c>
    </row>
    <row r="55" spans="1:7" x14ac:dyDescent="0.25">
      <c r="A55" s="1">
        <v>4</v>
      </c>
      <c r="B55" s="1">
        <v>4</v>
      </c>
      <c r="C55" s="1">
        <v>4</v>
      </c>
      <c r="D55" s="1">
        <v>4</v>
      </c>
      <c r="E55" s="1">
        <v>4</v>
      </c>
      <c r="F55" s="1">
        <v>4</v>
      </c>
    </row>
    <row r="56" spans="1:7" x14ac:dyDescent="0.25">
      <c r="A56" s="1">
        <v>5</v>
      </c>
      <c r="B56" s="1">
        <v>4</v>
      </c>
      <c r="C56" s="1">
        <v>4</v>
      </c>
      <c r="D56" s="1">
        <v>5</v>
      </c>
      <c r="E56" s="1">
        <v>4</v>
      </c>
      <c r="F56" s="1">
        <v>4</v>
      </c>
      <c r="G56" s="3">
        <f>SUM(B52:F56)</f>
        <v>98</v>
      </c>
    </row>
    <row r="57" spans="1:7" x14ac:dyDescent="0.25">
      <c r="A57" s="33" t="s">
        <v>66</v>
      </c>
      <c r="B57" s="1">
        <f>SUM(B52:B56)</f>
        <v>20</v>
      </c>
      <c r="C57" s="1">
        <f>SUM(C52:C56)</f>
        <v>20</v>
      </c>
      <c r="D57" s="1">
        <f>SUM(D52:D56)</f>
        <v>17</v>
      </c>
      <c r="E57" s="1">
        <f>SUM(E52:E56)</f>
        <v>20</v>
      </c>
      <c r="F57" s="1">
        <f>SUM(F52:F56)</f>
        <v>21</v>
      </c>
    </row>
    <row r="59" spans="1:7" x14ac:dyDescent="0.25">
      <c r="B59" s="3">
        <f>B47+B57</f>
        <v>34</v>
      </c>
      <c r="C59" s="3">
        <f>C47+C57</f>
        <v>38</v>
      </c>
      <c r="D59" s="3">
        <f>D47+D57</f>
        <v>75</v>
      </c>
      <c r="E59" s="3">
        <f>E47+E57</f>
        <v>94</v>
      </c>
      <c r="F59" s="3">
        <f>F47+F57</f>
        <v>89</v>
      </c>
      <c r="G59" s="3">
        <f>SUM(B59:F59)</f>
        <v>330</v>
      </c>
    </row>
    <row r="61" spans="1:7" x14ac:dyDescent="0.25">
      <c r="A61" s="3" t="s">
        <v>76</v>
      </c>
      <c r="B61" s="3">
        <v>30</v>
      </c>
    </row>
  </sheetData>
  <autoFilter ref="A1:K36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13" sqref="B13"/>
    </sheetView>
  </sheetViews>
  <sheetFormatPr defaultRowHeight="15" x14ac:dyDescent="0.25"/>
  <cols>
    <col min="1" max="1" width="23.42578125" bestFit="1" customWidth="1"/>
    <col min="2" max="2" width="7.7109375" bestFit="1" customWidth="1"/>
    <col min="3" max="3" width="6.5703125" bestFit="1" customWidth="1"/>
    <col min="4" max="4" width="11.7109375" bestFit="1" customWidth="1"/>
    <col min="6" max="6" width="12" customWidth="1"/>
  </cols>
  <sheetData>
    <row r="1" spans="1:13" s="22" customFormat="1" ht="36" customHeight="1" x14ac:dyDescent="0.25">
      <c r="A1" s="21" t="s">
        <v>38</v>
      </c>
      <c r="B1" s="21" t="s">
        <v>41</v>
      </c>
      <c r="C1" s="21" t="s">
        <v>37</v>
      </c>
      <c r="D1" s="21" t="s">
        <v>45</v>
      </c>
      <c r="E1" s="21" t="s">
        <v>44</v>
      </c>
      <c r="F1" s="21" t="s">
        <v>56</v>
      </c>
      <c r="G1" s="21" t="s">
        <v>55</v>
      </c>
      <c r="H1" s="21" t="s">
        <v>57</v>
      </c>
      <c r="I1" s="24" t="s">
        <v>58</v>
      </c>
      <c r="J1" s="24" t="s">
        <v>59</v>
      </c>
      <c r="K1" s="24" t="s">
        <v>60</v>
      </c>
      <c r="L1" s="24" t="s">
        <v>61</v>
      </c>
      <c r="M1" s="24" t="s">
        <v>62</v>
      </c>
    </row>
    <row r="2" spans="1:13" x14ac:dyDescent="0.25">
      <c r="A2" s="17" t="s">
        <v>34</v>
      </c>
      <c r="B2" s="17">
        <v>292</v>
      </c>
      <c r="C2" s="17">
        <v>24</v>
      </c>
      <c r="D2" s="17" t="s">
        <v>46</v>
      </c>
      <c r="E2" s="17"/>
      <c r="F2" s="17">
        <v>4</v>
      </c>
      <c r="G2" s="19">
        <v>1</v>
      </c>
      <c r="H2" s="23"/>
      <c r="I2" s="16"/>
    </row>
    <row r="3" spans="1:13" x14ac:dyDescent="0.25">
      <c r="A3" s="17" t="s">
        <v>35</v>
      </c>
      <c r="B3" s="17">
        <v>97</v>
      </c>
      <c r="C3" s="25">
        <f>SUM(Plan!X5:X9)-Activities!C4</f>
        <v>692.75</v>
      </c>
      <c r="D3" s="17" t="s">
        <v>36</v>
      </c>
      <c r="E3" s="17"/>
      <c r="F3" s="17">
        <v>4.5</v>
      </c>
      <c r="G3" s="17">
        <f>(C3)/(4.5*6)</f>
        <v>25.657407407407408</v>
      </c>
      <c r="H3" s="23">
        <f>B3/G3</f>
        <v>3.7805846264886322</v>
      </c>
      <c r="I3" s="16"/>
      <c r="J3" s="16"/>
      <c r="K3" s="16"/>
      <c r="L3" s="16"/>
      <c r="M3" s="16"/>
    </row>
    <row r="4" spans="1:13" x14ac:dyDescent="0.25">
      <c r="A4" s="18" t="s">
        <v>39</v>
      </c>
      <c r="B4" s="17">
        <v>97</v>
      </c>
      <c r="C4" s="17">
        <f>97*0.75</f>
        <v>72.75</v>
      </c>
      <c r="D4" s="17" t="s">
        <v>46</v>
      </c>
      <c r="E4" s="17"/>
      <c r="F4" s="17">
        <v>1</v>
      </c>
      <c r="G4" s="17"/>
      <c r="H4" s="23">
        <f>B4/C4</f>
        <v>1.3333333333333333</v>
      </c>
      <c r="I4" s="16"/>
      <c r="J4" s="16"/>
      <c r="K4" s="16"/>
      <c r="L4" s="16"/>
      <c r="M4" s="16"/>
    </row>
    <row r="5" spans="1:13" x14ac:dyDescent="0.25">
      <c r="A5" s="17" t="s">
        <v>40</v>
      </c>
      <c r="B5" s="17">
        <v>196</v>
      </c>
      <c r="C5" s="17">
        <f>B5*5</f>
        <v>980</v>
      </c>
      <c r="D5" s="17" t="s">
        <v>46</v>
      </c>
      <c r="E5" s="17"/>
      <c r="F5" s="19">
        <v>13</v>
      </c>
      <c r="G5" s="17">
        <v>23</v>
      </c>
      <c r="H5" s="23">
        <f>B5/G5</f>
        <v>8.5217391304347831</v>
      </c>
      <c r="I5" s="16"/>
      <c r="J5" s="16"/>
      <c r="K5" s="16"/>
      <c r="L5" s="16"/>
    </row>
    <row r="6" spans="1:13" x14ac:dyDescent="0.25">
      <c r="A6" s="19" t="s">
        <v>47</v>
      </c>
      <c r="B6" s="17"/>
      <c r="C6" s="17"/>
      <c r="D6" s="17" t="s">
        <v>36</v>
      </c>
      <c r="E6" s="17"/>
      <c r="F6" s="17"/>
      <c r="G6" s="17"/>
      <c r="H6" s="23"/>
    </row>
    <row r="7" spans="1:13" x14ac:dyDescent="0.25">
      <c r="F7">
        <f>SUM(F2:F6)</f>
        <v>22.5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H14" sqref="H14"/>
    </sheetView>
  </sheetViews>
  <sheetFormatPr defaultRowHeight="15" x14ac:dyDescent="0.25"/>
  <sheetData>
    <row r="1" spans="1:1" x14ac:dyDescent="0.25">
      <c r="A1" s="16" t="s">
        <v>48</v>
      </c>
    </row>
    <row r="2" spans="1:1" x14ac:dyDescent="0.25">
      <c r="A2" t="s">
        <v>49</v>
      </c>
    </row>
    <row r="3" spans="1:1" x14ac:dyDescent="0.25">
      <c r="A3" t="s">
        <v>50</v>
      </c>
    </row>
    <row r="4" spans="1:1" x14ac:dyDescent="0.25">
      <c r="A4" t="s">
        <v>51</v>
      </c>
    </row>
    <row r="5" spans="1:1" x14ac:dyDescent="0.25">
      <c r="A5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19" sqref="F18:F19"/>
    </sheetView>
  </sheetViews>
  <sheetFormatPr defaultRowHeight="15" x14ac:dyDescent="0.25"/>
  <cols>
    <col min="1" max="1" width="10.7109375" bestFit="1" customWidth="1"/>
    <col min="2" max="2" width="55.42578125" bestFit="1" customWidth="1"/>
  </cols>
  <sheetData>
    <row r="1" spans="1:2" x14ac:dyDescent="0.25">
      <c r="A1" s="35">
        <v>42688</v>
      </c>
      <c r="B1" t="s">
        <v>74</v>
      </c>
    </row>
    <row r="2" spans="1:2" x14ac:dyDescent="0.25">
      <c r="A2" s="35">
        <v>42692</v>
      </c>
      <c r="B2" t="s">
        <v>75</v>
      </c>
    </row>
    <row r="3" spans="1:2" x14ac:dyDescent="0.25">
      <c r="A3" s="35">
        <v>42697</v>
      </c>
      <c r="B3" t="s">
        <v>81</v>
      </c>
    </row>
    <row r="4" spans="1:2" x14ac:dyDescent="0.25">
      <c r="A4" s="35">
        <v>42698</v>
      </c>
      <c r="B4" t="s">
        <v>82</v>
      </c>
    </row>
    <row r="5" spans="1:2" x14ac:dyDescent="0.25">
      <c r="A5" s="35">
        <v>42699</v>
      </c>
      <c r="B5" t="s">
        <v>83</v>
      </c>
    </row>
    <row r="6" spans="1:2" x14ac:dyDescent="0.25">
      <c r="A6" s="35">
        <v>42706</v>
      </c>
      <c r="B6" t="s">
        <v>87</v>
      </c>
    </row>
    <row r="7" spans="1:2" x14ac:dyDescent="0.25">
      <c r="A7" s="35">
        <v>42718</v>
      </c>
      <c r="B7" t="s">
        <v>90</v>
      </c>
    </row>
    <row r="8" spans="1:2" x14ac:dyDescent="0.25">
      <c r="A8" s="35">
        <v>42731</v>
      </c>
      <c r="B8" t="s">
        <v>91</v>
      </c>
    </row>
    <row r="9" spans="1:2" x14ac:dyDescent="0.25">
      <c r="A9" s="35">
        <v>42739</v>
      </c>
      <c r="B9" t="s">
        <v>92</v>
      </c>
    </row>
    <row r="10" spans="1:2" x14ac:dyDescent="0.25">
      <c r="A10" s="43">
        <v>42752</v>
      </c>
      <c r="B10" t="s">
        <v>93</v>
      </c>
    </row>
    <row r="11" spans="1:2" x14ac:dyDescent="0.25">
      <c r="A11" s="35">
        <v>42759</v>
      </c>
      <c r="B1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Actual</vt:lpstr>
      <vt:lpstr>Activities</vt:lpstr>
      <vt:lpstr>Notes</vt:lpstr>
      <vt:lpstr>Diary</vt:lpstr>
    </vt:vector>
  </TitlesOfParts>
  <Company>Carlson Wagonlit Travel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Wolf</dc:creator>
  <cp:lastModifiedBy>Gaviola, Pam</cp:lastModifiedBy>
  <dcterms:created xsi:type="dcterms:W3CDTF">2016-10-25T08:09:16Z</dcterms:created>
  <dcterms:modified xsi:type="dcterms:W3CDTF">2017-02-22T08:13:27Z</dcterms:modified>
</cp:coreProperties>
</file>