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FRANGOS" sheetId="1" state="visible" r:id="rId1"/>
    <sheet name="SUÍNOS" sheetId="2" state="visible" r:id="rId2"/>
    <sheet name="BOVINOS" sheetId="3" state="visible" r:id="rId3"/>
    <sheet name="PERUS" sheetId="4" state="visible" r:id="rId4"/>
    <sheet name="PATOS E MARRECOS" sheetId="5" state="visible" r:id="rId5"/>
    <sheet name="DEMAIS CARNES E MIUDEZAS" sheetId="6" state="visible" r:id="rId6"/>
    <sheet name="OUTRAS CARNES" sheetId="7" state="visible" r:id="rId7"/>
    <sheet name="ANIMAIS VIVOS" sheetId="8" state="visible" r:id="rId8"/>
    <sheet name="TOTAL" sheetId="9" state="visible" r:id="rId9"/>
    <sheet name="Dados brutos - FRANGOS" sheetId="10" state="visible" r:id="rId10"/>
    <sheet name="Dados brutos - SUÍNOS" sheetId="11" state="visible" r:id="rId11"/>
    <sheet name="Dados brutos - BOVINOS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mmm/yy"/>
    <numFmt numFmtId="165" formatCode="\ * #,##0.00\ ;\-* #,##0.00\ ;\ * \-#\ ;\ @\ "/>
    <numFmt numFmtId="166" formatCode="[$$-409]* #,##0.00\ ;[$$-409]* \-#,##0.00\ ;[$$-409]* \-#\ ;\ @\ "/>
    <numFmt numFmtId="167" formatCode="\ * #,##0\ ;\-* #,##0\ ;\ * \-#\ ;\ @\ "/>
    <numFmt numFmtId="168" formatCode="0.0%"/>
  </numFmts>
  <fonts count="6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FF"/>
      <sz val="24"/>
    </font>
    <font>
      <name val="Calibri"/>
      <charset val="1"/>
      <family val="2"/>
      <color rgb="FFD9D9D9"/>
      <sz val="11"/>
    </font>
    <font>
      <name val="Calibri"/>
      <charset val="1"/>
      <family val="2"/>
      <b val="1"/>
      <color rgb="FF008000"/>
      <sz val="18"/>
      <u val="single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b val="1"/>
      <color rgb="FF808080"/>
      <sz val="12"/>
      <u val="single"/>
    </font>
    <font>
      <name val="Calibri"/>
      <charset val="1"/>
      <family val="2"/>
      <b val="1"/>
      <color rgb="FF808080"/>
      <sz val="12"/>
    </font>
    <font>
      <name val="Calibri"/>
      <charset val="1"/>
      <family val="2"/>
      <color rgb="FF808080"/>
      <sz val="12"/>
    </font>
    <font>
      <name val="Calibri"/>
      <charset val="1"/>
      <family val="2"/>
      <i val="1"/>
      <color rgb="FF7F7F7F"/>
      <sz val="12"/>
    </font>
    <font>
      <name val="Calibri"/>
      <charset val="1"/>
      <family val="2"/>
      <b val="1"/>
      <color rgb="FF808080"/>
      <sz val="10"/>
    </font>
    <font>
      <name val="Calibri"/>
      <charset val="1"/>
      <family val="2"/>
      <b val="1"/>
      <color rgb="FF000000"/>
      <sz val="16"/>
      <u val="single"/>
    </font>
    <font>
      <name val="Calibri"/>
      <charset val="1"/>
      <family val="2"/>
      <color rgb="FF222222"/>
      <sz val="12"/>
    </font>
    <font>
      <name val="Calibri"/>
      <charset val="1"/>
      <family val="2"/>
      <b val="1"/>
      <color rgb="FF000000"/>
      <sz val="12"/>
      <u val="single"/>
    </font>
    <font>
      <name val="Calibri"/>
      <charset val="1"/>
      <family val="2"/>
      <color rgb="FF000000"/>
      <sz val="12"/>
      <u val="single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b val="1"/>
      <color rgb="FF00B050"/>
      <sz val="12"/>
      <u val="single"/>
    </font>
    <font>
      <name val="Calibri"/>
      <charset val="1"/>
      <family val="2"/>
      <color rgb="FF000000"/>
      <sz val="11"/>
      <u val="single"/>
    </font>
    <font>
      <name val="Times New Roman"/>
      <charset val="1"/>
      <family val="1"/>
      <color rgb="FF212529"/>
      <sz val="12"/>
    </font>
    <font>
      <name val="Calibri"/>
      <charset val="1"/>
      <family val="2"/>
      <b val="1"/>
      <color rgb="FFFF0000"/>
      <sz val="14"/>
    </font>
    <font>
      <name val="Calibri"/>
      <charset val="1"/>
      <family val="2"/>
      <b val="1"/>
      <color rgb="FFC55A11"/>
      <sz val="12"/>
    </font>
    <font>
      <name val="Calibri"/>
      <charset val="1"/>
      <family val="2"/>
      <b val="1"/>
      <color rgb="FFA6A6A6"/>
      <sz val="9"/>
    </font>
    <font>
      <name val="Calibri"/>
      <charset val="1"/>
      <family val="2"/>
      <b val="1"/>
      <color rgb="FF000000"/>
      <sz val="11"/>
      <u val="single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rgb="FF222222"/>
      <sz val="11"/>
    </font>
    <font>
      <name val="Calibri"/>
      <charset val="1"/>
      <family val="2"/>
      <i val="1"/>
      <color rgb="FFA6A6A6"/>
      <sz val="11"/>
    </font>
    <font>
      <name val="Calibri"/>
      <charset val="1"/>
      <family val="2"/>
      <b val="1"/>
      <color rgb="FF0000FF"/>
      <sz val="22"/>
      <u val="single"/>
    </font>
    <font>
      <name val="Calibri"/>
      <charset val="1"/>
      <family val="2"/>
      <i val="1"/>
      <color rgb="FF000000"/>
      <sz val="10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7030A0"/>
      <sz val="12"/>
    </font>
    <font>
      <name val="Calibri"/>
      <charset val="1"/>
      <family val="2"/>
      <b val="1"/>
      <color rgb="FF639729"/>
      <sz val="14"/>
    </font>
    <font>
      <name val="Calibri"/>
      <charset val="1"/>
      <family val="2"/>
      <color rgb="FF000000"/>
      <sz val="10"/>
    </font>
    <font>
      <name val="Calibri"/>
      <charset val="1"/>
      <family val="2"/>
      <i val="1"/>
      <color rgb="FFBFBFBF"/>
      <sz val="11"/>
    </font>
    <font>
      <name val="Calibri"/>
      <charset val="1"/>
      <family val="2"/>
      <color rgb="FFFF0000"/>
      <sz val="11"/>
    </font>
    <font>
      <name val="Calibri"/>
      <family val="2"/>
      <color rgb="FF595959"/>
      <sz val="14"/>
    </font>
    <font>
      <name val="Calibri"/>
      <family val="2"/>
      <color rgb="FF404040"/>
      <sz val="8"/>
    </font>
    <font>
      <name val="Calibri"/>
      <family val="2"/>
      <color rgb="FF595959"/>
      <sz val="9"/>
    </font>
    <font>
      <name val="Calibri"/>
      <charset val="1"/>
      <family val="2"/>
      <b val="1"/>
      <color rgb="FF548235"/>
      <sz val="24"/>
    </font>
    <font>
      <name val="Calibri"/>
      <charset val="1"/>
      <family val="2"/>
      <b val="1"/>
      <color rgb="FF002060"/>
      <sz val="16"/>
    </font>
    <font>
      <name val="Calibri"/>
      <charset val="1"/>
      <family val="2"/>
      <color rgb="FFBFBFBF"/>
      <sz val="11"/>
    </font>
    <font>
      <name val="Calibri"/>
      <charset val="1"/>
      <family val="2"/>
      <b val="1"/>
      <color rgb="FFBFBFBF"/>
      <sz val="14"/>
      <u val="single"/>
    </font>
    <font>
      <name val="Calibri"/>
      <charset val="1"/>
      <family val="2"/>
      <b val="1"/>
      <color rgb="FFBFBFBF"/>
      <sz val="14"/>
    </font>
    <font>
      <name val="Calibri"/>
      <charset val="1"/>
      <family val="2"/>
      <b val="1"/>
      <color rgb="FFBFBFBF"/>
      <sz val="10"/>
    </font>
    <font>
      <name val="Calibri"/>
      <charset val="1"/>
      <family val="2"/>
      <b val="1"/>
      <color rgb="FFBFBFBF"/>
      <sz val="11"/>
    </font>
    <font>
      <name val="Calibri"/>
      <charset val="1"/>
      <family val="2"/>
      <color rgb="FF000000"/>
      <sz val="8"/>
    </font>
    <font>
      <name val="Calibri"/>
      <charset val="1"/>
      <family val="2"/>
      <sz val="10"/>
    </font>
    <font>
      <name val="Calibri"/>
      <charset val="1"/>
      <family val="2"/>
      <color rgb="FF0000FF"/>
      <sz val="10"/>
    </font>
    <font>
      <name val="Calibri"/>
      <charset val="1"/>
      <family val="2"/>
      <color rgb="FFA6A6A6"/>
      <sz val="11"/>
    </font>
    <font>
      <name val="Calibri"/>
      <charset val="1"/>
      <family val="2"/>
      <color rgb="FF000000"/>
      <sz val="9"/>
    </font>
    <font>
      <name val="Calibri"/>
      <family val="2"/>
      <b val="1"/>
      <color rgb="FF595959"/>
      <sz val="14"/>
    </font>
    <font>
      <name val="Calibri"/>
      <charset val="1"/>
      <family val="2"/>
      <b val="1"/>
      <color rgb="FF0000FF"/>
      <sz val="16"/>
    </font>
    <font>
      <name val="Calibri"/>
      <charset val="1"/>
      <family val="2"/>
      <sz val="11"/>
    </font>
    <font>
      <name val="Calibri"/>
      <charset val="1"/>
      <family val="2"/>
      <i val="1"/>
      <color rgb="FF000000"/>
      <sz val="9"/>
    </font>
    <font>
      <name val="Calibri"/>
      <charset val="1"/>
      <family val="2"/>
      <b val="1"/>
      <color rgb="FFFF0000"/>
      <sz val="24"/>
    </font>
    <font>
      <name val="Calibri"/>
      <charset val="1"/>
      <family val="2"/>
      <i val="1"/>
      <color rgb="FFFF0000"/>
      <sz val="11"/>
    </font>
  </fonts>
  <fills count="11">
    <fill>
      <patternFill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rgb="FFF2F2F2"/>
        <bgColor rgb="FFE9ECEF"/>
      </patternFill>
    </fill>
    <fill>
      <patternFill patternType="solid">
        <fgColor rgb="FFD9D9D9"/>
        <bgColor rgb="FFD0CECE"/>
      </patternFill>
    </fill>
    <fill>
      <patternFill patternType="solid">
        <fgColor rgb="FFBDD7EE"/>
        <bgColor rgb="FFD0CECE"/>
      </patternFill>
    </fill>
    <fill>
      <patternFill patternType="solid">
        <fgColor rgb="FFBFBFBF"/>
        <bgColor rgb="FFD0CECE"/>
      </patternFill>
    </fill>
    <fill>
      <patternFill patternType="solid">
        <fgColor rgb="FFF6FAFB"/>
        <bgColor rgb="FFFFFFFF"/>
      </patternFill>
    </fill>
    <fill>
      <patternFill patternType="solid">
        <fgColor rgb="FFFFFFFF"/>
        <bgColor rgb="FFF6FAFB"/>
      </patternFill>
    </fill>
    <fill>
      <patternFill patternType="solid">
        <fgColor rgb="FF000000"/>
        <bgColor rgb="FF222222"/>
      </patternFill>
    </fill>
    <fill>
      <patternFill patternType="solid">
        <fgColor rgb="FFFFF2CC"/>
        <bgColor rgb="FFF2F2F2"/>
      </patternFill>
    </fill>
  </fills>
  <borders count="3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medium"/>
      <right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/>
      <right/>
      <top style="medium">
        <color rgb="FFE9ECEF"/>
      </top>
      <bottom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thin"/>
      <top style="medium"/>
      <bottom/>
      <diagonal/>
    </border>
    <border>
      <left style="thin"/>
      <right/>
      <top style="medium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2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bottom"/>
    </xf>
    <xf numFmtId="0" fontId="11" fillId="2" borderId="1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164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center" vertical="bottom"/>
    </xf>
    <xf numFmtId="165" fontId="8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166" fontId="14" fillId="3" borderId="1" applyAlignment="1" pivotButton="0" quotePrefix="0" xfId="0">
      <alignment horizontal="general" vertical="bottom"/>
    </xf>
    <xf numFmtId="10" fontId="8" fillId="0" borderId="0" applyAlignment="1" pivotButton="0" quotePrefix="0" xfId="0">
      <alignment horizontal="general" vertical="bottom"/>
    </xf>
    <xf numFmtId="166" fontId="11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center" wrapText="1"/>
    </xf>
    <xf numFmtId="165" fontId="9" fillId="0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bottom"/>
    </xf>
    <xf numFmtId="3" fontId="16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9" fillId="2" borderId="3" applyAlignment="1" pivotButton="0" quotePrefix="0" xfId="0">
      <alignment horizontal="center" vertical="bottom"/>
    </xf>
    <xf numFmtId="0" fontId="9" fillId="2" borderId="4" applyAlignment="1" pivotButton="0" quotePrefix="0" xfId="0">
      <alignment horizontal="center" vertical="bottom"/>
    </xf>
    <xf numFmtId="0" fontId="9" fillId="4" borderId="5" applyAlignment="1" pivotButton="0" quotePrefix="0" xfId="0">
      <alignment horizontal="center" vertical="bottom"/>
    </xf>
    <xf numFmtId="0" fontId="9" fillId="4" borderId="6" applyAlignment="1" pivotButton="0" quotePrefix="0" xfId="0">
      <alignment horizontal="center" vertical="bottom"/>
    </xf>
    <xf numFmtId="0" fontId="9" fillId="4" borderId="7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9" fillId="0" borderId="0" applyAlignment="1" pivotButton="0" quotePrefix="0" xfId="0">
      <alignment horizontal="right" vertical="bottom"/>
    </xf>
    <xf numFmtId="165" fontId="9" fillId="5" borderId="3" applyAlignment="1" pivotButton="0" quotePrefix="0" xfId="0">
      <alignment horizontal="general" vertical="bottom"/>
    </xf>
    <xf numFmtId="167" fontId="9" fillId="5" borderId="4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center"/>
    </xf>
    <xf numFmtId="168" fontId="18" fillId="0" borderId="0" applyAlignment="1" pivotButton="0" quotePrefix="0" xfId="0">
      <alignment horizontal="general" vertical="bottom"/>
    </xf>
    <xf numFmtId="165" fontId="20" fillId="0" borderId="0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0" fontId="21" fillId="0" borderId="0" applyAlignment="1" pivotButton="0" quotePrefix="0" xfId="0">
      <alignment horizontal="right" vertical="bottom"/>
    </xf>
    <xf numFmtId="0" fontId="0" fillId="0" borderId="12" applyAlignment="1" pivotButton="0" quotePrefix="0" xfId="0">
      <alignment horizontal="general" vertical="bottom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164" fontId="19" fillId="0" borderId="0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3" fontId="23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0" fillId="0" borderId="14" applyAlignment="1" pivotButton="0" quotePrefix="0" xfId="0">
      <alignment horizontal="right" vertical="bottom"/>
    </xf>
    <xf numFmtId="0" fontId="0" fillId="0" borderId="15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0" fontId="0" fillId="0" borderId="17" applyAlignment="1" pivotButton="0" quotePrefix="0" xfId="0">
      <alignment horizontal="general" vertical="bottom"/>
    </xf>
    <xf numFmtId="0" fontId="0" fillId="0" borderId="18" applyAlignment="1" pivotButton="0" quotePrefix="0" xfId="0">
      <alignment horizontal="general" vertical="bottom"/>
    </xf>
    <xf numFmtId="0" fontId="24" fillId="0" borderId="19" applyAlignment="1" pivotButton="0" quotePrefix="0" xfId="0">
      <alignment horizontal="general" vertical="bottom"/>
    </xf>
    <xf numFmtId="0" fontId="19" fillId="0" borderId="0" applyAlignment="1" pivotButton="0" quotePrefix="0" xfId="0">
      <alignment horizontal="center" vertical="center"/>
    </xf>
    <xf numFmtId="0" fontId="0" fillId="0" borderId="20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0" fontId="24" fillId="0" borderId="0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25" fillId="0" borderId="0" applyAlignment="1" pivotButton="0" quotePrefix="0" xfId="0">
      <alignment horizontal="general" vertical="bottom"/>
    </xf>
    <xf numFmtId="164" fontId="19" fillId="0" borderId="14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14" applyAlignment="1" pivotButton="0" quotePrefix="0" xfId="0">
      <alignment horizontal="center" vertical="bottom"/>
    </xf>
    <xf numFmtId="0" fontId="19" fillId="6" borderId="21" applyAlignment="1" pivotButton="0" quotePrefix="0" xfId="0">
      <alignment horizontal="center" vertical="center"/>
    </xf>
    <xf numFmtId="0" fontId="19" fillId="6" borderId="22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19" fillId="6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general" vertical="bottom"/>
    </xf>
    <xf numFmtId="49" fontId="0" fillId="0" borderId="23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3" fontId="29" fillId="7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 vertical="center"/>
    </xf>
    <xf numFmtId="0" fontId="20" fillId="0" borderId="19" applyAlignment="1" pivotButton="0" quotePrefix="0" xfId="0">
      <alignment horizontal="general" vertical="bottom"/>
    </xf>
    <xf numFmtId="49" fontId="0" fillId="0" borderId="24" applyAlignment="1" pivotButton="0" quotePrefix="0" xfId="0">
      <alignment horizontal="general" vertical="bottom"/>
    </xf>
    <xf numFmtId="0" fontId="0" fillId="0" borderId="24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30" fillId="0" borderId="20" applyAlignment="1" pivotButton="0" quotePrefix="0" xfId="0">
      <alignment horizontal="center" vertical="center"/>
    </xf>
    <xf numFmtId="4" fontId="0" fillId="0" borderId="0" applyAlignment="1" pivotButton="0" quotePrefix="0" xfId="0">
      <alignment horizontal="general" vertical="bottom"/>
    </xf>
    <xf numFmtId="0" fontId="0" fillId="0" borderId="25" applyAlignment="1" pivotButton="0" quotePrefix="0" xfId="0">
      <alignment horizontal="left" vertical="bottom"/>
    </xf>
    <xf numFmtId="3" fontId="29" fillId="0" borderId="26" applyAlignment="1" pivotButton="0" quotePrefix="0" xfId="0">
      <alignment horizontal="general" vertical="center" wrapText="1"/>
    </xf>
    <xf numFmtId="0" fontId="5" fillId="0" borderId="26" applyAlignment="1" pivotButton="0" quotePrefix="0" xfId="0">
      <alignment horizontal="left" vertical="center"/>
    </xf>
    <xf numFmtId="0" fontId="30" fillId="0" borderId="27" applyAlignment="1" pivotButton="0" quotePrefix="0" xfId="0">
      <alignment horizontal="center" vertical="center"/>
    </xf>
    <xf numFmtId="0" fontId="20" fillId="0" borderId="25" applyAlignment="1" pivotButton="0" quotePrefix="0" xfId="0">
      <alignment horizontal="general" vertical="bottom"/>
    </xf>
    <xf numFmtId="0" fontId="0" fillId="0" borderId="26" applyAlignment="1" pivotButton="0" quotePrefix="0" xfId="0">
      <alignment horizontal="left" vertical="bottom"/>
    </xf>
    <xf numFmtId="3" fontId="29" fillId="0" borderId="26" applyAlignment="1" pivotButton="0" quotePrefix="0" xfId="0">
      <alignment horizontal="right" vertical="center" wrapText="1"/>
    </xf>
    <xf numFmtId="0" fontId="0" fillId="0" borderId="26" applyAlignment="1" pivotButton="0" quotePrefix="0" xfId="0">
      <alignment horizontal="general" vertical="bottom"/>
    </xf>
    <xf numFmtId="0" fontId="0" fillId="0" borderId="27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  <xf numFmtId="3" fontId="29" fillId="0" borderId="2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/>
    </xf>
    <xf numFmtId="0" fontId="2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general" vertical="top" wrapText="1"/>
    </xf>
    <xf numFmtId="3" fontId="23" fillId="0" borderId="0" applyAlignment="1" pivotButton="0" quotePrefix="0" xfId="0">
      <alignment horizontal="general" vertical="top" wrapText="1"/>
    </xf>
    <xf numFmtId="3" fontId="23" fillId="0" borderId="0" applyAlignment="1" pivotButton="0" quotePrefix="0" xfId="0">
      <alignment horizontal="general" vertical="center" wrapText="1"/>
    </xf>
    <xf numFmtId="0" fontId="23" fillId="0" borderId="28" applyAlignment="1" pivotButton="0" quotePrefix="0" xfId="0">
      <alignment horizontal="general" vertical="top" wrapText="1"/>
    </xf>
    <xf numFmtId="3" fontId="23" fillId="0" borderId="28" applyAlignment="1" pivotButton="0" quotePrefix="0" xfId="0">
      <alignment horizontal="general" vertical="top" wrapText="1"/>
    </xf>
    <xf numFmtId="3" fontId="23" fillId="0" borderId="28" applyAlignment="1" pivotButton="0" quotePrefix="0" xfId="0">
      <alignment horizontal="general" vertical="center" wrapText="1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right" vertical="center"/>
    </xf>
    <xf numFmtId="0" fontId="33" fillId="0" borderId="0" applyAlignment="1" pivotButton="0" quotePrefix="0" xfId="0">
      <alignment horizontal="general" vertical="bottom"/>
    </xf>
    <xf numFmtId="165" fontId="34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23" fillId="0" borderId="0" applyAlignment="1" pivotButton="0" quotePrefix="0" xfId="0">
      <alignment horizontal="general" vertical="center" wrapText="1"/>
    </xf>
    <xf numFmtId="0" fontId="35" fillId="0" borderId="19" applyAlignment="1" pivotButton="0" quotePrefix="0" xfId="0">
      <alignment horizontal="general" vertical="bottom"/>
    </xf>
    <xf numFmtId="0" fontId="35" fillId="0" borderId="0" applyAlignment="1" pivotButton="0" quotePrefix="0" xfId="0">
      <alignment horizontal="general" vertical="bottom"/>
    </xf>
    <xf numFmtId="0" fontId="8" fillId="0" borderId="20" applyAlignment="1" pivotButton="0" quotePrefix="0" xfId="0">
      <alignment horizontal="general" vertical="bottom"/>
    </xf>
    <xf numFmtId="0" fontId="8" fillId="0" borderId="19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3" fontId="29" fillId="7" borderId="1" applyAlignment="1" pivotButton="0" quotePrefix="0" xfId="0">
      <alignment horizontal="center" vertical="center" wrapText="1"/>
    </xf>
    <xf numFmtId="3" fontId="29" fillId="0" borderId="0" applyAlignment="1" pivotButton="0" quotePrefix="0" xfId="0">
      <alignment horizontal="general" vertical="center" wrapText="1"/>
    </xf>
    <xf numFmtId="3" fontId="0" fillId="0" borderId="0" applyAlignment="1" pivotButton="0" quotePrefix="0" xfId="0">
      <alignment horizontal="general" vertical="bottom"/>
    </xf>
    <xf numFmtId="3" fontId="29" fillId="0" borderId="0" applyAlignment="1" pivotButton="0" quotePrefix="0" xfId="0">
      <alignment horizontal="center" vertical="center" wrapText="1"/>
    </xf>
    <xf numFmtId="3" fontId="36" fillId="0" borderId="0" applyAlignment="1" pivotButton="0" quotePrefix="0" xfId="0">
      <alignment horizontal="general" vertical="bottom"/>
    </xf>
    <xf numFmtId="0" fontId="0" fillId="0" borderId="29" applyAlignment="1" pivotButton="0" quotePrefix="0" xfId="0">
      <alignment horizontal="general" vertical="bottom"/>
    </xf>
    <xf numFmtId="0" fontId="37" fillId="0" borderId="0" applyAlignment="1" pivotButton="0" quotePrefix="0" xfId="0">
      <alignment horizontal="left" vertical="center"/>
    </xf>
    <xf numFmtId="3" fontId="29" fillId="7" borderId="1" applyAlignment="1" pivotButton="0" quotePrefix="0" xfId="0">
      <alignment horizontal="general" vertical="center" wrapText="1"/>
    </xf>
    <xf numFmtId="10" fontId="38" fillId="0" borderId="26" applyAlignment="1" pivotButton="0" quotePrefix="0" xfId="0">
      <alignment horizontal="general" vertical="bottom"/>
    </xf>
    <xf numFmtId="3" fontId="29" fillId="7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center"/>
    </xf>
    <xf numFmtId="165" fontId="36" fillId="0" borderId="0" applyAlignment="1" pivotButton="0" quotePrefix="0" xfId="0">
      <alignment horizontal="general" vertical="bottom"/>
    </xf>
    <xf numFmtId="167" fontId="3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2" fillId="0" borderId="0" applyAlignment="1" pivotButton="0" quotePrefix="0" xfId="0">
      <alignment horizontal="general" vertical="bottom"/>
    </xf>
    <xf numFmtId="0" fontId="43" fillId="0" borderId="0" applyAlignment="1" pivotButton="0" quotePrefix="0" xfId="0">
      <alignment horizontal="general" vertical="bottom"/>
    </xf>
    <xf numFmtId="168" fontId="0" fillId="0" borderId="9" applyAlignment="1" pivotButton="0" quotePrefix="0" xfId="0">
      <alignment horizontal="general" vertical="bottom"/>
    </xf>
    <xf numFmtId="168" fontId="0" fillId="0" borderId="10" applyAlignment="1" pivotButton="0" quotePrefix="0" xfId="0">
      <alignment horizontal="general" vertical="bottom"/>
    </xf>
    <xf numFmtId="0" fontId="27" fillId="3" borderId="16" applyAlignment="1" pivotButton="0" quotePrefix="0" xfId="0">
      <alignment horizontal="general" vertical="bottom"/>
    </xf>
    <xf numFmtId="0" fontId="0" fillId="3" borderId="17" applyAlignment="1" pivotButton="0" quotePrefix="0" xfId="0">
      <alignment horizontal="general" vertical="bottom"/>
    </xf>
    <xf numFmtId="0" fontId="27" fillId="3" borderId="17" applyAlignment="1" pivotButton="0" quotePrefix="0" xfId="0">
      <alignment horizontal="general" vertical="bottom"/>
    </xf>
    <xf numFmtId="0" fontId="0" fillId="3" borderId="18" applyAlignment="1" pivotButton="0" quotePrefix="0" xfId="0">
      <alignment horizontal="general" vertical="bottom"/>
    </xf>
    <xf numFmtId="168" fontId="0" fillId="0" borderId="12" applyAlignment="1" pivotButton="0" quotePrefix="0" xfId="0">
      <alignment horizontal="general" vertical="bottom"/>
    </xf>
    <xf numFmtId="0" fontId="44" fillId="0" borderId="0" applyAlignment="1" pivotButton="0" quotePrefix="0" xfId="0">
      <alignment horizontal="general" vertical="bottom"/>
    </xf>
    <xf numFmtId="0" fontId="45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general" vertical="bottom"/>
    </xf>
    <xf numFmtId="0" fontId="0" fillId="3" borderId="2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0" fontId="46" fillId="0" borderId="0" applyAlignment="1" pivotButton="0" quotePrefix="0" xfId="0">
      <alignment horizontal="general" vertical="bottom"/>
    </xf>
    <xf numFmtId="165" fontId="47" fillId="0" borderId="0" applyAlignment="1" pivotButton="0" quotePrefix="0" xfId="0">
      <alignment horizontal="center" vertical="center"/>
    </xf>
    <xf numFmtId="165" fontId="36" fillId="3" borderId="19" applyAlignment="1" pivotButton="0" quotePrefix="0" xfId="0">
      <alignment horizontal="general" vertical="bottom"/>
    </xf>
    <xf numFmtId="167" fontId="36" fillId="3" borderId="0" applyAlignment="1" pivotButton="0" quotePrefix="0" xfId="0">
      <alignment horizontal="general" vertical="bottom"/>
    </xf>
    <xf numFmtId="0" fontId="36" fillId="3" borderId="0" applyAlignment="1" pivotButton="0" quotePrefix="0" xfId="0">
      <alignment horizontal="general" vertical="bottom"/>
    </xf>
    <xf numFmtId="165" fontId="36" fillId="3" borderId="0" applyAlignment="1" pivotButton="0" quotePrefix="0" xfId="0">
      <alignment horizontal="general" vertical="bottom"/>
    </xf>
    <xf numFmtId="167" fontId="36" fillId="3" borderId="20" applyAlignment="1" pivotButton="0" quotePrefix="0" xfId="0">
      <alignment horizontal="general" vertical="bottom"/>
    </xf>
    <xf numFmtId="0" fontId="44" fillId="0" borderId="0" applyAlignment="1" pivotButton="0" quotePrefix="0" xfId="0">
      <alignment horizontal="right" vertical="bottom"/>
    </xf>
    <xf numFmtId="0" fontId="0" fillId="3" borderId="19" applyAlignment="1" pivotButton="0" quotePrefix="0" xfId="0">
      <alignment horizontal="general" vertical="bottom"/>
    </xf>
    <xf numFmtId="0" fontId="0" fillId="3" borderId="20" applyAlignment="1" pivotButton="0" quotePrefix="0" xfId="0">
      <alignment horizontal="general" vertical="bottom"/>
    </xf>
    <xf numFmtId="0" fontId="48" fillId="0" borderId="0" applyAlignment="1" pivotButton="0" quotePrefix="0" xfId="0">
      <alignment horizontal="center" vertical="center"/>
    </xf>
    <xf numFmtId="0" fontId="27" fillId="3" borderId="19" applyAlignment="1" pivotButton="0" quotePrefix="0" xfId="0">
      <alignment horizontal="general" vertical="bottom"/>
    </xf>
    <xf numFmtId="0" fontId="27" fillId="3" borderId="0" applyAlignment="1" pivotButton="0" quotePrefix="0" xfId="0">
      <alignment horizontal="general" vertical="bottom"/>
    </xf>
    <xf numFmtId="0" fontId="44" fillId="0" borderId="0" applyAlignment="1" pivotButton="0" quotePrefix="0" xfId="0">
      <alignment horizontal="right" vertical="center"/>
    </xf>
    <xf numFmtId="165" fontId="49" fillId="0" borderId="0" applyAlignment="1" pivotButton="0" quotePrefix="0" xfId="0">
      <alignment horizontal="general" vertical="bottom"/>
    </xf>
    <xf numFmtId="0" fontId="0" fillId="3" borderId="25" applyAlignment="1" pivotButton="0" quotePrefix="0" xfId="0">
      <alignment horizontal="general" vertical="bottom"/>
    </xf>
    <xf numFmtId="0" fontId="0" fillId="3" borderId="26" applyAlignment="1" pivotButton="0" quotePrefix="0" xfId="0">
      <alignment horizontal="general" vertical="bottom"/>
    </xf>
    <xf numFmtId="0" fontId="0" fillId="0" borderId="19" applyAlignment="1" pivotButton="0" quotePrefix="0" xfId="0">
      <alignment horizontal="center" vertical="center"/>
    </xf>
    <xf numFmtId="164" fontId="19" fillId="0" borderId="14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4" fontId="0" fillId="0" borderId="1" applyAlignment="1" pivotButton="0" quotePrefix="0" xfId="0">
      <alignment horizontal="general" vertical="bottom"/>
    </xf>
    <xf numFmtId="3" fontId="0" fillId="0" borderId="1" applyAlignment="1" pivotButton="0" quotePrefix="0" xfId="0">
      <alignment horizontal="general" vertical="bottom"/>
    </xf>
    <xf numFmtId="168" fontId="36" fillId="0" borderId="26" applyAlignment="1" pivotButton="0" quotePrefix="0" xfId="0">
      <alignment horizontal="general" vertical="bottom"/>
    </xf>
    <xf numFmtId="3" fontId="36" fillId="0" borderId="27" applyAlignment="1" pivotButton="0" quotePrefix="0" xfId="0">
      <alignment horizontal="general" vertical="bottom"/>
    </xf>
    <xf numFmtId="0" fontId="36" fillId="0" borderId="25" applyAlignment="1" pivotButton="0" quotePrefix="0" xfId="0">
      <alignment horizontal="general" vertical="bottom"/>
    </xf>
    <xf numFmtId="4" fontId="50" fillId="0" borderId="26" applyAlignment="1" pivotButton="0" quotePrefix="0" xfId="0">
      <alignment horizontal="general" vertical="bottom"/>
    </xf>
    <xf numFmtId="3" fontId="50" fillId="0" borderId="26" applyAlignment="1" pivotButton="0" quotePrefix="0" xfId="0">
      <alignment horizontal="general" vertical="bottom"/>
    </xf>
    <xf numFmtId="0" fontId="36" fillId="0" borderId="26" applyAlignment="1" pivotButton="0" quotePrefix="0" xfId="0">
      <alignment horizontal="general" vertical="bottom"/>
    </xf>
    <xf numFmtId="168" fontId="51" fillId="0" borderId="26" applyAlignment="1" pivotButton="0" quotePrefix="0" xfId="0">
      <alignment horizontal="general" vertical="bottom"/>
    </xf>
    <xf numFmtId="168" fontId="0" fillId="0" borderId="26" applyAlignment="1" pivotButton="0" quotePrefix="0" xfId="0">
      <alignment horizontal="general" vertical="bottom"/>
    </xf>
    <xf numFmtId="4" fontId="36" fillId="0" borderId="0" applyAlignment="1" pivotButton="0" quotePrefix="0" xfId="0">
      <alignment horizontal="general" vertical="bottom"/>
    </xf>
    <xf numFmtId="0" fontId="36" fillId="0" borderId="0" applyAlignment="1" pivotButton="0" quotePrefix="0" xfId="0">
      <alignment horizontal="general" vertical="bottom"/>
    </xf>
    <xf numFmtId="4" fontId="50" fillId="0" borderId="0" applyAlignment="1" pivotButton="0" quotePrefix="0" xfId="0">
      <alignment horizontal="general" vertical="bottom"/>
    </xf>
    <xf numFmtId="10" fontId="38" fillId="0" borderId="0" applyAlignment="1" pivotButton="0" quotePrefix="0" xfId="0">
      <alignment horizontal="general" vertical="bottom"/>
    </xf>
    <xf numFmtId="0" fontId="52" fillId="0" borderId="0" applyAlignment="1" pivotButton="0" quotePrefix="0" xfId="0">
      <alignment horizontal="right" vertical="center"/>
    </xf>
    <xf numFmtId="4" fontId="44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center" vertical="center"/>
    </xf>
    <xf numFmtId="0" fontId="53" fillId="0" borderId="0" applyAlignment="1" pivotButton="0" quotePrefix="0" xfId="0">
      <alignment horizontal="center" vertical="bottom"/>
    </xf>
    <xf numFmtId="168" fontId="36" fillId="0" borderId="26" applyAlignment="1" pivotButton="0" quotePrefix="0" xfId="0">
      <alignment horizontal="center" vertical="center"/>
    </xf>
    <xf numFmtId="168" fontId="51" fillId="0" borderId="26" applyAlignment="1" pivotButton="0" quotePrefix="0" xfId="0">
      <alignment horizontal="center" vertical="center"/>
    </xf>
    <xf numFmtId="168" fontId="0" fillId="0" borderId="26" applyAlignment="1" pivotButton="0" quotePrefix="0" xfId="0">
      <alignment horizontal="center" vertical="center"/>
    </xf>
    <xf numFmtId="49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right" vertical="bottom"/>
    </xf>
    <xf numFmtId="0" fontId="1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27" fillId="0" borderId="0" applyAlignment="1" pivotButton="0" quotePrefix="0" xfId="0">
      <alignment horizontal="general" vertical="bottom"/>
    </xf>
    <xf numFmtId="0" fontId="0" fillId="0" borderId="28" applyAlignment="1" pivotButton="0" quotePrefix="0" xfId="0">
      <alignment horizontal="general" vertical="center" wrapText="1"/>
    </xf>
    <xf numFmtId="167" fontId="49" fillId="0" borderId="0" applyAlignment="1" pivotButton="0" quotePrefix="0" xfId="0">
      <alignment horizontal="general" vertical="bottom"/>
    </xf>
    <xf numFmtId="0" fontId="36" fillId="0" borderId="26" applyAlignment="1" pivotButton="0" quotePrefix="0" xfId="0">
      <alignment horizontal="center" vertical="center"/>
    </xf>
    <xf numFmtId="4" fontId="36" fillId="0" borderId="26" applyAlignment="1" pivotButton="0" quotePrefix="0" xfId="0">
      <alignment horizontal="center" vertical="center"/>
    </xf>
    <xf numFmtId="3" fontId="50" fillId="0" borderId="0" applyAlignment="1" pivotButton="0" quotePrefix="0" xfId="0">
      <alignment horizontal="general" vertical="bottom"/>
    </xf>
    <xf numFmtId="0" fontId="55" fillId="0" borderId="0" applyAlignment="1" pivotButton="0" quotePrefix="0" xfId="0">
      <alignment horizontal="general" vertical="bottom"/>
    </xf>
    <xf numFmtId="4" fontId="0" fillId="0" borderId="26" applyAlignment="1" pivotButton="0" quotePrefix="0" xfId="0">
      <alignment horizontal="general" vertical="bottom"/>
    </xf>
    <xf numFmtId="3" fontId="0" fillId="0" borderId="26" applyAlignment="1" pivotButton="0" quotePrefix="0" xfId="0">
      <alignment horizontal="general" vertical="bottom"/>
    </xf>
    <xf numFmtId="4" fontId="56" fillId="8" borderId="26" applyAlignment="1" pivotButton="0" quotePrefix="0" xfId="0">
      <alignment horizontal="general" vertical="bottom"/>
    </xf>
    <xf numFmtId="3" fontId="56" fillId="8" borderId="26" applyAlignment="1" pivotButton="0" quotePrefix="0" xfId="0">
      <alignment horizontal="general" vertical="bottom"/>
    </xf>
    <xf numFmtId="4" fontId="56" fillId="0" borderId="26" applyAlignment="1" pivotButton="0" quotePrefix="0" xfId="0">
      <alignment horizontal="general" vertical="bottom"/>
    </xf>
    <xf numFmtId="3" fontId="56" fillId="0" borderId="26" applyAlignment="1" pivotButton="0" quotePrefix="0" xfId="0">
      <alignment horizontal="general" vertical="bottom"/>
    </xf>
    <xf numFmtId="0" fontId="32" fillId="0" borderId="19" applyAlignment="1" pivotButton="0" quotePrefix="0" xfId="0">
      <alignment horizontal="general" vertical="bottom"/>
    </xf>
    <xf numFmtId="4" fontId="56" fillId="0" borderId="0" applyAlignment="1" pivotButton="0" quotePrefix="0" xfId="0">
      <alignment horizontal="general" vertical="bottom"/>
    </xf>
    <xf numFmtId="3" fontId="56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general" vertical="bottom"/>
    </xf>
    <xf numFmtId="0" fontId="57" fillId="0" borderId="0" applyAlignment="1" pivotButton="0" quotePrefix="0" xfId="0">
      <alignment horizontal="general" vertical="bottom"/>
    </xf>
    <xf numFmtId="0" fontId="38" fillId="0" borderId="0" applyAlignment="1" pivotButton="0" quotePrefix="0" xfId="0">
      <alignment horizontal="general" vertical="bottom"/>
    </xf>
    <xf numFmtId="4" fontId="0" fillId="8" borderId="1" applyAlignment="1" pivotButton="0" quotePrefix="0" xfId="0">
      <alignment horizontal="general" vertical="bottom"/>
    </xf>
    <xf numFmtId="3" fontId="0" fillId="8" borderId="1" applyAlignment="1" pivotButton="0" quotePrefix="0" xfId="0">
      <alignment horizontal="general" vertical="bottom"/>
    </xf>
    <xf numFmtId="4" fontId="56" fillId="8" borderId="1" applyAlignment="1" pivotButton="0" quotePrefix="0" xfId="0">
      <alignment horizontal="general" vertical="bottom"/>
    </xf>
    <xf numFmtId="3" fontId="56" fillId="8" borderId="1" applyAlignment="1" pivotButton="0" quotePrefix="0" xfId="0">
      <alignment horizontal="general" vertical="bottom"/>
    </xf>
    <xf numFmtId="4" fontId="56" fillId="0" borderId="1" applyAlignment="1" pivotButton="0" quotePrefix="0" xfId="0">
      <alignment horizontal="general" vertical="bottom"/>
    </xf>
    <xf numFmtId="3" fontId="56" fillId="0" borderId="1" applyAlignment="1" pivotButton="0" quotePrefix="0" xfId="0">
      <alignment horizontal="general" vertical="bottom"/>
    </xf>
    <xf numFmtId="4" fontId="36" fillId="0" borderId="26" applyAlignment="1" pivotButton="0" quotePrefix="0" xfId="0">
      <alignment horizontal="general" vertical="bottom"/>
    </xf>
    <xf numFmtId="0" fontId="38" fillId="0" borderId="20" applyAlignment="1" pivotButton="0" quotePrefix="0" xfId="0">
      <alignment horizontal="general" vertical="bottom"/>
    </xf>
    <xf numFmtId="4" fontId="56" fillId="8" borderId="22" applyAlignment="1" pivotButton="0" quotePrefix="0" xfId="0">
      <alignment horizontal="general" vertical="bottom"/>
    </xf>
    <xf numFmtId="3" fontId="56" fillId="8" borderId="22" applyAlignment="1" pivotButton="0" quotePrefix="0" xfId="0">
      <alignment horizontal="general" vertical="bottom"/>
    </xf>
    <xf numFmtId="2" fontId="0" fillId="8" borderId="1" applyAlignment="1" pivotButton="0" quotePrefix="0" xfId="0">
      <alignment horizontal="general" vertical="bottom"/>
    </xf>
    <xf numFmtId="0" fontId="0" fillId="8" borderId="1" applyAlignment="1" pivotButton="0" quotePrefix="0" xfId="0">
      <alignment horizontal="general" vertical="bottom"/>
    </xf>
    <xf numFmtId="0" fontId="58" fillId="0" borderId="0" applyAlignment="1" pivotButton="0" quotePrefix="0" xfId="0">
      <alignment horizontal="general" vertical="bottom"/>
    </xf>
    <xf numFmtId="0" fontId="19" fillId="4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bottom"/>
    </xf>
    <xf numFmtId="167" fontId="0" fillId="0" borderId="1" applyAlignment="1" pivotButton="0" quotePrefix="0" xfId="0">
      <alignment horizontal="general" vertical="bottom"/>
    </xf>
    <xf numFmtId="165" fontId="19" fillId="0" borderId="0" applyAlignment="1" pivotButton="0" quotePrefix="0" xfId="0">
      <alignment horizontal="general" vertical="bottom"/>
    </xf>
    <xf numFmtId="167" fontId="19" fillId="0" borderId="0" applyAlignment="1" pivotButton="0" quotePrefix="0" xfId="0">
      <alignment horizontal="general" vertical="bottom"/>
    </xf>
    <xf numFmtId="0" fontId="59" fillId="0" borderId="0" applyAlignment="1" pivotButton="0" quotePrefix="0" xfId="0">
      <alignment horizontal="general" vertical="bottom"/>
    </xf>
    <xf numFmtId="0" fontId="23" fillId="0" borderId="0" applyAlignment="1" pivotButton="0" quotePrefix="0" xfId="0">
      <alignment horizontal="general" vertical="bottom"/>
    </xf>
    <xf numFmtId="165" fontId="19" fillId="0" borderId="24" applyAlignment="1" pivotButton="0" quotePrefix="0" xfId="0">
      <alignment horizontal="general" vertical="bottom"/>
    </xf>
    <xf numFmtId="167" fontId="19" fillId="0" borderId="30" applyAlignment="1" pivotButton="0" quotePrefix="0" xfId="0">
      <alignment horizontal="general" vertical="bottom"/>
    </xf>
    <xf numFmtId="165" fontId="19" fillId="0" borderId="1" applyAlignment="1" pivotButton="0" quotePrefix="0" xfId="0">
      <alignment horizontal="general" vertical="bottom"/>
    </xf>
    <xf numFmtId="167" fontId="19" fillId="0" borderId="1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165" fontId="53" fillId="0" borderId="0" applyAlignment="1" pivotButton="0" quotePrefix="0" xfId="0">
      <alignment horizontal="general" vertical="bottom"/>
    </xf>
    <xf numFmtId="0" fontId="9" fillId="2" borderId="31" applyAlignment="1" pivotButton="0" quotePrefix="0" xfId="0">
      <alignment horizontal="center" vertical="bottom"/>
    </xf>
    <xf numFmtId="0" fontId="9" fillId="2" borderId="32" applyAlignment="1" pivotButton="0" quotePrefix="0" xfId="0">
      <alignment horizontal="center" vertical="bottom"/>
    </xf>
    <xf numFmtId="167" fontId="8" fillId="0" borderId="0" applyAlignment="1" pivotButton="0" quotePrefix="0" xfId="0">
      <alignment horizontal="general" vertical="bottom"/>
    </xf>
    <xf numFmtId="165" fontId="9" fillId="0" borderId="0" applyAlignment="1" pivotButton="0" quotePrefix="0" xfId="0">
      <alignment horizontal="general" vertical="bottom"/>
    </xf>
    <xf numFmtId="167" fontId="9" fillId="0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center" textRotation="255"/>
    </xf>
    <xf numFmtId="1" fontId="19" fillId="4" borderId="0" applyAlignment="1" pivotButton="0" quotePrefix="0" xfId="0">
      <alignment horizontal="center" vertical="center"/>
    </xf>
    <xf numFmtId="49" fontId="19" fillId="4" borderId="0" applyAlignment="1" pivotButton="0" quotePrefix="0" xfId="0">
      <alignment horizontal="center" vertical="center"/>
    </xf>
    <xf numFmtId="0" fontId="19" fillId="4" borderId="0" applyAlignment="1" pivotButton="0" quotePrefix="0" xfId="0">
      <alignment horizontal="center" vertical="center"/>
    </xf>
    <xf numFmtId="1" fontId="38" fillId="10" borderId="0" applyAlignment="1" pivotButton="0" quotePrefix="0" xfId="0">
      <alignment horizontal="center" vertical="center"/>
    </xf>
    <xf numFmtId="49" fontId="38" fillId="10" borderId="0" applyAlignment="1" pivotButton="0" quotePrefix="0" xfId="0">
      <alignment horizontal="left" vertical="bottom"/>
    </xf>
    <xf numFmtId="1" fontId="38" fillId="1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right" vertical="bottom" textRotation="255"/>
    </xf>
    <xf numFmtId="0" fontId="9" fillId="0" borderId="0" applyAlignment="1" pivotButton="0" quotePrefix="0" xfId="0">
      <alignment horizontal="right" vertical="bottom" textRotation="255"/>
    </xf>
    <xf numFmtId="1" fontId="38" fillId="0" borderId="0" applyAlignment="1" pivotButton="0" quotePrefix="0" xfId="0">
      <alignment horizontal="center" vertical="center"/>
    </xf>
    <xf numFmtId="49" fontId="3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bottom"/>
    </xf>
    <xf numFmtId="0" fontId="11" fillId="2" borderId="1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164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center" vertical="bottom"/>
    </xf>
    <xf numFmtId="165" fontId="8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166" fontId="14" fillId="3" borderId="1" applyAlignment="1" pivotButton="0" quotePrefix="0" xfId="0">
      <alignment horizontal="general" vertical="bottom"/>
    </xf>
    <xf numFmtId="10" fontId="8" fillId="0" borderId="0" applyAlignment="1" pivotButton="0" quotePrefix="0" xfId="0">
      <alignment horizontal="general" vertical="bottom"/>
    </xf>
    <xf numFmtId="166" fontId="11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center" wrapText="1"/>
    </xf>
    <xf numFmtId="0" fontId="0" fillId="0" borderId="18" pivotButton="0" quotePrefix="0" xfId="0"/>
    <xf numFmtId="165" fontId="9" fillId="0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bottom"/>
    </xf>
    <xf numFmtId="3" fontId="16" fillId="0" borderId="0" applyAlignment="1" pivotButton="0" quotePrefix="0" xfId="0">
      <alignment horizontal="general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9" fillId="2" borderId="3" applyAlignment="1" pivotButton="0" quotePrefix="0" xfId="0">
      <alignment horizontal="center" vertical="bottom"/>
    </xf>
    <xf numFmtId="0" fontId="9" fillId="2" borderId="4" applyAlignment="1" pivotButton="0" quotePrefix="0" xfId="0">
      <alignment horizontal="center" vertical="bottom"/>
    </xf>
    <xf numFmtId="0" fontId="9" fillId="4" borderId="5" applyAlignment="1" pivotButton="0" quotePrefix="0" xfId="0">
      <alignment horizontal="center" vertical="bottom"/>
    </xf>
    <xf numFmtId="0" fontId="9" fillId="4" borderId="6" applyAlignment="1" pivotButton="0" quotePrefix="0" xfId="0">
      <alignment horizontal="center" vertical="bottom"/>
    </xf>
    <xf numFmtId="0" fontId="9" fillId="4" borderId="7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9" fillId="0" borderId="0" applyAlignment="1" pivotButton="0" quotePrefix="0" xfId="0">
      <alignment horizontal="right" vertical="bottom"/>
    </xf>
    <xf numFmtId="165" fontId="9" fillId="5" borderId="3" applyAlignment="1" pivotButton="0" quotePrefix="0" xfId="0">
      <alignment horizontal="general" vertical="bottom"/>
    </xf>
    <xf numFmtId="167" fontId="9" fillId="5" borderId="4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center"/>
    </xf>
    <xf numFmtId="168" fontId="18" fillId="0" borderId="0" applyAlignment="1" pivotButton="0" quotePrefix="0" xfId="0">
      <alignment horizontal="general" vertical="bottom"/>
    </xf>
    <xf numFmtId="165" fontId="20" fillId="0" borderId="0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0" fontId="21" fillId="0" borderId="0" applyAlignment="1" pivotButton="0" quotePrefix="0" xfId="0">
      <alignment horizontal="right" vertical="bottom"/>
    </xf>
    <xf numFmtId="0" fontId="0" fillId="0" borderId="12" applyAlignment="1" pivotButton="0" quotePrefix="0" xfId="0">
      <alignment horizontal="general" vertical="bottom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164" fontId="19" fillId="0" borderId="0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3" fontId="23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0" fillId="0" borderId="14" applyAlignment="1" pivotButton="0" quotePrefix="0" xfId="0">
      <alignment horizontal="right" vertical="bottom"/>
    </xf>
    <xf numFmtId="0" fontId="0" fillId="0" borderId="15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0" fontId="0" fillId="0" borderId="17" applyAlignment="1" pivotButton="0" quotePrefix="0" xfId="0">
      <alignment horizontal="general" vertical="bottom"/>
    </xf>
    <xf numFmtId="0" fontId="0" fillId="0" borderId="18" applyAlignment="1" pivotButton="0" quotePrefix="0" xfId="0">
      <alignment horizontal="general" vertical="bottom"/>
    </xf>
    <xf numFmtId="0" fontId="24" fillId="0" borderId="19" applyAlignment="1" pivotButton="0" quotePrefix="0" xfId="0">
      <alignment horizontal="general" vertical="bottom"/>
    </xf>
    <xf numFmtId="0" fontId="19" fillId="0" borderId="0" applyAlignment="1" pivotButton="0" quotePrefix="0" xfId="0">
      <alignment horizontal="center" vertical="center"/>
    </xf>
    <xf numFmtId="0" fontId="0" fillId="0" borderId="20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0" fontId="24" fillId="0" borderId="0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25" fillId="0" borderId="0" applyAlignment="1" pivotButton="0" quotePrefix="0" xfId="0">
      <alignment horizontal="general" vertical="bottom"/>
    </xf>
    <xf numFmtId="164" fontId="19" fillId="0" borderId="14" applyAlignment="1" pivotButton="0" quotePrefix="0" xfId="0">
      <alignment horizontal="center" vertical="bottom"/>
    </xf>
    <xf numFmtId="0" fontId="0" fillId="0" borderId="14" pivotButton="0" quotePrefix="0" xfId="0"/>
    <xf numFmtId="0" fontId="19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14" applyAlignment="1" pivotButton="0" quotePrefix="0" xfId="0">
      <alignment horizontal="center" vertical="bottom"/>
    </xf>
    <xf numFmtId="0" fontId="19" fillId="6" borderId="21" applyAlignment="1" pivotButton="0" quotePrefix="0" xfId="0">
      <alignment horizontal="center" vertical="center"/>
    </xf>
    <xf numFmtId="0" fontId="19" fillId="6" borderId="22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19" fillId="6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general" vertical="bottom"/>
    </xf>
    <xf numFmtId="49" fontId="0" fillId="0" borderId="23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3" fontId="29" fillId="7" borderId="1" applyAlignment="1" pivotButton="0" quotePrefix="0" xfId="0">
      <alignment horizontal="right" vertical="center" wrapText="1"/>
    </xf>
    <xf numFmtId="0" fontId="20" fillId="0" borderId="19" applyAlignment="1" pivotButton="0" quotePrefix="0" xfId="0">
      <alignment horizontal="general" vertical="bottom"/>
    </xf>
    <xf numFmtId="49" fontId="0" fillId="0" borderId="24" applyAlignment="1" pivotButton="0" quotePrefix="0" xfId="0">
      <alignment horizontal="general" vertical="bottom"/>
    </xf>
    <xf numFmtId="0" fontId="0" fillId="0" borderId="24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30" fillId="0" borderId="20" applyAlignment="1" pivotButton="0" quotePrefix="0" xfId="0">
      <alignment horizontal="center" vertical="center"/>
    </xf>
    <xf numFmtId="4" fontId="0" fillId="0" borderId="0" applyAlignment="1" pivotButton="0" quotePrefix="0" xfId="0">
      <alignment horizontal="general" vertical="bottom"/>
    </xf>
    <xf numFmtId="0" fontId="0" fillId="0" borderId="25" applyAlignment="1" pivotButton="0" quotePrefix="0" xfId="0">
      <alignment horizontal="left" vertical="bottom"/>
    </xf>
    <xf numFmtId="3" fontId="29" fillId="0" borderId="26" applyAlignment="1" pivotButton="0" quotePrefix="0" xfId="0">
      <alignment horizontal="general" vertical="center" wrapText="1"/>
    </xf>
    <xf numFmtId="0" fontId="5" fillId="0" borderId="26" applyAlignment="1" pivotButton="0" quotePrefix="0" xfId="0">
      <alignment horizontal="left" vertical="center"/>
    </xf>
    <xf numFmtId="0" fontId="30" fillId="0" borderId="27" applyAlignment="1" pivotButton="0" quotePrefix="0" xfId="0">
      <alignment horizontal="center" vertical="center"/>
    </xf>
    <xf numFmtId="0" fontId="20" fillId="0" borderId="25" applyAlignment="1" pivotButton="0" quotePrefix="0" xfId="0">
      <alignment horizontal="general" vertical="bottom"/>
    </xf>
    <xf numFmtId="0" fontId="0" fillId="0" borderId="26" applyAlignment="1" pivotButton="0" quotePrefix="0" xfId="0">
      <alignment horizontal="left" vertical="bottom"/>
    </xf>
    <xf numFmtId="3" fontId="29" fillId="0" borderId="26" applyAlignment="1" pivotButton="0" quotePrefix="0" xfId="0">
      <alignment horizontal="right" vertical="center" wrapText="1"/>
    </xf>
    <xf numFmtId="0" fontId="0" fillId="0" borderId="26" applyAlignment="1" pivotButton="0" quotePrefix="0" xfId="0">
      <alignment horizontal="general" vertical="bottom"/>
    </xf>
    <xf numFmtId="0" fontId="0" fillId="0" borderId="27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  <xf numFmtId="3" fontId="29" fillId="0" borderId="2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/>
    </xf>
    <xf numFmtId="0" fontId="2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general" vertical="top" wrapText="1"/>
    </xf>
    <xf numFmtId="3" fontId="23" fillId="0" borderId="0" applyAlignment="1" pivotButton="0" quotePrefix="0" xfId="0">
      <alignment horizontal="general" vertical="top" wrapText="1"/>
    </xf>
    <xf numFmtId="3" fontId="23" fillId="0" borderId="0" applyAlignment="1" pivotButton="0" quotePrefix="0" xfId="0">
      <alignment horizontal="general" vertical="center" wrapText="1"/>
    </xf>
    <xf numFmtId="0" fontId="23" fillId="0" borderId="28" applyAlignment="1" pivotButton="0" quotePrefix="0" xfId="0">
      <alignment horizontal="general" vertical="top" wrapText="1"/>
    </xf>
    <xf numFmtId="3" fontId="23" fillId="0" borderId="28" applyAlignment="1" pivotButton="0" quotePrefix="0" xfId="0">
      <alignment horizontal="general" vertical="top" wrapText="1"/>
    </xf>
    <xf numFmtId="3" fontId="23" fillId="0" borderId="28" applyAlignment="1" pivotButton="0" quotePrefix="0" xfId="0">
      <alignment horizontal="general" vertical="center" wrapText="1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right" vertical="center"/>
    </xf>
    <xf numFmtId="0" fontId="33" fillId="0" borderId="0" applyAlignment="1" pivotButton="0" quotePrefix="0" xfId="0">
      <alignment horizontal="general" vertical="bottom"/>
    </xf>
    <xf numFmtId="165" fontId="34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23" fillId="0" borderId="0" applyAlignment="1" pivotButton="0" quotePrefix="0" xfId="0">
      <alignment horizontal="general" vertical="center" wrapText="1"/>
    </xf>
    <xf numFmtId="0" fontId="35" fillId="0" borderId="19" applyAlignment="1" pivotButton="0" quotePrefix="0" xfId="0">
      <alignment horizontal="general" vertical="bottom"/>
    </xf>
    <xf numFmtId="0" fontId="35" fillId="0" borderId="0" applyAlignment="1" pivotButton="0" quotePrefix="0" xfId="0">
      <alignment horizontal="general" vertical="bottom"/>
    </xf>
    <xf numFmtId="0" fontId="8" fillId="0" borderId="20" applyAlignment="1" pivotButton="0" quotePrefix="0" xfId="0">
      <alignment horizontal="general" vertical="bottom"/>
    </xf>
    <xf numFmtId="0" fontId="8" fillId="0" borderId="19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3" fontId="29" fillId="7" borderId="1" applyAlignment="1" pivotButton="0" quotePrefix="0" xfId="0">
      <alignment horizontal="center" vertical="center" wrapText="1"/>
    </xf>
    <xf numFmtId="3" fontId="29" fillId="0" borderId="0" applyAlignment="1" pivotButton="0" quotePrefix="0" xfId="0">
      <alignment horizontal="general" vertical="center" wrapText="1"/>
    </xf>
    <xf numFmtId="3" fontId="0" fillId="0" borderId="0" applyAlignment="1" pivotButton="0" quotePrefix="0" xfId="0">
      <alignment horizontal="general" vertical="bottom"/>
    </xf>
    <xf numFmtId="3" fontId="29" fillId="0" borderId="0" applyAlignment="1" pivotButton="0" quotePrefix="0" xfId="0">
      <alignment horizontal="center" vertical="center" wrapText="1"/>
    </xf>
    <xf numFmtId="3" fontId="36" fillId="0" borderId="0" applyAlignment="1" pivotButton="0" quotePrefix="0" xfId="0">
      <alignment horizontal="general" vertical="bottom"/>
    </xf>
    <xf numFmtId="0" fontId="0" fillId="0" borderId="29" applyAlignment="1" pivotButton="0" quotePrefix="0" xfId="0">
      <alignment horizontal="general" vertical="bottom"/>
    </xf>
    <xf numFmtId="0" fontId="37" fillId="0" borderId="0" applyAlignment="1" pivotButton="0" quotePrefix="0" xfId="0">
      <alignment horizontal="left" vertical="center"/>
    </xf>
    <xf numFmtId="3" fontId="29" fillId="7" borderId="1" applyAlignment="1" pivotButton="0" quotePrefix="0" xfId="0">
      <alignment horizontal="general" vertical="center" wrapText="1"/>
    </xf>
    <xf numFmtId="10" fontId="38" fillId="0" borderId="26" applyAlignment="1" pivotButton="0" quotePrefix="0" xfId="0">
      <alignment horizontal="general" vertical="bottom"/>
    </xf>
    <xf numFmtId="3" fontId="29" fillId="7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center"/>
    </xf>
    <xf numFmtId="165" fontId="36" fillId="0" borderId="0" applyAlignment="1" pivotButton="0" quotePrefix="0" xfId="0">
      <alignment horizontal="general" vertical="bottom"/>
    </xf>
    <xf numFmtId="167" fontId="3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2" fillId="0" borderId="0" applyAlignment="1" pivotButton="0" quotePrefix="0" xfId="0">
      <alignment horizontal="general" vertical="bottom"/>
    </xf>
    <xf numFmtId="0" fontId="43" fillId="0" borderId="0" applyAlignment="1" pivotButton="0" quotePrefix="0" xfId="0">
      <alignment horizontal="general" vertical="bottom"/>
    </xf>
    <xf numFmtId="168" fontId="0" fillId="0" borderId="9" applyAlignment="1" pivotButton="0" quotePrefix="0" xfId="0">
      <alignment horizontal="general" vertical="bottom"/>
    </xf>
    <xf numFmtId="168" fontId="0" fillId="0" borderId="10" applyAlignment="1" pivotButton="0" quotePrefix="0" xfId="0">
      <alignment horizontal="general" vertical="bottom"/>
    </xf>
    <xf numFmtId="0" fontId="27" fillId="3" borderId="16" applyAlignment="1" pivotButton="0" quotePrefix="0" xfId="0">
      <alignment horizontal="general" vertical="bottom"/>
    </xf>
    <xf numFmtId="0" fontId="0" fillId="3" borderId="17" applyAlignment="1" pivotButton="0" quotePrefix="0" xfId="0">
      <alignment horizontal="general" vertical="bottom"/>
    </xf>
    <xf numFmtId="0" fontId="27" fillId="3" borderId="17" applyAlignment="1" pivotButton="0" quotePrefix="0" xfId="0">
      <alignment horizontal="general" vertical="bottom"/>
    </xf>
    <xf numFmtId="0" fontId="0" fillId="3" borderId="18" applyAlignment="1" pivotButton="0" quotePrefix="0" xfId="0">
      <alignment horizontal="general" vertical="bottom"/>
    </xf>
    <xf numFmtId="168" fontId="0" fillId="0" borderId="12" applyAlignment="1" pivotButton="0" quotePrefix="0" xfId="0">
      <alignment horizontal="general" vertical="bottom"/>
    </xf>
    <xf numFmtId="0" fontId="44" fillId="0" borderId="0" applyAlignment="1" pivotButton="0" quotePrefix="0" xfId="0">
      <alignment horizontal="general" vertical="bottom"/>
    </xf>
    <xf numFmtId="0" fontId="45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general" vertical="bottom"/>
    </xf>
    <xf numFmtId="0" fontId="0" fillId="3" borderId="2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0" fontId="46" fillId="0" borderId="0" applyAlignment="1" pivotButton="0" quotePrefix="0" xfId="0">
      <alignment horizontal="general" vertical="bottom"/>
    </xf>
    <xf numFmtId="165" fontId="47" fillId="0" borderId="0" applyAlignment="1" pivotButton="0" quotePrefix="0" xfId="0">
      <alignment horizontal="center" vertical="center"/>
    </xf>
    <xf numFmtId="165" fontId="36" fillId="3" borderId="19" applyAlignment="1" pivotButton="0" quotePrefix="0" xfId="0">
      <alignment horizontal="general" vertical="bottom"/>
    </xf>
    <xf numFmtId="167" fontId="36" fillId="3" borderId="0" applyAlignment="1" pivotButton="0" quotePrefix="0" xfId="0">
      <alignment horizontal="general" vertical="bottom"/>
    </xf>
    <xf numFmtId="0" fontId="36" fillId="3" borderId="0" applyAlignment="1" pivotButton="0" quotePrefix="0" xfId="0">
      <alignment horizontal="general" vertical="bottom"/>
    </xf>
    <xf numFmtId="165" fontId="36" fillId="3" borderId="0" applyAlignment="1" pivotButton="0" quotePrefix="0" xfId="0">
      <alignment horizontal="general" vertical="bottom"/>
    </xf>
    <xf numFmtId="167" fontId="36" fillId="3" borderId="20" applyAlignment="1" pivotButton="0" quotePrefix="0" xfId="0">
      <alignment horizontal="general" vertical="bottom"/>
    </xf>
    <xf numFmtId="0" fontId="44" fillId="0" borderId="0" applyAlignment="1" pivotButton="0" quotePrefix="0" xfId="0">
      <alignment horizontal="right" vertical="bottom"/>
    </xf>
    <xf numFmtId="0" fontId="0" fillId="3" borderId="19" applyAlignment="1" pivotButton="0" quotePrefix="0" xfId="0">
      <alignment horizontal="general" vertical="bottom"/>
    </xf>
    <xf numFmtId="0" fontId="0" fillId="3" borderId="20" applyAlignment="1" pivotButton="0" quotePrefix="0" xfId="0">
      <alignment horizontal="general" vertical="bottom"/>
    </xf>
    <xf numFmtId="0" fontId="48" fillId="0" borderId="0" applyAlignment="1" pivotButton="0" quotePrefix="0" xfId="0">
      <alignment horizontal="center" vertical="center"/>
    </xf>
    <xf numFmtId="0" fontId="27" fillId="3" borderId="19" applyAlignment="1" pivotButton="0" quotePrefix="0" xfId="0">
      <alignment horizontal="general" vertical="bottom"/>
    </xf>
    <xf numFmtId="0" fontId="27" fillId="3" borderId="0" applyAlignment="1" pivotButton="0" quotePrefix="0" xfId="0">
      <alignment horizontal="general" vertical="bottom"/>
    </xf>
    <xf numFmtId="0" fontId="44" fillId="0" borderId="0" applyAlignment="1" pivotButton="0" quotePrefix="0" xfId="0">
      <alignment horizontal="right" vertical="center"/>
    </xf>
    <xf numFmtId="165" fontId="49" fillId="0" borderId="0" applyAlignment="1" pivotButton="0" quotePrefix="0" xfId="0">
      <alignment horizontal="general" vertical="bottom"/>
    </xf>
    <xf numFmtId="0" fontId="0" fillId="3" borderId="25" applyAlignment="1" pivotButton="0" quotePrefix="0" xfId="0">
      <alignment horizontal="general" vertical="bottom"/>
    </xf>
    <xf numFmtId="0" fontId="0" fillId="3" borderId="26" applyAlignment="1" pivotButton="0" quotePrefix="0" xfId="0">
      <alignment horizontal="general" vertical="bottom"/>
    </xf>
    <xf numFmtId="0" fontId="0" fillId="0" borderId="19" applyAlignment="1" pivotButton="0" quotePrefix="0" xfId="0">
      <alignment horizontal="center" vertical="center"/>
    </xf>
    <xf numFmtId="164" fontId="19" fillId="0" borderId="14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4" fontId="0" fillId="0" borderId="1" applyAlignment="1" pivotButton="0" quotePrefix="0" xfId="0">
      <alignment horizontal="general" vertical="bottom"/>
    </xf>
    <xf numFmtId="3" fontId="0" fillId="0" borderId="1" applyAlignment="1" pivotButton="0" quotePrefix="0" xfId="0">
      <alignment horizontal="general" vertical="bottom"/>
    </xf>
    <xf numFmtId="168" fontId="36" fillId="0" borderId="26" applyAlignment="1" pivotButton="0" quotePrefix="0" xfId="0">
      <alignment horizontal="general" vertical="bottom"/>
    </xf>
    <xf numFmtId="3" fontId="36" fillId="0" borderId="27" applyAlignment="1" pivotButton="0" quotePrefix="0" xfId="0">
      <alignment horizontal="general" vertical="bottom"/>
    </xf>
    <xf numFmtId="0" fontId="36" fillId="0" borderId="25" applyAlignment="1" pivotButton="0" quotePrefix="0" xfId="0">
      <alignment horizontal="general" vertical="bottom"/>
    </xf>
    <xf numFmtId="4" fontId="50" fillId="0" borderId="26" applyAlignment="1" pivotButton="0" quotePrefix="0" xfId="0">
      <alignment horizontal="general" vertical="bottom"/>
    </xf>
    <xf numFmtId="3" fontId="50" fillId="0" borderId="26" applyAlignment="1" pivotButton="0" quotePrefix="0" xfId="0">
      <alignment horizontal="general" vertical="bottom"/>
    </xf>
    <xf numFmtId="0" fontId="36" fillId="0" borderId="26" applyAlignment="1" pivotButton="0" quotePrefix="0" xfId="0">
      <alignment horizontal="general" vertical="bottom"/>
    </xf>
    <xf numFmtId="168" fontId="51" fillId="0" borderId="26" applyAlignment="1" pivotButton="0" quotePrefix="0" xfId="0">
      <alignment horizontal="general" vertical="bottom"/>
    </xf>
    <xf numFmtId="168" fontId="0" fillId="0" borderId="26" applyAlignment="1" pivotButton="0" quotePrefix="0" xfId="0">
      <alignment horizontal="general" vertical="bottom"/>
    </xf>
    <xf numFmtId="4" fontId="36" fillId="0" borderId="0" applyAlignment="1" pivotButton="0" quotePrefix="0" xfId="0">
      <alignment horizontal="general" vertical="bottom"/>
    </xf>
    <xf numFmtId="0" fontId="36" fillId="0" borderId="0" applyAlignment="1" pivotButton="0" quotePrefix="0" xfId="0">
      <alignment horizontal="general" vertical="bottom"/>
    </xf>
    <xf numFmtId="4" fontId="50" fillId="0" borderId="0" applyAlignment="1" pivotButton="0" quotePrefix="0" xfId="0">
      <alignment horizontal="general" vertical="bottom"/>
    </xf>
    <xf numFmtId="10" fontId="38" fillId="0" borderId="0" applyAlignment="1" pivotButton="0" quotePrefix="0" xfId="0">
      <alignment horizontal="general" vertical="bottom"/>
    </xf>
    <xf numFmtId="0" fontId="52" fillId="0" borderId="0" applyAlignment="1" pivotButton="0" quotePrefix="0" xfId="0">
      <alignment horizontal="right" vertical="center"/>
    </xf>
    <xf numFmtId="4" fontId="44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center" vertical="center"/>
    </xf>
    <xf numFmtId="0" fontId="53" fillId="0" borderId="0" applyAlignment="1" pivotButton="0" quotePrefix="0" xfId="0">
      <alignment horizontal="center" vertical="bottom"/>
    </xf>
    <xf numFmtId="168" fontId="36" fillId="0" borderId="26" applyAlignment="1" pivotButton="0" quotePrefix="0" xfId="0">
      <alignment horizontal="center" vertical="center"/>
    </xf>
    <xf numFmtId="168" fontId="51" fillId="0" borderId="26" applyAlignment="1" pivotButton="0" quotePrefix="0" xfId="0">
      <alignment horizontal="center" vertical="center"/>
    </xf>
    <xf numFmtId="168" fontId="0" fillId="0" borderId="26" applyAlignment="1" pivotButton="0" quotePrefix="0" xfId="0">
      <alignment horizontal="center" vertical="center"/>
    </xf>
    <xf numFmtId="49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right" vertical="bottom"/>
    </xf>
    <xf numFmtId="0" fontId="1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27" fillId="0" borderId="0" applyAlignment="1" pivotButton="0" quotePrefix="0" xfId="0">
      <alignment horizontal="general" vertical="bottom"/>
    </xf>
    <xf numFmtId="0" fontId="0" fillId="0" borderId="28" applyAlignment="1" pivotButton="0" quotePrefix="0" xfId="0">
      <alignment horizontal="general" vertical="center" wrapText="1"/>
    </xf>
    <xf numFmtId="167" fontId="49" fillId="0" borderId="0" applyAlignment="1" pivotButton="0" quotePrefix="0" xfId="0">
      <alignment horizontal="general" vertical="bottom"/>
    </xf>
    <xf numFmtId="0" fontId="36" fillId="0" borderId="26" applyAlignment="1" pivotButton="0" quotePrefix="0" xfId="0">
      <alignment horizontal="center" vertical="center"/>
    </xf>
    <xf numFmtId="4" fontId="36" fillId="0" borderId="26" applyAlignment="1" pivotButton="0" quotePrefix="0" xfId="0">
      <alignment horizontal="center" vertical="center"/>
    </xf>
    <xf numFmtId="3" fontId="50" fillId="0" borderId="0" applyAlignment="1" pivotButton="0" quotePrefix="0" xfId="0">
      <alignment horizontal="general" vertical="bottom"/>
    </xf>
    <xf numFmtId="0" fontId="55" fillId="0" borderId="0" applyAlignment="1" pivotButton="0" quotePrefix="0" xfId="0">
      <alignment horizontal="general" vertical="bottom"/>
    </xf>
    <xf numFmtId="4" fontId="0" fillId="0" borderId="26" applyAlignment="1" pivotButton="0" quotePrefix="0" xfId="0">
      <alignment horizontal="general" vertical="bottom"/>
    </xf>
    <xf numFmtId="3" fontId="0" fillId="0" borderId="26" applyAlignment="1" pivotButton="0" quotePrefix="0" xfId="0">
      <alignment horizontal="general" vertical="bottom"/>
    </xf>
    <xf numFmtId="4" fontId="56" fillId="8" borderId="26" applyAlignment="1" pivotButton="0" quotePrefix="0" xfId="0">
      <alignment horizontal="general" vertical="bottom"/>
    </xf>
    <xf numFmtId="3" fontId="56" fillId="8" borderId="26" applyAlignment="1" pivotButton="0" quotePrefix="0" xfId="0">
      <alignment horizontal="general" vertical="bottom"/>
    </xf>
    <xf numFmtId="4" fontId="56" fillId="0" borderId="26" applyAlignment="1" pivotButton="0" quotePrefix="0" xfId="0">
      <alignment horizontal="general" vertical="bottom"/>
    </xf>
    <xf numFmtId="3" fontId="56" fillId="0" borderId="26" applyAlignment="1" pivotButton="0" quotePrefix="0" xfId="0">
      <alignment horizontal="general" vertical="bottom"/>
    </xf>
    <xf numFmtId="0" fontId="32" fillId="0" borderId="19" applyAlignment="1" pivotButton="0" quotePrefix="0" xfId="0">
      <alignment horizontal="general" vertical="bottom"/>
    </xf>
    <xf numFmtId="4" fontId="56" fillId="0" borderId="0" applyAlignment="1" pivotButton="0" quotePrefix="0" xfId="0">
      <alignment horizontal="general" vertical="bottom"/>
    </xf>
    <xf numFmtId="3" fontId="56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general" vertical="bottom"/>
    </xf>
    <xf numFmtId="0" fontId="57" fillId="0" borderId="0" applyAlignment="1" pivotButton="0" quotePrefix="0" xfId="0">
      <alignment horizontal="general" vertical="bottom"/>
    </xf>
    <xf numFmtId="0" fontId="38" fillId="0" borderId="0" applyAlignment="1" pivotButton="0" quotePrefix="0" xfId="0">
      <alignment horizontal="general" vertical="bottom"/>
    </xf>
    <xf numFmtId="4" fontId="0" fillId="8" borderId="1" applyAlignment="1" pivotButton="0" quotePrefix="0" xfId="0">
      <alignment horizontal="general" vertical="bottom"/>
    </xf>
    <xf numFmtId="3" fontId="0" fillId="8" borderId="1" applyAlignment="1" pivotButton="0" quotePrefix="0" xfId="0">
      <alignment horizontal="general" vertical="bottom"/>
    </xf>
    <xf numFmtId="4" fontId="56" fillId="8" borderId="1" applyAlignment="1" pivotButton="0" quotePrefix="0" xfId="0">
      <alignment horizontal="general" vertical="bottom"/>
    </xf>
    <xf numFmtId="3" fontId="56" fillId="8" borderId="1" applyAlignment="1" pivotButton="0" quotePrefix="0" xfId="0">
      <alignment horizontal="general" vertical="bottom"/>
    </xf>
    <xf numFmtId="4" fontId="56" fillId="0" borderId="1" applyAlignment="1" pivotButton="0" quotePrefix="0" xfId="0">
      <alignment horizontal="general" vertical="bottom"/>
    </xf>
    <xf numFmtId="3" fontId="56" fillId="0" borderId="1" applyAlignment="1" pivotButton="0" quotePrefix="0" xfId="0">
      <alignment horizontal="general" vertical="bottom"/>
    </xf>
    <xf numFmtId="4" fontId="36" fillId="0" borderId="26" applyAlignment="1" pivotButton="0" quotePrefix="0" xfId="0">
      <alignment horizontal="general" vertical="bottom"/>
    </xf>
    <xf numFmtId="0" fontId="38" fillId="0" borderId="20" applyAlignment="1" pivotButton="0" quotePrefix="0" xfId="0">
      <alignment horizontal="general" vertical="bottom"/>
    </xf>
    <xf numFmtId="4" fontId="56" fillId="8" borderId="22" applyAlignment="1" pivotButton="0" quotePrefix="0" xfId="0">
      <alignment horizontal="general" vertical="bottom"/>
    </xf>
    <xf numFmtId="3" fontId="56" fillId="8" borderId="22" applyAlignment="1" pivotButton="0" quotePrefix="0" xfId="0">
      <alignment horizontal="general" vertical="bottom"/>
    </xf>
    <xf numFmtId="2" fontId="0" fillId="8" borderId="1" applyAlignment="1" pivotButton="0" quotePrefix="0" xfId="0">
      <alignment horizontal="general" vertical="bottom"/>
    </xf>
    <xf numFmtId="0" fontId="0" fillId="8" borderId="1" applyAlignment="1" pivotButton="0" quotePrefix="0" xfId="0">
      <alignment horizontal="general" vertical="bottom"/>
    </xf>
    <xf numFmtId="0" fontId="58" fillId="0" borderId="0" applyAlignment="1" pivotButton="0" quotePrefix="0" xfId="0">
      <alignment horizontal="general" vertical="bottom"/>
    </xf>
    <xf numFmtId="0" fontId="19" fillId="4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bottom"/>
    </xf>
    <xf numFmtId="0" fontId="0" fillId="0" borderId="30" pivotButton="0" quotePrefix="0" xfId="0"/>
    <xf numFmtId="0" fontId="0" fillId="0" borderId="34" pivotButton="0" quotePrefix="0" xfId="0"/>
    <xf numFmtId="167" fontId="0" fillId="0" borderId="1" applyAlignment="1" pivotButton="0" quotePrefix="0" xfId="0">
      <alignment horizontal="general" vertical="bottom"/>
    </xf>
    <xf numFmtId="165" fontId="19" fillId="0" borderId="0" applyAlignment="1" pivotButton="0" quotePrefix="0" xfId="0">
      <alignment horizontal="general" vertical="bottom"/>
    </xf>
    <xf numFmtId="167" fontId="19" fillId="0" borderId="0" applyAlignment="1" pivotButton="0" quotePrefix="0" xfId="0">
      <alignment horizontal="general" vertical="bottom"/>
    </xf>
    <xf numFmtId="0" fontId="59" fillId="0" borderId="0" applyAlignment="1" pivotButton="0" quotePrefix="0" xfId="0">
      <alignment horizontal="general" vertical="bottom"/>
    </xf>
    <xf numFmtId="0" fontId="23" fillId="0" borderId="0" applyAlignment="1" pivotButton="0" quotePrefix="0" xfId="0">
      <alignment horizontal="general" vertical="bottom"/>
    </xf>
    <xf numFmtId="165" fontId="19" fillId="0" borderId="24" applyAlignment="1" pivotButton="0" quotePrefix="0" xfId="0">
      <alignment horizontal="general" vertical="bottom"/>
    </xf>
    <xf numFmtId="167" fontId="19" fillId="0" borderId="30" applyAlignment="1" pivotButton="0" quotePrefix="0" xfId="0">
      <alignment horizontal="general" vertical="bottom"/>
    </xf>
    <xf numFmtId="165" fontId="19" fillId="0" borderId="1" applyAlignment="1" pivotButton="0" quotePrefix="0" xfId="0">
      <alignment horizontal="general" vertical="bottom"/>
    </xf>
    <xf numFmtId="167" fontId="19" fillId="0" borderId="1" applyAlignment="1" pivotButton="0" quotePrefix="0" xfId="0">
      <alignment horizontal="general" vertical="bottom"/>
    </xf>
    <xf numFmtId="165" fontId="53" fillId="0" borderId="0" applyAlignment="1" pivotButton="0" quotePrefix="0" xfId="0">
      <alignment horizontal="general" vertical="bottom"/>
    </xf>
    <xf numFmtId="0" fontId="9" fillId="2" borderId="31" applyAlignment="1" pivotButton="0" quotePrefix="0" xfId="0">
      <alignment horizontal="center" vertical="bottom"/>
    </xf>
    <xf numFmtId="0" fontId="9" fillId="2" borderId="32" applyAlignment="1" pivotButton="0" quotePrefix="0" xfId="0">
      <alignment horizontal="center" vertical="bottom"/>
    </xf>
    <xf numFmtId="167" fontId="8" fillId="0" borderId="0" applyAlignment="1" pivotButton="0" quotePrefix="0" xfId="0">
      <alignment horizontal="general" vertical="bottom"/>
    </xf>
    <xf numFmtId="165" fontId="9" fillId="0" borderId="0" applyAlignment="1" pivotButton="0" quotePrefix="0" xfId="0">
      <alignment horizontal="general" vertical="bottom"/>
    </xf>
    <xf numFmtId="167" fontId="9" fillId="0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center" textRotation="255"/>
    </xf>
    <xf numFmtId="1" fontId="19" fillId="4" borderId="0" applyAlignment="1" pivotButton="0" quotePrefix="0" xfId="0">
      <alignment horizontal="center" vertical="center"/>
    </xf>
    <xf numFmtId="49" fontId="19" fillId="4" borderId="0" applyAlignment="1" pivotButton="0" quotePrefix="0" xfId="0">
      <alignment horizontal="center" vertical="center"/>
    </xf>
    <xf numFmtId="0" fontId="19" fillId="4" borderId="0" applyAlignment="1" pivotButton="0" quotePrefix="0" xfId="0">
      <alignment horizontal="center" vertical="center"/>
    </xf>
    <xf numFmtId="1" fontId="38" fillId="10" borderId="0" applyAlignment="1" pivotButton="0" quotePrefix="0" xfId="0">
      <alignment horizontal="center" vertical="center"/>
    </xf>
    <xf numFmtId="49" fontId="38" fillId="10" borderId="0" applyAlignment="1" pivotButton="0" quotePrefix="0" xfId="0">
      <alignment horizontal="left" vertical="bottom"/>
    </xf>
    <xf numFmtId="1" fontId="38" fillId="1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right" vertical="bottom" textRotation="255"/>
    </xf>
    <xf numFmtId="0" fontId="9" fillId="0" borderId="0" applyAlignment="1" pivotButton="0" quotePrefix="0" xfId="0">
      <alignment horizontal="right" vertical="bottom" textRotation="255"/>
    </xf>
    <xf numFmtId="1" fontId="38" fillId="0" borderId="0" applyAlignment="1" pivotButton="0" quotePrefix="0" xfId="0">
      <alignment horizontal="center" vertical="center"/>
    </xf>
    <xf numFmtId="49" fontId="38" fillId="0" borderId="0" applyAlignment="1" pivotButton="0" quotePrefix="0" xfId="0">
      <alignment horizontal="left" vertical="bottom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Normal 3" xfId="7"/>
    <cellStyle name="Vírgula 2" xfId="8"/>
  </cellStyles>
  <dxfs count="4">
    <dxf>
      <font>
        <name val="Calibri"/>
        <charset val="1"/>
        <family val="2"/>
        <color rgb="FF0000FF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9C0006"/>
        <sz val="11"/>
      </font>
    </dxf>
    <dxf>
      <font>
        <name val="Calibri"/>
        <charset val="1"/>
        <family val="2"/>
        <strike val="0"/>
        <color rgb="FF0000FF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639729"/>
      <rgbColor rgb="FF800080"/>
      <rgbColor rgb="FF00B050"/>
      <rgbColor rgb="FFBFBFBF"/>
      <rgbColor rgb="FF808080"/>
      <rgbColor rgb="FFA5A5A5"/>
      <rgbColor rgb="FF7030A0"/>
      <rgbColor rgb="FFFFF2CC"/>
      <rgbColor rgb="FFE9EC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6FAFB"/>
      <rgbColor rgb="FFF2F2F2"/>
      <rgbColor rgb="FFD9D9D9"/>
      <rgbColor rgb="FFD0CECE"/>
      <rgbColor rgb="FFFF99CC"/>
      <rgbColor rgb="FFA6A6A6"/>
      <rgbColor rgb="FFF4B183"/>
      <rgbColor rgb="FF3366FF"/>
      <rgbColor rgb="FF5B9BD5"/>
      <rgbColor rgb="FFA9D18E"/>
      <rgbColor rgb="FFFFCC00"/>
      <rgbColor rgb="FFBF9000"/>
      <rgbColor rgb="FFED7D31"/>
      <rgbColor rgb="FF595959"/>
      <rgbColor rgb="FF8497B0"/>
      <rgbColor rgb="FF002060"/>
      <rgbColor rgb="FF548235"/>
      <rgbColor rgb="FF212529"/>
      <rgbColor rgb="FF222222"/>
      <rgbColor rgb="FFC55A11"/>
      <rgbColor rgb="FF7F7F7F"/>
      <rgbColor rgb="FF333399"/>
      <rgbColor rgb="FF40404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Calibri"/>
              </a:rPr>
              <a:t>Carne de frango - Exportações de Santa Catarina - 2021/2022
(Valor exportado)</a:t>
            </a:r>
          </a:p>
        </rich>
      </tx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56286527340045"/>
          <y val="0.142255005268704"/>
          <w val="0.909855879563049"/>
          <h val="0.795169003809678"/>
        </manualLayout>
      </layout>
      <barChart>
        <barDir val="col"/>
        <grouping val="clustered"/>
        <varyColors val="0"/>
        <ser>
          <idx val="0"/>
          <order val="0"/>
          <tx>
            <strRef>
              <f>FRANGOS!$B$6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Pt>
            <idx val="1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Pt>
            <idx val="4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Pt>
            <idx val="7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Pt>
            <idx val="8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1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4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7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8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FRANGOS!$U$2:$U$13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FRANGOS!$C$8:$C$19</f>
              <numCache>
                <formatCode>General</formatCode>
                <ptCount val="12"/>
                <pt idx="0">
                  <v>99587613</v>
                </pt>
                <pt idx="1">
                  <v>129783791</v>
                </pt>
                <pt idx="2">
                  <v>138787237</v>
                </pt>
                <pt idx="3">
                  <v>138763571</v>
                </pt>
                <pt idx="4">
                  <v>156753069</v>
                </pt>
                <pt idx="5">
                  <v>165639667</v>
                </pt>
                <pt idx="6">
                  <v>172329586</v>
                </pt>
                <pt idx="7">
                  <v>153034679</v>
                </pt>
                <pt idx="8">
                  <v>187470874</v>
                </pt>
                <pt idx="9">
                  <v>171910727</v>
                </pt>
                <pt idx="10">
                  <v>158290025</v>
                </pt>
                <pt idx="11">
                  <v>166063918</v>
                </pt>
              </numCache>
            </numRef>
          </val>
        </ser>
        <ser>
          <idx val="1"/>
          <order val="1"/>
          <tx>
            <strRef>
              <f>FRANGOS!$B$23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ed7d31"/>
            </a:solidFill>
            <a:ln w="0">
              <a:noFill/>
              <a:prstDash val="solid"/>
            </a:ln>
          </spPr>
          <invertIfNegative val="0"/>
          <dPt>
            <idx val="3"/>
            <invertIfNegative val="0"/>
            <spPr>
              <a:solidFill>
                <a:srgbClr val="ed7d31"/>
              </a:solidFill>
              <a:ln w="0">
                <a:noFill/>
                <a:prstDash val="solid"/>
              </a:ln>
            </spPr>
          </dPt>
          <dPt>
            <idx val="4"/>
            <invertIfNegative val="0"/>
            <spPr>
              <a:solidFill>
                <a:srgbClr val="ed7d31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ed7d31"/>
              </a:solidFill>
              <a:ln w="0">
                <a:noFill/>
                <a:prstDash val="solid"/>
              </a:ln>
            </spPr>
          </dPt>
          <dPt>
            <idx val="8"/>
            <invertIfNegative val="0"/>
            <spPr>
              <a:solidFill>
                <a:srgbClr val="ed7d31"/>
              </a:solidFill>
              <a:ln w="0">
                <a:noFill/>
                <a:prstDash val="solid"/>
              </a:ln>
            </spPr>
          </dPt>
          <dLbls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4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8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FRANGOS!$U$2:$U$13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FRANGOS!$C$25:$C$36</f>
              <numCache>
                <formatCode>General</formatCode>
                <ptCount val="12"/>
              </numCache>
            </numRef>
          </val>
        </ser>
        <gapWidth val="219"/>
        <overlap val="-27"/>
        <axId val="61487246"/>
        <axId val="1948788"/>
      </barChart>
      <catAx>
        <axId val="6148724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1948788"/>
        <crosses val="autoZero"/>
        <auto val="1"/>
        <lblAlgn val="ctr"/>
        <lblOffset val="100"/>
        <noMultiLvlLbl val="0"/>
      </catAx>
      <valAx>
        <axId val="1948788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[$$-409]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61487246"/>
        <crosses val="autoZero"/>
        <crossBetween val="between"/>
        <majorUnit val="50000000"/>
        <dispUnits>
          <builtInUnit val="millions"/>
          <dispUnitsLbl/>
        </dispUnits>
      </valAx>
    </plotArea>
    <legend>
      <legendPos val="r"/>
      <layout>
        <manualLayout>
          <xMode val="edge"/>
          <yMode val="edge"/>
          <wMode val="factor"/>
          <hMode val="factor"/>
          <x val="0.960384521185403"/>
          <y val="0.419528875379939"/>
          <w val="0.0395860759881211"/>
          <h val="0.08967246751272891"/>
        </manualLayout>
      </layout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Carne de patos e marrecos - Exportações de Santa Catarina - 2020/2021
(Quantidade exportada)</a:t>
            </a:r>
          </a:p>
        </rich>
      </tx>
      <layout>
        <manualLayout>
          <xMode val="edge"/>
          <yMode val="edge"/>
          <wMode val="factor"/>
          <hMode val="factor"/>
          <x val="0.268060181463191"/>
          <y val="0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50132077638682"/>
          <y val="0.136034482758621"/>
          <w val="0.8883082577236709"/>
          <h val="0.796724137931034"/>
        </manualLayout>
      </layout>
      <barChart>
        <barDir val="col"/>
        <grouping val="clustered"/>
        <varyColors val="0"/>
        <ser>
          <idx val="0"/>
          <order val="0"/>
          <tx>
            <strRef>
              <f>'PATOS E MARRECOS'!$B$6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a5a5a5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'PATOS E MARRECOS'!$U$2:$U$13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'PATOS E MARRECOS'!$D$8:$D$19</f>
              <numCache>
                <formatCode>General</formatCode>
                <ptCount val="12"/>
                <pt idx="0">
                  <v>195650</v>
                </pt>
                <pt idx="1">
                  <v>157636</v>
                </pt>
                <pt idx="2">
                  <v>265217</v>
                </pt>
                <pt idx="3">
                  <v>265024</v>
                </pt>
                <pt idx="4">
                  <v>186451</v>
                </pt>
                <pt idx="5">
                  <v>180587</v>
                </pt>
                <pt idx="6">
                  <v>376054</v>
                </pt>
                <pt idx="7">
                  <v>296752</v>
                </pt>
                <pt idx="8">
                  <v>522502</v>
                </pt>
                <pt idx="9">
                  <v>465229</v>
                </pt>
                <pt idx="10">
                  <v>315235</v>
                </pt>
                <pt idx="11">
                  <v>241156</v>
                </pt>
              </numCache>
            </numRef>
          </val>
        </ser>
        <ser>
          <idx val="1"/>
          <order val="1"/>
          <tx>
            <strRef>
              <f>'PATOS E MARRECOS'!$B$23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Pt>
            <idx val="1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Lbls>
            <dLbl>
              <idx val="1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'PATOS E MARRECOS'!$U$2:$U$13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'PATOS E MARRECOS'!$D$25:$D$36</f>
              <numCache>
                <formatCode>General</formatCode>
                <ptCount val="12"/>
              </numCache>
            </numRef>
          </val>
        </ser>
        <gapWidth val="219"/>
        <overlap val="-27"/>
        <axId val="56618707"/>
        <axId val="94086194"/>
      </barChart>
      <catAx>
        <axId val="566187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94086194"/>
        <crosses val="autoZero"/>
        <auto val="1"/>
        <lblAlgn val="ctr"/>
        <lblOffset val="100"/>
        <noMultiLvlLbl val="0"/>
      </catAx>
      <valAx>
        <axId val="94086194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56618707"/>
        <crosses val="autoZero"/>
        <crossBetween val="between"/>
        <majorUnit val="100000"/>
        <dispUnits>
          <builtInUnit val="thousand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Demais carnes e miudezas - Exportações de Santa Catarina - 2020/2021
(Valor exportado)</a:t>
            </a:r>
          </a:p>
        </rich>
      </tx>
      <layout>
        <manualLayout>
          <xMode val="edge"/>
          <yMode val="edge"/>
          <wMode val="factor"/>
          <hMode val="factor"/>
          <x val="0.282077333952624"/>
          <y val="0.0018638501819472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97271249419415"/>
          <y val="0.142806425845389"/>
          <w val="0.893869019972132"/>
          <h val="0.788053607881424"/>
        </manualLayout>
      </layout>
      <barChart>
        <barDir val="col"/>
        <grouping val="clustered"/>
        <varyColors val="0"/>
        <ser>
          <idx val="0"/>
          <order val="0"/>
          <tx>
            <strRef>
              <f>'DEMAIS CARNES E MIUDEZAS'!$B$6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f4b183"/>
            </a:solidFill>
            <a:ln w="0">
              <a:noFill/>
              <a:prstDash val="solid"/>
            </a:ln>
          </spPr>
          <invertIfNegative val="0"/>
          <dPt>
            <idx val="1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7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Lbls>
            <dLbl>
              <idx val="1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7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'DEMAIS CARNES E MIUDEZAS'!$U$2:$U$14</f>
              <strCache>
                <ptCount val="13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</strCache>
            </strRef>
          </cat>
          <val>
            <numRef>
              <f>'DEMAIS CARNES E MIUDEZAS'!$C$8:$C$19</f>
              <numCache>
                <formatCode>General</formatCode>
                <ptCount val="12"/>
                <pt idx="0">
                  <v>2628831</v>
                </pt>
                <pt idx="1">
                  <v>5132188</v>
                </pt>
                <pt idx="2">
                  <v>5512818</v>
                </pt>
                <pt idx="3">
                  <v>4199936</v>
                </pt>
                <pt idx="4">
                  <v>4840178</v>
                </pt>
                <pt idx="5">
                  <v>6754995</v>
                </pt>
                <pt idx="6">
                  <v>5572347</v>
                </pt>
                <pt idx="7">
                  <v>4145030</v>
                </pt>
                <pt idx="8">
                  <v>6809571</v>
                </pt>
                <pt idx="9">
                  <v>6163861</v>
                </pt>
                <pt idx="10">
                  <v>5529146</v>
                </pt>
                <pt idx="11">
                  <v>5920828</v>
                </pt>
              </numCache>
            </numRef>
          </val>
        </ser>
        <ser>
          <idx val="1"/>
          <order val="1"/>
          <tx>
            <strRef>
              <f>'DEMAIS CARNES E MIUDEZAS'!$B$23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00b0f0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4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4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'DEMAIS CARNES E MIUDEZAS'!$U$2:$U$14</f>
              <strCache>
                <ptCount val="13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</strCache>
            </strRef>
          </cat>
          <val>
            <numRef>
              <f>'DEMAIS CARNES E MIUDEZAS'!$C$25:$C$36</f>
              <numCache>
                <formatCode>General</formatCode>
                <ptCount val="12"/>
                <pt idx="0">
                  <v>3983469</v>
                </pt>
                <pt idx="1">
                  <v>6587889</v>
                </pt>
                <pt idx="2">
                  <v>6775494</v>
                </pt>
                <pt idx="3">
                  <v>7122535</v>
                </pt>
                <pt idx="4">
                  <v>7186436</v>
                </pt>
                <pt idx="5">
                  <v>8129463</v>
                </pt>
              </numCache>
            </numRef>
          </val>
        </ser>
        <gapWidth val="219"/>
        <overlap val="-27"/>
        <axId val="87358496"/>
        <axId val="46108980"/>
      </barChart>
      <catAx>
        <axId val="873584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46108980"/>
        <crosses val="autoZero"/>
        <auto val="1"/>
        <lblAlgn val="ctr"/>
        <lblOffset val="100"/>
        <noMultiLvlLbl val="0"/>
      </catAx>
      <valAx>
        <axId val="46108980"/>
        <scaling>
          <orientation val="minMax"/>
          <max val="700000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[$$-409]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87358496"/>
        <crosses val="autoZero"/>
        <crossBetween val="between"/>
        <dispUnits>
          <builtInUnit val="million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Demais carnes e miudezas - Exportações de Santa Catarina - 2020/2021
(Quantidade exportada)</a:t>
            </a:r>
          </a:p>
        </rich>
      </tx>
      <layout>
        <manualLayout>
          <xMode val="edge"/>
          <yMode val="edge"/>
          <wMode val="factor"/>
          <hMode val="factor"/>
          <x val="0.266272016796921"/>
          <y val="0.0029239766081871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49084334538668"/>
          <y val="0.139642034378876"/>
          <w val="0.898401959640733"/>
          <h val="0.791334396597554"/>
        </manualLayout>
      </layout>
      <barChart>
        <barDir val="col"/>
        <grouping val="clustered"/>
        <varyColors val="0"/>
        <ser>
          <idx val="0"/>
          <order val="0"/>
          <tx>
            <strRef>
              <f>'DEMAIS CARNES E MIUDEZAS'!$B$6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a5a5a5"/>
            </a:solidFill>
            <a:ln w="0">
              <a:noFill/>
              <a:prstDash val="solid"/>
            </a:ln>
          </spPr>
          <invertIfNegative val="0"/>
          <dLbls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'DEMAIS CARNES E MIUDEZAS'!$U$2:$U$13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'DEMAIS CARNES E MIUDEZAS'!$D$8:$D$19</f>
              <numCache>
                <formatCode>General</formatCode>
                <ptCount val="12"/>
                <pt idx="0">
                  <v>2406463</v>
                </pt>
                <pt idx="1">
                  <v>4405190</v>
                </pt>
                <pt idx="2">
                  <v>4592907</v>
                </pt>
                <pt idx="3">
                  <v>3987901</v>
                </pt>
                <pt idx="4">
                  <v>4231585</v>
                </pt>
                <pt idx="5">
                  <v>5602945</v>
                </pt>
                <pt idx="6">
                  <v>4218183</v>
                </pt>
                <pt idx="7">
                  <v>3264423</v>
                </pt>
                <pt idx="8">
                  <v>5384142</v>
                </pt>
                <pt idx="9">
                  <v>4702355</v>
                </pt>
                <pt idx="10">
                  <v>4483147</v>
                </pt>
                <pt idx="11">
                  <v>4223977</v>
                </pt>
              </numCache>
            </numRef>
          </val>
        </ser>
        <ser>
          <idx val="1"/>
          <order val="1"/>
          <tx>
            <strRef>
              <f>'DEMAIS CARNES E MIUDEZAS'!$B$23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'DEMAIS CARNES E MIUDEZAS'!$U$2:$U$13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'DEMAIS CARNES E MIUDEZAS'!$D$25:$D$36</f>
              <numCache>
                <formatCode>General</formatCode>
                <ptCount val="12"/>
                <pt idx="0">
                  <v>3105990</v>
                </pt>
                <pt idx="1">
                  <v>4884014</v>
                </pt>
                <pt idx="2">
                  <v>4345232</v>
                </pt>
                <pt idx="3">
                  <v>4257855</v>
                </pt>
                <pt idx="4">
                  <v>4653683</v>
                </pt>
                <pt idx="5">
                  <v>5476002</v>
                </pt>
              </numCache>
            </numRef>
          </val>
        </ser>
        <gapWidth val="219"/>
        <overlap val="-27"/>
        <axId val="74798098"/>
        <axId val="30671951"/>
      </barChart>
      <catAx>
        <axId val="747980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30671951"/>
        <crosses val="autoZero"/>
        <auto val="1"/>
        <lblAlgn val="ctr"/>
        <lblOffset val="100"/>
        <noMultiLvlLbl val="0"/>
      </catAx>
      <valAx>
        <axId val="30671951"/>
        <scaling>
          <orientation val="minMax"/>
          <max val="700000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74798098"/>
        <crosses val="autoZero"/>
        <crossBetween val="between"/>
        <dispUnits>
          <builtInUnit val="million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Exportações de CARNES de Santa Catarina - TOTAL - 2020/2021
(Valor exportado)</a:t>
            </a:r>
          </a:p>
        </rich>
      </tx>
      <layout>
        <manualLayout>
          <xMode val="edge"/>
          <yMode val="edge"/>
          <wMode val="factor"/>
          <hMode val="factor"/>
          <x val="0.310695538057743"/>
          <y val="0.002073695964268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38570746838463"/>
          <y val="0.147072898388898"/>
          <w val="0.8818599379623"/>
          <h val="0.771414898707928"/>
        </manualLayout>
      </layout>
      <barChart>
        <barDir val="col"/>
        <grouping val="clustered"/>
        <varyColors val="0"/>
        <ser>
          <idx val="0"/>
          <order val="0"/>
          <tx>
            <strRef>
              <f>TOTAL!$B$6</f>
              <strCache>
                <ptCount val="1"/>
                <pt idx="0">
                  <v>2020</v>
                </pt>
              </strCache>
            </strRef>
          </tx>
          <spPr>
            <a:solidFill>
              <a:srgbClr val="f4b183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1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7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1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7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TOTAL!$U$2:$U$14</f>
              <strCache>
                <ptCount val="13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</strCache>
            </strRef>
          </cat>
          <val>
            <numRef>
              <f>TOTAL!$C$8:$C$19</f>
              <numCache>
                <formatCode>General</formatCode>
                <ptCount val="12"/>
                <pt idx="0">
                  <v>175804926</v>
                </pt>
                <pt idx="1">
                  <v>235588226</v>
                </pt>
                <pt idx="2">
                  <v>286685168</v>
                </pt>
                <pt idx="3">
                  <v>270883274</v>
                </pt>
                <pt idx="4">
                  <v>298234292</v>
                </pt>
                <pt idx="5">
                  <v>320270036</v>
                </pt>
                <pt idx="6">
                  <v>315904119</v>
                </pt>
                <pt idx="7">
                  <v>271482392</v>
                </pt>
                <pt idx="8">
                  <v>338228633</v>
                </pt>
                <pt idx="9">
                  <v>303091456</v>
                </pt>
                <pt idx="10">
                  <v>271216509</v>
                </pt>
                <pt idx="11">
                  <v>281967860</v>
                </pt>
              </numCache>
            </numRef>
          </val>
        </ser>
        <ser>
          <idx val="1"/>
          <order val="1"/>
          <tx>
            <strRef>
              <f>TOTAL!$B$23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00b0f0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4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4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TOTAL!$U$2:$U$14</f>
              <strCache>
                <ptCount val="13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</strCache>
            </strRef>
          </cat>
          <val>
            <numRef>
              <f>TOTAL!$C$25:$C$36</f>
              <numCache>
                <formatCode>General</formatCode>
                <ptCount val="12"/>
                <pt idx="0">
                  <v>318999069</v>
                </pt>
                <pt idx="1">
                  <v>290509035</v>
                </pt>
                <pt idx="2">
                  <v>351598296</v>
                </pt>
                <pt idx="3">
                  <v>383531241</v>
                </pt>
                <pt idx="4">
                  <v>376897938</v>
                </pt>
                <pt idx="5">
                  <v>430977353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gapWidth val="219"/>
        <overlap val="-27"/>
        <axId val="48281462"/>
        <axId val="50975369"/>
      </barChart>
      <catAx>
        <axId val="4828146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50975369"/>
        <crosses val="autoZero"/>
        <auto val="1"/>
        <lblAlgn val="ctr"/>
        <lblOffset val="100"/>
        <noMultiLvlLbl val="0"/>
      </catAx>
      <valAx>
        <axId val="50975369"/>
        <scaling>
          <orientation val="minMax"/>
          <max val="30000000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[$$-409]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48281462"/>
        <crosses val="autoZero"/>
        <crossBetween val="between"/>
        <majorUnit val="100000000"/>
        <dispUnits>
          <builtInUnit val="million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Exportações de CARNES de Santa Catarina - TOTAL - 2020/2021
(Quantidade exportada)</a:t>
            </a:r>
          </a:p>
        </rich>
      </tx>
      <layout>
        <manualLayout>
          <xMode val="edge"/>
          <yMode val="edge"/>
          <wMode val="factor"/>
          <hMode val="factor"/>
          <x val="0.298384921942888"/>
          <y val="0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49845683636473"/>
          <y val="0.113691145749638"/>
          <w val="0.8882629670691879"/>
          <h val="0.8249236702555039"/>
        </manualLayout>
      </layout>
      <barChart>
        <barDir val="col"/>
        <grouping val="clustered"/>
        <varyColors val="0"/>
        <ser>
          <idx val="0"/>
          <order val="0"/>
          <tx>
            <strRef>
              <f>TOTAL!$B$6</f>
              <strCache>
                <ptCount val="1"/>
                <pt idx="0">
                  <v>2020</v>
                </pt>
              </strCache>
            </strRef>
          </tx>
          <spPr>
            <a:solidFill>
              <a:srgbClr val="a5a5a5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#,##0.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TOTAL!$U$2:$U$13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TOTAL!$D$8:$D$19</f>
              <numCache>
                <formatCode>General</formatCode>
                <ptCount val="12"/>
                <pt idx="0">
                  <v>94508673</v>
                </pt>
                <pt idx="1">
                  <v>127807342</v>
                </pt>
                <pt idx="2">
                  <v>146684650</v>
                </pt>
                <pt idx="3">
                  <v>139935747</v>
                </pt>
                <pt idx="4">
                  <v>146884336</v>
                </pt>
                <pt idx="5">
                  <v>155203466</v>
                </pt>
                <pt idx="6">
                  <v>149889727</v>
                </pt>
                <pt idx="7">
                  <v>127523144</v>
                </pt>
                <pt idx="8">
                  <v>168441507</v>
                </pt>
                <pt idx="9">
                  <v>149331915</v>
                </pt>
                <pt idx="10">
                  <v>131679412</v>
                </pt>
                <pt idx="11">
                  <v>143109520</v>
                </pt>
              </numCache>
            </numRef>
          </val>
        </ser>
        <ser>
          <idx val="1"/>
          <order val="1"/>
          <tx>
            <strRef>
              <f>TOTAL!$B$23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Pt>
            <idx val="2"/>
            <invertIfNegative val="0"/>
            <spPr>
              <a:solidFill>
                <a:srgbClr val="5b9bd5"/>
              </a:solidFill>
              <a:ln w="0">
                <a:noFill/>
                <a:prstDash val="solid"/>
              </a:ln>
            </spPr>
          </dPt>
          <dLbls>
            <dLbl>
              <idx val="2"/>
              <numFmt formatCode="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#,##0.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TOTAL!$U$2:$U$13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TOTAL!$D$25:$D$36</f>
              <numCache>
                <formatCode>General</formatCode>
                <ptCount val="12"/>
                <pt idx="0">
                  <v>169150596</v>
                </pt>
                <pt idx="1">
                  <v>155270710</v>
                </pt>
                <pt idx="2">
                  <v>182004500</v>
                </pt>
                <pt idx="3">
                  <v>183069697</v>
                </pt>
                <pt idx="4">
                  <v>168024857</v>
                </pt>
                <pt idx="5">
                  <v>184836644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gapWidth val="219"/>
        <overlap val="-27"/>
        <axId val="85544873"/>
        <axId val="68668049"/>
      </barChart>
      <catAx>
        <axId val="855448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68668049"/>
        <crosses val="autoZero"/>
        <auto val="1"/>
        <lblAlgn val="ctr"/>
        <lblOffset val="100"/>
        <noMultiLvlLbl val="0"/>
      </catAx>
      <valAx>
        <axId val="68668049"/>
        <scaling>
          <orientation val="minMax"/>
          <max val="16000000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85544873"/>
        <crosses val="autoZero"/>
        <crossBetween val="between"/>
        <dispUnits>
          <builtInUnit val="million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Calibri"/>
              </a:rPr>
              <a:t>Carne de frango - Exportações de Santa Catarina - 2021/2022
(Quantidade exportada)</a:t>
            </a:r>
          </a:p>
        </rich>
      </tx>
      <layout>
        <manualLayout>
          <xMode val="edge"/>
          <yMode val="edge"/>
          <wMode val="factor"/>
          <hMode val="factor"/>
          <x val="0.291674296526888"/>
          <y val="0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80784960019532"/>
          <y val="0.110650743358518"/>
          <w val="0.898065067447964"/>
          <h val="0.826549679096596"/>
        </manualLayout>
      </layout>
      <barChart>
        <barDir val="col"/>
        <grouping val="clustered"/>
        <varyColors val="0"/>
        <ser>
          <idx val="0"/>
          <order val="0"/>
          <tx>
            <strRef>
              <f>FRANGOS!$B$6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a9d18e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a9d18e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a9d18e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a9d18e"/>
              </a:solidFill>
              <a:ln w="0">
                <a:noFill/>
                <a:prstDash val="solid"/>
              </a:ln>
            </spPr>
          </dPt>
          <dPt>
            <idx val="9"/>
            <invertIfNegative val="0"/>
            <spPr>
              <a:solidFill>
                <a:srgbClr val="a9d18e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9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FRANGOS!$U$2:$U$13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FRANGOS!$D$8:$D$19</f>
              <numCache>
                <formatCode>General</formatCode>
                <ptCount val="12"/>
                <pt idx="0">
                  <v>60416551</v>
                </pt>
                <pt idx="1">
                  <v>80886961</v>
                </pt>
                <pt idx="2">
                  <v>84650669</v>
                </pt>
                <pt idx="3">
                  <v>84141245</v>
                </pt>
                <pt idx="4">
                  <v>89871735</v>
                </pt>
                <pt idx="5">
                  <v>92605307</v>
                </pt>
                <pt idx="6">
                  <v>91036744</v>
                </pt>
                <pt idx="7">
                  <v>77581223</v>
                </pt>
                <pt idx="8">
                  <v>102779091</v>
                </pt>
                <pt idx="9">
                  <v>90900232</v>
                </pt>
                <pt idx="10">
                  <v>80743918</v>
                </pt>
                <pt idx="11">
                  <v>89874182</v>
                </pt>
              </numCache>
            </numRef>
          </val>
        </ser>
        <ser>
          <idx val="1"/>
          <order val="1"/>
          <tx>
            <strRef>
              <f>FRANGOS!$B$23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bf9000"/>
            </a:solidFill>
            <a:ln w="0">
              <a:noFill/>
              <a:prstDash val="solid"/>
            </a:ln>
          </spPr>
          <invertIfNegative val="0"/>
          <dPt>
            <idx val="1"/>
            <invertIfNegative val="0"/>
            <spPr>
              <a:solidFill>
                <a:srgbClr val="bf9000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bf9000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bf9000"/>
              </a:solidFill>
              <a:ln w="0">
                <a:noFill/>
                <a:prstDash val="solid"/>
              </a:ln>
            </spPr>
          </dPt>
          <dPt>
            <idx val="9"/>
            <invertIfNegative val="0"/>
            <spPr>
              <a:solidFill>
                <a:srgbClr val="bf9000"/>
              </a:solidFill>
              <a:ln w="0">
                <a:noFill/>
                <a:prstDash val="solid"/>
              </a:ln>
            </spPr>
          </dPt>
          <dLbls>
            <dLbl>
              <idx val="1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9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FRANGOS!$U$2:$U$13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FRANGOS!$D$25:$D$36</f>
              <numCache>
                <formatCode>General</formatCode>
                <ptCount val="12"/>
              </numCache>
            </numRef>
          </val>
        </ser>
        <gapWidth val="219"/>
        <overlap val="-27"/>
        <axId val="34492523"/>
        <axId val="9522742"/>
      </barChart>
      <catAx>
        <axId val="344925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9522742"/>
        <crosses val="autoZero"/>
        <auto val="1"/>
        <lblAlgn val="ctr"/>
        <lblOffset val="100"/>
        <noMultiLvlLbl val="0"/>
      </catAx>
      <valAx>
        <axId val="9522742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34492523"/>
        <crosses val="autoZero"/>
        <crossBetween val="between"/>
        <dispUnits>
          <builtInUnit val="millions"/>
          <dispUnitsLbl/>
        </dispUnits>
      </valAx>
    </plotArea>
    <legend>
      <legendPos val="r"/>
      <layout>
        <manualLayout>
          <xMode val="edge"/>
          <yMode val="edge"/>
          <wMode val="factor"/>
          <hMode val="factor"/>
          <x val="0.9584720144126539"/>
          <y val="0.443318898855552"/>
          <w val="0.0392085012825211"/>
          <h val="0.08978423942463851"/>
        </manualLayout>
      </layout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Carne suína - Exportações de Santa Catarina - 2020/2021
(Valor exportado)</a:t>
            </a:r>
          </a:p>
        </rich>
      </tx>
      <layout>
        <manualLayout>
          <xMode val="edge"/>
          <yMode val="edge"/>
          <wMode val="factor"/>
          <hMode val="factor"/>
          <x val="0.346694931586047"/>
          <y val="0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32445007295653"/>
          <y val="0.147177807744173"/>
          <w val="0.8918866833686639"/>
          <h val="0.778173762280871"/>
        </manualLayout>
      </layout>
      <barChart>
        <barDir val="col"/>
        <grouping val="clustered"/>
        <varyColors val="0"/>
        <ser>
          <idx val="0"/>
          <order val="0"/>
          <tx>
            <strRef>
              <f>SUÍNOS!$B$6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f4b183"/>
            </a:solidFill>
            <a:ln w="0">
              <a:noFill/>
              <a:prstDash val="solid"/>
            </a:ln>
          </spPr>
          <invertIfNegative val="0"/>
          <dPt>
            <idx val="1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7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Lbls>
            <dLbl>
              <idx val="1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7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SUÍNOS!$U$2:$U$13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SUÍNOS!$C$8:$C$19</f>
              <numCache>
                <formatCode>General</formatCode>
                <ptCount val="12"/>
                <pt idx="0">
                  <v>70725671</v>
                </pt>
                <pt idx="1">
                  <v>96865144</v>
                </pt>
                <pt idx="2">
                  <v>138393499</v>
                </pt>
                <pt idx="3">
                  <v>123721421</v>
                </pt>
                <pt idx="4">
                  <v>131840836</v>
                </pt>
                <pt idx="5">
                  <v>143399992</v>
                </pt>
                <pt idx="6">
                  <v>133324236</v>
                </pt>
                <pt idx="7">
                  <v>107312763</v>
                </pt>
                <pt idx="8">
                  <v>136044954</v>
                </pt>
                <pt idx="9">
                  <v>117093523</v>
                </pt>
                <pt idx="10">
                  <v>95837421</v>
                </pt>
                <pt idx="11">
                  <v>101967875</v>
                </pt>
              </numCache>
            </numRef>
          </val>
        </ser>
        <ser>
          <idx val="1"/>
          <order val="1"/>
          <tx>
            <strRef>
              <f>SUÍNOS!$B$23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00b0f0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1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4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1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4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SUÍNOS!$U$2:$U$13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SUÍNOS!$C$25:$C$36</f>
              <numCache>
                <formatCode>General</formatCode>
                <ptCount val="12"/>
              </numCache>
            </numRef>
          </val>
        </ser>
        <gapWidth val="219"/>
        <overlap val="-27"/>
        <axId val="12869570"/>
        <axId val="17344404"/>
      </barChart>
      <catAx>
        <axId val="128695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17344404"/>
        <crosses val="autoZero"/>
        <auto val="1"/>
        <lblAlgn val="ctr"/>
        <lblOffset val="100"/>
        <noMultiLvlLbl val="0"/>
      </catAx>
      <valAx>
        <axId val="17344404"/>
        <scaling>
          <orientation val="minMax"/>
          <max val="15000000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[$$-409]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12869570"/>
        <crosses val="autoZero"/>
        <crossBetween val="between"/>
        <majorUnit val="50000000"/>
        <dispUnits>
          <builtInUnit val="million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Carne suína - Exportações de Santa Catarina - 2020/2021
(Quantidade exportada)</a:t>
            </a:r>
          </a:p>
        </rich>
      </tx>
      <layout>
        <manualLayout>
          <xMode val="edge"/>
          <yMode val="edge"/>
          <wMode val="factor"/>
          <hMode val="factor"/>
          <x val="0.347720297508779"/>
          <y val="0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801974175353"/>
          <y val="0.146761042917301"/>
          <w val="0.896286670168938"/>
          <h val="0.783442343875997"/>
        </manualLayout>
      </layout>
      <barChart>
        <barDir val="col"/>
        <grouping val="clustered"/>
        <varyColors val="0"/>
        <ser>
          <idx val="0"/>
          <order val="0"/>
          <tx>
            <strRef>
              <f>SUÍNOS!$B$6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c55a11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c55a11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c55a11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c55a11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c55a11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SUÍNOS!$U$2:$U$13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SUÍNOS!$D$8:$D$19</f>
              <numCache>
                <formatCode>General</formatCode>
                <ptCount val="12"/>
                <pt idx="0">
                  <v>30238876</v>
                </pt>
                <pt idx="1">
                  <v>40722867</v>
                </pt>
                <pt idx="2">
                  <v>55681655</v>
                </pt>
                <pt idx="3">
                  <v>50137923</v>
                </pt>
                <pt idx="4">
                  <v>50761382</v>
                </pt>
                <pt idx="5">
                  <v>55454285</v>
                </pt>
                <pt idx="6">
                  <v>53086202</v>
                </pt>
                <pt idx="7">
                  <v>44431057</v>
                </pt>
                <pt idx="8">
                  <v>57649124</v>
                </pt>
                <pt idx="9">
                  <v>51379156</v>
                </pt>
                <pt idx="10">
                  <v>42649314</v>
                </pt>
                <pt idx="11">
                  <v>46281202</v>
                </pt>
              </numCache>
            </numRef>
          </val>
        </ser>
        <ser>
          <idx val="1"/>
          <order val="1"/>
          <tx>
            <strRef>
              <f>SUÍNOS!$B$23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8497b0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8497b0"/>
              </a:solidFill>
              <a:ln w="0">
                <a:noFill/>
                <a:prstDash val="solid"/>
              </a:ln>
            </spPr>
          </dPt>
          <dPt>
            <idx val="1"/>
            <invertIfNegative val="0"/>
            <spPr>
              <a:solidFill>
                <a:srgbClr val="8497b0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8497b0"/>
              </a:solidFill>
              <a:ln w="0">
                <a:noFill/>
                <a:prstDash val="solid"/>
              </a:ln>
            </spPr>
          </dPt>
          <dPt>
            <idx val="9"/>
            <invertIfNegative val="0"/>
            <spPr>
              <a:solidFill>
                <a:srgbClr val="8497b0"/>
              </a:solidFill>
              <a:ln w="0">
                <a:noFill/>
                <a:prstDash val="solid"/>
              </a:ln>
            </spPr>
          </dPt>
          <dPt>
            <idx val="10"/>
            <invertIfNegative val="0"/>
            <spPr>
              <a:solidFill>
                <a:srgbClr val="8497b0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1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9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10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SUÍNOS!$U$2:$U$13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SUÍNOS!$D$25:$D$36</f>
              <numCache>
                <formatCode>General</formatCode>
                <ptCount val="12"/>
              </numCache>
            </numRef>
          </val>
        </ser>
        <gapWidth val="219"/>
        <overlap val="-27"/>
        <axId val="69563489"/>
        <axId val="39506738"/>
      </barChart>
      <catAx>
        <axId val="6956348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39506738"/>
        <crosses val="autoZero"/>
        <auto val="1"/>
        <lblAlgn val="ctr"/>
        <lblOffset val="100"/>
        <noMultiLvlLbl val="0"/>
      </catAx>
      <valAx>
        <axId val="39506738"/>
        <scaling>
          <orientation val="minMax"/>
          <max val="60000000"/>
          <min val="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69563489"/>
        <crosses val="autoZero"/>
        <crossBetween val="between"/>
        <majorUnit val="20000000"/>
        <dispUnits>
          <builtInUnit val="million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Carne bovina - Exportações de Santa Catarina - 2021/2022
(Valor exportado)</a:t>
            </a:r>
          </a:p>
        </rich>
      </tx>
      <layout>
        <manualLayout>
          <xMode val="edge"/>
          <yMode val="edge"/>
          <wMode val="factor"/>
          <hMode val="factor"/>
          <x val="0.323865584638244"/>
          <y val="0.0021904845351791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726483026631611"/>
          <y val="0.0970822745991413"/>
          <w val="0.87630014858841"/>
          <h val="0.834486988521861"/>
        </manualLayout>
      </layout>
      <barChart>
        <barDir val="col"/>
        <grouping val="clustered"/>
        <varyColors val="0"/>
        <ser>
          <idx val="0"/>
          <order val="0"/>
          <tx>
            <strRef>
              <f>BOVINOS!$B$6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f4b183"/>
            </a:solidFill>
            <a:ln w="0">
              <a:noFill/>
              <a:prstDash val="solid"/>
            </a:ln>
          </spPr>
          <invertIfNegative val="0"/>
          <dPt>
            <idx val="1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4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7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Lbls>
            <dLbl>
              <idx val="1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4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7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BOVINOS!$U$2:$U$15</f>
              <strCache>
                <ptCount val="14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  <pt idx="13">
                  <v>None</v>
                </pt>
              </strCache>
            </strRef>
          </cat>
          <val>
            <numRef>
              <f>BOVINOS!$C$8:$C$19</f>
              <numCache>
                <formatCode>General</formatCode>
                <ptCount val="12"/>
                <pt idx="0">
                  <v>576599</v>
                </pt>
                <pt idx="1">
                  <v>1016841</v>
                </pt>
                <pt idx="2">
                  <v>987056</v>
                </pt>
                <pt idx="3">
                  <v>1288280</v>
                </pt>
                <pt idx="4">
                  <v>971522</v>
                </pt>
                <pt idx="5">
                  <v>1387646</v>
                </pt>
                <pt idx="6">
                  <v>1176500</v>
                </pt>
                <pt idx="7">
                  <v>1088723</v>
                </pt>
                <pt idx="8">
                  <v>850700</v>
                </pt>
                <pt idx="9">
                  <v>616958</v>
                </pt>
                <pt idx="10">
                  <v>1237715</v>
                </pt>
                <pt idx="11">
                  <v>1338235</v>
                </pt>
              </numCache>
            </numRef>
          </val>
        </ser>
        <ser>
          <idx val="1"/>
          <order val="1"/>
          <tx>
            <strRef>
              <f>BOVINOS!$B$23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00b0f0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4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4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BOVINOS!$U$2:$U$15</f>
              <strCache>
                <ptCount val="14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  <pt idx="13">
                  <v>None</v>
                </pt>
              </strCache>
            </strRef>
          </cat>
          <val>
            <numRef>
              <f>BOVINOS!$C$25:$C$36</f>
              <numCache>
                <formatCode>General</formatCode>
                <ptCount val="12"/>
              </numCache>
            </numRef>
          </val>
        </ser>
        <gapWidth val="219"/>
        <overlap val="-27"/>
        <axId val="63583327"/>
        <axId val="47389581"/>
      </barChart>
      <catAx>
        <axId val="635833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47389581"/>
        <crosses val="autoZero"/>
        <auto val="1"/>
        <lblAlgn val="ctr"/>
        <lblOffset val="100"/>
        <noMultiLvlLbl val="0"/>
      </catAx>
      <valAx>
        <axId val="47389581"/>
        <scaling>
          <orientation val="minMax"/>
          <max val="150000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[$$-409]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63583327"/>
        <crosses val="autoZero"/>
        <crossBetween val="between"/>
        <majorUnit val="250000"/>
        <dispUnits>
          <builtInUnit val="thousand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Carne bovina - Exportações de Santa Catarina - 2021/2022
(Quantidade exportada)</a:t>
            </a:r>
          </a:p>
        </rich>
      </tx>
      <layout>
        <manualLayout>
          <xMode val="edge"/>
          <yMode val="edge"/>
          <wMode val="factor"/>
          <hMode val="factor"/>
          <x val="0.317221584385763"/>
          <y val="0.006195060694851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49942594718714"/>
          <y val="0.112264545835077"/>
          <w val="0.888289322617681"/>
          <h val="0.822436165759732"/>
        </manualLayout>
      </layout>
      <barChart>
        <barDir val="col"/>
        <grouping val="clustered"/>
        <varyColors val="0"/>
        <ser>
          <idx val="0"/>
          <order val="0"/>
          <tx>
            <strRef>
              <f>BOVINOS!$B$6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numFmt formatCode="#,##0.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BOVINOS!$U$2:$U$15</f>
              <strCache>
                <ptCount val="14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  <pt idx="13">
                  <v>None</v>
                </pt>
              </strCache>
            </strRef>
          </cat>
          <val>
            <numRef>
              <f>BOVINOS!$D$8:$D$19</f>
              <numCache>
                <formatCode>General</formatCode>
                <ptCount val="12"/>
                <pt idx="0">
                  <v>152298</v>
                </pt>
                <pt idx="1">
                  <v>289734</v>
                </pt>
                <pt idx="2">
                  <v>256438</v>
                </pt>
                <pt idx="3">
                  <v>383613</v>
                </pt>
                <pt idx="4">
                  <v>242058</v>
                </pt>
                <pt idx="5">
                  <v>343407</v>
                </pt>
                <pt idx="6">
                  <v>283424</v>
                </pt>
                <pt idx="7">
                  <v>269757</v>
                </pt>
                <pt idx="8">
                  <v>234749</v>
                </pt>
                <pt idx="9">
                  <v>164105</v>
                </pt>
                <pt idx="10">
                  <v>334820</v>
                </pt>
                <pt idx="11">
                  <v>421447</v>
                </pt>
              </numCache>
            </numRef>
          </val>
        </ser>
        <ser>
          <idx val="1"/>
          <order val="1"/>
          <tx>
            <strRef>
              <f>BOVINOS!$B$23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ed7d31"/>
            </a:solidFill>
            <a:ln w="0">
              <a:noFill/>
              <a:prstDash val="solid"/>
            </a:ln>
          </spPr>
          <invertIfNegative val="0"/>
          <dLbls>
            <numFmt formatCode="#,##0.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BOVINOS!$U$2:$U$15</f>
              <strCache>
                <ptCount val="14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  <pt idx="13">
                  <v>None</v>
                </pt>
              </strCache>
            </strRef>
          </cat>
          <val>
            <numRef>
              <f>BOVINOS!$D$25:$D$36</f>
              <numCache>
                <formatCode>General</formatCode>
                <ptCount val="12"/>
              </numCache>
            </numRef>
          </val>
        </ser>
        <gapWidth val="219"/>
        <overlap val="-27"/>
        <axId val="3699440"/>
        <axId val="91921973"/>
      </barChart>
      <catAx>
        <axId val="36994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91921973"/>
        <crosses val="autoZero"/>
        <auto val="1"/>
        <lblAlgn val="ctr"/>
        <lblOffset val="100"/>
        <noMultiLvlLbl val="0"/>
      </catAx>
      <valAx>
        <axId val="91921973"/>
        <scaling>
          <orientation val="minMax"/>
          <max val="50000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3699440"/>
        <crosses val="autoZero"/>
        <crossBetween val="between"/>
        <majorUnit val="100000"/>
        <dispUnits>
          <builtInUnit val="thousand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Carne de peru - Exportações de Santa Catarina - 2020/2021
(Valor exportado)</a:t>
            </a:r>
          </a:p>
        </rich>
      </tx>
      <layout>
        <manualLayout>
          <xMode val="edge"/>
          <yMode val="edge"/>
          <wMode val="factor"/>
          <hMode val="factor"/>
          <x val="0.311714429361488"/>
          <y val="0.0004627915586819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47455449416234"/>
          <y val="0.126990003702332"/>
          <w val="0.888860957488408"/>
          <h val="0.800999629766753"/>
        </manualLayout>
      </layout>
      <barChart>
        <barDir val="col"/>
        <grouping val="clustered"/>
        <varyColors val="0"/>
        <ser>
          <idx val="0"/>
          <order val="0"/>
          <tx>
            <strRef>
              <f>PERUS!$B$6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f4b183"/>
            </a:solidFill>
            <a:ln w="0">
              <a:noFill/>
              <a:prstDash val="solid"/>
            </a:ln>
          </spPr>
          <invertIfNegative val="0"/>
          <dPt>
            <idx val="1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7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Lbls>
            <dLbl>
              <idx val="1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7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PERUS!$U$2:$U$19</f>
              <strCache>
                <ptCount val="18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</strCache>
            </strRef>
          </cat>
          <val>
            <numRef>
              <f>PERUS!$C$8:$C$19</f>
              <numCache>
                <formatCode>General</formatCode>
                <ptCount val="12"/>
                <pt idx="0">
                  <v>1733615</v>
                </pt>
                <pt idx="1">
                  <v>2341608</v>
                </pt>
                <pt idx="2">
                  <v>2265104</v>
                </pt>
                <pt idx="3">
                  <v>2130360</v>
                </pt>
                <pt idx="4">
                  <v>3284326</v>
                </pt>
                <pt idx="5">
                  <v>2536184</v>
                </pt>
                <pt idx="6">
                  <v>2363354</v>
                </pt>
                <pt idx="7">
                  <v>5028251</v>
                </pt>
                <pt idx="8">
                  <v>5369274</v>
                </pt>
                <pt idx="9">
                  <v>5740880</v>
                </pt>
                <pt idx="10">
                  <v>9309983</v>
                </pt>
                <pt idx="11">
                  <v>5897546</v>
                </pt>
              </numCache>
            </numRef>
          </val>
        </ser>
        <ser>
          <idx val="1"/>
          <order val="1"/>
          <tx>
            <strRef>
              <f>PERUS!$B$23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00b0f0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4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4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[$$-409]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PERUS!$U$2:$U$19</f>
              <strCache>
                <ptCount val="18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</strCache>
            </strRef>
          </cat>
          <val>
            <numRef>
              <f>PERUS!$C$25:$C$36</f>
              <numCache>
                <formatCode>General</formatCode>
                <ptCount val="12"/>
              </numCache>
            </numRef>
          </val>
        </ser>
        <gapWidth val="219"/>
        <overlap val="-27"/>
        <axId val="65493694"/>
        <axId val="93299787"/>
      </barChart>
      <catAx>
        <axId val="654936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93299787"/>
        <crosses val="autoZero"/>
        <auto val="1"/>
        <lblAlgn val="ctr"/>
        <lblOffset val="100"/>
        <noMultiLvlLbl val="0"/>
      </catAx>
      <valAx>
        <axId val="93299787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[$$-540A]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65493694"/>
        <crosses val="autoZero"/>
        <crossBetween val="between"/>
        <majorUnit val="1000000"/>
        <dispUnits>
          <builtInUnit val="million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Carne de peru - Exportações de Santa Catarina - 2020/2021
(Quantidade exportada)</a:t>
            </a:r>
          </a:p>
        </rich>
      </tx>
      <layout>
        <manualLayout>
          <xMode val="edge"/>
          <yMode val="edge"/>
          <wMode val="factor"/>
          <hMode val="factor"/>
          <x val="0.300869127798116"/>
          <y val="0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25716122180924"/>
          <y val="0.142040533518101"/>
          <w val="0.889081407372216"/>
          <h val="0.7904036029793871"/>
        </manualLayout>
      </layout>
      <barChart>
        <barDir val="col"/>
        <grouping val="clustered"/>
        <varyColors val="0"/>
        <ser>
          <idx val="0"/>
          <order val="0"/>
          <tx>
            <strRef>
              <f>PERUS!$B$6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PERUS!$U$2:$U$19</f>
              <strCache>
                <ptCount val="18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</strCache>
            </strRef>
          </cat>
          <val>
            <numRef>
              <f>PERUS!$D$8:$D$19</f>
              <numCache>
                <formatCode>General</formatCode>
                <ptCount val="12"/>
                <pt idx="0">
                  <v>1098835</v>
                </pt>
                <pt idx="1">
                  <v>1344954</v>
                </pt>
                <pt idx="2">
                  <v>1237764</v>
                </pt>
                <pt idx="3">
                  <v>1020041</v>
                </pt>
                <pt idx="4">
                  <v>1591125</v>
                </pt>
                <pt idx="5">
                  <v>1016935</v>
                </pt>
                <pt idx="6">
                  <v>889120</v>
                </pt>
                <pt idx="7">
                  <v>1679932</v>
                </pt>
                <pt idx="8">
                  <v>1871899</v>
                </pt>
                <pt idx="9">
                  <v>1720838</v>
                </pt>
                <pt idx="10">
                  <v>3152978</v>
                </pt>
                <pt idx="11">
                  <v>2067556</v>
                </pt>
              </numCache>
            </numRef>
          </val>
        </ser>
        <ser>
          <idx val="1"/>
          <order val="1"/>
          <tx>
            <strRef>
              <f>PERUS!$B$23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ed7d31"/>
            </a:solidFill>
            <a:ln w="0">
              <a:noFill/>
              <a:prstDash val="solid"/>
            </a:ln>
          </spPr>
          <invertIfNegative val="0"/>
          <dPt>
            <idx val="4"/>
            <invertIfNegative val="0"/>
            <spPr>
              <a:solidFill>
                <a:srgbClr val="ed7d31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ed7d31"/>
              </a:solidFill>
              <a:ln w="0">
                <a:noFill/>
                <a:prstDash val="solid"/>
              </a:ln>
            </spPr>
          </dPt>
          <dLbls>
            <dLbl>
              <idx val="4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#,##0.0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#,##0.0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PERUS!$U$2:$U$19</f>
              <strCache>
                <ptCount val="18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</strCache>
            </strRef>
          </cat>
          <val>
            <numRef>
              <f>PERUS!$D$25:$D$36</f>
              <numCache>
                <formatCode>General</formatCode>
                <ptCount val="12"/>
              </numCache>
            </numRef>
          </val>
        </ser>
        <gapWidth val="219"/>
        <overlap val="-27"/>
        <axId val="20924023"/>
        <axId val="87043330"/>
      </barChart>
      <catAx>
        <axId val="209240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87043330"/>
        <crosses val="autoZero"/>
        <auto val="1"/>
        <lblAlgn val="ctr"/>
        <lblOffset val="100"/>
        <noMultiLvlLbl val="0"/>
      </catAx>
      <valAx>
        <axId val="8704333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20924023"/>
        <crosses val="autoZero"/>
        <crossBetween val="between"/>
        <dispUnits>
          <builtInUnit val="thousand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pt-BR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595959"/>
                </a:solidFill>
                <a:latin typeface="Calibri"/>
              </a:rPr>
              <a:t>Carne de patos e marrecos - Exportações de Santa Catarina - 2020/2021
(Valor exportado)</a:t>
            </a:r>
          </a:p>
        </rich>
      </tx>
      <layout>
        <manualLayout>
          <xMode val="edge"/>
          <yMode val="edge"/>
          <wMode val="factor"/>
          <hMode val="factor"/>
          <x val="0.285244683283787"/>
          <y val="0.00243902439024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725931854562089"/>
          <y val="0.130923344947735"/>
          <w val="0.876314886805397"/>
          <h val="0.801306620209059"/>
        </manualLayout>
      </layout>
      <barChart>
        <barDir val="col"/>
        <grouping val="clustered"/>
        <varyColors val="0"/>
        <ser>
          <idx val="0"/>
          <order val="0"/>
          <tx>
            <strRef>
              <f>'PATOS E MARRECOS'!$B$6</f>
              <strCache>
                <ptCount val="1"/>
                <pt idx="0">
                  <v>2021</v>
                </pt>
              </strCache>
            </strRef>
          </tx>
          <spPr>
            <a:solidFill>
              <a:srgbClr val="f4b183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1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2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5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6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Pt>
            <idx val="7"/>
            <invertIfNegative val="0"/>
            <spPr>
              <a:solidFill>
                <a:srgbClr val="f4b183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1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2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5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6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7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'PATOS E MARRECOS'!$U$2:$U$14</f>
              <strCache>
                <ptCount val="13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</strCache>
            </strRef>
          </cat>
          <val>
            <numRef>
              <f>'PATOS E MARRECOS'!$C$8:$C$19</f>
              <numCache>
                <formatCode>General</formatCode>
                <ptCount val="12"/>
                <pt idx="0">
                  <v>552597</v>
                </pt>
                <pt idx="1">
                  <v>448654</v>
                </pt>
                <pt idx="2">
                  <v>739454</v>
                </pt>
                <pt idx="3">
                  <v>779706</v>
                </pt>
                <pt idx="4">
                  <v>544361</v>
                </pt>
                <pt idx="5">
                  <v>551552</v>
                </pt>
                <pt idx="6">
                  <v>1138096</v>
                </pt>
                <pt idx="7">
                  <v>872946</v>
                </pt>
                <pt idx="8">
                  <v>1683260</v>
                </pt>
                <pt idx="9">
                  <v>1565507</v>
                </pt>
                <pt idx="10">
                  <v>1012219</v>
                </pt>
                <pt idx="11">
                  <v>779458</v>
                </pt>
              </numCache>
            </numRef>
          </val>
        </ser>
        <ser>
          <idx val="1"/>
          <order val="1"/>
          <tx>
            <strRef>
              <f>'PATOS E MARRECOS'!$B$23</f>
              <strCache>
                <ptCount val="1"/>
                <pt idx="0">
                  <v>2022</v>
                </pt>
              </strCache>
            </strRef>
          </tx>
          <spPr>
            <a:solidFill>
              <a:srgbClr val="00b0f0"/>
            </a:solidFill>
            <a:ln w="0">
              <a:noFill/>
              <a:prstDash val="solid"/>
            </a:ln>
          </spPr>
          <invertIfNegative val="0"/>
          <dPt>
            <idx val="0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1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3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Pt>
            <idx val="4"/>
            <invertIfNegative val="0"/>
            <spPr>
              <a:solidFill>
                <a:srgbClr val="00b0f0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1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3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dLbl>
              <idx val="4"/>
              <numFmt formatCode="[$$-409]#,##0.0"/>
              <txPr>
                <a:bodyPr wrap="square"/>
                <a:lstStyle/>
                <a:p>
                  <a:pPr>
                    <a:defRPr sz="8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</dLbl>
            <numFmt formatCode="[$$-409]#,##0.0"/>
            <txPr>
              <a:bodyPr wrap="square"/>
              <a:lstStyle/>
              <a:p>
                <a:pPr>
                  <a:defRPr sz="8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'PATOS E MARRECOS'!$U$2:$U$14</f>
              <strCache>
                <ptCount val="13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  <pt idx="12">
                  <v>None</v>
                </pt>
              </strCache>
            </strRef>
          </cat>
          <val>
            <numRef>
              <f>'PATOS E MARRECOS'!$C$25:$C$36</f>
              <numCache>
                <formatCode>General</formatCode>
                <ptCount val="12"/>
              </numCache>
            </numRef>
          </val>
        </ser>
        <gapWidth val="219"/>
        <overlap val="-27"/>
        <axId val="96355082"/>
        <axId val="15089570"/>
      </barChart>
      <catAx>
        <axId val="9635508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15089570"/>
        <crosses val="autoZero"/>
        <auto val="1"/>
        <lblAlgn val="ctr"/>
        <lblOffset val="100"/>
        <noMultiLvlLbl val="0"/>
      </catAx>
      <valAx>
        <axId val="15089570"/>
        <scaling>
          <orientation val="minMax"/>
          <max val="100000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[$$-409]#,##0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96355082"/>
        <crosses val="autoZero"/>
        <crossBetween val="between"/>
        <majorUnit val="200000"/>
        <dispUnits>
          <builtInUnit val="thousands"/>
          <dispUnitsLbl/>
        </dispUnits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9360</colOff>
      <row>1</row>
      <rowOff>4680</rowOff>
    </from>
    <to>
      <col>22</col>
      <colOff>664920</colOff>
      <row>23</row>
      <rowOff>178200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10440</colOff>
      <row>25</row>
      <rowOff>0</rowOff>
    </from>
    <to>
      <col>22</col>
      <colOff>696600</colOff>
      <row>49</row>
      <rowOff>11160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11520</colOff>
      <row>1</row>
      <rowOff>2520</rowOff>
    </from>
    <to>
      <col>23</col>
      <colOff>379080</colOff>
      <row>20</row>
      <rowOff>91440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1080</colOff>
      <row>21</row>
      <rowOff>34920</rowOff>
    </from>
    <to>
      <col>23</col>
      <colOff>312480</colOff>
      <row>42</row>
      <rowOff>42480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9360</colOff>
      <row>2</row>
      <rowOff>61920</rowOff>
    </from>
    <to>
      <col>23</col>
      <colOff>303840</colOff>
      <row>23</row>
      <rowOff>55440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1080</colOff>
      <row>25</row>
      <rowOff>28440</rowOff>
    </from>
    <to>
      <col>23</col>
      <colOff>239400</colOff>
      <row>48</row>
      <rowOff>3960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9360</colOff>
      <row>2</row>
      <rowOff>23760</rowOff>
    </from>
    <to>
      <col>23</col>
      <colOff>303840</colOff>
      <row>22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8</col>
      <colOff>839160</colOff>
      <row>24</row>
      <rowOff>4320</rowOff>
    </from>
    <to>
      <col>23</col>
      <colOff>230040</colOff>
      <row>46</row>
      <rowOff>36360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57240</colOff>
      <row>2</row>
      <rowOff>-360</rowOff>
    </from>
    <to>
      <col>23</col>
      <colOff>351720</colOff>
      <row>23</row>
      <rowOff>17280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48600</colOff>
      <row>25</row>
      <rowOff>4320</rowOff>
    </from>
    <to>
      <col>23</col>
      <colOff>286920</colOff>
      <row>47</row>
      <rowOff>27000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9360</colOff>
      <row>2</row>
      <rowOff>9360</rowOff>
    </from>
    <to>
      <col>23</col>
      <colOff>303840</colOff>
      <row>22</row>
      <rowOff>198000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20160</colOff>
      <row>25</row>
      <rowOff>104760</rowOff>
    </from>
    <to>
      <col>23</col>
      <colOff>258480</colOff>
      <row>47</row>
      <rowOff>14400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</col>
      <colOff>809640</colOff>
      <row>0</row>
      <rowOff>324000</rowOff>
    </from>
    <to>
      <col>23</col>
      <colOff>256320</colOff>
      <row>23</row>
      <rowOff>189000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8</col>
      <colOff>810720</colOff>
      <row>25</row>
      <rowOff>175680</rowOff>
    </from>
    <to>
      <col>23</col>
      <colOff>201600</colOff>
      <row>50</row>
      <rowOff>83880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comexstat.mdic.gov.br/pt/geral/53274" TargetMode="External" Id="rId1" /><Relationship Type="http://schemas.openxmlformats.org/officeDocument/2006/relationships/drawing" Target="/xl/drawings/drawing1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http://comexstat.mdic.gov.br/pt/geral/53275" TargetMode="External" Id="rId1" /><Relationship Type="http://schemas.openxmlformats.org/officeDocument/2006/relationships/drawing" Target="/xl/drawings/drawing2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comexstat.mdic.gov.br/pt/geral/53276" TargetMode="External" Id="rId1" /><Relationship Type="http://schemas.openxmlformats.org/officeDocument/2006/relationships/drawing" Target="/xl/drawings/drawing3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comexstat.mdic.gov.br/pt/geral/53278" TargetMode="External" Id="rId1" /><Relationship Type="http://schemas.openxmlformats.org/officeDocument/2006/relationships/drawing" Target="/xl/drawings/drawing4.xml" Id="rId2" /></Relationships>
</file>

<file path=xl/worksheets/_rels/sheet5.xml.rels><Relationships xmlns="http://schemas.openxmlformats.org/package/2006/relationships"><Relationship Type="http://schemas.openxmlformats.org/officeDocument/2006/relationships/hyperlink" Target="http://comexstat.mdic.gov.br/pt/geral/53280" TargetMode="External" Id="rId1" /><Relationship Type="http://schemas.openxmlformats.org/officeDocument/2006/relationships/drawing" Target="/xl/drawings/drawing5.xml" Id="rId2" /></Relationships>
</file>

<file path=xl/worksheets/_rels/sheet6.xml.rels><Relationships xmlns="http://schemas.openxmlformats.org/package/2006/relationships"><Relationship Type="http://schemas.openxmlformats.org/officeDocument/2006/relationships/hyperlink" Target="http://comexstat.mdic.gov.br/pt/geral/53281" TargetMode="External" Id="rId1" /><Relationship Type="http://schemas.openxmlformats.org/officeDocument/2006/relationships/drawing" Target="/xl/drawings/drawing6.xml" Id="rId2" /></Relationships>
</file>

<file path=xl/worksheets/_rels/sheet7.xml.rels><Relationships xmlns="http://schemas.openxmlformats.org/package/2006/relationships"><Relationship Type="http://schemas.openxmlformats.org/officeDocument/2006/relationships/hyperlink" Target="http://comexstat.mdic.gov.br/pt/geral/7389" TargetMode="External" Id="rId1" /><Relationship Type="http://schemas.openxmlformats.org/officeDocument/2006/relationships/hyperlink" Target="http://comexstat.mdic.gov.br/pt/geral/7390" TargetMode="External" Id="rId2" /><Relationship Type="http://schemas.openxmlformats.org/officeDocument/2006/relationships/hyperlink" Target="http://comexstat.mdic.gov.br/pt/geral/1552" TargetMode="External" Id="rId3" /><Relationship Type="http://schemas.openxmlformats.org/officeDocument/2006/relationships/hyperlink" Target="http://comexstat.mdic.gov.br/pt/geral/2640" TargetMode="External" Id="rId4" /><Relationship Type="http://schemas.openxmlformats.org/officeDocument/2006/relationships/hyperlink" Target="http://comexstat.mdic.gov.br/pt/geral/1551" TargetMode="External" Id="rId5" /><Relationship Type="http://schemas.openxmlformats.org/officeDocument/2006/relationships/hyperlink" Target="http://comexstat.mdic.gov.br/pt/geral/7391" TargetMode="External" Id="rId6" /></Relationships>
</file>

<file path=xl/worksheets/_rels/sheet8.xml.rels><Relationships xmlns="http://schemas.openxmlformats.org/package/2006/relationships"><Relationship Type="http://schemas.openxmlformats.org/officeDocument/2006/relationships/hyperlink" Target="http://comexstat.mdic.gov.br/pt/geral/1558" TargetMode="External" Id="rId1" /><Relationship Type="http://schemas.openxmlformats.org/officeDocument/2006/relationships/hyperlink" Target="http://comexstat.mdic.gov.br/pt/geral/2644" TargetMode="External" Id="rId2" /><Relationship Type="http://schemas.openxmlformats.org/officeDocument/2006/relationships/hyperlink" Target="http://comexstat.mdic.gov.br/pt/geral/1562" TargetMode="External" Id="rId3" /><Relationship Type="http://schemas.openxmlformats.org/officeDocument/2006/relationships/hyperlink" Target="http://comexstat.mdic.gov.br/pt/geral/2645" TargetMode="External" Id="rId4" /><Relationship Type="http://schemas.openxmlformats.org/officeDocument/2006/relationships/hyperlink" Target="http://comexstat.mdic.gov.br/pt/geral/6169" TargetMode="External" Id="rId5" /><Relationship Type="http://schemas.openxmlformats.org/officeDocument/2006/relationships/hyperlink" Target="http://comexstat.mdic.gov.br/pt/geral/2641" TargetMode="External" Id="rId6" /><Relationship Type="http://schemas.openxmlformats.org/officeDocument/2006/relationships/hyperlink" Target="http://comexstat.mdic.gov.br/pt/geral/2642" TargetMode="External" Id="rId7" /><Relationship Type="http://schemas.openxmlformats.org/officeDocument/2006/relationships/hyperlink" Target="http://comexstat.mdic.gov.br/pt/geral/2643" TargetMode="External" Id="rId8" /><Relationship Type="http://schemas.openxmlformats.org/officeDocument/2006/relationships/hyperlink" Target="http://comexstat.mdic.gov.br/pt/geral/1557" TargetMode="External" Id="rId9" /><Relationship Type="http://schemas.openxmlformats.org/officeDocument/2006/relationships/hyperlink" Target="http://comexstat.mdic.gov.br/pt/geral/1560" TargetMode="External" Id="rId10" /><Relationship Type="http://schemas.openxmlformats.org/officeDocument/2006/relationships/hyperlink" Target="http://comexstat.mdic.gov.br/pt/geral/1561" TargetMode="External" Id="rId11" /><Relationship Type="http://schemas.openxmlformats.org/officeDocument/2006/relationships/hyperlink" Target="http://comexstat.mdic.gov.br/pt/geral/1565" TargetMode="External" Id="rId12" /><Relationship Type="http://schemas.openxmlformats.org/officeDocument/2006/relationships/hyperlink" Target="http://comexstat.mdic.gov.br/pt/geral/1566" TargetMode="External" Id="rId13" /><Relationship Type="http://schemas.openxmlformats.org/officeDocument/2006/relationships/hyperlink" Target="http://comexstat.mdic.gov.br/pt/geral/1567" TargetMode="External" Id="rId14" /><Relationship Type="http://schemas.openxmlformats.org/officeDocument/2006/relationships/hyperlink" Target="http://comexstat.mdic.gov.br/pt/geral/1569" TargetMode="External" Id="rId15" /><Relationship Type="http://schemas.openxmlformats.org/officeDocument/2006/relationships/hyperlink" Target="http://comexstat.mdic.gov.br/pt/geral/1570" TargetMode="External" Id="rId16" /></Relationships>
</file>

<file path=xl/worksheets/_rels/sheet9.xml.rels><Relationships xmlns="http://schemas.openxmlformats.org/package/2006/relationships"><Relationship Type="http://schemas.openxmlformats.org/officeDocument/2006/relationships/hyperlink" Target="http://comexstat.mdic.gov.br/pt/geral/6332" TargetMode="External" Id="rId1" /><Relationship Type="http://schemas.openxmlformats.org/officeDocument/2006/relationships/drawing" Target="/xl/drawings/drawing7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AH191"/>
  <sheetViews>
    <sheetView showFormulas="0" showGridLines="1" showRowColHeaders="1" showZeros="1" rightToLeft="0" tabSelected="0" showOutlineSymbols="1" defaultGridColor="1" view="normal" topLeftCell="A4" colorId="64" zoomScale="90" zoomScaleNormal="90" zoomScalePageLayoutView="100" workbookViewId="0">
      <selection pane="topLeft" activeCell="C25" activeCellId="1" sqref="C104:D110 C25"/>
    </sheetView>
  </sheetViews>
  <sheetFormatPr baseColWidth="8" defaultColWidth="8.58984375" defaultRowHeight="13.5" zeroHeight="0" outlineLevelRow="0"/>
  <cols>
    <col width="27.54" customWidth="1" style="260" min="1" max="1"/>
    <col width="20.45" customWidth="1" style="260" min="2" max="2"/>
    <col width="19.99" customWidth="1" style="260" min="3" max="3"/>
    <col width="17.18" customWidth="1" style="260" min="4" max="4"/>
    <col width="17.45" customWidth="1" style="260" min="5" max="5"/>
    <col width="16.45" customWidth="1" style="260" min="6" max="6"/>
    <col width="17.18" customWidth="1" style="260" min="7" max="7"/>
    <col width="16.18" customWidth="1" style="260" min="8" max="8"/>
    <col width="14.54" customWidth="1" style="260" min="9" max="9"/>
    <col width="7.27" customWidth="1" style="260" min="10" max="10"/>
    <col width="15.27" customWidth="1" style="260" min="12" max="12"/>
    <col width="16.45" customWidth="1" style="260" min="13" max="13"/>
    <col width="14.72" customWidth="1" style="260" min="14" max="14"/>
    <col width="9.82" customWidth="1" style="260" min="15" max="15"/>
    <col width="17.18" customWidth="1" style="260" min="16" max="16"/>
    <col width="16" customWidth="1" style="260" min="17" max="17"/>
    <col width="11.27" customWidth="1" style="260" min="18" max="18"/>
    <col width="12.56" customWidth="1" style="260" min="19" max="19"/>
    <col width="13.29" customWidth="1" style="260" min="20" max="20"/>
    <col width="6.45" customWidth="1" style="260" min="22" max="22"/>
    <col width="15.72" customWidth="1" style="260" min="23" max="23"/>
    <col width="16.18" customWidth="1" style="260" min="24" max="24"/>
    <col width="18.27" customWidth="1" style="260" min="25" max="25"/>
    <col width="7.18" customWidth="1" style="260" min="26" max="26"/>
    <col width="14.81" customWidth="1" style="260" min="27" max="27"/>
    <col width="13.29" customWidth="1" style="260" min="28" max="28"/>
    <col width="10.18" customWidth="1" style="260" min="29" max="29"/>
    <col width="17.18" customWidth="1" style="260" min="30" max="30"/>
    <col width="18.82" customWidth="1" style="260" min="31" max="31"/>
    <col width="13.55" customWidth="1" style="260" min="32" max="32"/>
    <col width="15.54" customWidth="1" style="260" min="33" max="33"/>
  </cols>
  <sheetData>
    <row r="1" ht="28.5" customHeight="1" s="261">
      <c r="A1" s="262" t="inlineStr">
        <is>
          <t>EXPORTAÇÕES CATARINENSES DE CARNE DE FRANGO</t>
        </is>
      </c>
    </row>
    <row r="2" ht="13.5" customHeight="1" s="261">
      <c r="A2" s="260" t="inlineStr">
        <is>
          <t>http://comexstat.mdic.gov.br/pt/geral/53274</t>
        </is>
      </c>
      <c r="U2" s="263" t="inlineStr">
        <is>
          <t>Jan</t>
        </is>
      </c>
    </row>
    <row r="3" ht="13.5" customHeight="1" s="261">
      <c r="U3" s="263" t="inlineStr">
        <is>
          <t>Fev</t>
        </is>
      </c>
    </row>
    <row r="4" ht="13.5" customHeight="1" s="261">
      <c r="U4" s="263" t="inlineStr">
        <is>
          <t>Mar</t>
        </is>
      </c>
    </row>
    <row r="5" ht="18.75" customHeight="1" s="261">
      <c r="A5" s="264" t="inlineStr">
        <is>
          <t>SANTA CATARINA</t>
        </is>
      </c>
      <c r="U5" s="263" t="inlineStr">
        <is>
          <t>Abr</t>
        </is>
      </c>
    </row>
    <row r="6" ht="17.25" customHeight="1" s="261">
      <c r="B6" s="265" t="n">
        <v>2021</v>
      </c>
      <c r="C6" s="266" t="n"/>
      <c r="D6" s="266" t="n"/>
      <c r="E6" s="267" t="n"/>
      <c r="F6" s="267" t="n"/>
      <c r="G6" s="266" t="n"/>
      <c r="H6" s="266" t="n"/>
      <c r="I6" s="266" t="n"/>
      <c r="U6" s="263" t="inlineStr">
        <is>
          <t>Mai</t>
        </is>
      </c>
    </row>
    <row r="7" ht="15" customHeight="1" s="261">
      <c r="B7" s="268" t="n"/>
      <c r="C7" s="269" t="inlineStr">
        <is>
          <t>US$</t>
        </is>
      </c>
      <c r="D7" s="269" t="inlineStr">
        <is>
          <t>Kg</t>
        </is>
      </c>
      <c r="E7" s="270" t="n"/>
      <c r="F7" s="270" t="n"/>
      <c r="G7" s="266" t="n"/>
      <c r="H7" s="266" t="n"/>
      <c r="I7" s="266" t="n"/>
      <c r="U7" s="263" t="inlineStr">
        <is>
          <t>Jun</t>
        </is>
      </c>
    </row>
    <row r="8" ht="15" customHeight="1" s="261">
      <c r="B8" s="271" t="inlineStr">
        <is>
          <t>Jan/21</t>
        </is>
      </c>
      <c r="C8" s="260" t="n">
        <v>99587613</v>
      </c>
      <c r="D8" s="260" t="n">
        <v>60416551</v>
      </c>
      <c r="E8" s="272" t="n"/>
      <c r="F8" s="270" t="n"/>
      <c r="G8" s="266" t="n"/>
      <c r="H8" s="266" t="n"/>
      <c r="I8" s="266" t="n"/>
      <c r="U8" s="263" t="inlineStr">
        <is>
          <t>Jul</t>
        </is>
      </c>
    </row>
    <row r="9" ht="15" customHeight="1" s="261">
      <c r="B9" s="271" t="inlineStr">
        <is>
          <t>Fev/21</t>
        </is>
      </c>
      <c r="C9" s="260" t="n">
        <v>129783791</v>
      </c>
      <c r="D9" s="260" t="n">
        <v>80886961</v>
      </c>
      <c r="F9" s="270" t="n"/>
      <c r="G9" s="266" t="n"/>
      <c r="H9" s="266" t="n"/>
      <c r="I9" s="266" t="n"/>
      <c r="U9" s="263" t="inlineStr">
        <is>
          <t>Ago</t>
        </is>
      </c>
    </row>
    <row r="10" ht="15" customHeight="1" s="261">
      <c r="B10" s="271" t="inlineStr">
        <is>
          <t>Mar/21</t>
        </is>
      </c>
      <c r="C10" s="260" t="n">
        <v>138787237</v>
      </c>
      <c r="D10" s="260" t="n">
        <v>84650669</v>
      </c>
      <c r="F10" s="270" t="n"/>
      <c r="G10" s="266" t="n"/>
      <c r="H10" s="266" t="n"/>
      <c r="I10" s="266" t="n"/>
      <c r="U10" s="263" t="inlineStr">
        <is>
          <t>Set</t>
        </is>
      </c>
    </row>
    <row r="11" ht="15" customHeight="1" s="261">
      <c r="B11" s="271" t="inlineStr">
        <is>
          <t>Abr/21</t>
        </is>
      </c>
      <c r="C11" s="260" t="n">
        <v>138763571</v>
      </c>
      <c r="D11" s="260" t="n">
        <v>84141245</v>
      </c>
      <c r="G11" s="266" t="n"/>
      <c r="H11" s="266" t="n"/>
      <c r="I11" s="266" t="n"/>
      <c r="U11" s="263" t="inlineStr">
        <is>
          <t>Out</t>
        </is>
      </c>
    </row>
    <row r="12" ht="15" customHeight="1" s="261">
      <c r="B12" s="271" t="inlineStr">
        <is>
          <t>Mai/21</t>
        </is>
      </c>
      <c r="C12" s="260" t="n">
        <v>156753069</v>
      </c>
      <c r="D12" s="260" t="n">
        <v>89871735</v>
      </c>
      <c r="G12" s="273" t="n"/>
      <c r="H12" s="266" t="n"/>
      <c r="I12" s="266" t="n"/>
      <c r="U12" s="263" t="inlineStr">
        <is>
          <t>Nov</t>
        </is>
      </c>
    </row>
    <row r="13" ht="15" customHeight="1" s="261">
      <c r="B13" s="271" t="inlineStr">
        <is>
          <t>Jun/21</t>
        </is>
      </c>
      <c r="C13" s="260" t="n">
        <v>165639667</v>
      </c>
      <c r="D13" s="260" t="n">
        <v>92605307</v>
      </c>
      <c r="G13" s="273" t="n"/>
      <c r="H13" s="266" t="n"/>
      <c r="I13" s="266" t="n"/>
      <c r="U13" s="263" t="inlineStr">
        <is>
          <t>Dez</t>
        </is>
      </c>
    </row>
    <row r="14" ht="15" customHeight="1" s="261">
      <c r="B14" s="271" t="inlineStr">
        <is>
          <t>Jul/21</t>
        </is>
      </c>
      <c r="C14" s="260" t="n">
        <v>172329586</v>
      </c>
      <c r="D14" s="260" t="n">
        <v>91036744</v>
      </c>
      <c r="G14" s="273" t="n"/>
      <c r="H14" s="266" t="n"/>
      <c r="I14" s="266" t="n"/>
    </row>
    <row r="15" ht="15" customHeight="1" s="261">
      <c r="B15" s="271" t="inlineStr">
        <is>
          <t>Ago/21</t>
        </is>
      </c>
      <c r="C15" s="260" t="n">
        <v>153034679</v>
      </c>
      <c r="D15" s="260" t="n">
        <v>77581223</v>
      </c>
      <c r="G15" s="273" t="n"/>
      <c r="H15" s="266" t="n"/>
      <c r="I15" s="266" t="n"/>
    </row>
    <row r="16" ht="15" customHeight="1" s="261">
      <c r="B16" s="271" t="inlineStr">
        <is>
          <t>Set/21</t>
        </is>
      </c>
      <c r="C16" s="260" t="n">
        <v>187470874</v>
      </c>
      <c r="D16" s="260" t="n">
        <v>102779091</v>
      </c>
      <c r="G16" s="260" t="inlineStr">
        <is>
          <t xml:space="preserve"> </t>
        </is>
      </c>
      <c r="H16" s="266" t="n"/>
      <c r="I16" s="266" t="n"/>
    </row>
    <row r="17" ht="15" customHeight="1" s="261">
      <c r="B17" s="271" t="inlineStr">
        <is>
          <t>Out/21</t>
        </is>
      </c>
      <c r="C17" s="260" t="n">
        <v>171910727</v>
      </c>
      <c r="D17" s="260" t="n">
        <v>90900232</v>
      </c>
      <c r="G17" s="273" t="n"/>
      <c r="H17" s="266" t="n"/>
      <c r="I17" s="266" t="n"/>
    </row>
    <row r="18" ht="15" customHeight="1" s="261">
      <c r="B18" s="271" t="inlineStr">
        <is>
          <t>Nov/21</t>
        </is>
      </c>
      <c r="C18" s="260" t="n">
        <v>158290025</v>
      </c>
      <c r="D18" s="260" t="n">
        <v>80743918</v>
      </c>
      <c r="F18" s="260" t="inlineStr">
        <is>
          <t xml:space="preserve"> </t>
        </is>
      </c>
      <c r="G18" s="273" t="n"/>
      <c r="H18" s="266" t="n"/>
      <c r="I18" s="266" t="n"/>
    </row>
    <row r="19" ht="15" customHeight="1" s="261">
      <c r="B19" s="271" t="inlineStr">
        <is>
          <t>Dez/21</t>
        </is>
      </c>
      <c r="C19" s="260" t="n">
        <v>166063918</v>
      </c>
      <c r="D19" s="260" t="n">
        <v>89874182</v>
      </c>
      <c r="G19" s="273" t="n"/>
      <c r="H19" s="266" t="n"/>
      <c r="I19" s="266" t="n"/>
    </row>
    <row r="20" ht="15" customHeight="1" s="261">
      <c r="B20" s="274" t="inlineStr">
        <is>
          <t>TOTAL</t>
        </is>
      </c>
      <c r="C20" s="275">
        <f>SUM(C8:C19)</f>
        <v/>
      </c>
      <c r="D20" s="260">
        <f>SUM(D8:D19)</f>
        <v/>
      </c>
      <c r="E20" s="276" t="n"/>
      <c r="F20" s="266" t="n"/>
      <c r="G20" s="273" t="n"/>
      <c r="H20" s="266" t="n"/>
      <c r="I20" s="266" t="n"/>
    </row>
    <row r="21" ht="15" customHeight="1" s="261">
      <c r="B21" s="274" t="n"/>
      <c r="C21" s="277" t="n"/>
      <c r="E21" s="276" t="n"/>
      <c r="F21" s="266" t="n"/>
      <c r="G21" s="273" t="n"/>
      <c r="H21" s="266" t="n"/>
      <c r="I21" s="266" t="n"/>
    </row>
    <row r="22" ht="15" customHeight="1" s="261">
      <c r="B22" s="266" t="n"/>
      <c r="C22" s="266" t="n"/>
      <c r="E22" s="278" t="inlineStr">
        <is>
          <t>Variação em relação ao mês anterior</t>
        </is>
      </c>
      <c r="F22" s="279" t="n"/>
      <c r="G22" s="280" t="inlineStr">
        <is>
          <t>Variação em relação ao mesmo mês de 2021</t>
        </is>
      </c>
      <c r="H22" s="279" t="n"/>
      <c r="I22" s="266" t="n"/>
    </row>
    <row r="23" ht="19.5" customHeight="1" s="261">
      <c r="B23" s="281" t="n">
        <v>2022</v>
      </c>
      <c r="C23" s="266" t="n"/>
      <c r="D23" s="282" t="n"/>
      <c r="E23" s="283" t="n"/>
      <c r="F23" s="284" t="n"/>
      <c r="G23" s="283" t="n"/>
      <c r="H23" s="284" t="n"/>
      <c r="I23" s="266" t="n"/>
    </row>
    <row r="24" ht="15" customHeight="1" s="261">
      <c r="B24" s="285" t="n"/>
      <c r="C24" s="286" t="inlineStr">
        <is>
          <t>US$</t>
        </is>
      </c>
      <c r="D24" s="287" t="inlineStr">
        <is>
          <t>Kg</t>
        </is>
      </c>
      <c r="E24" s="288" t="inlineStr">
        <is>
          <t>Valor</t>
        </is>
      </c>
      <c r="F24" s="289" t="inlineStr">
        <is>
          <t>Peso</t>
        </is>
      </c>
      <c r="G24" s="290" t="inlineStr">
        <is>
          <t>Valor</t>
        </is>
      </c>
      <c r="H24" s="289" t="inlineStr">
        <is>
          <t>Peso</t>
        </is>
      </c>
      <c r="I24" s="266" t="n"/>
    </row>
    <row r="25" ht="15" customHeight="1" s="261">
      <c r="B25" s="291" t="inlineStr">
        <is>
          <t>Jan/22</t>
        </is>
      </c>
      <c r="C25" s="292" t="inlineStr">
        <is>
          <t>157507800</t>
        </is>
      </c>
      <c r="D25" s="292" t="inlineStr">
        <is>
          <t>83022303</t>
        </is>
      </c>
      <c r="E25" s="260">
        <f>(C25-C19)/C19</f>
        <v/>
      </c>
      <c r="F25" s="260">
        <f>(D25-D19)/D19</f>
        <v/>
      </c>
      <c r="G25" s="260">
        <f>(C25-C8)/C8</f>
        <v/>
      </c>
      <c r="H25" s="260">
        <f>(D25-D8)/D8</f>
        <v/>
      </c>
      <c r="I25" s="266" t="n"/>
    </row>
    <row r="26" ht="15" customHeight="1" s="261">
      <c r="B26" s="291" t="inlineStr">
        <is>
          <t>Fev/22</t>
        </is>
      </c>
      <c r="C26" s="292" t="inlineStr">
        <is>
          <t>141960573</t>
        </is>
      </c>
      <c r="D26" s="292" t="inlineStr">
        <is>
          <t>75193348</t>
        </is>
      </c>
      <c r="E26" s="260">
        <f>(C26-C25)/C25</f>
        <v/>
      </c>
      <c r="F26" s="260">
        <f>(D26-D25)/D25</f>
        <v/>
      </c>
      <c r="G26" s="260">
        <f>(C26-C9)/C9</f>
        <v/>
      </c>
      <c r="H26" s="260">
        <f>(D26-D9)/D9</f>
        <v/>
      </c>
      <c r="I26" s="266" t="n"/>
    </row>
    <row r="27" ht="15" customHeight="1" s="261">
      <c r="B27" s="291" t="inlineStr">
        <is>
          <t>Mar/22</t>
        </is>
      </c>
      <c r="C27" s="292" t="inlineStr">
        <is>
          <t>172411401</t>
        </is>
      </c>
      <c r="D27" s="292" t="inlineStr">
        <is>
          <t>88829634</t>
        </is>
      </c>
      <c r="E27" s="260">
        <f>(C27-C26)/C26</f>
        <v/>
      </c>
      <c r="F27" s="260">
        <f>(D27-D26)/D26</f>
        <v/>
      </c>
      <c r="G27" s="260">
        <f>(C27-C10)/C10</f>
        <v/>
      </c>
      <c r="H27" s="260">
        <f>(D27-D10)/D10</f>
        <v/>
      </c>
      <c r="I27" s="266" t="n"/>
    </row>
    <row r="28" ht="15" customHeight="1" s="261">
      <c r="B28" s="291" t="inlineStr">
        <is>
          <t>Abr/22</t>
        </is>
      </c>
      <c r="C28" s="292" t="inlineStr">
        <is>
          <t>188204353</t>
        </is>
      </c>
      <c r="D28" s="292" t="inlineStr">
        <is>
          <t>89405921</t>
        </is>
      </c>
      <c r="E28" s="260">
        <f>(C28-C27)/C27</f>
        <v/>
      </c>
      <c r="F28" s="260">
        <f>(D28-D27)/D27</f>
        <v/>
      </c>
      <c r="G28" s="260">
        <f>(C28-C11)/C11</f>
        <v/>
      </c>
      <c r="H28" s="260">
        <f>(D28-D11)/D11</f>
        <v/>
      </c>
      <c r="I28" s="266" t="n"/>
    </row>
    <row r="29" ht="15" customHeight="1" s="261">
      <c r="B29" s="293" t="inlineStr">
        <is>
          <t>Mai/22</t>
        </is>
      </c>
      <c r="C29" s="292" t="inlineStr">
        <is>
          <t>184855751</t>
        </is>
      </c>
      <c r="D29" s="292" t="inlineStr">
        <is>
          <t>81685587</t>
        </is>
      </c>
      <c r="E29" s="260">
        <f>(C29-C28)/C28</f>
        <v/>
      </c>
      <c r="F29" s="260">
        <f>(D29-D28)/D28</f>
        <v/>
      </c>
      <c r="G29" s="260">
        <f>(C29-C12)/C12</f>
        <v/>
      </c>
      <c r="H29" s="260">
        <f>(D29-D12)/D12</f>
        <v/>
      </c>
      <c r="I29" s="266" t="n"/>
    </row>
    <row r="30" ht="15" customHeight="1" s="261">
      <c r="A30" s="294" t="n"/>
      <c r="B30" s="291" t="inlineStr">
        <is>
          <t>Jun/22</t>
        </is>
      </c>
      <c r="C30" s="292" t="inlineStr">
        <is>
          <t>211423945</t>
        </is>
      </c>
      <c r="D30" s="292" t="inlineStr">
        <is>
          <t>89680321</t>
        </is>
      </c>
      <c r="E30" s="260">
        <f>(C30-C29)/C29</f>
        <v/>
      </c>
      <c r="F30" s="260">
        <f>(D30-D29)/D29</f>
        <v/>
      </c>
      <c r="G30" s="260">
        <f>(C30-C13)/C13</f>
        <v/>
      </c>
      <c r="H30" s="260">
        <f>(D30-D13)/D13</f>
        <v/>
      </c>
      <c r="I30" s="266" t="n"/>
    </row>
    <row r="31" ht="15" customHeight="1" s="261">
      <c r="A31" s="294" t="n"/>
      <c r="B31" s="291" t="inlineStr">
        <is>
          <t>Jul/22</t>
        </is>
      </c>
      <c r="C31" s="292" t="n"/>
      <c r="D31" s="292" t="n"/>
      <c r="E31" s="260">
        <f>(C31-C30)/C30</f>
        <v/>
      </c>
      <c r="F31" s="260">
        <f>(D31-D30)/D30</f>
        <v/>
      </c>
      <c r="G31" s="260">
        <f>(C31-C14)/C14</f>
        <v/>
      </c>
      <c r="H31" s="260">
        <f>(D31-D14)/D14</f>
        <v/>
      </c>
      <c r="I31" s="266" t="n"/>
    </row>
    <row r="32" ht="15" customHeight="1" s="261">
      <c r="B32" s="291" t="inlineStr">
        <is>
          <t>Ago/22</t>
        </is>
      </c>
      <c r="C32" s="292" t="n"/>
      <c r="D32" s="292" t="n"/>
      <c r="E32" s="260">
        <f>(C32-C31)/C31</f>
        <v/>
      </c>
      <c r="F32" s="260">
        <f>(D32-D31)/D31</f>
        <v/>
      </c>
      <c r="G32" s="260">
        <f>(C32-C15)/C15</f>
        <v/>
      </c>
      <c r="H32" s="260">
        <f>(D32-D15)/D15</f>
        <v/>
      </c>
      <c r="I32" s="266" t="n"/>
    </row>
    <row r="33" ht="15" customHeight="1" s="261">
      <c r="B33" s="291" t="inlineStr">
        <is>
          <t>Set/22</t>
        </is>
      </c>
      <c r="C33" s="295" t="n"/>
      <c r="D33" s="295" t="n"/>
      <c r="E33" s="260">
        <f>(C33-C32)/C32</f>
        <v/>
      </c>
      <c r="F33" s="260">
        <f>(D33-D32)/D32</f>
        <v/>
      </c>
      <c r="G33" s="260">
        <f>(C33-C16)/C16</f>
        <v/>
      </c>
      <c r="H33" s="260">
        <f>(D33-D16)/D16</f>
        <v/>
      </c>
      <c r="I33" s="266" t="n"/>
    </row>
    <row r="34" ht="15" customHeight="1" s="261">
      <c r="B34" s="291" t="inlineStr">
        <is>
          <t>Out/22</t>
        </is>
      </c>
      <c r="C34" s="292" t="n"/>
      <c r="D34" s="292" t="n"/>
      <c r="E34" s="260">
        <f>(C34-C33)/C33</f>
        <v/>
      </c>
      <c r="F34" s="260">
        <f>(D34-D33)/D33</f>
        <v/>
      </c>
      <c r="G34" s="260">
        <f>(C34-C17)/C17</f>
        <v/>
      </c>
      <c r="H34" s="260">
        <f>(D34-D17)/D17</f>
        <v/>
      </c>
      <c r="I34" s="266" t="n"/>
    </row>
    <row r="35" ht="15" customHeight="1" s="261">
      <c r="B35" s="291" t="inlineStr">
        <is>
          <t>Nov/22</t>
        </is>
      </c>
      <c r="C35" s="292" t="n"/>
      <c r="D35" s="292" t="n"/>
      <c r="E35" s="260">
        <f>(C35-C34)/C34</f>
        <v/>
      </c>
      <c r="F35" s="260">
        <f>(D35-D34)/D34</f>
        <v/>
      </c>
      <c r="G35" s="260">
        <f>(C35-C18)/C18</f>
        <v/>
      </c>
      <c r="H35" s="260">
        <f>(D35-D18)/D18</f>
        <v/>
      </c>
      <c r="I35" s="266" t="n"/>
    </row>
    <row r="36" ht="15" customHeight="1" s="261">
      <c r="B36" s="291" t="inlineStr">
        <is>
          <t>Dez/22</t>
        </is>
      </c>
      <c r="C36" s="292" t="n"/>
      <c r="D36" s="292" t="n"/>
      <c r="E36" s="260">
        <f>(C36-C35)/C35</f>
        <v/>
      </c>
      <c r="F36" s="260">
        <f>(D36-D35)/D35</f>
        <v/>
      </c>
      <c r="G36" s="260">
        <f>(C36-C19)/C19</f>
        <v/>
      </c>
      <c r="H36" s="260">
        <f>(D36-D19)/D19</f>
        <v/>
      </c>
      <c r="I36" s="266" t="n"/>
    </row>
    <row r="37" ht="15" customHeight="1" s="261">
      <c r="B37" s="266" t="n"/>
      <c r="C37" s="292" t="n"/>
      <c r="D37" s="292" t="n"/>
      <c r="I37" s="266" t="n"/>
    </row>
    <row r="38" ht="15" customHeight="1" s="261">
      <c r="B38" s="296" t="inlineStr">
        <is>
          <t>Acumulado no ano:</t>
        </is>
      </c>
      <c r="C38" s="297">
        <f>SUM(C25:C36)</f>
        <v/>
      </c>
      <c r="D38" s="298">
        <f>SUM(D25:D36)</f>
        <v/>
      </c>
      <c r="E38" s="266" t="n"/>
      <c r="F38" s="266" t="n"/>
      <c r="G38" s="266" t="n"/>
      <c r="H38" s="266" t="n"/>
      <c r="I38" s="266" t="n"/>
    </row>
    <row r="39" ht="15" customHeight="1" s="261">
      <c r="B39" s="266" t="n"/>
      <c r="C39" s="266" t="n"/>
      <c r="D39" s="266" t="n"/>
      <c r="E39" s="266" t="n"/>
      <c r="F39" s="299" t="inlineStr">
        <is>
          <t>Participação de SC no total nacional (do último mês)</t>
        </is>
      </c>
      <c r="H39" s="266" t="n"/>
      <c r="I39" s="266" t="n"/>
    </row>
    <row r="40" ht="13.5" customHeight="1" s="261">
      <c r="B40" s="300" t="inlineStr">
        <is>
          <t>Variação em relação ao mesmo período de 2021:</t>
        </is>
      </c>
      <c r="C40" s="260">
        <f>(C38/(C8+C9+C10+C11+C12+C13))-1</f>
        <v/>
      </c>
      <c r="D40" s="260">
        <f>(D38/(D8+D9+D10+D11+D12+D13))-1</f>
        <v/>
      </c>
      <c r="G40" s="301" t="inlineStr">
        <is>
          <t>Valor</t>
        </is>
      </c>
      <c r="H40" s="301" t="inlineStr">
        <is>
          <t>Qtidade</t>
        </is>
      </c>
    </row>
    <row r="41" ht="13.5" customHeight="1" s="261">
      <c r="G41" s="260">
        <f>C30/C49</f>
        <v/>
      </c>
      <c r="H41" s="260">
        <f>D30/D49</f>
        <v/>
      </c>
    </row>
    <row r="43" ht="15" customHeight="1" s="261">
      <c r="F43" s="302" t="inlineStr">
        <is>
          <t>Participação de SC no total nacional (total de 2022)</t>
        </is>
      </c>
      <c r="H43" s="266" t="n"/>
    </row>
    <row r="44" ht="13.5" customHeight="1" s="261">
      <c r="C44" s="303" t="n"/>
      <c r="G44" s="301" t="inlineStr">
        <is>
          <t>Valor</t>
        </is>
      </c>
      <c r="H44" s="301" t="inlineStr">
        <is>
          <t>Qtidade</t>
        </is>
      </c>
    </row>
    <row r="45" ht="13.5" customHeight="1" s="261">
      <c r="G45" s="260">
        <f>C38/C50</f>
        <v/>
      </c>
      <c r="H45" s="260">
        <f>D38/D50</f>
        <v/>
      </c>
    </row>
    <row r="46" ht="13.5" customHeight="1" s="261">
      <c r="A46" s="304" t="n"/>
      <c r="B46" s="305" t="n"/>
      <c r="C46" s="305" t="n"/>
      <c r="D46" s="305" t="n"/>
      <c r="E46" s="306" t="n"/>
    </row>
    <row r="47" ht="15" customHeight="1" s="261">
      <c r="A47" s="307" t="n"/>
      <c r="B47" s="308" t="inlineStr">
        <is>
          <t>Exportações de CARNE DE FRANGO do BRASIL</t>
        </is>
      </c>
      <c r="E47" s="309" t="n"/>
      <c r="G47" s="310" t="inlineStr">
        <is>
          <t>Participação em 2021:</t>
        </is>
      </c>
    </row>
    <row r="48" ht="13.5" customHeight="1" s="261">
      <c r="A48" s="307" t="n"/>
      <c r="C48" s="311" t="inlineStr">
        <is>
          <t>Valor (US$)</t>
        </is>
      </c>
      <c r="D48" s="311" t="inlineStr">
        <is>
          <t>Qtidade (kg)</t>
        </is>
      </c>
      <c r="E48" s="309" t="n"/>
      <c r="G48" s="301" t="inlineStr">
        <is>
          <t>Valor</t>
        </is>
      </c>
      <c r="H48" s="301" t="inlineStr">
        <is>
          <t>Qtidade</t>
        </is>
      </c>
    </row>
    <row r="49" ht="13.5" customHeight="1" s="261">
      <c r="A49" s="307" t="n"/>
      <c r="B49" s="312" t="inlineStr">
        <is>
          <t>Junho/2022</t>
        </is>
      </c>
      <c r="C49" s="260">
        <f>C109</f>
        <v/>
      </c>
      <c r="D49" s="260">
        <f>D109</f>
        <v/>
      </c>
      <c r="E49" s="309" t="n"/>
      <c r="G49" s="260">
        <f>C20/C99</f>
        <v/>
      </c>
      <c r="H49" s="260">
        <f>D20/D99</f>
        <v/>
      </c>
    </row>
    <row r="50" ht="13.5" customHeight="1" s="261">
      <c r="A50" s="307" t="n"/>
      <c r="B50" s="300" t="inlineStr">
        <is>
          <t>Total de 2022</t>
        </is>
      </c>
      <c r="C50" s="313">
        <f>C117</f>
        <v/>
      </c>
      <c r="D50" s="294">
        <f>D117</f>
        <v/>
      </c>
      <c r="E50" s="309" t="n"/>
    </row>
    <row r="51" ht="13.5" customHeight="1" s="261">
      <c r="A51" s="307" t="n"/>
      <c r="E51" s="309" t="n"/>
    </row>
    <row r="52" ht="13.5" customHeight="1" s="261">
      <c r="A52" s="307" t="n"/>
      <c r="B52" s="295" t="inlineStr">
        <is>
          <t>Var. em relação ao mês anterior:</t>
        </is>
      </c>
      <c r="C52" s="260">
        <f>E109</f>
        <v/>
      </c>
      <c r="D52" s="260">
        <f>F109</f>
        <v/>
      </c>
      <c r="E52" s="309" t="n"/>
      <c r="H52" s="260" t="inlineStr">
        <is>
          <t xml:space="preserve"> </t>
        </is>
      </c>
    </row>
    <row r="53" ht="15" customHeight="1" s="261">
      <c r="A53" s="307" t="n"/>
      <c r="B53" s="295" t="inlineStr">
        <is>
          <t>Var. em rel. ao mesmo mês de 2021:</t>
        </is>
      </c>
      <c r="C53" s="260">
        <f>G109</f>
        <v/>
      </c>
      <c r="D53" s="260">
        <f>H109</f>
        <v/>
      </c>
      <c r="E53" s="309" t="n"/>
      <c r="M53" s="314" t="n"/>
      <c r="N53" s="314" t="n"/>
    </row>
    <row r="54" ht="13.5" customHeight="1" s="261">
      <c r="A54" s="315" t="n"/>
      <c r="B54" s="316" t="inlineStr">
        <is>
          <t>Var. em rel. ao acumulado no mesmo período de 2021:</t>
        </is>
      </c>
      <c r="C54" s="260">
        <f>C119</f>
        <v/>
      </c>
      <c r="D54" s="260">
        <f>D119</f>
        <v/>
      </c>
      <c r="E54" s="317" t="n"/>
    </row>
    <row r="55" ht="13.5" customHeight="1" s="261">
      <c r="K55" s="260" t="n"/>
    </row>
    <row r="56" ht="13.5" customHeight="1" s="261">
      <c r="K56" s="260" t="n"/>
    </row>
    <row r="57" ht="13.5" customHeight="1" s="261">
      <c r="K57" s="260" t="n"/>
    </row>
    <row r="58" ht="13.5" customHeight="1" s="261">
      <c r="A58" s="318" t="n"/>
      <c r="B58" s="319" t="n"/>
      <c r="C58" s="319" t="n"/>
      <c r="D58" s="319" t="n"/>
      <c r="E58" s="319" t="n"/>
      <c r="F58" s="319" t="n"/>
      <c r="G58" s="319" t="n"/>
      <c r="H58" s="319" t="n"/>
      <c r="I58" s="319" t="n"/>
      <c r="K58" s="318" t="n"/>
      <c r="L58" s="319" t="n"/>
      <c r="M58" s="319" t="n"/>
      <c r="N58" s="319" t="n"/>
      <c r="O58" s="319" t="n"/>
      <c r="P58" s="319" t="n"/>
      <c r="Q58" s="319" t="n"/>
      <c r="R58" s="319" t="n"/>
      <c r="S58" s="319" t="n"/>
      <c r="T58" s="319" t="n"/>
      <c r="U58" s="320" t="n"/>
      <c r="V58" s="318" t="n"/>
      <c r="W58" s="319" t="n"/>
      <c r="X58" s="319" t="n"/>
      <c r="Y58" s="319" t="n"/>
      <c r="Z58" s="319" t="n"/>
      <c r="AA58" s="319" t="n"/>
      <c r="AB58" s="319" t="n"/>
      <c r="AC58" s="319" t="n"/>
      <c r="AD58" s="319" t="n"/>
      <c r="AE58" s="319" t="n"/>
      <c r="AF58" s="320" t="n"/>
    </row>
    <row r="59" ht="15" customHeight="1" s="261">
      <c r="A59" s="321" t="inlineStr">
        <is>
          <t xml:space="preserve">SANTA CATARINA </t>
        </is>
      </c>
      <c r="B59" s="313" t="n"/>
      <c r="C59" s="313" t="n"/>
      <c r="D59" s="295" t="inlineStr">
        <is>
          <t xml:space="preserve">  </t>
        </is>
      </c>
      <c r="E59" s="322" t="n"/>
      <c r="J59" s="323" t="n"/>
      <c r="K59" s="324" t="n"/>
      <c r="L59" s="325" t="inlineStr">
        <is>
          <t xml:space="preserve">SANTA CATARINA </t>
        </is>
      </c>
      <c r="U59" s="323" t="n"/>
      <c r="V59" s="324" t="n"/>
      <c r="W59" s="325" t="inlineStr">
        <is>
          <t xml:space="preserve">SANTA CATARINA </t>
        </is>
      </c>
      <c r="AF59" s="323" t="n"/>
    </row>
    <row r="60" ht="15" customHeight="1" s="261">
      <c r="A60" s="326" t="inlineStr">
        <is>
          <t>ACUMULADO</t>
        </is>
      </c>
      <c r="D60" s="313" t="n"/>
      <c r="J60" s="323" t="n"/>
      <c r="K60" s="324" t="n"/>
      <c r="L60" s="327" t="inlineStr">
        <is>
          <t>MÊS ATUAL EM RELAÇÃO AO MESMO MÊS DE 2021</t>
        </is>
      </c>
      <c r="U60" s="323" t="n"/>
      <c r="V60" s="324" t="n"/>
      <c r="W60" s="267" t="inlineStr">
        <is>
          <t>MÊS ATUAL EM RELAÇÃO AO MÊS ANTERIOR</t>
        </is>
      </c>
      <c r="AF60" s="323" t="n"/>
    </row>
    <row r="61" ht="17.25" customHeight="1" s="261">
      <c r="A61" s="324" t="n"/>
      <c r="B61" s="328" t="inlineStr">
        <is>
          <t>Acumulado em 2022</t>
        </is>
      </c>
      <c r="C61" s="329" t="n"/>
      <c r="D61" s="330" t="n"/>
      <c r="E61" s="328" t="inlineStr">
        <is>
          <t>Mesmo período de 2021</t>
        </is>
      </c>
      <c r="F61" s="329" t="n"/>
      <c r="G61" s="331" t="n"/>
      <c r="H61" s="332" t="inlineStr">
        <is>
          <t>Variação</t>
        </is>
      </c>
      <c r="I61" s="329" t="n"/>
      <c r="J61" s="323" t="n"/>
      <c r="K61" s="324" t="n"/>
      <c r="M61" s="328">
        <f>B49</f>
        <v/>
      </c>
      <c r="N61" s="329" t="n"/>
      <c r="P61" s="328" t="inlineStr">
        <is>
          <t>Junho/2021</t>
        </is>
      </c>
      <c r="Q61" s="329" t="n"/>
      <c r="R61" s="331" t="n"/>
      <c r="S61" s="332" t="inlineStr">
        <is>
          <t>Variação</t>
        </is>
      </c>
      <c r="T61" s="329" t="n"/>
      <c r="U61" s="323" t="n"/>
      <c r="V61" s="324" t="n"/>
      <c r="X61" s="328">
        <f>M61</f>
        <v/>
      </c>
      <c r="Y61" s="329" t="n"/>
      <c r="AA61" s="328" t="inlineStr">
        <is>
          <t>Maio/2022</t>
        </is>
      </c>
      <c r="AB61" s="329" t="n"/>
      <c r="AC61" s="331" t="n"/>
      <c r="AD61" s="332" t="inlineStr">
        <is>
          <t>Variação</t>
        </is>
      </c>
      <c r="AE61" s="329" t="n"/>
      <c r="AF61" s="323" t="n"/>
    </row>
    <row r="62" ht="17.25" customHeight="1" s="261">
      <c r="A62" s="333" t="inlineStr">
        <is>
          <t>Descrição do País</t>
        </is>
      </c>
      <c r="B62" s="334" t="inlineStr">
        <is>
          <t>US$</t>
        </is>
      </c>
      <c r="C62" s="334" t="inlineStr">
        <is>
          <t>Kg Líquido</t>
        </is>
      </c>
      <c r="D62" s="335" t="inlineStr">
        <is>
          <t>Participação (valor)</t>
        </is>
      </c>
      <c r="E62" s="334" t="inlineStr">
        <is>
          <t>US$</t>
        </is>
      </c>
      <c r="F62" s="334" t="inlineStr">
        <is>
          <t>Kg Líquido</t>
        </is>
      </c>
      <c r="G62" s="336" t="n"/>
      <c r="H62" s="337" t="inlineStr">
        <is>
          <t>US$</t>
        </is>
      </c>
      <c r="I62" s="337" t="inlineStr">
        <is>
          <t>Kg Líquido</t>
        </is>
      </c>
      <c r="J62" s="323" t="n"/>
      <c r="K62" s="324" t="n"/>
      <c r="L62" s="334" t="inlineStr">
        <is>
          <t>País</t>
        </is>
      </c>
      <c r="M62" s="334" t="inlineStr">
        <is>
          <t>US$</t>
        </is>
      </c>
      <c r="N62" s="334" t="inlineStr">
        <is>
          <t>Kg Líquido</t>
        </is>
      </c>
      <c r="O62" s="338" t="n"/>
      <c r="P62" s="334" t="inlineStr">
        <is>
          <t>US$</t>
        </is>
      </c>
      <c r="Q62" s="334" t="inlineStr">
        <is>
          <t>Kg Líquido</t>
        </is>
      </c>
      <c r="R62" s="336" t="n"/>
      <c r="S62" s="337" t="inlineStr">
        <is>
          <t>US$</t>
        </is>
      </c>
      <c r="T62" s="337" t="inlineStr">
        <is>
          <t>Kg Líquido</t>
        </is>
      </c>
      <c r="U62" s="323" t="n"/>
      <c r="V62" s="324" t="n"/>
      <c r="W62" s="334" t="inlineStr">
        <is>
          <t>País</t>
        </is>
      </c>
      <c r="X62" s="334" t="inlineStr">
        <is>
          <t>US$</t>
        </is>
      </c>
      <c r="Y62" s="334" t="inlineStr">
        <is>
          <t>Kg Líquido</t>
        </is>
      </c>
      <c r="Z62" s="338" t="n"/>
      <c r="AA62" s="334" t="inlineStr">
        <is>
          <t>US$</t>
        </is>
      </c>
      <c r="AB62" s="334" t="inlineStr">
        <is>
          <t>Kg Líquido</t>
        </is>
      </c>
      <c r="AC62" s="336" t="n"/>
      <c r="AD62" s="337" t="inlineStr">
        <is>
          <t>US$</t>
        </is>
      </c>
      <c r="AE62" s="337" t="inlineStr">
        <is>
          <t>Kg Líquido</t>
        </is>
      </c>
      <c r="AF62" s="323" t="n"/>
    </row>
    <row r="63" ht="13.5" customHeight="1" s="261">
      <c r="A63" s="339">
        <f>'Dados brutos - FRANGOS'!AS2</f>
        <v/>
      </c>
      <c r="B63" s="340">
        <f>'Dados brutos - FRANGOS'!AT2</f>
        <v/>
      </c>
      <c r="C63" s="341">
        <f>'Dados brutos - FRANGOS'!AU2</f>
        <v/>
      </c>
      <c r="D63" s="301">
        <f>B63/$C$38</f>
        <v/>
      </c>
      <c r="E63" s="260">
        <f>'Dados brutos - FRANGOS'!BC2</f>
        <v/>
      </c>
      <c r="F63" s="260">
        <f>'Dados brutos - FRANGOS'!BD2</f>
        <v/>
      </c>
      <c r="H63" s="301">
        <f>(B63/E63)-1</f>
        <v/>
      </c>
      <c r="I63" s="301">
        <f>(C63/F63)-1</f>
        <v/>
      </c>
      <c r="J63" s="323" t="n"/>
      <c r="K63" s="342" t="n">
        <v>1</v>
      </c>
      <c r="L63" s="343">
        <f>'Dados brutos - FRANGOS'!BH2</f>
        <v/>
      </c>
      <c r="M63" s="340">
        <f>'Dados brutos - FRANGOS'!BI2</f>
        <v/>
      </c>
      <c r="N63" s="341">
        <f>'Dados brutos - FRANGOS'!BJ2</f>
        <v/>
      </c>
      <c r="P63" s="295">
        <f>'Dados brutos - FRANGOS'!BR2</f>
        <v/>
      </c>
      <c r="Q63" s="295">
        <f>'Dados brutos - FRANGOS'!BS2</f>
        <v/>
      </c>
      <c r="S63" s="301">
        <f>(M63/P63)-1</f>
        <v/>
      </c>
      <c r="T63" s="301">
        <f>(N63/Q63)-1</f>
        <v/>
      </c>
      <c r="U63" s="323" t="n"/>
      <c r="V63" s="342" t="n">
        <v>1</v>
      </c>
      <c r="W63" s="344">
        <f>L63</f>
        <v/>
      </c>
      <c r="X63" s="340">
        <f>M63</f>
        <v/>
      </c>
      <c r="Y63" s="340">
        <f>N63</f>
        <v/>
      </c>
      <c r="AA63" s="295">
        <f>'Dados brutos - FRANGOS'!CB2</f>
        <v/>
      </c>
      <c r="AB63" s="295">
        <f>'Dados brutos - FRANGOS'!CC2</f>
        <v/>
      </c>
      <c r="AD63" s="292">
        <f>(X63/AA63)-1</f>
        <v/>
      </c>
      <c r="AE63" s="292">
        <f>(Y63/AB63)-1</f>
        <v/>
      </c>
      <c r="AF63" s="323" t="n"/>
    </row>
    <row r="64" ht="13.5" customHeight="1" s="261">
      <c r="A64" s="339">
        <f>'Dados brutos - FRANGOS'!AS3</f>
        <v/>
      </c>
      <c r="B64" s="340">
        <f>'Dados brutos - FRANGOS'!AT3</f>
        <v/>
      </c>
      <c r="C64" s="341">
        <f>'Dados brutos - FRANGOS'!AU3</f>
        <v/>
      </c>
      <c r="D64" s="301">
        <f>B64/$C$38</f>
        <v/>
      </c>
      <c r="E64" s="260">
        <f>'Dados brutos - FRANGOS'!BC3</f>
        <v/>
      </c>
      <c r="F64" s="260">
        <f>'Dados brutos - FRANGOS'!BD3</f>
        <v/>
      </c>
      <c r="H64" s="301">
        <f>(B64/E64)-1</f>
        <v/>
      </c>
      <c r="I64" s="301">
        <f>(C64/F64)-1</f>
        <v/>
      </c>
      <c r="J64" s="323" t="n"/>
      <c r="K64" s="342" t="n">
        <v>2</v>
      </c>
      <c r="L64" s="343">
        <f>'Dados brutos - FRANGOS'!BH3</f>
        <v/>
      </c>
      <c r="M64" s="340">
        <f>'Dados brutos - FRANGOS'!BI3</f>
        <v/>
      </c>
      <c r="N64" s="341">
        <f>'Dados brutos - FRANGOS'!BJ3</f>
        <v/>
      </c>
      <c r="P64" s="295">
        <f>'Dados brutos - FRANGOS'!BR3</f>
        <v/>
      </c>
      <c r="Q64" s="295">
        <f>'Dados brutos - FRANGOS'!BS3</f>
        <v/>
      </c>
      <c r="S64" s="301">
        <f>(M64/P64)-1</f>
        <v/>
      </c>
      <c r="T64" s="301">
        <f>(N64/Q64)-1</f>
        <v/>
      </c>
      <c r="U64" s="323" t="n"/>
      <c r="V64" s="342" t="n">
        <v>2</v>
      </c>
      <c r="W64" s="344">
        <f>L64</f>
        <v/>
      </c>
      <c r="X64" s="340">
        <f>M64</f>
        <v/>
      </c>
      <c r="Y64" s="340">
        <f>N64</f>
        <v/>
      </c>
      <c r="AA64" s="295">
        <f>'Dados brutos - FRANGOS'!CB3</f>
        <v/>
      </c>
      <c r="AB64" s="295">
        <f>'Dados brutos - FRANGOS'!CC3</f>
        <v/>
      </c>
      <c r="AD64" s="292">
        <f>(X64/AA64)-1</f>
        <v/>
      </c>
      <c r="AE64" s="292">
        <f>(Y64/AB64)-1</f>
        <v/>
      </c>
      <c r="AF64" s="323" t="n"/>
    </row>
    <row r="65" ht="13.5" customHeight="1" s="261">
      <c r="A65" s="339">
        <f>'Dados brutos - FRANGOS'!AS4</f>
        <v/>
      </c>
      <c r="B65" s="340">
        <f>'Dados brutos - FRANGOS'!AT4</f>
        <v/>
      </c>
      <c r="C65" s="341">
        <f>'Dados brutos - FRANGOS'!AU4</f>
        <v/>
      </c>
      <c r="D65" s="301">
        <f>B65/$C$38</f>
        <v/>
      </c>
      <c r="E65" s="260">
        <f>'Dados brutos - FRANGOS'!BC4</f>
        <v/>
      </c>
      <c r="F65" s="260">
        <f>'Dados brutos - FRANGOS'!BD4</f>
        <v/>
      </c>
      <c r="H65" s="301">
        <f>(B65/E65)-1</f>
        <v/>
      </c>
      <c r="I65" s="301">
        <f>(C65/F65)-1</f>
        <v/>
      </c>
      <c r="J65" s="323" t="n"/>
      <c r="K65" s="342" t="n">
        <v>3</v>
      </c>
      <c r="L65" s="343">
        <f>'Dados brutos - FRANGOS'!BH4</f>
        <v/>
      </c>
      <c r="M65" s="340">
        <f>'Dados brutos - FRANGOS'!BI4</f>
        <v/>
      </c>
      <c r="N65" s="341">
        <f>'Dados brutos - FRANGOS'!BJ4</f>
        <v/>
      </c>
      <c r="P65" s="295">
        <f>'Dados brutos - FRANGOS'!BR4</f>
        <v/>
      </c>
      <c r="Q65" s="295">
        <f>'Dados brutos - FRANGOS'!BS4</f>
        <v/>
      </c>
      <c r="S65" s="301">
        <f>(M65/P65)-1</f>
        <v/>
      </c>
      <c r="T65" s="301">
        <f>(N65/Q65)-1</f>
        <v/>
      </c>
      <c r="U65" s="323" t="n"/>
      <c r="V65" s="342" t="n">
        <v>3</v>
      </c>
      <c r="W65" s="344">
        <f>L65</f>
        <v/>
      </c>
      <c r="X65" s="340">
        <f>M65</f>
        <v/>
      </c>
      <c r="Y65" s="340">
        <f>N65</f>
        <v/>
      </c>
      <c r="AA65" s="295">
        <f>'Dados brutos - FRANGOS'!CB4</f>
        <v/>
      </c>
      <c r="AB65" s="295">
        <f>'Dados brutos - FRANGOS'!CC4</f>
        <v/>
      </c>
      <c r="AD65" s="292">
        <f>(X65/AA65)-1</f>
        <v/>
      </c>
      <c r="AE65" s="292">
        <f>(Y65/AB65)-1</f>
        <v/>
      </c>
      <c r="AF65" s="323" t="n"/>
    </row>
    <row r="66" ht="13.5" customHeight="1" s="261">
      <c r="A66" s="339">
        <f>'Dados brutos - FRANGOS'!AS5</f>
        <v/>
      </c>
      <c r="B66" s="340">
        <f>'Dados brutos - FRANGOS'!AT5</f>
        <v/>
      </c>
      <c r="C66" s="341">
        <f>'Dados brutos - FRANGOS'!AU5</f>
        <v/>
      </c>
      <c r="D66" s="301">
        <f>B66/$C$38</f>
        <v/>
      </c>
      <c r="E66" s="260">
        <f>'Dados brutos - FRANGOS'!BC5</f>
        <v/>
      </c>
      <c r="F66" s="260">
        <f>'Dados brutos - FRANGOS'!BD5</f>
        <v/>
      </c>
      <c r="H66" s="301">
        <f>(B66/E66)-1</f>
        <v/>
      </c>
      <c r="I66" s="301">
        <f>(C66/F66)-1</f>
        <v/>
      </c>
      <c r="J66" s="323" t="n"/>
      <c r="K66" s="342" t="n">
        <v>4</v>
      </c>
      <c r="L66" s="343">
        <f>'Dados brutos - FRANGOS'!BH5</f>
        <v/>
      </c>
      <c r="M66" s="340">
        <f>'Dados brutos - FRANGOS'!BI5</f>
        <v/>
      </c>
      <c r="N66" s="341">
        <f>'Dados brutos - FRANGOS'!BJ5</f>
        <v/>
      </c>
      <c r="P66" s="295">
        <f>'Dados brutos - FRANGOS'!BR5</f>
        <v/>
      </c>
      <c r="Q66" s="295">
        <f>'Dados brutos - FRANGOS'!BS5</f>
        <v/>
      </c>
      <c r="S66" s="301">
        <f>(M66/P66)-1</f>
        <v/>
      </c>
      <c r="T66" s="301">
        <f>(N66/Q66)-1</f>
        <v/>
      </c>
      <c r="U66" s="323" t="n"/>
      <c r="V66" s="342" t="n">
        <v>4</v>
      </c>
      <c r="W66" s="344">
        <f>L66</f>
        <v/>
      </c>
      <c r="X66" s="340">
        <f>M66</f>
        <v/>
      </c>
      <c r="Y66" s="340">
        <f>N66</f>
        <v/>
      </c>
      <c r="AA66" s="295">
        <f>'Dados brutos - FRANGOS'!CB5</f>
        <v/>
      </c>
      <c r="AB66" s="295">
        <f>'Dados brutos - FRANGOS'!CC5</f>
        <v/>
      </c>
      <c r="AD66" s="292">
        <f>(X66/AA66)-1</f>
        <v/>
      </c>
      <c r="AE66" s="292">
        <f>(Y66/AB66)-1</f>
        <v/>
      </c>
      <c r="AF66" s="323" t="n"/>
    </row>
    <row r="67" ht="13.5" customHeight="1" s="261">
      <c r="A67" s="339">
        <f>'Dados brutos - FRANGOS'!AS6</f>
        <v/>
      </c>
      <c r="B67" s="340">
        <f>'Dados brutos - FRANGOS'!AT6</f>
        <v/>
      </c>
      <c r="C67" s="341">
        <f>'Dados brutos - FRANGOS'!AU6</f>
        <v/>
      </c>
      <c r="D67" s="301">
        <f>B67/$C$38</f>
        <v/>
      </c>
      <c r="E67" s="260">
        <f>'Dados brutos - FRANGOS'!BC6</f>
        <v/>
      </c>
      <c r="F67" s="260">
        <f>'Dados brutos - FRANGOS'!BD6</f>
        <v/>
      </c>
      <c r="H67" s="301">
        <f>(B67/E67)-1</f>
        <v/>
      </c>
      <c r="I67" s="301">
        <f>(C67/F67)-1</f>
        <v/>
      </c>
      <c r="J67" s="323" t="n"/>
      <c r="K67" s="342" t="n">
        <v>5</v>
      </c>
      <c r="L67" s="343">
        <f>'Dados brutos - FRANGOS'!BH6</f>
        <v/>
      </c>
      <c r="M67" s="340">
        <f>'Dados brutos - FRANGOS'!BI6</f>
        <v/>
      </c>
      <c r="N67" s="341">
        <f>'Dados brutos - FRANGOS'!BJ6</f>
        <v/>
      </c>
      <c r="P67" s="295">
        <f>'Dados brutos - FRANGOS'!BR6</f>
        <v/>
      </c>
      <c r="Q67" s="295">
        <f>'Dados brutos - FRANGOS'!BS6</f>
        <v/>
      </c>
      <c r="S67" s="301">
        <f>(M67/P67)-1</f>
        <v/>
      </c>
      <c r="T67" s="301">
        <f>(N67/Q67)-1</f>
        <v/>
      </c>
      <c r="U67" s="323" t="n"/>
      <c r="V67" s="342" t="n">
        <v>5</v>
      </c>
      <c r="W67" s="344">
        <f>L67</f>
        <v/>
      </c>
      <c r="X67" s="340">
        <f>M67</f>
        <v/>
      </c>
      <c r="Y67" s="340">
        <f>N67</f>
        <v/>
      </c>
      <c r="AA67" s="295">
        <f>'Dados brutos - FRANGOS'!CB6</f>
        <v/>
      </c>
      <c r="AB67" s="295">
        <f>'Dados brutos - FRANGOS'!CC6</f>
        <v/>
      </c>
      <c r="AD67" s="292">
        <f>(X67/AA67)-1</f>
        <v/>
      </c>
      <c r="AE67" s="292">
        <f>(Y67/AB67)-1</f>
        <v/>
      </c>
      <c r="AF67" s="323" t="n"/>
    </row>
    <row r="68" ht="13.5" customHeight="1" s="261">
      <c r="A68" s="339">
        <f>'Dados brutos - FRANGOS'!AS7</f>
        <v/>
      </c>
      <c r="B68" s="340">
        <f>'Dados brutos - FRANGOS'!AT7</f>
        <v/>
      </c>
      <c r="C68" s="341">
        <f>'Dados brutos - FRANGOS'!AU7</f>
        <v/>
      </c>
      <c r="D68" s="301">
        <f>B68/$C$38</f>
        <v/>
      </c>
      <c r="E68" s="260">
        <f>'Dados brutos - FRANGOS'!BC7</f>
        <v/>
      </c>
      <c r="F68" s="260">
        <f>'Dados brutos - FRANGOS'!BD7</f>
        <v/>
      </c>
      <c r="H68" s="301">
        <f>(B68/E68)-1</f>
        <v/>
      </c>
      <c r="I68" s="301">
        <f>(C68/F68)-1</f>
        <v/>
      </c>
      <c r="J68" s="323" t="n"/>
      <c r="K68" s="342" t="n">
        <v>6</v>
      </c>
      <c r="L68" s="343">
        <f>'Dados brutos - FRANGOS'!BH7</f>
        <v/>
      </c>
      <c r="M68" s="340">
        <f>'Dados brutos - FRANGOS'!BI7</f>
        <v/>
      </c>
      <c r="N68" s="341">
        <f>'Dados brutos - FRANGOS'!BJ7</f>
        <v/>
      </c>
      <c r="P68" s="295">
        <f>'Dados brutos - FRANGOS'!BR7</f>
        <v/>
      </c>
      <c r="Q68" s="295">
        <f>'Dados brutos - FRANGOS'!BS7</f>
        <v/>
      </c>
      <c r="S68" s="301">
        <f>(M68/P68)-1</f>
        <v/>
      </c>
      <c r="T68" s="301">
        <f>(N68/Q68)-1</f>
        <v/>
      </c>
      <c r="U68" s="323" t="n"/>
      <c r="V68" s="342" t="n">
        <v>6</v>
      </c>
      <c r="W68" s="344">
        <f>L68</f>
        <v/>
      </c>
      <c r="X68" s="340">
        <f>M68</f>
        <v/>
      </c>
      <c r="Y68" s="340">
        <f>N68</f>
        <v/>
      </c>
      <c r="AA68" s="295">
        <f>'Dados brutos - FRANGOS'!CB7</f>
        <v/>
      </c>
      <c r="AB68" s="295">
        <f>'Dados brutos - FRANGOS'!CC7</f>
        <v/>
      </c>
      <c r="AD68" s="292">
        <f>(X68/AA68)-1</f>
        <v/>
      </c>
      <c r="AE68" s="292">
        <f>(Y68/AB68)-1</f>
        <v/>
      </c>
      <c r="AF68" s="323" t="n"/>
    </row>
    <row r="69" ht="13.5" customHeight="1" s="261">
      <c r="A69" s="339">
        <f>'Dados brutos - FRANGOS'!AS8</f>
        <v/>
      </c>
      <c r="B69" s="340">
        <f>'Dados brutos - FRANGOS'!AT8</f>
        <v/>
      </c>
      <c r="C69" s="341">
        <f>'Dados brutos - FRANGOS'!AU8</f>
        <v/>
      </c>
      <c r="D69" s="301">
        <f>B69/$C$38</f>
        <v/>
      </c>
      <c r="E69" s="260">
        <f>'Dados brutos - FRANGOS'!BC8</f>
        <v/>
      </c>
      <c r="F69" s="260">
        <f>'Dados brutos - FRANGOS'!BD8</f>
        <v/>
      </c>
      <c r="H69" s="301">
        <f>(B69/E69)-1</f>
        <v/>
      </c>
      <c r="I69" s="301">
        <f>(C69/F69)-1</f>
        <v/>
      </c>
      <c r="J69" s="323" t="n"/>
      <c r="K69" s="342" t="n">
        <v>7</v>
      </c>
      <c r="L69" s="343">
        <f>'Dados brutos - FRANGOS'!BH8</f>
        <v/>
      </c>
      <c r="M69" s="340">
        <f>'Dados brutos - FRANGOS'!BI8</f>
        <v/>
      </c>
      <c r="N69" s="341">
        <f>'Dados brutos - FRANGOS'!BJ8</f>
        <v/>
      </c>
      <c r="P69" s="295">
        <f>'Dados brutos - FRANGOS'!BR8</f>
        <v/>
      </c>
      <c r="Q69" s="295">
        <f>'Dados brutos - FRANGOS'!BS8</f>
        <v/>
      </c>
      <c r="S69" s="301">
        <f>(M69/P69)-1</f>
        <v/>
      </c>
      <c r="T69" s="301">
        <f>(N69/Q69)-1</f>
        <v/>
      </c>
      <c r="U69" s="323" t="n"/>
      <c r="V69" s="342" t="n">
        <v>7</v>
      </c>
      <c r="W69" s="344">
        <f>L69</f>
        <v/>
      </c>
      <c r="X69" s="340">
        <f>M69</f>
        <v/>
      </c>
      <c r="Y69" s="340">
        <f>N69</f>
        <v/>
      </c>
      <c r="AA69" s="295">
        <f>'Dados brutos - FRANGOS'!CB8</f>
        <v/>
      </c>
      <c r="AB69" s="295">
        <f>'Dados brutos - FRANGOS'!CC8</f>
        <v/>
      </c>
      <c r="AD69" s="292">
        <f>(X69/AA69)-1</f>
        <v/>
      </c>
      <c r="AE69" s="292">
        <f>(Y69/AB69)-1</f>
        <v/>
      </c>
      <c r="AF69" s="323" t="n"/>
    </row>
    <row r="70" ht="13.5" customHeight="1" s="261">
      <c r="A70" s="339">
        <f>'Dados brutos - FRANGOS'!AS9</f>
        <v/>
      </c>
      <c r="B70" s="340">
        <f>'Dados brutos - FRANGOS'!AT9</f>
        <v/>
      </c>
      <c r="C70" s="341">
        <f>'Dados brutos - FRANGOS'!AU9</f>
        <v/>
      </c>
      <c r="D70" s="301">
        <f>B70/$C$38</f>
        <v/>
      </c>
      <c r="E70" s="260">
        <f>'Dados brutos - FRANGOS'!BC9</f>
        <v/>
      </c>
      <c r="F70" s="260">
        <f>'Dados brutos - FRANGOS'!BD9</f>
        <v/>
      </c>
      <c r="H70" s="301">
        <f>(B70/E70)-1</f>
        <v/>
      </c>
      <c r="I70" s="301">
        <f>(C70/F70)-1</f>
        <v/>
      </c>
      <c r="J70" s="323" t="n"/>
      <c r="K70" s="342" t="n">
        <v>8</v>
      </c>
      <c r="L70" s="343">
        <f>'Dados brutos - FRANGOS'!BH9</f>
        <v/>
      </c>
      <c r="M70" s="340">
        <f>'Dados brutos - FRANGOS'!BI9</f>
        <v/>
      </c>
      <c r="N70" s="341">
        <f>'Dados brutos - FRANGOS'!BJ9</f>
        <v/>
      </c>
      <c r="P70" s="295">
        <f>'Dados brutos - FRANGOS'!BR9</f>
        <v/>
      </c>
      <c r="Q70" s="295">
        <f>'Dados brutos - FRANGOS'!BS9</f>
        <v/>
      </c>
      <c r="S70" s="301">
        <f>(M70/P70)-1</f>
        <v/>
      </c>
      <c r="T70" s="301">
        <f>(N70/Q70)-1</f>
        <v/>
      </c>
      <c r="U70" s="323" t="n"/>
      <c r="V70" s="342" t="n">
        <v>8</v>
      </c>
      <c r="W70" s="344">
        <f>L70</f>
        <v/>
      </c>
      <c r="X70" s="340">
        <f>M70</f>
        <v/>
      </c>
      <c r="Y70" s="340">
        <f>N70</f>
        <v/>
      </c>
      <c r="AA70" s="295">
        <f>'Dados brutos - FRANGOS'!CB9</f>
        <v/>
      </c>
      <c r="AB70" s="295">
        <f>'Dados brutos - FRANGOS'!CC9</f>
        <v/>
      </c>
      <c r="AD70" s="292">
        <f>(X70/AA70)-1</f>
        <v/>
      </c>
      <c r="AE70" s="292">
        <f>(Y70/AB70)-1</f>
        <v/>
      </c>
      <c r="AF70" s="323" t="n"/>
    </row>
    <row r="71" ht="13.5" customHeight="1" s="261">
      <c r="A71" s="339">
        <f>'Dados brutos - FRANGOS'!AS10</f>
        <v/>
      </c>
      <c r="B71" s="340">
        <f>'Dados brutos - FRANGOS'!AT10</f>
        <v/>
      </c>
      <c r="C71" s="341">
        <f>'Dados brutos - FRANGOS'!AU10</f>
        <v/>
      </c>
      <c r="D71" s="301">
        <f>B71/$C$38</f>
        <v/>
      </c>
      <c r="E71" s="260">
        <f>'Dados brutos - FRANGOS'!BC10</f>
        <v/>
      </c>
      <c r="F71" s="260">
        <f>'Dados brutos - FRANGOS'!BD10</f>
        <v/>
      </c>
      <c r="H71" s="301">
        <f>(B71/E71)-1</f>
        <v/>
      </c>
      <c r="I71" s="301">
        <f>(C71/F71)-1</f>
        <v/>
      </c>
      <c r="J71" s="323" t="n"/>
      <c r="K71" s="342" t="n">
        <v>9</v>
      </c>
      <c r="L71" s="343">
        <f>'Dados brutos - FRANGOS'!BH10</f>
        <v/>
      </c>
      <c r="M71" s="340">
        <f>'Dados brutos - FRANGOS'!BI10</f>
        <v/>
      </c>
      <c r="N71" s="341">
        <f>'Dados brutos - FRANGOS'!BJ10</f>
        <v/>
      </c>
      <c r="P71" s="295">
        <f>'Dados brutos - FRANGOS'!BR10</f>
        <v/>
      </c>
      <c r="Q71" s="295">
        <f>'Dados brutos - FRANGOS'!BS10</f>
        <v/>
      </c>
      <c r="S71" s="301">
        <f>(M71/P71)-1</f>
        <v/>
      </c>
      <c r="T71" s="301">
        <f>(N71/Q71)-1</f>
        <v/>
      </c>
      <c r="U71" s="323" t="n"/>
      <c r="V71" s="342" t="n">
        <v>9</v>
      </c>
      <c r="W71" s="344">
        <f>L71</f>
        <v/>
      </c>
      <c r="X71" s="340">
        <f>M71</f>
        <v/>
      </c>
      <c r="Y71" s="340">
        <f>N71</f>
        <v/>
      </c>
      <c r="AA71" s="295">
        <f>'Dados brutos - FRANGOS'!CB10</f>
        <v/>
      </c>
      <c r="AB71" s="295">
        <f>'Dados brutos - FRANGOS'!CC10</f>
        <v/>
      </c>
      <c r="AD71" s="292">
        <f>(X71/AA71)-1</f>
        <v/>
      </c>
      <c r="AE71" s="292">
        <f>(Y71/AB71)-1</f>
        <v/>
      </c>
      <c r="AF71" s="323" t="n"/>
    </row>
    <row r="72" ht="13.5" customHeight="1" s="261">
      <c r="A72" s="339">
        <f>'Dados brutos - FRANGOS'!AS11</f>
        <v/>
      </c>
      <c r="B72" s="340">
        <f>'Dados brutos - FRANGOS'!AT11</f>
        <v/>
      </c>
      <c r="C72" s="341">
        <f>'Dados brutos - FRANGOS'!AU11</f>
        <v/>
      </c>
      <c r="D72" s="301">
        <f>B72/$C$38</f>
        <v/>
      </c>
      <c r="E72" s="260">
        <f>'Dados brutos - FRANGOS'!BC11</f>
        <v/>
      </c>
      <c r="F72" s="260">
        <f>'Dados brutos - FRANGOS'!BD11</f>
        <v/>
      </c>
      <c r="H72" s="301">
        <f>(B72/E72)-1</f>
        <v/>
      </c>
      <c r="I72" s="301">
        <f>(C72/F72)-1</f>
        <v/>
      </c>
      <c r="J72" s="323" t="n"/>
      <c r="K72" s="342" t="n">
        <v>10</v>
      </c>
      <c r="L72" s="343">
        <f>'Dados brutos - FRANGOS'!BH11</f>
        <v/>
      </c>
      <c r="M72" s="340">
        <f>'Dados brutos - FRANGOS'!BI11</f>
        <v/>
      </c>
      <c r="N72" s="341">
        <f>'Dados brutos - FRANGOS'!BJ11</f>
        <v/>
      </c>
      <c r="P72" s="295">
        <f>'Dados brutos - FRANGOS'!BR11</f>
        <v/>
      </c>
      <c r="Q72" s="295">
        <f>'Dados brutos - FRANGOS'!BS11</f>
        <v/>
      </c>
      <c r="S72" s="301">
        <f>(M72/P72)-1</f>
        <v/>
      </c>
      <c r="T72" s="301">
        <f>(N72/Q72)-1</f>
        <v/>
      </c>
      <c r="U72" s="323" t="n"/>
      <c r="V72" s="342" t="n">
        <v>10</v>
      </c>
      <c r="W72" s="345">
        <f>L72</f>
        <v/>
      </c>
      <c r="X72" s="340">
        <f>M72</f>
        <v/>
      </c>
      <c r="Y72" s="340">
        <f>N72</f>
        <v/>
      </c>
      <c r="AA72" s="295">
        <f>'Dados brutos - FRANGOS'!CB11</f>
        <v/>
      </c>
      <c r="AB72" s="295">
        <f>'Dados brutos - FRANGOS'!CC11</f>
        <v/>
      </c>
      <c r="AD72" s="292">
        <f>(X72/AA72)-1</f>
        <v/>
      </c>
      <c r="AE72" s="292">
        <f>(Y72/AB72)-1</f>
        <v/>
      </c>
      <c r="AF72" s="323" t="n"/>
    </row>
    <row r="73" ht="13.5" customHeight="1" s="261">
      <c r="A73" s="324" t="inlineStr">
        <is>
          <t>Hong Kong</t>
        </is>
      </c>
      <c r="B73" s="340">
        <f>VLOOKUP(A73,'Dados brutos - FRANGOS'!AS:AU,2,0)</f>
        <v/>
      </c>
      <c r="C73" s="340">
        <f>VLOOKUP(A73,'Dados brutos - FRANGOS'!AS:AU,3,0)</f>
        <v/>
      </c>
      <c r="D73" s="301">
        <f>B73/$C$38</f>
        <v/>
      </c>
      <c r="E73" s="260">
        <f>VLOOKUP(A73,'Dados brutos - FRANGOS'!BB:BD,2,0)</f>
        <v/>
      </c>
      <c r="F73" s="260">
        <f>VLOOKUP(A73,'Dados brutos - FRANGOS'!BB:BD,3,0)</f>
        <v/>
      </c>
      <c r="G73" s="346" t="n">
        <v>42</v>
      </c>
      <c r="H73" s="301">
        <f>(B73/E73)-1</f>
        <v/>
      </c>
      <c r="I73" s="301">
        <f>(C73/F73)-1</f>
        <v/>
      </c>
      <c r="J73" s="347" t="n"/>
      <c r="K73" s="342" t="n"/>
      <c r="L73" s="260" t="inlineStr">
        <is>
          <t>Hong Kong</t>
        </is>
      </c>
      <c r="M73" s="340">
        <f>VLOOKUP(L73,'Dados brutos - FRANGOS'!BH:BJ,2,0)</f>
        <v/>
      </c>
      <c r="N73" s="340">
        <f>VLOOKUP(L73,'Dados brutos - FRANGOS'!BH:BJ,3,0)</f>
        <v/>
      </c>
      <c r="O73" s="260" t="n">
        <v>9</v>
      </c>
      <c r="P73" s="348">
        <f>VLOOKUP(L73,'Dados brutos - FRANGOS'!BQ:BS,2,0)</f>
        <v/>
      </c>
      <c r="Q73" s="348">
        <f>VLOOKUP(L73,'Dados brutos - FRANGOS'!BQ:BS,3,0)</f>
        <v/>
      </c>
      <c r="S73" s="301">
        <f>(M73/P73)-1</f>
        <v/>
      </c>
      <c r="T73" s="301">
        <f>(N73/Q73)-1</f>
        <v/>
      </c>
      <c r="U73" s="323" t="n"/>
      <c r="V73" s="324">
        <f>K73</f>
        <v/>
      </c>
      <c r="W73" s="260">
        <f>L73</f>
        <v/>
      </c>
      <c r="X73" s="340">
        <f>M73</f>
        <v/>
      </c>
      <c r="Y73" s="340">
        <f>N73</f>
        <v/>
      </c>
      <c r="AA73" s="301">
        <f>VLOOKUP(W73,'Dados brutos - FRANGOS'!CA:CC,2,0)</f>
        <v/>
      </c>
      <c r="AB73" s="301">
        <f>VLOOKUP(W73,'Dados brutos - FRANGOS'!CA:CC,3,0)</f>
        <v/>
      </c>
      <c r="AD73" s="301">
        <f>(X73/AA73)-1</f>
        <v/>
      </c>
      <c r="AE73" s="301">
        <f>(Y73/AB73)-1</f>
        <v/>
      </c>
      <c r="AF73" s="323" t="n"/>
    </row>
    <row r="74" ht="13.5" customHeight="1" s="261">
      <c r="A74" s="349" t="n"/>
      <c r="B74" s="340" t="n"/>
      <c r="C74" s="350" t="n"/>
      <c r="D74" s="301" t="n"/>
      <c r="E74" s="295" t="n"/>
      <c r="F74" s="295" t="n"/>
      <c r="G74" s="351" t="n"/>
      <c r="H74" s="301" t="n"/>
      <c r="I74" s="301" t="n"/>
      <c r="J74" s="352" t="n"/>
      <c r="K74" s="353" t="n"/>
      <c r="L74" s="354" t="n"/>
      <c r="M74" s="340" t="n"/>
      <c r="N74" s="355" t="n"/>
      <c r="O74" s="356" t="n"/>
      <c r="P74" s="295" t="n"/>
      <c r="Q74" s="295" t="n"/>
      <c r="R74" s="356" t="n"/>
      <c r="S74" s="301" t="n"/>
      <c r="T74" s="301" t="n"/>
      <c r="U74" s="357" t="n"/>
      <c r="V74" s="358" t="n"/>
      <c r="W74" s="356" t="n"/>
      <c r="X74" s="340" t="n"/>
      <c r="Y74" s="340" t="n"/>
      <c r="Z74" s="356" t="n"/>
      <c r="AA74" s="340" t="n"/>
      <c r="AB74" s="359" t="n"/>
      <c r="AC74" s="356" t="n"/>
      <c r="AD74" s="301" t="n"/>
      <c r="AE74" s="301" t="n"/>
      <c r="AF74" s="357" t="n"/>
    </row>
    <row r="75" ht="13.5" customHeight="1" s="261">
      <c r="B75" s="260">
        <f>SUM(B63:B72)</f>
        <v/>
      </c>
      <c r="C75" s="260">
        <f>SUM(C63:C72)</f>
        <v/>
      </c>
      <c r="H75" s="301" t="n"/>
      <c r="I75" s="301" t="n"/>
      <c r="J75" s="295" t="n"/>
      <c r="K75" s="260" t="n"/>
      <c r="L75" s="360" t="n"/>
      <c r="M75" s="295" t="n"/>
      <c r="N75" s="295" t="n"/>
      <c r="P75" s="295" t="n"/>
      <c r="Q75" s="295" t="n"/>
      <c r="S75" s="301" t="n"/>
      <c r="T75" s="301" t="n"/>
      <c r="X75" s="295" t="n"/>
      <c r="Y75" s="295" t="n"/>
      <c r="AA75" s="295" t="n"/>
      <c r="AB75" s="295" t="n"/>
      <c r="AD75" s="292" t="n"/>
      <c r="AE75" s="292" t="n"/>
    </row>
    <row r="76" ht="13.5" customHeight="1" s="261">
      <c r="H76" s="301" t="n"/>
      <c r="I76" s="301" t="n"/>
      <c r="J76" s="295" t="n"/>
      <c r="K76" s="260" t="n"/>
      <c r="L76" s="360" t="n"/>
      <c r="M76" s="295" t="n"/>
      <c r="N76" s="295" t="n"/>
      <c r="P76" s="295" t="n"/>
      <c r="Q76" s="295" t="n"/>
      <c r="S76" s="301" t="n"/>
      <c r="T76" s="301" t="n"/>
      <c r="X76" s="295" t="n"/>
      <c r="Y76" s="295" t="n"/>
      <c r="AA76" s="295" t="n"/>
      <c r="AB76" s="295" t="n"/>
      <c r="AD76" s="292" t="n"/>
      <c r="AE76" s="292" t="n"/>
    </row>
    <row r="77" ht="13.5" customHeight="1" s="261">
      <c r="B77" s="260">
        <f>C38-B75</f>
        <v/>
      </c>
      <c r="C77" s="260">
        <f>D38-C75</f>
        <v/>
      </c>
      <c r="H77" s="301" t="n"/>
      <c r="I77" s="301" t="n"/>
      <c r="K77" s="361" t="n"/>
      <c r="M77" s="295" t="n"/>
      <c r="N77" s="295" t="n"/>
      <c r="O77" s="362" t="n"/>
      <c r="P77" s="295" t="n"/>
      <c r="Q77" s="295" t="n"/>
      <c r="S77" s="301" t="n"/>
      <c r="T77" s="301" t="n"/>
      <c r="X77" s="295" t="n"/>
      <c r="Y77" s="295" t="n"/>
      <c r="AA77" s="295" t="n"/>
      <c r="AB77" s="295" t="n"/>
      <c r="AD77" s="292" t="n"/>
      <c r="AE77" s="292" t="n"/>
    </row>
    <row r="78" ht="15" customHeight="1" s="261">
      <c r="A78" s="363" t="inlineStr">
        <is>
          <t>Participação da China:</t>
        </is>
      </c>
      <c r="B78" s="301">
        <f>B66/C38</f>
        <v/>
      </c>
      <c r="C78" s="301">
        <f>C66/D38</f>
        <v/>
      </c>
      <c r="E78" s="364" t="n"/>
      <c r="F78" s="365" t="n"/>
      <c r="G78" s="366" t="n"/>
      <c r="I78" s="295" t="n"/>
      <c r="J78" s="295" t="n"/>
      <c r="K78" s="260" t="n"/>
      <c r="L78" s="295" t="inlineStr">
        <is>
          <t>Participação da China nas exportações do mês:</t>
        </is>
      </c>
      <c r="M78" s="301">
        <f>M66/C26</f>
        <v/>
      </c>
      <c r="N78" s="301">
        <f>N66/D26</f>
        <v/>
      </c>
    </row>
    <row r="79" ht="15" customHeight="1" s="261">
      <c r="A79" s="363" t="inlineStr">
        <is>
          <t>Particip. China + Hong Kong:</t>
        </is>
      </c>
      <c r="B79" s="301">
        <f>(B66+B73)/C38</f>
        <v/>
      </c>
      <c r="C79" s="301">
        <f>(C66+C73)/D38</f>
        <v/>
      </c>
      <c r="K79" s="260" t="n"/>
      <c r="L79" s="295" t="inlineStr">
        <is>
          <t>Participação da China+Hong Kong nas exportações do mês:</t>
        </is>
      </c>
      <c r="M79" s="301">
        <f>(M66+M73)/C26</f>
        <v/>
      </c>
      <c r="N79" s="301">
        <f>(N66+N73)/D26</f>
        <v/>
      </c>
      <c r="P79" s="314" t="n"/>
      <c r="Q79" s="314" t="n"/>
      <c r="R79" s="314" t="n"/>
      <c r="S79" s="314" t="n"/>
      <c r="T79" s="314" t="n"/>
      <c r="U79" s="314" t="n"/>
      <c r="W79" s="367" t="n"/>
      <c r="X79" s="367" t="n"/>
      <c r="Y79" s="367" t="n"/>
      <c r="Z79" s="368" t="n"/>
      <c r="AA79" s="369" t="n"/>
    </row>
    <row r="80" ht="15" customHeight="1" s="261">
      <c r="B80" s="314" t="n"/>
      <c r="C80" s="314" t="n"/>
      <c r="P80" s="314" t="n"/>
      <c r="Q80" s="314" t="n"/>
      <c r="R80" s="314" t="n"/>
      <c r="S80" s="314" t="n"/>
      <c r="T80" s="314" t="n"/>
      <c r="U80" s="314" t="n"/>
      <c r="W80" s="367" t="n"/>
      <c r="X80" s="367" t="n"/>
      <c r="Y80" s="367" t="n"/>
      <c r="Z80" s="368" t="n"/>
      <c r="AA80" s="369" t="n"/>
    </row>
    <row r="81" ht="15" customHeight="1" s="261">
      <c r="A81" s="295" t="inlineStr">
        <is>
          <t>China+ Hong Kong (total):</t>
        </is>
      </c>
      <c r="B81" s="313">
        <f>B66+B73</f>
        <v/>
      </c>
      <c r="C81" s="313">
        <f>C66+C73</f>
        <v/>
      </c>
      <c r="E81" s="313">
        <f>E66+E73</f>
        <v/>
      </c>
      <c r="F81" s="313">
        <f>F66+F73</f>
        <v/>
      </c>
      <c r="P81" s="314" t="n"/>
      <c r="Q81" s="314" t="n"/>
      <c r="R81" s="314" t="n"/>
      <c r="S81" s="314" t="n"/>
      <c r="T81" s="314" t="n"/>
      <c r="U81" s="314" t="n"/>
      <c r="AA81" s="369" t="n"/>
    </row>
    <row r="82" ht="15" customHeight="1" s="261">
      <c r="P82" s="314" t="n"/>
      <c r="Q82" s="314" t="n"/>
      <c r="R82" s="364" t="n"/>
      <c r="S82" s="365" t="n"/>
      <c r="T82" s="366" t="n"/>
      <c r="U82" s="366" t="n"/>
      <c r="AA82" s="369" t="n"/>
    </row>
    <row r="83" ht="15" customHeight="1" s="261">
      <c r="H83" s="365" t="n"/>
      <c r="I83" s="366" t="n"/>
      <c r="J83" s="366" t="n"/>
      <c r="P83" s="314" t="n"/>
      <c r="Q83" s="314" t="n"/>
      <c r="T83" s="366" t="n"/>
      <c r="U83" s="366" t="n"/>
      <c r="AA83" s="369" t="n"/>
    </row>
    <row r="84" ht="26.25" customHeight="1" s="261">
      <c r="A84" s="370" t="inlineStr">
        <is>
          <t>BRASIL</t>
        </is>
      </c>
      <c r="F84" s="363" t="inlineStr">
        <is>
          <t>Participação da Rússia:</t>
        </is>
      </c>
      <c r="G84" s="301">
        <f>B72/C38</f>
        <v/>
      </c>
      <c r="H84" s="301">
        <f>C72/D38</f>
        <v/>
      </c>
      <c r="K84" s="260" t="n"/>
      <c r="P84" s="314" t="n"/>
      <c r="Q84" s="314" t="n"/>
      <c r="T84" s="366" t="n"/>
      <c r="U84" s="366" t="n"/>
    </row>
    <row r="85" ht="17.25" customHeight="1" s="261">
      <c r="B85" s="265" t="n">
        <v>2021</v>
      </c>
      <c r="C85" s="266" t="n"/>
      <c r="D85" s="266" t="n"/>
      <c r="E85" s="267" t="n"/>
      <c r="F85" s="371" t="inlineStr">
        <is>
          <t>( No acumulado do ano)</t>
        </is>
      </c>
      <c r="H85" s="266" t="n"/>
      <c r="K85" s="260" t="n"/>
      <c r="M85" s="314" t="n"/>
      <c r="N85" s="314" t="n"/>
      <c r="P85" s="314" t="n"/>
      <c r="Q85" s="314" t="n"/>
      <c r="T85" s="366" t="n"/>
      <c r="U85" s="366" t="n"/>
    </row>
    <row r="86" ht="15" customHeight="1" s="261">
      <c r="B86" s="268" t="n"/>
      <c r="C86" s="269" t="inlineStr">
        <is>
          <t>US$</t>
        </is>
      </c>
      <c r="D86" s="269" t="inlineStr">
        <is>
          <t>Kg</t>
        </is>
      </c>
      <c r="E86" s="270" t="n"/>
      <c r="H86" s="372" t="n"/>
      <c r="K86" s="260" t="n"/>
      <c r="T86" s="366" t="n"/>
      <c r="U86" s="366" t="n"/>
    </row>
    <row r="87" ht="15" customHeight="1" s="261">
      <c r="B87" s="271" t="inlineStr">
        <is>
          <t>Jan/21</t>
        </is>
      </c>
      <c r="C87" s="260" t="n">
        <v>423679777</v>
      </c>
      <c r="D87" s="260" t="n">
        <v>282758527</v>
      </c>
      <c r="E87" s="272" t="n"/>
      <c r="H87" s="266" t="n"/>
      <c r="K87" s="260" t="n"/>
      <c r="T87" s="366" t="n"/>
      <c r="U87" s="366" t="n"/>
    </row>
    <row r="88" ht="15" customHeight="1" s="261">
      <c r="B88" s="271" t="inlineStr">
        <is>
          <t>Fev/21</t>
        </is>
      </c>
      <c r="C88" s="260" t="n">
        <v>510576507</v>
      </c>
      <c r="D88" s="260" t="n">
        <v>339646898</v>
      </c>
      <c r="H88" s="266" t="n"/>
      <c r="K88" s="260" t="n"/>
      <c r="T88" s="366" t="n"/>
      <c r="U88" s="366" t="n"/>
    </row>
    <row r="89" ht="15" customHeight="1" s="261">
      <c r="B89" s="271" t="inlineStr">
        <is>
          <t>Mar/21</t>
        </is>
      </c>
      <c r="C89" s="260" t="n">
        <v>588028073</v>
      </c>
      <c r="D89" s="260" t="n">
        <v>383201252</v>
      </c>
      <c r="H89" s="266" t="n"/>
      <c r="K89" s="260" t="n"/>
      <c r="T89" s="366" t="n"/>
      <c r="U89" s="366" t="n"/>
    </row>
    <row r="90" ht="15" customHeight="1" s="261">
      <c r="B90" s="271" t="inlineStr">
        <is>
          <t>Abr/21</t>
        </is>
      </c>
      <c r="C90" s="260" t="n">
        <v>597755794</v>
      </c>
      <c r="D90" s="260" t="n">
        <v>385092102</v>
      </c>
      <c r="H90" s="364" t="n"/>
      <c r="I90" s="365" t="n"/>
      <c r="J90" s="366" t="n"/>
      <c r="K90" s="260" t="n"/>
      <c r="T90" s="366" t="n"/>
      <c r="U90" s="366" t="n"/>
    </row>
    <row r="91" ht="15" customHeight="1" s="261">
      <c r="B91" s="271" t="inlineStr">
        <is>
          <t>Mai/21</t>
        </is>
      </c>
      <c r="C91" s="260" t="n">
        <v>641981222</v>
      </c>
      <c r="D91" s="260" t="n">
        <v>402123919</v>
      </c>
      <c r="H91" s="364" t="n"/>
      <c r="I91" s="365" t="n"/>
      <c r="J91" s="366" t="n"/>
      <c r="K91" s="260" t="n"/>
      <c r="T91" s="366" t="n"/>
      <c r="U91" s="366" t="n"/>
    </row>
    <row r="92" ht="15" customHeight="1" s="261">
      <c r="B92" s="271" t="inlineStr">
        <is>
          <t>Jun/21</t>
        </is>
      </c>
      <c r="C92" s="260" t="n">
        <v>635575092</v>
      </c>
      <c r="D92" s="260" t="n">
        <v>385080894</v>
      </c>
      <c r="H92" s="266" t="n"/>
      <c r="K92" s="260" t="n"/>
      <c r="T92" s="366" t="n"/>
      <c r="U92" s="366" t="n"/>
    </row>
    <row r="93" ht="15" customHeight="1" s="261">
      <c r="B93" s="271" t="inlineStr">
        <is>
          <t>Jul/21</t>
        </is>
      </c>
      <c r="C93" s="260" t="n">
        <v>721731743</v>
      </c>
      <c r="D93" s="260" t="n">
        <v>411403870</v>
      </c>
      <c r="H93" s="266" t="n"/>
      <c r="T93" s="366" t="n"/>
      <c r="U93" s="366" t="n"/>
    </row>
    <row r="94" ht="15" customHeight="1" s="261">
      <c r="B94" s="271" t="inlineStr">
        <is>
          <t>Ago/21</t>
        </is>
      </c>
      <c r="C94" s="260" t="n">
        <v>661995309</v>
      </c>
      <c r="D94" s="260" t="n">
        <v>368564461</v>
      </c>
      <c r="H94" s="266" t="n"/>
      <c r="T94" s="366" t="n"/>
      <c r="U94" s="366" t="n"/>
    </row>
    <row r="95" ht="15" customHeight="1" s="261">
      <c r="B95" s="271" t="inlineStr">
        <is>
          <t>Set/21</t>
        </is>
      </c>
      <c r="C95" s="260" t="n">
        <v>715268984</v>
      </c>
      <c r="D95" s="260" t="n">
        <v>405544401</v>
      </c>
      <c r="H95" s="266" t="n"/>
      <c r="T95" s="366" t="n"/>
      <c r="U95" s="366" t="n"/>
    </row>
    <row r="96" ht="15" customHeight="1" s="261">
      <c r="B96" s="271" t="inlineStr">
        <is>
          <t>Out/21</t>
        </is>
      </c>
      <c r="C96" s="260" t="n">
        <v>699518468</v>
      </c>
      <c r="D96" s="260" t="n">
        <v>383833478</v>
      </c>
      <c r="H96" s="266" t="n"/>
      <c r="T96" s="366" t="n"/>
      <c r="U96" s="366" t="n"/>
      <c r="AC96" s="367" t="n"/>
      <c r="AD96" s="367" t="n"/>
      <c r="AE96" s="367" t="n"/>
      <c r="AF96" s="368" t="n"/>
      <c r="AG96" s="369" t="n"/>
      <c r="AH96" s="260" t="n"/>
    </row>
    <row r="97" ht="15" customHeight="1" s="261">
      <c r="B97" s="271" t="inlineStr">
        <is>
          <t>Nov/21</t>
        </is>
      </c>
      <c r="C97" s="260" t="n">
        <v>590596792</v>
      </c>
      <c r="D97" s="260" t="n">
        <v>322849111</v>
      </c>
      <c r="H97" s="266" t="n"/>
      <c r="T97" s="366" t="n"/>
      <c r="U97" s="366" t="n"/>
      <c r="AC97" s="367" t="n"/>
      <c r="AD97" s="367" t="n"/>
      <c r="AE97" s="367" t="n"/>
      <c r="AF97" s="368" t="n"/>
      <c r="AG97" s="369" t="n"/>
      <c r="AH97" s="260" t="n"/>
    </row>
    <row r="98" ht="15" customHeight="1" s="261">
      <c r="B98" s="271" t="inlineStr">
        <is>
          <t>Dez/21</t>
        </is>
      </c>
      <c r="C98" s="260" t="n">
        <v>701813718</v>
      </c>
      <c r="D98" s="260" t="n">
        <v>397484470</v>
      </c>
      <c r="G98" s="273" t="n"/>
      <c r="H98" s="266" t="n"/>
      <c r="T98" s="366" t="n"/>
      <c r="U98" s="366" t="n"/>
    </row>
    <row r="99" ht="15" customHeight="1" s="261">
      <c r="B99" s="274" t="inlineStr">
        <is>
          <t>TOTAL</t>
        </is>
      </c>
      <c r="C99" s="275">
        <f>SUM(C87:C98)</f>
        <v/>
      </c>
      <c r="D99" s="260">
        <f>SUM(D87:D98)</f>
        <v/>
      </c>
      <c r="E99" s="276" t="n"/>
      <c r="F99" s="266" t="n"/>
      <c r="G99" s="273" t="n"/>
      <c r="H99" s="266" t="n"/>
      <c r="N99" s="295" t="n"/>
      <c r="T99" s="366" t="n"/>
      <c r="U99" s="366" t="n"/>
    </row>
    <row r="100" ht="15" customHeight="1" s="261">
      <c r="B100" s="274" t="n"/>
      <c r="C100" s="277" t="n"/>
      <c r="E100" s="276" t="n"/>
      <c r="F100" s="266" t="n"/>
      <c r="G100" s="273" t="n"/>
      <c r="H100" s="266" t="n"/>
      <c r="N100" s="295" t="n"/>
      <c r="T100" s="366" t="n"/>
      <c r="U100" s="366" t="n"/>
    </row>
    <row r="101" ht="16.5" customHeight="1" s="261">
      <c r="B101" s="266" t="n"/>
      <c r="C101" s="266" t="n"/>
      <c r="E101" s="278" t="inlineStr">
        <is>
          <t>Variação em relação ao mês anterior</t>
        </is>
      </c>
      <c r="F101" s="279" t="n"/>
      <c r="G101" s="280" t="inlineStr">
        <is>
          <t>Variação em relação ao mesmo mês de 2021</t>
        </is>
      </c>
      <c r="H101" s="279" t="n"/>
      <c r="N101" s="295" t="n"/>
      <c r="T101" s="366" t="n"/>
      <c r="U101" s="366" t="n"/>
    </row>
    <row r="102" ht="19.5" customHeight="1" s="261">
      <c r="B102" s="281" t="n">
        <v>2022</v>
      </c>
      <c r="C102" s="266" t="n"/>
      <c r="D102" s="282" t="n"/>
      <c r="E102" s="283" t="n"/>
      <c r="F102" s="284" t="n"/>
      <c r="G102" s="283" t="n"/>
      <c r="H102" s="284" t="n"/>
      <c r="N102" s="295" t="n"/>
      <c r="T102" s="366" t="n"/>
      <c r="U102" s="366" t="n"/>
      <c r="AC102" s="367" t="n"/>
      <c r="AD102" s="367" t="n"/>
      <c r="AE102" s="367" t="n"/>
      <c r="AF102" s="368" t="n"/>
      <c r="AG102" s="369" t="n"/>
    </row>
    <row r="103" ht="15" customHeight="1" s="261">
      <c r="B103" s="285" t="n"/>
      <c r="C103" s="286" t="inlineStr">
        <is>
          <t>US$</t>
        </is>
      </c>
      <c r="D103" s="287" t="inlineStr">
        <is>
          <t>Kg</t>
        </is>
      </c>
      <c r="E103" s="288" t="inlineStr">
        <is>
          <t>Valor</t>
        </is>
      </c>
      <c r="F103" s="289" t="inlineStr">
        <is>
          <t>Peso</t>
        </is>
      </c>
      <c r="G103" s="290" t="inlineStr">
        <is>
          <t>Valor</t>
        </is>
      </c>
      <c r="H103" s="289" t="inlineStr">
        <is>
          <t>Peso</t>
        </is>
      </c>
      <c r="N103" s="295" t="n"/>
      <c r="T103" s="366" t="n"/>
      <c r="U103" s="366" t="n"/>
    </row>
    <row r="104" ht="15" customHeight="1" s="261">
      <c r="B104" s="291" t="inlineStr">
        <is>
          <t>Jan/22</t>
        </is>
      </c>
      <c r="C104" s="292" t="inlineStr">
        <is>
          <t>421056686</t>
        </is>
      </c>
      <c r="D104" s="292" t="inlineStr">
        <is>
          <t>241640888</t>
        </is>
      </c>
      <c r="E104" s="260">
        <f>(C104-C98)/C98</f>
        <v/>
      </c>
      <c r="F104" s="260">
        <f>(D104-D98)/D98</f>
        <v/>
      </c>
      <c r="G104" s="260">
        <f>(C104-C87)/C87</f>
        <v/>
      </c>
      <c r="H104" s="260">
        <f>(D104-D87)/D87</f>
        <v/>
      </c>
      <c r="N104" s="295" t="n"/>
      <c r="T104" s="366" t="n"/>
      <c r="U104" s="366" t="n"/>
    </row>
    <row r="105" ht="15" customHeight="1" s="261">
      <c r="B105" s="291" t="inlineStr">
        <is>
          <t>Fev/22</t>
        </is>
      </c>
      <c r="C105" s="292" t="inlineStr">
        <is>
          <t>435782318</t>
        </is>
      </c>
      <c r="D105" s="292" t="inlineStr">
        <is>
          <t>251559516</t>
        </is>
      </c>
      <c r="E105" s="260">
        <f>(C105-C104)/C104</f>
        <v/>
      </c>
      <c r="F105" s="260">
        <f>(D105-D104)/D104</f>
        <v/>
      </c>
      <c r="G105" s="260">
        <f>(C105-C88)/C88</f>
        <v/>
      </c>
      <c r="H105" s="260">
        <f>(D105-D88)/D88</f>
        <v/>
      </c>
      <c r="T105" s="366" t="n"/>
      <c r="U105" s="366" t="n"/>
    </row>
    <row r="106" ht="15" customHeight="1" s="261">
      <c r="B106" s="291" t="inlineStr">
        <is>
          <t>Mar/22</t>
        </is>
      </c>
      <c r="C106" s="292" t="inlineStr">
        <is>
          <t>561840105</t>
        </is>
      </c>
      <c r="D106" s="292" t="inlineStr">
        <is>
          <t>310145563</t>
        </is>
      </c>
      <c r="E106" s="260">
        <f>(C106-C105)/C105</f>
        <v/>
      </c>
      <c r="F106" s="260">
        <f>(D106-D105)/D105</f>
        <v/>
      </c>
      <c r="G106" s="260">
        <f>(C106-C89)/C89</f>
        <v/>
      </c>
      <c r="H106" s="260">
        <f>(D106-D89)/D89</f>
        <v/>
      </c>
      <c r="T106" s="366" t="n"/>
      <c r="U106" s="366" t="n"/>
    </row>
    <row r="107" ht="15" customHeight="1" s="261">
      <c r="B107" s="291" t="inlineStr">
        <is>
          <t>Abr/22</t>
        </is>
      </c>
      <c r="C107" s="292" t="inlineStr">
        <is>
          <t>562661059</t>
        </is>
      </c>
      <c r="D107" s="292" t="inlineStr">
        <is>
          <t>293085535</t>
        </is>
      </c>
      <c r="E107" s="260">
        <f>(C107-C106)/C106</f>
        <v/>
      </c>
      <c r="F107" s="260">
        <f>(D107-D106)/D106</f>
        <v/>
      </c>
      <c r="G107" s="260">
        <f>(C107-C90)/C90</f>
        <v/>
      </c>
      <c r="H107" s="260">
        <f>(D107-D90)/D90</f>
        <v/>
      </c>
      <c r="T107" s="366" t="n"/>
      <c r="U107" s="366" t="n"/>
    </row>
    <row r="108" ht="15" customHeight="1" s="261">
      <c r="B108" s="293" t="inlineStr">
        <is>
          <t>Mai/22</t>
        </is>
      </c>
      <c r="C108" s="292" t="inlineStr">
        <is>
          <t>630508894</t>
        </is>
      </c>
      <c r="D108" s="292" t="inlineStr">
        <is>
          <t>304043931</t>
        </is>
      </c>
      <c r="E108" s="260">
        <f>(C108-C107)/C107</f>
        <v/>
      </c>
      <c r="F108" s="260">
        <f>(D108-D107)/D107</f>
        <v/>
      </c>
      <c r="G108" s="260">
        <f>(C108-C91)/C91</f>
        <v/>
      </c>
      <c r="H108" s="260">
        <f>(D108-D91)/D91</f>
        <v/>
      </c>
      <c r="J108" s="373" t="n"/>
      <c r="M108" s="373" t="n"/>
      <c r="T108" s="366" t="n"/>
      <c r="U108" s="366" t="n"/>
    </row>
    <row r="109" ht="15" customHeight="1" s="261">
      <c r="B109" s="291" t="inlineStr">
        <is>
          <t>Jun/22</t>
        </is>
      </c>
      <c r="C109" s="292" t="inlineStr">
        <is>
          <t>661170405</t>
        </is>
      </c>
      <c r="D109" s="292" t="inlineStr">
        <is>
          <t>298034713</t>
        </is>
      </c>
      <c r="E109" s="260">
        <f>(C109-C108)/C108</f>
        <v/>
      </c>
      <c r="F109" s="260">
        <f>(D109-D108)/D108</f>
        <v/>
      </c>
      <c r="G109" s="260">
        <f>(C109-C92)/C92</f>
        <v/>
      </c>
      <c r="H109" s="260">
        <f>(D109-D92)/D92</f>
        <v/>
      </c>
      <c r="J109" s="373" t="n"/>
    </row>
    <row r="110" ht="15" customHeight="1" s="261">
      <c r="B110" s="291" t="inlineStr">
        <is>
          <t>Jul/22</t>
        </is>
      </c>
      <c r="C110" s="292" t="n"/>
      <c r="D110" s="292" t="n"/>
      <c r="E110" s="260">
        <f>(C110-C109)/C109</f>
        <v/>
      </c>
      <c r="F110" s="260">
        <f>(D110-D109)/D109</f>
        <v/>
      </c>
      <c r="G110" s="260">
        <f>(C110-C93)/C93</f>
        <v/>
      </c>
      <c r="H110" s="260">
        <f>(D110-D93)/D93</f>
        <v/>
      </c>
    </row>
    <row r="111" ht="15" customHeight="1" s="261">
      <c r="B111" s="291" t="inlineStr">
        <is>
          <t>Ago/22</t>
        </is>
      </c>
      <c r="C111" s="292" t="n"/>
      <c r="D111" s="292" t="n"/>
      <c r="E111" s="260">
        <f>(C111-C110)/C110</f>
        <v/>
      </c>
      <c r="F111" s="260">
        <f>(D111-D110)/D110</f>
        <v/>
      </c>
      <c r="G111" s="260">
        <f>(C111-C94)/C94</f>
        <v/>
      </c>
      <c r="H111" s="260">
        <f>(D111-D94)/D94</f>
        <v/>
      </c>
    </row>
    <row r="112" ht="15" customHeight="1" s="261">
      <c r="B112" s="291" t="inlineStr">
        <is>
          <t>Set/22</t>
        </is>
      </c>
      <c r="C112" s="295" t="n"/>
      <c r="D112" s="295" t="n"/>
      <c r="E112" s="260">
        <f>(C112-C111)/C111</f>
        <v/>
      </c>
      <c r="F112" s="260">
        <f>(D112-D111)/D111</f>
        <v/>
      </c>
      <c r="G112" s="260">
        <f>(C112-C95)/C95</f>
        <v/>
      </c>
      <c r="H112" s="260">
        <f>(D112-D95)/D95</f>
        <v/>
      </c>
    </row>
    <row r="113" ht="15" customHeight="1" s="261">
      <c r="B113" s="291" t="inlineStr">
        <is>
          <t>Out/22</t>
        </is>
      </c>
      <c r="C113" s="292" t="n"/>
      <c r="D113" s="292" t="n"/>
      <c r="E113" s="260">
        <f>(C113-C112)/C112</f>
        <v/>
      </c>
      <c r="F113" s="260">
        <f>(D113-D112)/D112</f>
        <v/>
      </c>
      <c r="G113" s="260">
        <f>(C113-C96)/C96</f>
        <v/>
      </c>
      <c r="H113" s="260">
        <f>(D113-D96)/D96</f>
        <v/>
      </c>
    </row>
    <row r="114" ht="15" customHeight="1" s="261">
      <c r="B114" s="291" t="inlineStr">
        <is>
          <t>Nov/22</t>
        </is>
      </c>
      <c r="C114" s="292" t="n"/>
      <c r="D114" s="292" t="n"/>
      <c r="E114" s="260">
        <f>(C114-C113)/C113</f>
        <v/>
      </c>
      <c r="F114" s="260">
        <f>(D114-D113)/D113</f>
        <v/>
      </c>
      <c r="G114" s="260">
        <f>(C114-C97)/C97</f>
        <v/>
      </c>
      <c r="H114" s="260">
        <f>(D114-D97)/D97</f>
        <v/>
      </c>
    </row>
    <row r="115" ht="15" customHeight="1" s="261">
      <c r="B115" s="291" t="inlineStr">
        <is>
          <t>Dez/22</t>
        </is>
      </c>
      <c r="C115" s="292" t="n"/>
      <c r="D115" s="292" t="n"/>
      <c r="E115" s="260">
        <f>(C115-C114)/C114</f>
        <v/>
      </c>
      <c r="F115" s="260">
        <f>(D115-D114)/D114</f>
        <v/>
      </c>
      <c r="G115" s="260">
        <f>(C115-C98)/C98</f>
        <v/>
      </c>
      <c r="H115" s="260">
        <f>(D115-D98)/D98</f>
        <v/>
      </c>
    </row>
    <row r="116" ht="15" customHeight="1" s="261">
      <c r="B116" s="266" t="n"/>
      <c r="C116" s="292" t="n"/>
      <c r="D116" s="292" t="n"/>
    </row>
    <row r="117" ht="15" customHeight="1" s="261">
      <c r="B117" s="296" t="inlineStr">
        <is>
          <t>Acumulado no ano:</t>
        </is>
      </c>
      <c r="C117" s="297">
        <f>SUM(C104:C115)</f>
        <v/>
      </c>
      <c r="D117" s="298">
        <f>SUM(D104:D115)</f>
        <v/>
      </c>
      <c r="E117" s="266" t="n"/>
      <c r="F117" s="266" t="n"/>
      <c r="G117" s="266" t="n"/>
      <c r="H117" s="266" t="n"/>
    </row>
    <row r="118" ht="15" customHeight="1" s="261">
      <c r="B118" s="266" t="n"/>
      <c r="C118" s="374" t="n"/>
      <c r="D118" s="374" t="n"/>
      <c r="G118" s="375" t="n"/>
      <c r="H118" s="366" t="n"/>
      <c r="I118" s="366" t="n"/>
    </row>
    <row r="119" ht="15" customHeight="1" s="261">
      <c r="B119" s="300" t="inlineStr">
        <is>
          <t>Variação em relação ao mesmo período de 2020:</t>
        </is>
      </c>
      <c r="C119" s="260">
        <f>(C117/(C87+C88+C89+C90+C91+C92))-1</f>
        <v/>
      </c>
      <c r="D119" s="260">
        <f>(D117/(D87+D88+D89+D90+D91+D92))-1</f>
        <v/>
      </c>
      <c r="G119" s="375" t="n"/>
      <c r="H119" s="366" t="n"/>
      <c r="I119" s="366" t="n"/>
    </row>
    <row r="120" ht="15" customHeight="1" s="261">
      <c r="G120" s="375" t="n"/>
      <c r="H120" s="366" t="n"/>
      <c r="I120" s="366" t="n"/>
    </row>
    <row r="124" ht="13.5" customHeight="1" s="261">
      <c r="A124" s="318" t="n"/>
      <c r="B124" s="319" t="n"/>
      <c r="C124" s="319" t="n"/>
      <c r="D124" s="319" t="n"/>
      <c r="E124" s="319" t="n"/>
      <c r="F124" s="319" t="n"/>
      <c r="G124" s="319" t="n"/>
      <c r="H124" s="319" t="n"/>
      <c r="I124" s="319" t="n"/>
      <c r="K124" s="319" t="n"/>
      <c r="L124" s="319" t="n"/>
      <c r="M124" s="319" t="n"/>
      <c r="N124" s="319" t="n"/>
      <c r="O124" s="319" t="n"/>
      <c r="P124" s="319" t="n"/>
      <c r="Q124" s="319" t="n"/>
      <c r="R124" s="319" t="n"/>
      <c r="S124" s="319" t="n"/>
      <c r="T124" s="319" t="n"/>
      <c r="U124" s="320" t="n"/>
      <c r="V124" s="318" t="n"/>
      <c r="W124" s="319" t="n"/>
      <c r="X124" s="319" t="n"/>
      <c r="Y124" s="319" t="n"/>
      <c r="Z124" s="319" t="n"/>
      <c r="AA124" s="319" t="n"/>
      <c r="AB124" s="319" t="n"/>
      <c r="AC124" s="319" t="n"/>
      <c r="AD124" s="319" t="n"/>
      <c r="AE124" s="319" t="n"/>
      <c r="AF124" s="320" t="n"/>
    </row>
    <row r="125" ht="15" customHeight="1" s="261">
      <c r="A125" s="376" t="inlineStr">
        <is>
          <t>BRASIL</t>
        </is>
      </c>
      <c r="D125" s="363" t="n"/>
      <c r="E125" s="322" t="n"/>
      <c r="J125" s="323" t="n"/>
      <c r="K125" s="260" t="n"/>
      <c r="L125" s="377" t="inlineStr">
        <is>
          <t>BRASIL</t>
        </is>
      </c>
      <c r="U125" s="323" t="n"/>
      <c r="V125" s="324" t="n"/>
      <c r="W125" s="377" t="inlineStr">
        <is>
          <t>BRASIL</t>
        </is>
      </c>
      <c r="AF125" s="323" t="n"/>
    </row>
    <row r="126" ht="15" customFormat="1" customHeight="1" s="266">
      <c r="A126" s="326" t="inlineStr">
        <is>
          <t>ACUMULADO</t>
        </is>
      </c>
      <c r="J126" s="378" t="n"/>
      <c r="L126" s="267">
        <f>L60</f>
        <v/>
      </c>
      <c r="U126" s="378" t="n"/>
      <c r="V126" s="379" t="n"/>
      <c r="W126" s="267" t="inlineStr">
        <is>
          <t>MÊS ATUAL EM RELAÇÃO AO ANTERIOR</t>
        </is>
      </c>
      <c r="AF126" s="378" t="n"/>
    </row>
    <row r="127" ht="17.25" customHeight="1" s="261">
      <c r="A127" s="324" t="n"/>
      <c r="B127" s="328">
        <f>B61</f>
        <v/>
      </c>
      <c r="C127" s="329" t="n"/>
      <c r="D127" s="330" t="n"/>
      <c r="E127" s="328">
        <f>E61</f>
        <v/>
      </c>
      <c r="F127" s="329" t="n"/>
      <c r="G127" s="331" t="n"/>
      <c r="H127" s="332" t="inlineStr">
        <is>
          <t>Variação</t>
        </is>
      </c>
      <c r="I127" s="329" t="n"/>
      <c r="J127" s="323" t="n"/>
      <c r="K127" s="260" t="n"/>
      <c r="M127" s="328">
        <f>M61</f>
        <v/>
      </c>
      <c r="N127" s="329" t="n"/>
      <c r="O127" s="330" t="n"/>
      <c r="P127" s="328">
        <f>P61</f>
        <v/>
      </c>
      <c r="Q127" s="329" t="n"/>
      <c r="R127" s="331" t="n"/>
      <c r="S127" s="332" t="inlineStr">
        <is>
          <t>Variação</t>
        </is>
      </c>
      <c r="T127" s="329" t="n"/>
      <c r="U127" s="323" t="n"/>
      <c r="V127" s="324" t="n"/>
      <c r="X127" s="328">
        <f>X61</f>
        <v/>
      </c>
      <c r="Y127" s="329" t="n"/>
      <c r="Z127" s="330" t="n"/>
      <c r="AA127" s="328">
        <f>AA61</f>
        <v/>
      </c>
      <c r="AB127" s="329" t="n"/>
      <c r="AC127" s="331" t="n"/>
      <c r="AD127" s="332" t="inlineStr">
        <is>
          <t>Variação</t>
        </is>
      </c>
      <c r="AE127" s="329" t="n"/>
      <c r="AF127" s="323" t="n"/>
    </row>
    <row r="128" ht="17.25" customHeight="1" s="261">
      <c r="A128" s="333" t="inlineStr">
        <is>
          <t>Descrição do País</t>
        </is>
      </c>
      <c r="B128" s="334" t="inlineStr">
        <is>
          <t>US$</t>
        </is>
      </c>
      <c r="C128" s="334" t="inlineStr">
        <is>
          <t>Kg Líquido</t>
        </is>
      </c>
      <c r="D128" s="338" t="n"/>
      <c r="E128" s="334" t="inlineStr">
        <is>
          <t>US$</t>
        </is>
      </c>
      <c r="F128" s="334" t="inlineStr">
        <is>
          <t>Kg Líquido</t>
        </is>
      </c>
      <c r="G128" s="336" t="n"/>
      <c r="H128" s="337" t="inlineStr">
        <is>
          <t>US$</t>
        </is>
      </c>
      <c r="I128" s="337" t="inlineStr">
        <is>
          <t>Kg Líquido</t>
        </is>
      </c>
      <c r="J128" s="323" t="n"/>
      <c r="K128" s="260" t="n"/>
      <c r="L128" s="334" t="inlineStr">
        <is>
          <t>País</t>
        </is>
      </c>
      <c r="M128" s="334" t="inlineStr">
        <is>
          <t>US$</t>
        </is>
      </c>
      <c r="N128" s="334" t="inlineStr">
        <is>
          <t>Kg Líquido</t>
        </is>
      </c>
      <c r="O128" s="338" t="n"/>
      <c r="P128" s="334" t="inlineStr">
        <is>
          <t>US$</t>
        </is>
      </c>
      <c r="Q128" s="334" t="inlineStr">
        <is>
          <t>Kg Líquido</t>
        </is>
      </c>
      <c r="R128" s="336" t="n"/>
      <c r="S128" s="337" t="inlineStr">
        <is>
          <t>US$</t>
        </is>
      </c>
      <c r="T128" s="337" t="inlineStr">
        <is>
          <t>Kg Líquido</t>
        </is>
      </c>
      <c r="U128" s="323" t="n"/>
      <c r="V128" s="324" t="n"/>
      <c r="W128" s="334" t="inlineStr">
        <is>
          <t>País</t>
        </is>
      </c>
      <c r="X128" s="334" t="inlineStr">
        <is>
          <t>US$</t>
        </is>
      </c>
      <c r="Y128" s="334" t="inlineStr">
        <is>
          <t>Kg Líquido</t>
        </is>
      </c>
      <c r="Z128" s="338" t="n"/>
      <c r="AA128" s="334" t="inlineStr">
        <is>
          <t>US$</t>
        </is>
      </c>
      <c r="AB128" s="334" t="inlineStr">
        <is>
          <t>Kg Líquido</t>
        </is>
      </c>
      <c r="AC128" s="336" t="n"/>
      <c r="AD128" s="337" t="inlineStr">
        <is>
          <t>US$</t>
        </is>
      </c>
      <c r="AE128" s="337" t="inlineStr">
        <is>
          <t>Kg Líquido</t>
        </is>
      </c>
      <c r="AF128" s="323" t="n"/>
    </row>
    <row r="129" ht="13.5" customHeight="1" s="261">
      <c r="A129" s="339">
        <f>'Dados brutos - FRANGOS'!C2</f>
        <v/>
      </c>
      <c r="B129" s="295">
        <f>'Dados brutos - FRANGOS'!D2</f>
        <v/>
      </c>
      <c r="C129" s="295">
        <f>'Dados brutos - FRANGOS'!E2</f>
        <v/>
      </c>
      <c r="E129" s="260">
        <f>'Dados brutos - FRANGOS'!M2</f>
        <v/>
      </c>
      <c r="F129" s="260">
        <f>'Dados brutos - FRANGOS'!N2</f>
        <v/>
      </c>
      <c r="H129" s="301">
        <f>(B129/E129)-1</f>
        <v/>
      </c>
      <c r="I129" s="301">
        <f>(C129/F129)-1</f>
        <v/>
      </c>
      <c r="J129" s="323" t="n"/>
      <c r="K129" s="361" t="n">
        <v>1</v>
      </c>
      <c r="L129" s="380">
        <f>'Dados brutos - FRANGOS'!R2</f>
        <v/>
      </c>
      <c r="M129" s="295">
        <f>'Dados brutos - FRANGOS'!S2</f>
        <v/>
      </c>
      <c r="N129" s="295">
        <f>'Dados brutos - FRANGOS'!T2</f>
        <v/>
      </c>
      <c r="P129" s="260">
        <f>'Dados brutos - FRANGOS'!AB2</f>
        <v/>
      </c>
      <c r="Q129" s="260">
        <f>'Dados brutos - FRANGOS'!AC2</f>
        <v/>
      </c>
      <c r="S129" s="301">
        <f>(M129/P129)-1</f>
        <v/>
      </c>
      <c r="T129" s="301">
        <f>(N129/Q129)-1</f>
        <v/>
      </c>
      <c r="U129" s="323" t="n"/>
      <c r="V129" s="342" t="n">
        <v>1</v>
      </c>
      <c r="W129" s="344">
        <f>L129</f>
        <v/>
      </c>
      <c r="X129" s="340">
        <f>M129</f>
        <v/>
      </c>
      <c r="Y129" s="381">
        <f>N129</f>
        <v/>
      </c>
      <c r="AA129" s="295">
        <f>'Dados brutos - FRANGOS'!AL2</f>
        <v/>
      </c>
      <c r="AB129" s="295">
        <f>'Dados brutos - FRANGOS'!AM2</f>
        <v/>
      </c>
      <c r="AD129" s="301">
        <f>(X129/AA129)-1</f>
        <v/>
      </c>
      <c r="AE129" s="301">
        <f>(Y129/AB129)-1</f>
        <v/>
      </c>
      <c r="AF129" s="323" t="n"/>
    </row>
    <row r="130" ht="13.5" customHeight="1" s="261">
      <c r="A130" s="339">
        <f>'Dados brutos - FRANGOS'!C3</f>
        <v/>
      </c>
      <c r="B130" s="295">
        <f>'Dados brutos - FRANGOS'!D3</f>
        <v/>
      </c>
      <c r="C130" s="295">
        <f>'Dados brutos - FRANGOS'!E3</f>
        <v/>
      </c>
      <c r="E130" s="260">
        <f>'Dados brutos - FRANGOS'!M3</f>
        <v/>
      </c>
      <c r="F130" s="260">
        <f>'Dados brutos - FRANGOS'!N3</f>
        <v/>
      </c>
      <c r="H130" s="301">
        <f>(B130/E130)-1</f>
        <v/>
      </c>
      <c r="I130" s="301">
        <f>(C130/F130)-1</f>
        <v/>
      </c>
      <c r="J130" s="323" t="n"/>
      <c r="K130" s="361" t="n">
        <v>2</v>
      </c>
      <c r="L130" s="380">
        <f>'Dados brutos - FRANGOS'!R3</f>
        <v/>
      </c>
      <c r="M130" s="295">
        <f>'Dados brutos - FRANGOS'!S3</f>
        <v/>
      </c>
      <c r="N130" s="295">
        <f>'Dados brutos - FRANGOS'!T3</f>
        <v/>
      </c>
      <c r="P130" s="260">
        <f>'Dados brutos - FRANGOS'!AB3</f>
        <v/>
      </c>
      <c r="Q130" s="260">
        <f>'Dados brutos - FRANGOS'!AC3</f>
        <v/>
      </c>
      <c r="S130" s="301">
        <f>(M130/P130)-1</f>
        <v/>
      </c>
      <c r="T130" s="301">
        <f>(N130/Q130)-1</f>
        <v/>
      </c>
      <c r="U130" s="323" t="n"/>
      <c r="V130" s="342" t="n">
        <v>2</v>
      </c>
      <c r="W130" s="344">
        <f>L130</f>
        <v/>
      </c>
      <c r="X130" s="340">
        <f>M130</f>
        <v/>
      </c>
      <c r="Y130" s="381">
        <f>N130</f>
        <v/>
      </c>
      <c r="AA130" s="295">
        <f>'Dados brutos - FRANGOS'!AL3</f>
        <v/>
      </c>
      <c r="AB130" s="295">
        <f>'Dados brutos - FRANGOS'!AM3</f>
        <v/>
      </c>
      <c r="AD130" s="301">
        <f>(X130/AA130)-1</f>
        <v/>
      </c>
      <c r="AE130" s="301">
        <f>(Y130/AB130)-1</f>
        <v/>
      </c>
      <c r="AF130" s="323" t="n"/>
    </row>
    <row r="131" ht="13.5" customHeight="1" s="261">
      <c r="A131" s="339">
        <f>'Dados brutos - FRANGOS'!C4</f>
        <v/>
      </c>
      <c r="B131" s="295">
        <f>'Dados brutos - FRANGOS'!D4</f>
        <v/>
      </c>
      <c r="C131" s="295">
        <f>'Dados brutos - FRANGOS'!E4</f>
        <v/>
      </c>
      <c r="E131" s="260">
        <f>'Dados brutos - FRANGOS'!M4</f>
        <v/>
      </c>
      <c r="F131" s="260">
        <f>'Dados brutos - FRANGOS'!N4</f>
        <v/>
      </c>
      <c r="H131" s="301">
        <f>(B131/E131)-1</f>
        <v/>
      </c>
      <c r="I131" s="301">
        <f>(C131/F131)-1</f>
        <v/>
      </c>
      <c r="J131" s="323" t="n"/>
      <c r="K131" s="361" t="n">
        <v>3</v>
      </c>
      <c r="L131" s="380">
        <f>'Dados brutos - FRANGOS'!R4</f>
        <v/>
      </c>
      <c r="M131" s="295">
        <f>'Dados brutos - FRANGOS'!S4</f>
        <v/>
      </c>
      <c r="N131" s="295">
        <f>'Dados brutos - FRANGOS'!T4</f>
        <v/>
      </c>
      <c r="P131" s="260">
        <f>'Dados brutos - FRANGOS'!AB4</f>
        <v/>
      </c>
      <c r="Q131" s="260">
        <f>'Dados brutos - FRANGOS'!AC4</f>
        <v/>
      </c>
      <c r="S131" s="301">
        <f>(M131/P131)-1</f>
        <v/>
      </c>
      <c r="T131" s="301">
        <f>(N131/Q131)-1</f>
        <v/>
      </c>
      <c r="U131" s="323" t="n"/>
      <c r="V131" s="342" t="n">
        <v>3</v>
      </c>
      <c r="W131" s="344">
        <f>L131</f>
        <v/>
      </c>
      <c r="X131" s="340">
        <f>M131</f>
        <v/>
      </c>
      <c r="Y131" s="381">
        <f>N131</f>
        <v/>
      </c>
      <c r="AA131" s="295">
        <f>'Dados brutos - FRANGOS'!AL4</f>
        <v/>
      </c>
      <c r="AB131" s="295">
        <f>'Dados brutos - FRANGOS'!AM4</f>
        <v/>
      </c>
      <c r="AD131" s="301">
        <f>(X131/AA131)-1</f>
        <v/>
      </c>
      <c r="AE131" s="301">
        <f>(Y131/AB131)-1</f>
        <v/>
      </c>
      <c r="AF131" s="323" t="n"/>
    </row>
    <row r="132" ht="13.5" customHeight="1" s="261">
      <c r="A132" s="339">
        <f>'Dados brutos - FRANGOS'!C5</f>
        <v/>
      </c>
      <c r="B132" s="295">
        <f>'Dados brutos - FRANGOS'!D5</f>
        <v/>
      </c>
      <c r="C132" s="295">
        <f>'Dados brutos - FRANGOS'!E5</f>
        <v/>
      </c>
      <c r="E132" s="260">
        <f>'Dados brutos - FRANGOS'!M5</f>
        <v/>
      </c>
      <c r="F132" s="260">
        <f>'Dados brutos - FRANGOS'!N5</f>
        <v/>
      </c>
      <c r="H132" s="301">
        <f>(B132/E132)-1</f>
        <v/>
      </c>
      <c r="I132" s="301">
        <f>(C132/F132)-1</f>
        <v/>
      </c>
      <c r="J132" s="323" t="n"/>
      <c r="K132" s="361" t="n">
        <v>4</v>
      </c>
      <c r="L132" s="380">
        <f>'Dados brutos - FRANGOS'!R5</f>
        <v/>
      </c>
      <c r="M132" s="295">
        <f>'Dados brutos - FRANGOS'!S5</f>
        <v/>
      </c>
      <c r="N132" s="295">
        <f>'Dados brutos - FRANGOS'!T5</f>
        <v/>
      </c>
      <c r="P132" s="260">
        <f>'Dados brutos - FRANGOS'!AB5</f>
        <v/>
      </c>
      <c r="Q132" s="260">
        <f>'Dados brutos - FRANGOS'!AC5</f>
        <v/>
      </c>
      <c r="S132" s="301">
        <f>(M132/P132)-1</f>
        <v/>
      </c>
      <c r="T132" s="301">
        <f>(N132/Q132)-1</f>
        <v/>
      </c>
      <c r="U132" s="323" t="n"/>
      <c r="V132" s="342" t="n">
        <v>4</v>
      </c>
      <c r="W132" s="344">
        <f>L132</f>
        <v/>
      </c>
      <c r="X132" s="340">
        <f>M132</f>
        <v/>
      </c>
      <c r="Y132" s="381">
        <f>N132</f>
        <v/>
      </c>
      <c r="AA132" s="295">
        <f>'Dados brutos - FRANGOS'!AL5</f>
        <v/>
      </c>
      <c r="AB132" s="295">
        <f>'Dados brutos - FRANGOS'!AM5</f>
        <v/>
      </c>
      <c r="AD132" s="301">
        <f>(X132/AA132)-1</f>
        <v/>
      </c>
      <c r="AE132" s="301">
        <f>(Y132/AB132)-1</f>
        <v/>
      </c>
      <c r="AF132" s="323" t="n"/>
    </row>
    <row r="133" ht="13.5" customHeight="1" s="261">
      <c r="A133" s="339">
        <f>'Dados brutos - FRANGOS'!C6</f>
        <v/>
      </c>
      <c r="B133" s="295">
        <f>'Dados brutos - FRANGOS'!D6</f>
        <v/>
      </c>
      <c r="C133" s="295">
        <f>'Dados brutos - FRANGOS'!E6</f>
        <v/>
      </c>
      <c r="E133" s="260">
        <f>'Dados brutos - FRANGOS'!M6</f>
        <v/>
      </c>
      <c r="F133" s="260">
        <f>'Dados brutos - FRANGOS'!N6</f>
        <v/>
      </c>
      <c r="H133" s="301">
        <f>(B133/E133)-1</f>
        <v/>
      </c>
      <c r="I133" s="301">
        <f>(C133/F133)-1</f>
        <v/>
      </c>
      <c r="J133" s="323" t="n"/>
      <c r="K133" s="361" t="n">
        <v>5</v>
      </c>
      <c r="L133" s="380">
        <f>'Dados brutos - FRANGOS'!R6</f>
        <v/>
      </c>
      <c r="M133" s="295">
        <f>'Dados brutos - FRANGOS'!S6</f>
        <v/>
      </c>
      <c r="N133" s="295">
        <f>'Dados brutos - FRANGOS'!T6</f>
        <v/>
      </c>
      <c r="P133" s="260">
        <f>'Dados brutos - FRANGOS'!AB6</f>
        <v/>
      </c>
      <c r="Q133" s="260">
        <f>'Dados brutos - FRANGOS'!AC6</f>
        <v/>
      </c>
      <c r="S133" s="301">
        <f>(M133/P133)-1</f>
        <v/>
      </c>
      <c r="T133" s="301">
        <f>(N133/Q133)-1</f>
        <v/>
      </c>
      <c r="U133" s="323" t="n"/>
      <c r="V133" s="342" t="n">
        <v>5</v>
      </c>
      <c r="W133" s="344">
        <f>L133</f>
        <v/>
      </c>
      <c r="X133" s="340">
        <f>M133</f>
        <v/>
      </c>
      <c r="Y133" s="381">
        <f>N133</f>
        <v/>
      </c>
      <c r="AA133" s="295">
        <f>'Dados brutos - FRANGOS'!AL6</f>
        <v/>
      </c>
      <c r="AB133" s="295">
        <f>'Dados brutos - FRANGOS'!AM6</f>
        <v/>
      </c>
      <c r="AD133" s="301">
        <f>(X133/AA133)-1</f>
        <v/>
      </c>
      <c r="AE133" s="301">
        <f>(Y133/AB133)-1</f>
        <v/>
      </c>
      <c r="AF133" s="323" t="n"/>
    </row>
    <row r="134" ht="13.5" customHeight="1" s="261">
      <c r="A134" s="339">
        <f>'Dados brutos - FRANGOS'!C7</f>
        <v/>
      </c>
      <c r="B134" s="295">
        <f>'Dados brutos - FRANGOS'!D7</f>
        <v/>
      </c>
      <c r="C134" s="295">
        <f>'Dados brutos - FRANGOS'!E7</f>
        <v/>
      </c>
      <c r="E134" s="260">
        <f>'Dados brutos - FRANGOS'!M7</f>
        <v/>
      </c>
      <c r="F134" s="260">
        <f>'Dados brutos - FRANGOS'!N7</f>
        <v/>
      </c>
      <c r="H134" s="301">
        <f>(B134/E134)-1</f>
        <v/>
      </c>
      <c r="I134" s="301">
        <f>(C134/F134)-1</f>
        <v/>
      </c>
      <c r="J134" s="323" t="n"/>
      <c r="K134" s="361" t="n">
        <v>6</v>
      </c>
      <c r="L134" s="380">
        <f>'Dados brutos - FRANGOS'!R7</f>
        <v/>
      </c>
      <c r="M134" s="295">
        <f>'Dados brutos - FRANGOS'!S7</f>
        <v/>
      </c>
      <c r="N134" s="295">
        <f>'Dados brutos - FRANGOS'!T7</f>
        <v/>
      </c>
      <c r="P134" s="260">
        <f>'Dados brutos - FRANGOS'!AB7</f>
        <v/>
      </c>
      <c r="Q134" s="260">
        <f>'Dados brutos - FRANGOS'!AC7</f>
        <v/>
      </c>
      <c r="S134" s="301">
        <f>(M134/P134)-1</f>
        <v/>
      </c>
      <c r="T134" s="301">
        <f>(N134/Q134)-1</f>
        <v/>
      </c>
      <c r="U134" s="323" t="n"/>
      <c r="V134" s="342" t="n">
        <v>6</v>
      </c>
      <c r="W134" s="344">
        <f>L134</f>
        <v/>
      </c>
      <c r="X134" s="340">
        <f>M134</f>
        <v/>
      </c>
      <c r="Y134" s="381">
        <f>N134</f>
        <v/>
      </c>
      <c r="AA134" s="295">
        <f>'Dados brutos - FRANGOS'!AL7</f>
        <v/>
      </c>
      <c r="AB134" s="295">
        <f>'Dados brutos - FRANGOS'!AM7</f>
        <v/>
      </c>
      <c r="AD134" s="301">
        <f>(X134/AA134)-1</f>
        <v/>
      </c>
      <c r="AE134" s="301">
        <f>(Y134/AB134)-1</f>
        <v/>
      </c>
      <c r="AF134" s="323" t="n"/>
    </row>
    <row r="135" ht="13.5" customHeight="1" s="261">
      <c r="A135" s="339">
        <f>'Dados brutos - FRANGOS'!C8</f>
        <v/>
      </c>
      <c r="B135" s="295">
        <f>'Dados brutos - FRANGOS'!D8</f>
        <v/>
      </c>
      <c r="C135" s="295">
        <f>'Dados brutos - FRANGOS'!E8</f>
        <v/>
      </c>
      <c r="E135" s="260">
        <f>'Dados brutos - FRANGOS'!M8</f>
        <v/>
      </c>
      <c r="F135" s="260">
        <f>'Dados brutos - FRANGOS'!N8</f>
        <v/>
      </c>
      <c r="H135" s="301">
        <f>(B135/E135)-1</f>
        <v/>
      </c>
      <c r="I135" s="301">
        <f>(C135/F135)-1</f>
        <v/>
      </c>
      <c r="J135" s="323" t="n"/>
      <c r="K135" s="361" t="n">
        <v>7</v>
      </c>
      <c r="L135" s="380">
        <f>'Dados brutos - FRANGOS'!R8</f>
        <v/>
      </c>
      <c r="M135" s="295">
        <f>'Dados brutos - FRANGOS'!S8</f>
        <v/>
      </c>
      <c r="N135" s="295">
        <f>'Dados brutos - FRANGOS'!T8</f>
        <v/>
      </c>
      <c r="P135" s="260">
        <f>'Dados brutos - FRANGOS'!AB8</f>
        <v/>
      </c>
      <c r="Q135" s="260">
        <f>'Dados brutos - FRANGOS'!AC8</f>
        <v/>
      </c>
      <c r="S135" s="301">
        <f>(M135/P135)-1</f>
        <v/>
      </c>
      <c r="T135" s="301">
        <f>(N135/Q135)-1</f>
        <v/>
      </c>
      <c r="U135" s="323" t="n"/>
      <c r="V135" s="342" t="n">
        <v>7</v>
      </c>
      <c r="W135" s="344">
        <f>L135</f>
        <v/>
      </c>
      <c r="X135" s="340">
        <f>M135</f>
        <v/>
      </c>
      <c r="Y135" s="381">
        <f>N135</f>
        <v/>
      </c>
      <c r="AA135" s="295">
        <f>'Dados brutos - FRANGOS'!AL8</f>
        <v/>
      </c>
      <c r="AB135" s="295">
        <f>'Dados brutos - FRANGOS'!AM8</f>
        <v/>
      </c>
      <c r="AD135" s="301">
        <f>(X135/AA135)-1</f>
        <v/>
      </c>
      <c r="AE135" s="301">
        <f>(Y135/AB135)-1</f>
        <v/>
      </c>
      <c r="AF135" s="323" t="n"/>
    </row>
    <row r="136" ht="13.5" customHeight="1" s="261">
      <c r="A136" s="339">
        <f>'Dados brutos - FRANGOS'!C9</f>
        <v/>
      </c>
      <c r="B136" s="295">
        <f>'Dados brutos - FRANGOS'!D9</f>
        <v/>
      </c>
      <c r="C136" s="295">
        <f>'Dados brutos - FRANGOS'!E9</f>
        <v/>
      </c>
      <c r="E136" s="260">
        <f>'Dados brutos - FRANGOS'!M9</f>
        <v/>
      </c>
      <c r="F136" s="260">
        <f>'Dados brutos - FRANGOS'!N9</f>
        <v/>
      </c>
      <c r="H136" s="301">
        <f>(B136/E136)-1</f>
        <v/>
      </c>
      <c r="I136" s="301">
        <f>(C136/F136)-1</f>
        <v/>
      </c>
      <c r="J136" s="323" t="n"/>
      <c r="K136" s="361" t="n">
        <v>8</v>
      </c>
      <c r="L136" s="380">
        <f>'Dados brutos - FRANGOS'!R9</f>
        <v/>
      </c>
      <c r="M136" s="295">
        <f>'Dados brutos - FRANGOS'!S9</f>
        <v/>
      </c>
      <c r="N136" s="295">
        <f>'Dados brutos - FRANGOS'!T9</f>
        <v/>
      </c>
      <c r="P136" s="260">
        <f>'Dados brutos - FRANGOS'!AB9</f>
        <v/>
      </c>
      <c r="Q136" s="260">
        <f>'Dados brutos - FRANGOS'!AC9</f>
        <v/>
      </c>
      <c r="S136" s="301">
        <f>(M136/P136)-1</f>
        <v/>
      </c>
      <c r="T136" s="301">
        <f>(N136/Q136)-1</f>
        <v/>
      </c>
      <c r="U136" s="323" t="n"/>
      <c r="V136" s="342" t="n">
        <v>8</v>
      </c>
      <c r="W136" s="344">
        <f>L136</f>
        <v/>
      </c>
      <c r="X136" s="340">
        <f>M136</f>
        <v/>
      </c>
      <c r="Y136" s="381">
        <f>N136</f>
        <v/>
      </c>
      <c r="AA136" s="295">
        <f>'Dados brutos - FRANGOS'!AL9</f>
        <v/>
      </c>
      <c r="AB136" s="295">
        <f>'Dados brutos - FRANGOS'!AM9</f>
        <v/>
      </c>
      <c r="AD136" s="301">
        <f>(X136/AA136)-1</f>
        <v/>
      </c>
      <c r="AE136" s="301">
        <f>(Y136/AB136)-1</f>
        <v/>
      </c>
      <c r="AF136" s="323" t="n"/>
    </row>
    <row r="137" ht="13.5" customHeight="1" s="261">
      <c r="A137" s="339">
        <f>'Dados brutos - FRANGOS'!C10</f>
        <v/>
      </c>
      <c r="B137" s="295">
        <f>'Dados brutos - FRANGOS'!D10</f>
        <v/>
      </c>
      <c r="C137" s="295">
        <f>'Dados brutos - FRANGOS'!E10</f>
        <v/>
      </c>
      <c r="E137" s="260">
        <f>'Dados brutos - FRANGOS'!M10</f>
        <v/>
      </c>
      <c r="F137" s="260">
        <f>'Dados brutos - FRANGOS'!N10</f>
        <v/>
      </c>
      <c r="H137" s="301">
        <f>(B137/E137)-1</f>
        <v/>
      </c>
      <c r="I137" s="301">
        <f>(C137/F137)-1</f>
        <v/>
      </c>
      <c r="J137" s="323" t="n"/>
      <c r="K137" s="361" t="n">
        <v>9</v>
      </c>
      <c r="L137" s="380">
        <f>'Dados brutos - FRANGOS'!R10</f>
        <v/>
      </c>
      <c r="M137" s="295">
        <f>'Dados brutos - FRANGOS'!S10</f>
        <v/>
      </c>
      <c r="N137" s="295">
        <f>'Dados brutos - FRANGOS'!T10</f>
        <v/>
      </c>
      <c r="P137" s="260">
        <f>'Dados brutos - FRANGOS'!AB10</f>
        <v/>
      </c>
      <c r="Q137" s="260">
        <f>'Dados brutos - FRANGOS'!AC10</f>
        <v/>
      </c>
      <c r="S137" s="301">
        <f>(M137/P137)-1</f>
        <v/>
      </c>
      <c r="T137" s="301">
        <f>(N137/Q137)-1</f>
        <v/>
      </c>
      <c r="U137" s="323" t="n"/>
      <c r="V137" s="342" t="n">
        <v>9</v>
      </c>
      <c r="W137" s="344">
        <f>L137</f>
        <v/>
      </c>
      <c r="X137" s="340">
        <f>M137</f>
        <v/>
      </c>
      <c r="Y137" s="381">
        <f>N137</f>
        <v/>
      </c>
      <c r="AA137" s="295">
        <f>'Dados brutos - FRANGOS'!AL10</f>
        <v/>
      </c>
      <c r="AB137" s="295">
        <f>'Dados brutos - FRANGOS'!AM10</f>
        <v/>
      </c>
      <c r="AD137" s="301">
        <f>(X137/AA137)-1</f>
        <v/>
      </c>
      <c r="AE137" s="301">
        <f>(Y137/AB137)-1</f>
        <v/>
      </c>
      <c r="AF137" s="323" t="n"/>
    </row>
    <row r="138" ht="13.5" customHeight="1" s="261">
      <c r="A138" s="339">
        <f>'Dados brutos - FRANGOS'!C11</f>
        <v/>
      </c>
      <c r="B138" s="295">
        <f>'Dados brutos - FRANGOS'!D11</f>
        <v/>
      </c>
      <c r="C138" s="295">
        <f>'Dados brutos - FRANGOS'!E11</f>
        <v/>
      </c>
      <c r="E138" s="260">
        <f>'Dados brutos - FRANGOS'!M11</f>
        <v/>
      </c>
      <c r="F138" s="260">
        <f>'Dados brutos - FRANGOS'!N11</f>
        <v/>
      </c>
      <c r="H138" s="301">
        <f>(B138/E138)-1</f>
        <v/>
      </c>
      <c r="I138" s="301">
        <f>(C138/F138)-1</f>
        <v/>
      </c>
      <c r="J138" s="323" t="n"/>
      <c r="K138" s="361" t="n">
        <v>10</v>
      </c>
      <c r="L138" s="380">
        <f>'Dados brutos - FRANGOS'!R11</f>
        <v/>
      </c>
      <c r="M138" s="295">
        <f>'Dados brutos - FRANGOS'!S11</f>
        <v/>
      </c>
      <c r="N138" s="295">
        <f>'Dados brutos - FRANGOS'!T11</f>
        <v/>
      </c>
      <c r="P138" s="260">
        <f>'Dados brutos - FRANGOS'!AB11</f>
        <v/>
      </c>
      <c r="Q138" s="260">
        <f>'Dados brutos - FRANGOS'!AC11</f>
        <v/>
      </c>
      <c r="S138" s="301">
        <f>(M138/P138)-1</f>
        <v/>
      </c>
      <c r="T138" s="301">
        <f>(N138/Q138)-1</f>
        <v/>
      </c>
      <c r="U138" s="323" t="n"/>
      <c r="V138" s="342" t="n">
        <v>10</v>
      </c>
      <c r="W138" s="344">
        <f>L138</f>
        <v/>
      </c>
      <c r="X138" s="340">
        <f>M138</f>
        <v/>
      </c>
      <c r="Y138" s="381">
        <f>N138</f>
        <v/>
      </c>
      <c r="AA138" s="295">
        <f>'Dados brutos - FRANGOS'!AL11</f>
        <v/>
      </c>
      <c r="AB138" s="295">
        <f>'Dados brutos - FRANGOS'!AM11</f>
        <v/>
      </c>
      <c r="AD138" s="301">
        <f>(X138/AA138)-1</f>
        <v/>
      </c>
      <c r="AE138" s="301">
        <f>(Y138/AB138)-1</f>
        <v/>
      </c>
      <c r="AF138" s="323" t="n"/>
    </row>
    <row r="139" ht="13.5" customHeight="1" s="261">
      <c r="A139" s="324" t="n"/>
      <c r="B139" s="340" t="n"/>
      <c r="C139" s="382" t="n"/>
      <c r="F139" s="383" t="n"/>
      <c r="H139" s="301" t="n"/>
      <c r="I139" s="301" t="n"/>
      <c r="J139" s="323" t="n"/>
      <c r="K139" s="260" t="n"/>
      <c r="M139" s="340" t="n"/>
      <c r="N139" s="382" t="n"/>
      <c r="Q139" s="383" t="n"/>
      <c r="S139" s="301" t="n"/>
      <c r="T139" s="301" t="n"/>
      <c r="U139" s="323" t="n"/>
      <c r="V139" s="324" t="n"/>
      <c r="X139" s="384" t="n"/>
      <c r="Y139" s="384" t="n"/>
      <c r="AA139" s="385" t="n"/>
      <c r="AB139" s="385" t="n"/>
      <c r="AD139" s="301" t="n"/>
      <c r="AE139" s="301" t="n"/>
      <c r="AF139" s="323" t="n"/>
    </row>
    <row r="140" ht="13.5" customHeight="1" s="261">
      <c r="A140" s="386" t="inlineStr">
        <is>
          <t>Hong Kong</t>
        </is>
      </c>
      <c r="B140" s="340">
        <f>VLOOKUP(A140,'Dados brutos - FRANGOS'!C:E,2,0)</f>
        <v/>
      </c>
      <c r="C140" s="340">
        <f>VLOOKUP(A140,'Dados brutos - FRANGOS'!C:E,3,0)</f>
        <v/>
      </c>
      <c r="D140" s="387" t="n"/>
      <c r="E140" s="340">
        <f>VLOOKUP(A140,'Dados brutos - FRANGOS'!H:J,2,0)</f>
        <v/>
      </c>
      <c r="F140" s="340">
        <f>VLOOKUP(A140,'Dados brutos - FRANGOS'!H:J,3,0)</f>
        <v/>
      </c>
      <c r="G140" s="387" t="n">
        <v>24</v>
      </c>
      <c r="H140" s="301">
        <f>(B140/E140)-1</f>
        <v/>
      </c>
      <c r="I140" s="301">
        <f>(C140/F140)-1</f>
        <v/>
      </c>
      <c r="J140" s="323" t="n"/>
      <c r="K140" s="260" t="n">
        <v>24</v>
      </c>
      <c r="L140" s="345" t="inlineStr">
        <is>
          <t>Hong Kong</t>
        </is>
      </c>
      <c r="M140" s="340">
        <f>VLOOKUP(L140,'Dados brutos - FRANGOS'!R:T,2,0)</f>
        <v/>
      </c>
      <c r="N140" s="340">
        <f>VLOOKUP(L140,'Dados brutos - FRANGOS'!R:T,3,0)</f>
        <v/>
      </c>
      <c r="O140" s="361" t="n"/>
      <c r="P140" s="295">
        <f>VLOOKUP(L140,'Dados brutos - FRANGOS'!AA:AC,2,0)</f>
        <v/>
      </c>
      <c r="Q140" s="295">
        <f>VLOOKUP(L140,'Dados brutos - FRANGOS'!AA:AC,3,0)</f>
        <v/>
      </c>
      <c r="S140" s="301">
        <f>(M140/P140)-1</f>
        <v/>
      </c>
      <c r="T140" s="301">
        <f>(N140/Q140)-1</f>
        <v/>
      </c>
      <c r="U140" s="323" t="n"/>
      <c r="V140" s="324" t="n"/>
      <c r="AA140" s="295" t="n"/>
      <c r="AB140" s="295" t="n"/>
      <c r="AD140" s="301" t="n"/>
      <c r="AE140" s="301" t="n"/>
      <c r="AF140" s="323" t="n"/>
    </row>
    <row r="141" ht="13.5" customHeight="1" s="261">
      <c r="A141" s="386" t="n"/>
      <c r="B141" s="340" t="n"/>
      <c r="C141" s="388" t="n"/>
      <c r="D141" s="387" t="n"/>
      <c r="E141" s="295" t="n"/>
      <c r="F141" s="295" t="n"/>
      <c r="G141" s="387" t="n">
        <v>8</v>
      </c>
      <c r="H141" s="301" t="n"/>
      <c r="I141" s="301" t="n"/>
      <c r="J141" s="295" t="n"/>
      <c r="K141" s="361" t="n"/>
      <c r="L141" s="345" t="n"/>
      <c r="M141" s="340" t="n"/>
      <c r="N141" s="388" t="n"/>
      <c r="O141" s="361" t="n"/>
      <c r="P141" s="295" t="n"/>
      <c r="Q141" s="295" t="n"/>
      <c r="S141" s="301" t="n"/>
      <c r="T141" s="301" t="n"/>
      <c r="U141" s="323" t="n"/>
      <c r="V141" s="342" t="n"/>
      <c r="AA141" s="295" t="n"/>
      <c r="AB141" s="295" t="n"/>
      <c r="AD141" s="301" t="n"/>
      <c r="AE141" s="301" t="n"/>
      <c r="AF141" s="323" t="n"/>
    </row>
    <row r="142" ht="13.5" customHeight="1" s="261">
      <c r="A142" s="358" t="n"/>
      <c r="B142" s="301" t="n"/>
      <c r="D142" s="356" t="n"/>
      <c r="E142" s="295" t="n"/>
      <c r="F142" s="295" t="n"/>
      <c r="G142" s="356" t="n"/>
      <c r="H142" s="301" t="n"/>
      <c r="I142" s="301" t="n"/>
      <c r="J142" s="357" t="n"/>
      <c r="K142" s="356" t="n"/>
      <c r="L142" s="356" t="n"/>
      <c r="M142" s="295" t="n"/>
      <c r="N142" s="295" t="n"/>
      <c r="O142" s="389" t="n"/>
      <c r="P142" s="295" t="n"/>
      <c r="Q142" s="295" t="n"/>
      <c r="R142" s="389" t="n"/>
      <c r="S142" s="301" t="n"/>
      <c r="T142" s="301" t="n"/>
      <c r="U142" s="357" t="n"/>
      <c r="V142" s="358" t="n"/>
      <c r="W142" s="356" t="n"/>
      <c r="X142" s="295" t="n"/>
      <c r="Y142" s="359" t="n"/>
      <c r="Z142" s="389" t="n"/>
      <c r="AA142" s="295" t="n"/>
      <c r="AB142" s="295" t="n"/>
      <c r="AC142" s="389" t="n"/>
      <c r="AD142" s="301" t="n"/>
      <c r="AE142" s="301" t="n"/>
      <c r="AF142" s="357" t="n"/>
    </row>
    <row r="143" ht="13.5" customHeight="1" s="261">
      <c r="A143" s="324" t="n"/>
      <c r="H143" s="301" t="n"/>
      <c r="I143" s="301" t="n"/>
      <c r="J143" s="295" t="n"/>
      <c r="K143" s="361" t="n"/>
      <c r="P143" s="340" t="n"/>
      <c r="Q143" s="390" t="n"/>
      <c r="S143" s="301" t="n"/>
      <c r="T143" s="301" t="n"/>
      <c r="W143" s="391" t="n"/>
      <c r="X143" s="313" t="n"/>
      <c r="Y143" s="294" t="n"/>
      <c r="AA143" s="313" t="n"/>
      <c r="AB143" s="294" t="n"/>
      <c r="AD143" s="301" t="n"/>
      <c r="AE143" s="301" t="n"/>
    </row>
    <row r="144" ht="13.5" customHeight="1" s="261">
      <c r="H144" s="301" t="n"/>
      <c r="I144" s="301" t="n"/>
      <c r="S144" s="301" t="n"/>
      <c r="T144" s="301" t="n"/>
      <c r="X144" s="313" t="n"/>
      <c r="Y144" s="294" t="n"/>
      <c r="AA144" s="313" t="n"/>
      <c r="AB144" s="294" t="n"/>
      <c r="AD144" s="301" t="n"/>
      <c r="AE144" s="301" t="n"/>
    </row>
    <row r="145" ht="15" customHeight="1" s="261">
      <c r="M145" s="314" t="n"/>
      <c r="N145" s="314" t="n"/>
      <c r="O145" s="364" t="n"/>
      <c r="P145" s="364" t="n"/>
      <c r="Q145" s="365" t="n"/>
      <c r="R145" s="366" t="n"/>
      <c r="U145" s="260" t="n"/>
      <c r="AA145" s="314" t="n"/>
      <c r="AB145" s="314" t="n"/>
    </row>
    <row r="146" ht="15" customHeight="1" s="261">
      <c r="A146" s="260" t="inlineStr">
        <is>
          <t>Participação da China:</t>
        </is>
      </c>
      <c r="B146" s="260">
        <f>B129/C117</f>
        <v/>
      </c>
      <c r="C146" s="260">
        <f>C129/D117</f>
        <v/>
      </c>
      <c r="D146" s="364" t="n"/>
      <c r="L146" s="367" t="n"/>
      <c r="M146" s="368" t="n"/>
      <c r="N146" s="369" t="n"/>
      <c r="O146" s="364" t="n"/>
      <c r="P146" s="364" t="n"/>
      <c r="Q146" s="365" t="n"/>
      <c r="R146" s="366" t="n"/>
      <c r="U146" s="260" t="n"/>
      <c r="W146" s="367" t="n"/>
      <c r="X146" s="367" t="n"/>
      <c r="Y146" s="365" t="n"/>
      <c r="Z146" s="366" t="n"/>
      <c r="AA146" s="314" t="n"/>
      <c r="AB146" s="314" t="n"/>
    </row>
    <row r="147" ht="15" customHeight="1" s="261">
      <c r="D147" s="364" t="n"/>
      <c r="L147" s="367" t="n"/>
      <c r="M147" s="368" t="n"/>
      <c r="N147" s="369" t="n"/>
      <c r="P147" s="364" t="n"/>
      <c r="Q147" s="365" t="n"/>
      <c r="U147" s="260" t="n"/>
      <c r="W147" s="367" t="n"/>
      <c r="X147" s="367" t="n"/>
      <c r="Y147" s="365" t="n"/>
      <c r="Z147" s="366" t="n"/>
      <c r="AA147" s="314" t="n"/>
      <c r="AB147" s="314" t="n"/>
    </row>
    <row r="148" ht="15" customHeight="1" s="261">
      <c r="L148" s="367" t="n"/>
      <c r="M148" s="368" t="n"/>
      <c r="N148" s="369" t="n"/>
      <c r="P148" s="364" t="n"/>
      <c r="Q148" s="365" t="n"/>
      <c r="U148" s="260" t="n"/>
      <c r="AA148" s="314" t="n"/>
      <c r="AB148" s="314" t="n"/>
    </row>
    <row r="149" ht="15" customHeight="1" s="261">
      <c r="A149" s="364" t="n"/>
      <c r="D149" s="366" t="n"/>
      <c r="L149" s="367" t="n"/>
      <c r="M149" s="368" t="n"/>
      <c r="N149" s="369" t="n"/>
      <c r="P149" s="364" t="n"/>
      <c r="Q149" s="365" t="n"/>
      <c r="U149" s="260" t="n"/>
      <c r="AA149" s="314" t="n"/>
      <c r="AB149" s="314" t="n"/>
    </row>
    <row r="150" ht="15" customHeight="1" s="261">
      <c r="A150" s="364" t="n"/>
      <c r="B150" s="364" t="n"/>
      <c r="C150" s="365" t="n"/>
      <c r="D150" s="366" t="n"/>
      <c r="L150" s="367" t="n"/>
      <c r="M150" s="368" t="n"/>
      <c r="N150" s="369" t="n"/>
      <c r="AA150" s="314" t="n"/>
      <c r="AB150" s="314" t="n"/>
    </row>
    <row r="151" ht="30.75" customHeight="1" s="261">
      <c r="M151" s="368" t="n"/>
      <c r="N151" s="369" t="n"/>
      <c r="V151" s="392" t="n"/>
      <c r="AA151" s="314" t="n"/>
      <c r="AB151" s="314" t="n"/>
    </row>
    <row r="152" ht="15" customHeight="1" s="261">
      <c r="M152" s="368" t="n"/>
      <c r="N152" s="369" t="n"/>
      <c r="V152" s="267" t="n"/>
      <c r="AA152" s="314" t="n"/>
      <c r="AB152" s="314" t="n"/>
    </row>
    <row r="153" ht="15" customHeight="1" s="261">
      <c r="M153" s="368" t="n"/>
      <c r="N153" s="369" t="n"/>
      <c r="W153" s="311" t="n"/>
      <c r="X153" s="311" t="n"/>
      <c r="AA153" s="314" t="n"/>
      <c r="AB153" s="314" t="n"/>
    </row>
    <row r="154" ht="15" customHeight="1" s="261">
      <c r="M154" s="368" t="n"/>
      <c r="N154" s="369" t="n"/>
      <c r="V154" s="295" t="n"/>
      <c r="W154" s="393" t="n"/>
      <c r="X154" s="394" t="n"/>
      <c r="AA154" s="314" t="n"/>
      <c r="AB154" s="314" t="n"/>
    </row>
    <row r="155" ht="15" customHeight="1" s="261">
      <c r="M155" s="368" t="n"/>
      <c r="N155" s="369" t="n"/>
      <c r="V155" s="295" t="n"/>
      <c r="W155" s="393" t="n"/>
      <c r="X155" s="394" t="n"/>
      <c r="AA155" s="314" t="n"/>
      <c r="AB155" s="314" t="n"/>
    </row>
    <row r="156" ht="18.75" customHeight="1" s="261">
      <c r="A156" s="264" t="inlineStr">
        <is>
          <t>SANTA CATARINA</t>
        </is>
      </c>
      <c r="AA156" s="314" t="n"/>
      <c r="AB156" s="314" t="n"/>
    </row>
    <row r="157" ht="17.25" customHeight="1" s="261">
      <c r="B157" s="265" t="n">
        <v>2018</v>
      </c>
      <c r="C157" s="266" t="n"/>
      <c r="D157" s="266" t="n"/>
      <c r="F157" s="265" t="n">
        <v>2019</v>
      </c>
      <c r="G157" s="266" t="n"/>
      <c r="H157" s="266" t="n"/>
      <c r="L157" s="265" t="n">
        <v>2020</v>
      </c>
      <c r="M157" s="266" t="n"/>
      <c r="N157" s="266" t="n"/>
      <c r="V157" s="295" t="n"/>
      <c r="W157" s="395" t="n"/>
      <c r="X157" s="395" t="n"/>
    </row>
    <row r="158" ht="15" customHeight="1" s="261">
      <c r="B158" s="268" t="n"/>
      <c r="C158" s="269" t="inlineStr">
        <is>
          <t>US$</t>
        </is>
      </c>
      <c r="D158" s="269" t="inlineStr">
        <is>
          <t>Kg</t>
        </is>
      </c>
      <c r="F158" s="268" t="n"/>
      <c r="G158" s="269" t="inlineStr">
        <is>
          <t>US$</t>
        </is>
      </c>
      <c r="H158" s="269" t="inlineStr">
        <is>
          <t>Kg</t>
        </is>
      </c>
      <c r="L158" s="268" t="n"/>
      <c r="M158" s="269" t="inlineStr">
        <is>
          <t>US$</t>
        </is>
      </c>
      <c r="N158" s="269" t="inlineStr">
        <is>
          <t>Kg</t>
        </is>
      </c>
      <c r="V158" s="295" t="n"/>
      <c r="W158" s="395" t="n"/>
      <c r="X158" s="395" t="n"/>
    </row>
    <row r="159" ht="15" customHeight="1" s="261">
      <c r="B159" s="271" t="inlineStr">
        <is>
          <t>Jan/18</t>
        </is>
      </c>
      <c r="C159" s="260" t="n">
        <v>120091214</v>
      </c>
      <c r="D159" s="260" t="n">
        <v>69700544</v>
      </c>
      <c r="F159" s="271" t="inlineStr">
        <is>
          <t>Jan/19</t>
        </is>
      </c>
      <c r="G159" s="260" t="n">
        <v>171486859</v>
      </c>
      <c r="H159" s="260" t="n">
        <v>101089844</v>
      </c>
      <c r="L159" s="271" t="inlineStr">
        <is>
          <t>Jan/20</t>
        </is>
      </c>
      <c r="M159" s="260" t="n">
        <v>134384545</v>
      </c>
      <c r="N159" s="260" t="n">
        <v>77812241</v>
      </c>
    </row>
    <row r="160" ht="15" customHeight="1" s="261">
      <c r="B160" s="271" t="inlineStr">
        <is>
          <t>Fev/18</t>
        </is>
      </c>
      <c r="C160" s="260" t="n">
        <v>116714424</v>
      </c>
      <c r="D160" s="260" t="n">
        <v>66347246</v>
      </c>
      <c r="F160" s="271" t="inlineStr">
        <is>
          <t>Fev/19</t>
        </is>
      </c>
      <c r="G160" s="260" t="n">
        <v>214644925</v>
      </c>
      <c r="H160" s="260" t="n">
        <v>122880240</v>
      </c>
      <c r="L160" s="271" t="inlineStr">
        <is>
          <t>Fev/20</t>
        </is>
      </c>
      <c r="M160" s="260" t="n">
        <v>150345460</v>
      </c>
      <c r="N160" s="260" t="n">
        <v>88035203</v>
      </c>
    </row>
    <row r="161" ht="15" customHeight="1" s="261">
      <c r="B161" s="271" t="inlineStr">
        <is>
          <t>Mar/18</t>
        </is>
      </c>
      <c r="C161" s="260" t="n">
        <v>143852692</v>
      </c>
      <c r="D161" s="260" t="n">
        <v>83653772</v>
      </c>
      <c r="F161" s="271" t="inlineStr">
        <is>
          <t>Mar/19</t>
        </is>
      </c>
      <c r="G161" s="260" t="n">
        <v>212207088</v>
      </c>
      <c r="H161" s="260" t="n">
        <v>121496386</v>
      </c>
      <c r="L161" s="271" t="inlineStr">
        <is>
          <t>Mar/20</t>
        </is>
      </c>
      <c r="M161" s="260" t="n">
        <v>143241852</v>
      </c>
      <c r="N161" s="260" t="n">
        <v>85630754</v>
      </c>
    </row>
    <row r="162" ht="15" customHeight="1" s="261">
      <c r="B162" s="271" t="inlineStr">
        <is>
          <t>Abr/18</t>
        </is>
      </c>
      <c r="C162" s="260" t="n">
        <v>113888953</v>
      </c>
      <c r="D162" s="260" t="n">
        <v>64176249</v>
      </c>
      <c r="F162" s="271" t="inlineStr">
        <is>
          <t>Abr/19</t>
        </is>
      </c>
      <c r="G162" s="260" t="n">
        <v>238447023</v>
      </c>
      <c r="H162" s="260" t="n">
        <v>137100303</v>
      </c>
      <c r="L162" s="271" t="inlineStr">
        <is>
          <t>Abr/20</t>
        </is>
      </c>
      <c r="M162" s="260" t="n">
        <v>122156392</v>
      </c>
      <c r="N162" s="260" t="n">
        <v>75140604</v>
      </c>
      <c r="V162" s="267" t="n"/>
    </row>
    <row r="163" ht="15" customHeight="1" s="261">
      <c r="B163" s="271" t="inlineStr">
        <is>
          <t>Mai/18</t>
        </is>
      </c>
      <c r="C163" s="260" t="n">
        <v>175827653</v>
      </c>
      <c r="D163" s="260" t="n">
        <v>105430162</v>
      </c>
      <c r="F163" s="271" t="inlineStr">
        <is>
          <t>Mai/19</t>
        </is>
      </c>
      <c r="G163" s="260" t="n">
        <v>245451851</v>
      </c>
      <c r="H163" s="260" t="n">
        <v>145106572</v>
      </c>
      <c r="L163" s="271" t="inlineStr">
        <is>
          <t>Mai/20</t>
        </is>
      </c>
      <c r="M163" s="260" t="n">
        <v>145246942</v>
      </c>
      <c r="N163" s="260" t="n">
        <v>96512327</v>
      </c>
      <c r="W163" s="311" t="n"/>
      <c r="X163" s="311" t="n"/>
    </row>
    <row r="164" ht="15" customHeight="1" s="261">
      <c r="B164" s="271" t="inlineStr">
        <is>
          <t>Jun/18</t>
        </is>
      </c>
      <c r="C164" s="260" t="n">
        <v>112388198</v>
      </c>
      <c r="D164" s="260" t="n">
        <v>68867316</v>
      </c>
      <c r="F164" s="271" t="inlineStr">
        <is>
          <t>Jun/19</t>
        </is>
      </c>
      <c r="G164" s="260" t="n">
        <v>179000567</v>
      </c>
      <c r="H164" s="260" t="n">
        <v>102513562</v>
      </c>
      <c r="L164" s="271" t="inlineStr">
        <is>
          <t>Jun/20</t>
        </is>
      </c>
      <c r="M164" s="260" t="n">
        <v>98263913</v>
      </c>
      <c r="N164" s="260" t="n">
        <v>71615595</v>
      </c>
      <c r="V164" s="295" t="n"/>
      <c r="W164" s="393" t="n"/>
      <c r="X164" s="394" t="n"/>
    </row>
    <row r="165" ht="15" customHeight="1" s="261">
      <c r="B165" s="271" t="inlineStr">
        <is>
          <t>Jul/18</t>
        </is>
      </c>
      <c r="C165" s="260" t="n">
        <v>258147811</v>
      </c>
      <c r="D165" s="260" t="n">
        <v>160252518</v>
      </c>
      <c r="F165" s="271" t="inlineStr">
        <is>
          <t>Jul/19</t>
        </is>
      </c>
      <c r="G165" s="260" t="n">
        <v>176395394</v>
      </c>
      <c r="H165" s="260" t="n">
        <v>98513415</v>
      </c>
      <c r="L165" s="271" t="inlineStr">
        <is>
          <t>Jul/20</t>
        </is>
      </c>
      <c r="M165" s="260" t="n">
        <v>122512523</v>
      </c>
      <c r="N165" s="260" t="n">
        <v>83499737</v>
      </c>
      <c r="V165" s="295" t="n"/>
      <c r="W165" s="393" t="n"/>
      <c r="X165" s="394" t="n"/>
    </row>
    <row r="166" ht="15" customHeight="1" s="261">
      <c r="B166" s="271" t="inlineStr">
        <is>
          <t>Ago/18</t>
        </is>
      </c>
      <c r="C166" s="260" t="n">
        <v>228488417</v>
      </c>
      <c r="D166" s="260" t="n">
        <v>138430363</v>
      </c>
      <c r="F166" s="271" t="inlineStr">
        <is>
          <t>Ago/19</t>
        </is>
      </c>
      <c r="G166" s="260" t="n">
        <v>166137839</v>
      </c>
      <c r="H166" s="260" t="n">
        <v>91259103</v>
      </c>
      <c r="L166" s="271" t="inlineStr">
        <is>
          <t>Ago/20</t>
        </is>
      </c>
      <c r="M166" s="260" t="n">
        <v>117286422</v>
      </c>
      <c r="N166" s="260" t="n">
        <v>78355074</v>
      </c>
    </row>
    <row r="167" ht="15" customHeight="1" s="261">
      <c r="B167" s="271" t="inlineStr">
        <is>
          <t>Set/18</t>
        </is>
      </c>
      <c r="C167" s="260" t="n">
        <v>194376654</v>
      </c>
      <c r="D167" s="260" t="n">
        <v>116999326</v>
      </c>
      <c r="F167" s="271" t="inlineStr">
        <is>
          <t>Set/19</t>
        </is>
      </c>
      <c r="G167" s="260" t="n">
        <v>161833757</v>
      </c>
      <c r="H167" s="260" t="n">
        <v>93287303</v>
      </c>
      <c r="L167" s="271" t="inlineStr">
        <is>
          <t>Set/20</t>
        </is>
      </c>
      <c r="M167" s="260" t="n">
        <v>116577373</v>
      </c>
      <c r="N167" s="260" t="n">
        <v>77679677</v>
      </c>
      <c r="V167" s="295" t="n"/>
      <c r="W167" s="395" t="n"/>
      <c r="X167" s="395" t="n"/>
    </row>
    <row r="168" ht="15" customHeight="1" s="261">
      <c r="B168" s="271" t="inlineStr">
        <is>
          <t>Out/18</t>
        </is>
      </c>
      <c r="C168" s="260" t="n">
        <v>215115177</v>
      </c>
      <c r="D168" s="260" t="n">
        <v>131263795</v>
      </c>
      <c r="F168" s="271" t="inlineStr">
        <is>
          <t>Out/19</t>
        </is>
      </c>
      <c r="G168" s="260" t="n">
        <v>141910820</v>
      </c>
      <c r="H168" s="260" t="n">
        <v>83857393</v>
      </c>
      <c r="L168" s="271" t="inlineStr">
        <is>
          <t>Out/20</t>
        </is>
      </c>
      <c r="M168" s="260" t="n">
        <v>109152720</v>
      </c>
      <c r="N168" s="260" t="n">
        <v>73483962</v>
      </c>
      <c r="V168" s="295" t="n"/>
      <c r="W168" s="395" t="n"/>
      <c r="X168" s="395" t="n"/>
    </row>
    <row r="169" ht="15" customHeight="1" s="261">
      <c r="B169" s="271" t="inlineStr">
        <is>
          <t>Nov/18</t>
        </is>
      </c>
      <c r="C169" s="260" t="n">
        <v>191863220</v>
      </c>
      <c r="D169" s="260" t="n">
        <v>110025403</v>
      </c>
      <c r="F169" s="271" t="inlineStr">
        <is>
          <t>Nov/19</t>
        </is>
      </c>
      <c r="G169" s="260" t="n">
        <v>142142431</v>
      </c>
      <c r="H169" s="260" t="n">
        <v>81998515</v>
      </c>
      <c r="L169" s="271" t="inlineStr">
        <is>
          <t>Nov/20</t>
        </is>
      </c>
      <c r="M169" s="260" t="n">
        <v>106555734</v>
      </c>
      <c r="N169" s="260" t="n">
        <v>73419067</v>
      </c>
    </row>
    <row r="170" ht="15" customHeight="1" s="261">
      <c r="B170" s="271" t="inlineStr">
        <is>
          <t>Dez/18</t>
        </is>
      </c>
      <c r="C170" s="260" t="n">
        <v>251168875</v>
      </c>
      <c r="D170" s="260" t="n">
        <v>146645951</v>
      </c>
      <c r="F170" s="271" t="inlineStr">
        <is>
          <t>Dez/19</t>
        </is>
      </c>
      <c r="G170" s="260" t="n">
        <v>158175895</v>
      </c>
      <c r="H170" s="260" t="n">
        <v>91394047</v>
      </c>
      <c r="L170" s="271" t="inlineStr">
        <is>
          <t>Dez/20</t>
        </is>
      </c>
      <c r="M170" s="260" t="n">
        <v>131866440</v>
      </c>
      <c r="N170" s="260" t="n">
        <v>83723576</v>
      </c>
    </row>
    <row r="171" ht="15" customHeight="1" s="261">
      <c r="B171" s="274" t="inlineStr">
        <is>
          <t>TOTAL</t>
        </is>
      </c>
      <c r="C171" s="275">
        <f>SUM(C159:C170)</f>
        <v/>
      </c>
      <c r="D171" s="260">
        <f>SUM(D159:D170)</f>
        <v/>
      </c>
      <c r="F171" s="274" t="inlineStr">
        <is>
          <t>TOTAL</t>
        </is>
      </c>
      <c r="G171" s="275">
        <f>SUM(G159:G170)</f>
        <v/>
      </c>
      <c r="H171" s="260">
        <f>SUM(H159:H170)</f>
        <v/>
      </c>
      <c r="L171" s="274" t="inlineStr">
        <is>
          <t>TOTAL</t>
        </is>
      </c>
      <c r="M171" s="275">
        <f>SUM(M159:M170)</f>
        <v/>
      </c>
      <c r="N171" s="260">
        <f>SUM(N159:N170)</f>
        <v/>
      </c>
    </row>
    <row r="176" ht="26.25" customHeight="1" s="261">
      <c r="A176" s="370" t="inlineStr">
        <is>
          <t>BRASIL</t>
        </is>
      </c>
    </row>
    <row r="177" ht="17.25" customHeight="1" s="261">
      <c r="B177" s="265" t="n">
        <v>2018</v>
      </c>
      <c r="C177" s="266" t="n"/>
      <c r="D177" s="266" t="n"/>
      <c r="F177" s="265" t="n">
        <v>2019</v>
      </c>
      <c r="G177" s="266" t="n"/>
      <c r="H177" s="266" t="n"/>
      <c r="L177" s="265" t="n">
        <v>2020</v>
      </c>
      <c r="M177" s="266" t="n"/>
      <c r="N177" s="266" t="n"/>
    </row>
    <row r="178" ht="15" customHeight="1" s="261">
      <c r="B178" s="268" t="n"/>
      <c r="C178" s="269" t="inlineStr">
        <is>
          <t>US$</t>
        </is>
      </c>
      <c r="D178" s="269" t="inlineStr">
        <is>
          <t>Kg</t>
        </is>
      </c>
      <c r="F178" s="268" t="n"/>
      <c r="G178" s="269" t="inlineStr">
        <is>
          <t>US$</t>
        </is>
      </c>
      <c r="H178" s="269" t="inlineStr">
        <is>
          <t>Kg</t>
        </is>
      </c>
      <c r="L178" s="268" t="n"/>
      <c r="M178" s="269" t="inlineStr">
        <is>
          <t>US$</t>
        </is>
      </c>
      <c r="N178" s="269" t="inlineStr">
        <is>
          <t>Kg</t>
        </is>
      </c>
    </row>
    <row r="179" ht="15" customHeight="1" s="261">
      <c r="B179" s="271" t="inlineStr">
        <is>
          <t>Jan/18</t>
        </is>
      </c>
      <c r="C179" s="260" t="n">
        <v>513255602</v>
      </c>
      <c r="D179" s="260" t="n">
        <v>323694484</v>
      </c>
      <c r="F179" s="271" t="inlineStr">
        <is>
          <t>Jan/19</t>
        </is>
      </c>
      <c r="G179" s="260" t="n">
        <v>446342973</v>
      </c>
      <c r="H179" s="260" t="n">
        <v>274407925</v>
      </c>
      <c r="L179" s="271" t="inlineStr">
        <is>
          <t>Jan/20</t>
        </is>
      </c>
      <c r="M179" s="260" t="n">
        <v>521829257</v>
      </c>
      <c r="N179" s="260" t="n">
        <v>316942948</v>
      </c>
    </row>
    <row r="180" ht="15" customHeight="1" s="261">
      <c r="B180" s="271" t="inlineStr">
        <is>
          <t>Fev/18</t>
        </is>
      </c>
      <c r="C180" s="260" t="n">
        <v>491409527</v>
      </c>
      <c r="D180" s="260" t="n">
        <v>306544573</v>
      </c>
      <c r="F180" s="271" t="inlineStr">
        <is>
          <t>Fev/19</t>
        </is>
      </c>
      <c r="G180" s="260" t="n">
        <v>518041880</v>
      </c>
      <c r="H180" s="260" t="n">
        <v>309161876</v>
      </c>
      <c r="L180" s="271" t="inlineStr">
        <is>
          <t>Fev/20</t>
        </is>
      </c>
      <c r="M180" s="260" t="n">
        <v>547469610</v>
      </c>
      <c r="N180" s="260" t="n">
        <v>342802139</v>
      </c>
    </row>
    <row r="181" ht="15" customHeight="1" s="261">
      <c r="B181" s="271" t="inlineStr">
        <is>
          <t>Mar/18</t>
        </is>
      </c>
      <c r="C181" s="260" t="n">
        <v>580653333</v>
      </c>
      <c r="D181" s="260" t="n">
        <v>367834189</v>
      </c>
      <c r="F181" s="271" t="inlineStr">
        <is>
          <t>Mar/19</t>
        </is>
      </c>
      <c r="G181" s="260" t="n">
        <v>555011706</v>
      </c>
      <c r="H181" s="260" t="n">
        <v>334426992</v>
      </c>
      <c r="L181" s="271" t="inlineStr">
        <is>
          <t>Mar/20</t>
        </is>
      </c>
      <c r="M181" s="260" t="n">
        <v>545098112</v>
      </c>
      <c r="N181" s="260" t="n">
        <v>343346507</v>
      </c>
    </row>
    <row r="182" ht="15" customHeight="1" s="261">
      <c r="B182" s="271" t="inlineStr">
        <is>
          <t>Abr/18</t>
        </is>
      </c>
      <c r="C182" s="260" t="n">
        <v>397792270</v>
      </c>
      <c r="D182" s="260" t="n">
        <v>247223324</v>
      </c>
      <c r="F182" s="271" t="inlineStr">
        <is>
          <t>Abr/19</t>
        </is>
      </c>
      <c r="G182" s="260" t="n">
        <v>592047821</v>
      </c>
      <c r="H182" s="260" t="n">
        <v>354103598</v>
      </c>
      <c r="L182" s="271" t="inlineStr">
        <is>
          <t>Abr/20</t>
        </is>
      </c>
      <c r="M182" s="260" t="n">
        <v>505881984</v>
      </c>
      <c r="N182" s="260" t="n">
        <v>333407373</v>
      </c>
    </row>
    <row r="183" ht="15" customHeight="1" s="261">
      <c r="B183" s="271" t="inlineStr">
        <is>
          <t>Mai/18</t>
        </is>
      </c>
      <c r="C183" s="260" t="n">
        <v>511645125</v>
      </c>
      <c r="D183" s="260" t="n">
        <v>328351160</v>
      </c>
      <c r="F183" s="271" t="inlineStr">
        <is>
          <t>Mai/19</t>
        </is>
      </c>
      <c r="G183" s="260" t="n">
        <v>655617826</v>
      </c>
      <c r="H183" s="260" t="n">
        <v>376082799</v>
      </c>
      <c r="L183" s="271" t="inlineStr">
        <is>
          <t>Mai/20</t>
        </is>
      </c>
      <c r="M183" s="260" t="n">
        <v>535339319</v>
      </c>
      <c r="N183" s="260" t="n">
        <v>387893164</v>
      </c>
    </row>
    <row r="184" ht="15" customHeight="1" s="261">
      <c r="B184" s="271" t="inlineStr">
        <is>
          <t>Jun/18</t>
        </is>
      </c>
      <c r="C184" s="260" t="n">
        <v>356589119</v>
      </c>
      <c r="D184" s="260" t="n">
        <v>231730650</v>
      </c>
      <c r="F184" s="271" t="inlineStr">
        <is>
          <t>Jun/19</t>
        </is>
      </c>
      <c r="G184" s="260" t="n">
        <v>645228737</v>
      </c>
      <c r="H184" s="260" t="n">
        <v>385991786</v>
      </c>
      <c r="L184" s="271" t="inlineStr">
        <is>
          <t>Jun/20</t>
        </is>
      </c>
      <c r="M184" s="260" t="n">
        <v>436519188</v>
      </c>
      <c r="N184" s="260" t="n">
        <v>332082586</v>
      </c>
    </row>
    <row r="185" ht="15" customHeight="1" s="261">
      <c r="B185" s="271" t="inlineStr">
        <is>
          <t>Jul/18</t>
        </is>
      </c>
      <c r="C185" s="260" t="n">
        <v>699910683</v>
      </c>
      <c r="D185" s="260" t="n">
        <v>454790928</v>
      </c>
      <c r="F185" s="271" t="inlineStr">
        <is>
          <t>Jul/19</t>
        </is>
      </c>
      <c r="G185" s="260" t="n">
        <v>672749058</v>
      </c>
      <c r="H185" s="260" t="n">
        <v>388830288</v>
      </c>
      <c r="L185" s="271" t="inlineStr">
        <is>
          <t>Jul/20</t>
        </is>
      </c>
      <c r="M185" s="260" t="n">
        <v>491543306</v>
      </c>
      <c r="N185" s="260" t="n">
        <v>356967320</v>
      </c>
    </row>
    <row r="186" ht="15" customHeight="1" s="261">
      <c r="B186" s="271" t="inlineStr">
        <is>
          <t>Ago/18</t>
        </is>
      </c>
      <c r="C186" s="260" t="n">
        <v>617521994</v>
      </c>
      <c r="D186" s="260" t="n">
        <v>387768226</v>
      </c>
      <c r="F186" s="271" t="inlineStr">
        <is>
          <t>Ago/19</t>
        </is>
      </c>
      <c r="G186" s="260" t="n">
        <v>593180250</v>
      </c>
      <c r="H186" s="260" t="n">
        <v>349442558</v>
      </c>
      <c r="L186" s="271" t="inlineStr">
        <is>
          <t>Ago/20</t>
        </is>
      </c>
      <c r="M186" s="260" t="n">
        <v>490758436</v>
      </c>
      <c r="N186" s="260" t="n">
        <v>355543509</v>
      </c>
    </row>
    <row r="187" ht="15" customHeight="1" s="261">
      <c r="B187" s="271" t="inlineStr">
        <is>
          <t>Set/18</t>
        </is>
      </c>
      <c r="C187" s="260" t="n">
        <v>572791377</v>
      </c>
      <c r="D187" s="260" t="n">
        <v>355589918</v>
      </c>
      <c r="F187" s="271" t="inlineStr">
        <is>
          <t>Set/19</t>
        </is>
      </c>
      <c r="G187" s="260" t="n">
        <v>579048288</v>
      </c>
      <c r="H187" s="260" t="n">
        <v>348928208</v>
      </c>
      <c r="L187" s="271" t="inlineStr">
        <is>
          <t>Set/20</t>
        </is>
      </c>
      <c r="M187" s="260" t="n">
        <v>469160777</v>
      </c>
      <c r="N187" s="260" t="n">
        <v>334170630</v>
      </c>
    </row>
    <row r="188" ht="15" customHeight="1" s="261">
      <c r="B188" s="271" t="inlineStr">
        <is>
          <t>Out/18</t>
        </is>
      </c>
      <c r="C188" s="260" t="n">
        <v>573673661</v>
      </c>
      <c r="D188" s="260" t="n">
        <v>356438821</v>
      </c>
      <c r="F188" s="271" t="inlineStr">
        <is>
          <t>Out/19</t>
        </is>
      </c>
      <c r="G188" s="260" t="n">
        <v>559354011</v>
      </c>
      <c r="H188" s="260" t="n">
        <v>346335206</v>
      </c>
      <c r="L188" s="271" t="inlineStr">
        <is>
          <t>Out/20</t>
        </is>
      </c>
      <c r="M188" s="260" t="n">
        <v>437663775</v>
      </c>
      <c r="N188" s="260" t="n">
        <v>311210960</v>
      </c>
    </row>
    <row r="189" ht="15" customHeight="1" s="261">
      <c r="B189" s="271" t="inlineStr">
        <is>
          <t>Nov/18</t>
        </is>
      </c>
      <c r="C189" s="260" t="n">
        <v>515530491</v>
      </c>
      <c r="D189" s="260" t="n">
        <v>314243893</v>
      </c>
      <c r="F189" s="271" t="inlineStr">
        <is>
          <t>Nov/19</t>
        </is>
      </c>
      <c r="G189" s="260" t="n">
        <v>530629187</v>
      </c>
      <c r="H189" s="260" t="n">
        <v>326030140</v>
      </c>
      <c r="L189" s="271" t="inlineStr">
        <is>
          <t>Nov/20</t>
        </is>
      </c>
      <c r="M189" s="260" t="n">
        <v>467956513</v>
      </c>
      <c r="N189" s="260" t="n">
        <v>341167730</v>
      </c>
    </row>
    <row r="190" ht="15" customHeight="1" s="261">
      <c r="B190" s="271" t="inlineStr">
        <is>
          <t>Dez/18</t>
        </is>
      </c>
      <c r="C190" s="260" t="n">
        <v>568928973</v>
      </c>
      <c r="D190" s="260" t="n">
        <v>343482934</v>
      </c>
      <c r="F190" s="271" t="inlineStr">
        <is>
          <t>Dez/19</t>
        </is>
      </c>
      <c r="G190" s="260" t="n">
        <v>625321043</v>
      </c>
      <c r="H190" s="260" t="n">
        <v>381040438</v>
      </c>
      <c r="L190" s="271" t="inlineStr">
        <is>
          <t>Dez/20</t>
        </is>
      </c>
      <c r="M190" s="260" t="n">
        <v>540081007</v>
      </c>
      <c r="N190" s="260" t="n">
        <v>369124547</v>
      </c>
    </row>
    <row r="191" ht="15" customHeight="1" s="261">
      <c r="B191" s="274" t="inlineStr">
        <is>
          <t>TOTAL</t>
        </is>
      </c>
      <c r="C191" s="275">
        <f>SUM(C179:C190)</f>
        <v/>
      </c>
      <c r="D191" s="260">
        <f>SUM(D179:D190)</f>
        <v/>
      </c>
      <c r="F191" s="274" t="inlineStr">
        <is>
          <t>TOTAL</t>
        </is>
      </c>
      <c r="G191" s="275">
        <f>SUM(G179:G190)</f>
        <v/>
      </c>
      <c r="H191" s="260">
        <f>SUM(H179:H190)</f>
        <v/>
      </c>
      <c r="L191" s="274" t="inlineStr">
        <is>
          <t>TOTAL</t>
        </is>
      </c>
      <c r="M191" s="275">
        <f>SUM(M179:M190)</f>
        <v/>
      </c>
      <c r="N191" s="260">
        <f>SUM(N179:N190)</f>
        <v/>
      </c>
    </row>
  </sheetData>
  <mergeCells count="22">
    <mergeCell ref="E22:F23"/>
    <mergeCell ref="G22:H23"/>
    <mergeCell ref="B61:C61"/>
    <mergeCell ref="E61:F61"/>
    <mergeCell ref="H61:I61"/>
    <mergeCell ref="M61:N61"/>
    <mergeCell ref="P61:Q61"/>
    <mergeCell ref="S61:T61"/>
    <mergeCell ref="X61:Y61"/>
    <mergeCell ref="AA61:AB61"/>
    <mergeCell ref="AD61:AE61"/>
    <mergeCell ref="E101:F102"/>
    <mergeCell ref="G101:H102"/>
    <mergeCell ref="B127:C127"/>
    <mergeCell ref="E127:F127"/>
    <mergeCell ref="H127:I127"/>
    <mergeCell ref="M127:N127"/>
    <mergeCell ref="P127:Q127"/>
    <mergeCell ref="S127:T127"/>
    <mergeCell ref="X127:Y127"/>
    <mergeCell ref="AA127:AB127"/>
    <mergeCell ref="AD127:AE127"/>
  </mergeCells>
  <conditionalFormatting sqref="AD129:AE142 AD63:AE74 H63:I74 H129:I142 S129:T142 S63:T74">
    <cfRule type="cellIs" rank="0" priority="2" equalAverage="0" operator="greaterThan" aboveAverage="0" dxfId="0" text="" percent="0" bottom="0">
      <formula>0</formula>
    </cfRule>
    <cfRule type="cellIs" rank="0" priority="3" equalAverage="0" operator="lessThan" aboveAverage="0" dxfId="1" text="" percent="0" bottom="0">
      <formula>0</formula>
    </cfRule>
  </conditionalFormatting>
  <conditionalFormatting sqref="G27:H27">
    <cfRule type="cellIs" rank="0" priority="4" equalAverage="0" operator="lessThan" aboveAverage="0" dxfId="1" text="" percent="0" bottom="0">
      <formula>0</formula>
    </cfRule>
    <cfRule type="cellIs" rank="0" priority="5" equalAverage="0" operator="lessThan" aboveAverage="0" dxfId="2" text="" percent="0" bottom="0">
      <formula>0</formula>
    </cfRule>
    <cfRule type="cellIs" rank="0" priority="6" equalAverage="0" operator="greaterThan" aboveAverage="0" dxfId="0" text="" percent="0" bottom="0">
      <formula>0</formula>
    </cfRule>
  </conditionalFormatting>
  <conditionalFormatting sqref="C52:D54">
    <cfRule type="cellIs" rank="0" priority="7" equalAverage="0" operator="lessThan" aboveAverage="0" dxfId="1" text="" percent="0" bottom="0">
      <formula>0</formula>
    </cfRule>
    <cfRule type="cellIs" rank="0" priority="8" equalAverage="0" operator="greaterThan" aboveAverage="0" dxfId="0" text="" percent="0" bottom="0">
      <formula>0</formula>
    </cfRule>
    <cfRule type="cellIs" rank="0" priority="9" equalAverage="0" operator="lessThan" aboveAverage="0" dxfId="1" text="" percent="0" bottom="0">
      <formula>-0.332</formula>
    </cfRule>
    <cfRule type="cellIs" rank="0" priority="10" equalAverage="0" operator="lessThan" aboveAverage="0" dxfId="2" text="" percent="0" bottom="0">
      <formula>0</formula>
    </cfRule>
    <cfRule type="cellIs" rank="0" priority="11" equalAverage="0" operator="greaterThan" aboveAverage="0" dxfId="3" text="" percent="0" bottom="0">
      <formula>0</formula>
    </cfRule>
  </conditionalFormatting>
  <conditionalFormatting sqref="H63:I73">
    <cfRule type="cellIs" rank="0" priority="12" equalAverage="0" operator="lessThan" aboveAverage="0" dxfId="1" text="" percent="0" bottom="0">
      <formula>0</formula>
    </cfRule>
    <cfRule type="cellIs" rank="0" priority="13" equalAverage="0" operator="greaterThan" aboveAverage="0" dxfId="0" text="" percent="0" bottom="0">
      <formula>0</formula>
    </cfRule>
  </conditionalFormatting>
  <conditionalFormatting sqref="C40:D40">
    <cfRule type="cellIs" rank="0" priority="14" equalAverage="0" operator="lessThan" aboveAverage="0" dxfId="1" text="" percent="0" bottom="0">
      <formula>0</formula>
    </cfRule>
    <cfRule type="cellIs" rank="0" priority="15" equalAverage="0" operator="greaterThan" aboveAverage="0" dxfId="0" text="" percent="0" bottom="0">
      <formula>0</formula>
    </cfRule>
    <cfRule type="cellIs" rank="0" priority="16" equalAverage="0" operator="greaterThan" aboveAverage="0" dxfId="0" text="" percent="0" bottom="0">
      <formula>0</formula>
    </cfRule>
  </conditionalFormatting>
  <conditionalFormatting sqref="E28:H28">
    <cfRule type="cellIs" rank="0" priority="17" equalAverage="0" operator="lessThan" aboveAverage="0" dxfId="1" text="" percent="0" bottom="0">
      <formula>0</formula>
    </cfRule>
    <cfRule type="cellIs" rank="0" priority="18" equalAverage="0" operator="lessThan" aboveAverage="0" dxfId="2" text="" percent="0" bottom="0">
      <formula>0</formula>
    </cfRule>
    <cfRule type="cellIs" rank="0" priority="19" equalAverage="0" operator="greaterThan" aboveAverage="0" dxfId="0" text="" percent="0" bottom="0">
      <formula>0</formula>
    </cfRule>
  </conditionalFormatting>
  <conditionalFormatting sqref="G26:H26">
    <cfRule type="cellIs" rank="0" priority="20" equalAverage="0" operator="lessThan" aboveAverage="0" dxfId="1" text="" percent="0" bottom="0">
      <formula>0</formula>
    </cfRule>
    <cfRule type="cellIs" rank="0" priority="21" equalAverage="0" operator="lessThan" aboveAverage="0" dxfId="2" text="" percent="0" bottom="0">
      <formula>0</formula>
    </cfRule>
    <cfRule type="cellIs" rank="0" priority="22" equalAverage="0" operator="greaterThan" aboveAverage="0" dxfId="0" text="" percent="0" bottom="0">
      <formula>0</formula>
    </cfRule>
  </conditionalFormatting>
  <conditionalFormatting sqref="G25:H25">
    <cfRule type="cellIs" rank="0" priority="23" equalAverage="0" operator="lessThan" aboveAverage="0" dxfId="1" text="" percent="0" bottom="0">
      <formula>0</formula>
    </cfRule>
    <cfRule type="cellIs" rank="0" priority="24" equalAverage="0" operator="lessThan" aboveAverage="0" dxfId="2" text="" percent="0" bottom="0">
      <formula>0</formula>
    </cfRule>
    <cfRule type="cellIs" rank="0" priority="25" equalAverage="0" operator="greaterThan" aboveAverage="0" dxfId="0" text="" percent="0" bottom="0">
      <formula>0</formula>
    </cfRule>
  </conditionalFormatting>
  <conditionalFormatting sqref="E25:F25">
    <cfRule type="cellIs" rank="0" priority="26" equalAverage="0" operator="lessThan" aboveAverage="0" dxfId="1" text="" percent="0" bottom="0">
      <formula>0</formula>
    </cfRule>
    <cfRule type="cellIs" rank="0" priority="27" equalAverage="0" operator="lessThan" aboveAverage="0" dxfId="2" text="" percent="0" bottom="0">
      <formula>0</formula>
    </cfRule>
    <cfRule type="cellIs" rank="0" priority="28" equalAverage="0" operator="greaterThan" aboveAverage="0" dxfId="0" text="" percent="0" bottom="0">
      <formula>0</formula>
    </cfRule>
  </conditionalFormatting>
  <conditionalFormatting sqref="E26:F26">
    <cfRule type="cellIs" rank="0" priority="29" equalAverage="0" operator="lessThan" aboveAverage="0" dxfId="1" text="" percent="0" bottom="0">
      <formula>0</formula>
    </cfRule>
    <cfRule type="cellIs" rank="0" priority="30" equalAverage="0" operator="lessThan" aboveAverage="0" dxfId="2" text="" percent="0" bottom="0">
      <formula>0</formula>
    </cfRule>
    <cfRule type="cellIs" rank="0" priority="31" equalAverage="0" operator="greaterThan" aboveAverage="0" dxfId="0" text="" percent="0" bottom="0">
      <formula>0</formula>
    </cfRule>
  </conditionalFormatting>
  <conditionalFormatting sqref="E27:F27">
    <cfRule type="cellIs" rank="0" priority="32" equalAverage="0" operator="lessThan" aboveAverage="0" dxfId="1" text="" percent="0" bottom="0">
      <formula>0</formula>
    </cfRule>
    <cfRule type="cellIs" rank="0" priority="33" equalAverage="0" operator="lessThan" aboveAverage="0" dxfId="2" text="" percent="0" bottom="0">
      <formula>0</formula>
    </cfRule>
    <cfRule type="cellIs" rank="0" priority="34" equalAverage="0" operator="greaterThan" aboveAverage="0" dxfId="0" text="" percent="0" bottom="0">
      <formula>0</formula>
    </cfRule>
  </conditionalFormatting>
  <conditionalFormatting sqref="G28:H28">
    <cfRule type="cellIs" rank="0" priority="35" equalAverage="0" operator="lessThan" aboveAverage="0" dxfId="1" text="" percent="0" bottom="0">
      <formula>0</formula>
    </cfRule>
    <cfRule type="cellIs" rank="0" priority="36" equalAverage="0" operator="lessThan" aboveAverage="0" dxfId="2" text="" percent="0" bottom="0">
      <formula>0</formula>
    </cfRule>
    <cfRule type="cellIs" rank="0" priority="37" equalAverage="0" operator="greaterThan" aboveAverage="0" dxfId="0" text="" percent="0" bottom="0">
      <formula>0</formula>
    </cfRule>
  </conditionalFormatting>
  <conditionalFormatting sqref="E29:H29">
    <cfRule type="cellIs" rank="0" priority="38" equalAverage="0" operator="lessThan" aboveAverage="0" dxfId="1" text="" percent="0" bottom="0">
      <formula>0</formula>
    </cfRule>
    <cfRule type="cellIs" rank="0" priority="39" equalAverage="0" operator="lessThan" aboveAverage="0" dxfId="2" text="" percent="0" bottom="0">
      <formula>0</formula>
    </cfRule>
    <cfRule type="cellIs" rank="0" priority="40" equalAverage="0" operator="greaterThan" aboveAverage="0" dxfId="0" text="" percent="0" bottom="0">
      <formula>0</formula>
    </cfRule>
    <cfRule type="cellIs" rank="0" priority="41" equalAverage="0" operator="lessThan" aboveAverage="0" dxfId="1" text="" percent="0" bottom="0">
      <formula>0</formula>
    </cfRule>
    <cfRule type="cellIs" rank="0" priority="42" equalAverage="0" operator="lessThan" aboveAverage="0" dxfId="2" text="" percent="0" bottom="0">
      <formula>0</formula>
    </cfRule>
    <cfRule type="cellIs" rank="0" priority="43" equalAverage="0" operator="greaterThan" aboveAverage="0" dxfId="0" text="" percent="0" bottom="0">
      <formula>0</formula>
    </cfRule>
  </conditionalFormatting>
  <conditionalFormatting sqref="E28:F28">
    <cfRule type="cellIs" rank="0" priority="44" equalAverage="0" operator="lessThan" aboveAverage="0" dxfId="1" text="" percent="0" bottom="0">
      <formula>0</formula>
    </cfRule>
    <cfRule type="cellIs" rank="0" priority="45" equalAverage="0" operator="lessThan" aboveAverage="0" dxfId="2" text="" percent="0" bottom="0">
      <formula>0</formula>
    </cfRule>
    <cfRule type="cellIs" rank="0" priority="46" equalAverage="0" operator="greaterThan" aboveAverage="0" dxfId="0" text="" percent="0" bottom="0">
      <formula>0</formula>
    </cfRule>
  </conditionalFormatting>
  <conditionalFormatting sqref="G29:H29">
    <cfRule type="cellIs" rank="0" priority="47" equalAverage="0" operator="lessThan" aboveAverage="0" dxfId="1" text="" percent="0" bottom="0">
      <formula>0</formula>
    </cfRule>
    <cfRule type="cellIs" rank="0" priority="48" equalAverage="0" operator="lessThan" aboveAverage="0" dxfId="2" text="" percent="0" bottom="0">
      <formula>0</formula>
    </cfRule>
    <cfRule type="cellIs" rank="0" priority="49" equalAverage="0" operator="greaterThan" aboveAverage="0" dxfId="0" text="" percent="0" bottom="0">
      <formula>0</formula>
    </cfRule>
  </conditionalFormatting>
  <conditionalFormatting sqref="E30:H30">
    <cfRule type="cellIs" rank="0" priority="50" equalAverage="0" operator="lessThan" aboveAverage="0" dxfId="1" text="" percent="0" bottom="0">
      <formula>0</formula>
    </cfRule>
    <cfRule type="cellIs" rank="0" priority="51" equalAverage="0" operator="lessThan" aboveAverage="0" dxfId="2" text="" percent="0" bottom="0">
      <formula>0</formula>
    </cfRule>
    <cfRule type="cellIs" rank="0" priority="52" equalAverage="0" operator="greaterThan" aboveAverage="0" dxfId="0" text="" percent="0" bottom="0">
      <formula>0</formula>
    </cfRule>
  </conditionalFormatting>
  <conditionalFormatting sqref="E29:F29">
    <cfRule type="cellIs" rank="0" priority="53" equalAverage="0" operator="lessThan" aboveAverage="0" dxfId="1" text="" percent="0" bottom="0">
      <formula>0</formula>
    </cfRule>
    <cfRule type="cellIs" rank="0" priority="54" equalAverage="0" operator="lessThan" aboveAverage="0" dxfId="2" text="" percent="0" bottom="0">
      <formula>0</formula>
    </cfRule>
    <cfRule type="cellIs" rank="0" priority="55" equalAverage="0" operator="greaterThan" aboveAverage="0" dxfId="0" text="" percent="0" bottom="0">
      <formula>0</formula>
    </cfRule>
  </conditionalFormatting>
  <conditionalFormatting sqref="G106:H106">
    <cfRule type="cellIs" rank="0" priority="56" equalAverage="0" operator="lessThan" aboveAverage="0" dxfId="1" text="" percent="0" bottom="0">
      <formula>0</formula>
    </cfRule>
    <cfRule type="cellIs" rank="0" priority="57" equalAverage="0" operator="lessThan" aboveAverage="0" dxfId="2" text="" percent="0" bottom="0">
      <formula>0</formula>
    </cfRule>
    <cfRule type="cellIs" rank="0" priority="58" equalAverage="0" operator="greaterThan" aboveAverage="0" dxfId="0" text="" percent="0" bottom="0">
      <formula>0</formula>
    </cfRule>
  </conditionalFormatting>
  <conditionalFormatting sqref="E107:H107">
    <cfRule type="cellIs" rank="0" priority="59" equalAverage="0" operator="lessThan" aboveAverage="0" dxfId="1" text="" percent="0" bottom="0">
      <formula>0</formula>
    </cfRule>
    <cfRule type="cellIs" rank="0" priority="60" equalAverage="0" operator="lessThan" aboveAverage="0" dxfId="2" text="" percent="0" bottom="0">
      <formula>0</formula>
    </cfRule>
    <cfRule type="cellIs" rank="0" priority="61" equalAverage="0" operator="greaterThan" aboveAverage="0" dxfId="0" text="" percent="0" bottom="0">
      <formula>0</formula>
    </cfRule>
  </conditionalFormatting>
  <conditionalFormatting sqref="G105:H105">
    <cfRule type="cellIs" rank="0" priority="62" equalAverage="0" operator="lessThan" aboveAverage="0" dxfId="1" text="" percent="0" bottom="0">
      <formula>0</formula>
    </cfRule>
    <cfRule type="cellIs" rank="0" priority="63" equalAverage="0" operator="lessThan" aboveAverage="0" dxfId="2" text="" percent="0" bottom="0">
      <formula>0</formula>
    </cfRule>
    <cfRule type="cellIs" rank="0" priority="64" equalAverage="0" operator="greaterThan" aboveAverage="0" dxfId="0" text="" percent="0" bottom="0">
      <formula>0</formula>
    </cfRule>
  </conditionalFormatting>
  <conditionalFormatting sqref="G104:H104">
    <cfRule type="cellIs" rank="0" priority="65" equalAverage="0" operator="lessThan" aboveAverage="0" dxfId="1" text="" percent="0" bottom="0">
      <formula>0</formula>
    </cfRule>
    <cfRule type="cellIs" rank="0" priority="66" equalAverage="0" operator="lessThan" aboveAverage="0" dxfId="2" text="" percent="0" bottom="0">
      <formula>0</formula>
    </cfRule>
    <cfRule type="cellIs" rank="0" priority="67" equalAverage="0" operator="greaterThan" aboveAverage="0" dxfId="0" text="" percent="0" bottom="0">
      <formula>0</formula>
    </cfRule>
  </conditionalFormatting>
  <conditionalFormatting sqref="E104:F104">
    <cfRule type="cellIs" rank="0" priority="68" equalAverage="0" operator="lessThan" aboveAverage="0" dxfId="1" text="" percent="0" bottom="0">
      <formula>0</formula>
    </cfRule>
    <cfRule type="cellIs" rank="0" priority="69" equalAverage="0" operator="lessThan" aboveAverage="0" dxfId="2" text="" percent="0" bottom="0">
      <formula>0</formula>
    </cfRule>
    <cfRule type="cellIs" rank="0" priority="70" equalAverage="0" operator="greaterThan" aboveAverage="0" dxfId="0" text="" percent="0" bottom="0">
      <formula>0</formula>
    </cfRule>
  </conditionalFormatting>
  <conditionalFormatting sqref="E105:F105">
    <cfRule type="cellIs" rank="0" priority="71" equalAverage="0" operator="lessThan" aboveAverage="0" dxfId="1" text="" percent="0" bottom="0">
      <formula>0</formula>
    </cfRule>
    <cfRule type="cellIs" rank="0" priority="72" equalAverage="0" operator="lessThan" aboveAverage="0" dxfId="2" text="" percent="0" bottom="0">
      <formula>0</formula>
    </cfRule>
    <cfRule type="cellIs" rank="0" priority="73" equalAverage="0" operator="greaterThan" aboveAverage="0" dxfId="0" text="" percent="0" bottom="0">
      <formula>0</formula>
    </cfRule>
  </conditionalFormatting>
  <conditionalFormatting sqref="E106:F106">
    <cfRule type="cellIs" rank="0" priority="74" equalAverage="0" operator="lessThan" aboveAverage="0" dxfId="1" text="" percent="0" bottom="0">
      <formula>0</formula>
    </cfRule>
    <cfRule type="cellIs" rank="0" priority="75" equalAverage="0" operator="lessThan" aboveAverage="0" dxfId="2" text="" percent="0" bottom="0">
      <formula>0</formula>
    </cfRule>
    <cfRule type="cellIs" rank="0" priority="76" equalAverage="0" operator="greaterThan" aboveAverage="0" dxfId="0" text="" percent="0" bottom="0">
      <formula>0</formula>
    </cfRule>
  </conditionalFormatting>
  <conditionalFormatting sqref="G107:H107">
    <cfRule type="cellIs" rank="0" priority="77" equalAverage="0" operator="lessThan" aboveAverage="0" dxfId="1" text="" percent="0" bottom="0">
      <formula>0</formula>
    </cfRule>
    <cfRule type="cellIs" rank="0" priority="78" equalAverage="0" operator="lessThan" aboveAverage="0" dxfId="2" text="" percent="0" bottom="0">
      <formula>0</formula>
    </cfRule>
    <cfRule type="cellIs" rank="0" priority="79" equalAverage="0" operator="greaterThan" aboveAverage="0" dxfId="0" text="" percent="0" bottom="0">
      <formula>0</formula>
    </cfRule>
  </conditionalFormatting>
  <conditionalFormatting sqref="E108:H108">
    <cfRule type="cellIs" rank="0" priority="80" equalAverage="0" operator="lessThan" aboveAverage="0" dxfId="1" text="" percent="0" bottom="0">
      <formula>0</formula>
    </cfRule>
    <cfRule type="cellIs" rank="0" priority="81" equalAverage="0" operator="lessThan" aboveAverage="0" dxfId="2" text="" percent="0" bottom="0">
      <formula>0</formula>
    </cfRule>
    <cfRule type="cellIs" rank="0" priority="82" equalAverage="0" operator="greaterThan" aboveAverage="0" dxfId="0" text="" percent="0" bottom="0">
      <formula>0</formula>
    </cfRule>
    <cfRule type="cellIs" rank="0" priority="83" equalAverage="0" operator="lessThan" aboveAverage="0" dxfId="1" text="" percent="0" bottom="0">
      <formula>0</formula>
    </cfRule>
    <cfRule type="cellIs" rank="0" priority="84" equalAverage="0" operator="lessThan" aboveAverage="0" dxfId="2" text="" percent="0" bottom="0">
      <formula>0</formula>
    </cfRule>
    <cfRule type="cellIs" rank="0" priority="85" equalAverage="0" operator="greaterThan" aboveAverage="0" dxfId="0" text="" percent="0" bottom="0">
      <formula>0</formula>
    </cfRule>
  </conditionalFormatting>
  <conditionalFormatting sqref="E107:F107">
    <cfRule type="cellIs" rank="0" priority="86" equalAverage="0" operator="lessThan" aboveAverage="0" dxfId="1" text="" percent="0" bottom="0">
      <formula>0</formula>
    </cfRule>
    <cfRule type="cellIs" rank="0" priority="87" equalAverage="0" operator="lessThan" aboveAverage="0" dxfId="2" text="" percent="0" bottom="0">
      <formula>0</formula>
    </cfRule>
    <cfRule type="cellIs" rank="0" priority="88" equalAverage="0" operator="greaterThan" aboveAverage="0" dxfId="0" text="" percent="0" bottom="0">
      <formula>0</formula>
    </cfRule>
  </conditionalFormatting>
  <conditionalFormatting sqref="G108:H108">
    <cfRule type="cellIs" rank="0" priority="89" equalAverage="0" operator="lessThan" aboveAverage="0" dxfId="1" text="" percent="0" bottom="0">
      <formula>0</formula>
    </cfRule>
    <cfRule type="cellIs" rank="0" priority="90" equalAverage="0" operator="lessThan" aboveAverage="0" dxfId="2" text="" percent="0" bottom="0">
      <formula>0</formula>
    </cfRule>
    <cfRule type="cellIs" rank="0" priority="91" equalAverage="0" operator="greaterThan" aboveAverage="0" dxfId="0" text="" percent="0" bottom="0">
      <formula>0</formula>
    </cfRule>
  </conditionalFormatting>
  <conditionalFormatting sqref="E109:H109">
    <cfRule type="cellIs" rank="0" priority="92" equalAverage="0" operator="lessThan" aboveAverage="0" dxfId="1" text="" percent="0" bottom="0">
      <formula>0</formula>
    </cfRule>
    <cfRule type="cellIs" rank="0" priority="93" equalAverage="0" operator="lessThan" aboveAverage="0" dxfId="2" text="" percent="0" bottom="0">
      <formula>0</formula>
    </cfRule>
    <cfRule type="cellIs" rank="0" priority="94" equalAverage="0" operator="greaterThan" aboveAverage="0" dxfId="0" text="" percent="0" bottom="0">
      <formula>0</formula>
    </cfRule>
  </conditionalFormatting>
  <conditionalFormatting sqref="E108:F108">
    <cfRule type="cellIs" rank="0" priority="95" equalAverage="0" operator="lessThan" aboveAverage="0" dxfId="1" text="" percent="0" bottom="0">
      <formula>0</formula>
    </cfRule>
    <cfRule type="cellIs" rank="0" priority="96" equalAverage="0" operator="lessThan" aboveAverage="0" dxfId="2" text="" percent="0" bottom="0">
      <formula>0</formula>
    </cfRule>
    <cfRule type="cellIs" rank="0" priority="97" equalAverage="0" operator="greaterThan" aboveAverage="0" dxfId="0" text="" percent="0" bottom="0">
      <formula>0</formula>
    </cfRule>
  </conditionalFormatting>
  <conditionalFormatting sqref="C119:D119">
    <cfRule type="cellIs" rank="0" priority="98" equalAverage="0" operator="lessThan" aboveAverage="0" dxfId="1" text="" percent="0" bottom="0">
      <formula>0</formula>
    </cfRule>
    <cfRule type="cellIs" rank="0" priority="99" equalAverage="0" operator="greaterThan" aboveAverage="0" dxfId="0" text="" percent="0" bottom="0">
      <formula>0</formula>
    </cfRule>
    <cfRule type="cellIs" rank="0" priority="100" equalAverage="0" operator="greaterThan" aboveAverage="0" dxfId="0" text="" percent="0" bottom="0">
      <formula>0</formula>
    </cfRule>
  </conditionalFormatting>
  <hyperlinks>
    <hyperlink ref="A2" display="http://comexstat.mdic.gov.br/pt/geral/53274" r:id="rId1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landscape" paperSize="9" scale="100" fitToHeight="1" fitToWidth="1" pageOrder="downThenOver" blackAndWhite="0" draft="0" horizontalDpi="300" verticalDpi="300" copies="1"/>
  <drawing r:id="rId2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CC15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V1" activeCellId="1" sqref="C104:D110 BV1"/>
    </sheetView>
  </sheetViews>
  <sheetFormatPr baseColWidth="8" defaultColWidth="8.58984375" defaultRowHeight="13.5" zeroHeight="0" outlineLevelRow="0"/>
  <cols>
    <col width="6.54" customWidth="1" style="260" min="1" max="1"/>
    <col width="6.27" customWidth="1" style="301" min="2" max="2"/>
    <col width="17.27" customWidth="1" style="260" min="3" max="3"/>
    <col width="14.81" customWidth="1" style="260" min="4" max="4"/>
    <col width="12.71" customWidth="1" style="260" min="5" max="5"/>
    <col width="5.72" customWidth="1" style="260" min="6" max="6"/>
    <col width="6.18" customWidth="1" style="292" min="7" max="7"/>
    <col width="16.72" customWidth="1" style="260" min="8" max="8"/>
    <col width="15.45" customWidth="1" style="260" min="9" max="9"/>
    <col width="14.28" customWidth="1" style="260" min="10" max="10"/>
    <col width="6.01" customWidth="1" style="260" min="11" max="11"/>
    <col width="20.27" customWidth="1" style="260" min="12" max="12"/>
    <col width="16.54" customWidth="1" style="260" min="13" max="13"/>
    <col width="15.72" customWidth="1" style="260" min="14" max="14"/>
    <col width="4.71" customWidth="1" style="260" min="15" max="15"/>
    <col width="6.54" customWidth="1" style="260" min="16" max="16"/>
    <col width="6.27" customWidth="1" style="301" min="17" max="17"/>
    <col width="17.27" customWidth="1" style="260" min="18" max="18"/>
    <col width="14.81" customWidth="1" style="260" min="19" max="19"/>
    <col width="11.27" customWidth="1" style="260" min="20" max="20"/>
    <col width="6.72" customWidth="1" style="260" min="21" max="21"/>
    <col width="6.18" customWidth="1" style="292" min="22" max="22"/>
    <col width="16.72" customWidth="1" style="260" min="23" max="23"/>
    <col width="15.45" customWidth="1" style="260" min="24" max="24"/>
    <col width="14.28" customWidth="1" style="260" min="25" max="25"/>
    <col width="5.43" customWidth="1" style="260" min="26" max="26"/>
    <col width="20.27" customWidth="1" style="260" min="27" max="27"/>
    <col width="16.54" customWidth="1" style="260" min="28" max="28"/>
    <col width="15.72" customWidth="1" style="260" min="29" max="29"/>
    <col width="4.71" customWidth="1" style="260" min="30" max="30"/>
    <col width="6.54" customWidth="1" style="260" min="31" max="31"/>
    <col width="6.18" customWidth="1" style="292" min="32" max="32"/>
    <col width="16.72" customWidth="1" style="260" min="33" max="33"/>
    <col width="15.45" customWidth="1" style="260" min="34" max="34"/>
    <col width="14.28" customWidth="1" style="260" min="35" max="35"/>
    <col width="5.43" customWidth="1" style="260" min="36" max="36"/>
    <col width="20.27" customWidth="1" style="260" min="37" max="37"/>
    <col width="16.54" customWidth="1" style="260" min="38" max="38"/>
    <col width="15.72" customWidth="1" style="260" min="39" max="39"/>
    <col width="4.29" customWidth="1" style="260" min="40" max="40"/>
    <col width="4.17" customWidth="1" style="510" min="41" max="41"/>
    <col width="3.54" customWidth="1" style="260" min="42" max="42"/>
    <col width="6.54" customWidth="1" style="260" min="43" max="43"/>
    <col width="6.27" customWidth="1" style="301" min="44" max="44"/>
    <col width="17.27" customWidth="1" style="260" min="45" max="45"/>
    <col width="14.81" customWidth="1" style="260" min="46" max="46"/>
    <col width="11.27" customWidth="1" style="260" min="47" max="47"/>
    <col width="5.72" customWidth="1" style="260" min="48" max="48"/>
    <col width="6.18" customWidth="1" style="292" min="49" max="49"/>
    <col width="16.72" customWidth="1" style="260" min="50" max="50"/>
    <col width="15.45" customWidth="1" style="260" min="51" max="51"/>
    <col width="14.28" customWidth="1" style="260" min="52" max="52"/>
    <col width="6.01" customWidth="1" style="260" min="53" max="53"/>
    <col width="20.27" customWidth="1" style="260" min="54" max="54"/>
    <col width="16.54" customWidth="1" style="260" min="55" max="55"/>
    <col width="15.72" customWidth="1" style="260" min="56" max="56"/>
    <col width="4.71" customWidth="1" style="260" min="57" max="57"/>
    <col width="6.54" customWidth="1" style="260" min="58" max="58"/>
    <col width="6.27" customWidth="1" style="301" min="59" max="59"/>
    <col width="17.27" customWidth="1" style="260" min="60" max="60"/>
    <col width="14.81" customWidth="1" style="260" min="61" max="61"/>
    <col width="11.27" customWidth="1" style="260" min="62" max="62"/>
    <col width="6.72" customWidth="1" style="260" min="63" max="63"/>
    <col width="6.18" customWidth="1" style="292" min="64" max="64"/>
    <col width="16.72" customWidth="1" style="260" min="65" max="65"/>
    <col width="15.45" customWidth="1" style="260" min="66" max="66"/>
    <col width="14.28" customWidth="1" style="260" min="67" max="67"/>
    <col width="5.43" customWidth="1" style="260" min="68" max="68"/>
    <col width="20.27" customWidth="1" style="260" min="69" max="69"/>
    <col width="16.54" customWidth="1" style="260" min="70" max="70"/>
    <col width="15.72" customWidth="1" style="260" min="71" max="71"/>
    <col width="4.71" customWidth="1" style="260" min="72" max="72"/>
    <col width="6.54" customWidth="1" style="260" min="73" max="73"/>
    <col width="6.18" customWidth="1" style="292" min="74" max="74"/>
    <col width="16.72" customWidth="1" style="260" min="75" max="75"/>
    <col width="15.45" customWidth="1" style="260" min="76" max="76"/>
    <col width="14.28" customWidth="1" style="260" min="77" max="77"/>
    <col width="5.43" customWidth="1" style="260" min="78" max="78"/>
    <col width="20.27" customWidth="1" style="260" min="79" max="79"/>
    <col width="16.54" customWidth="1" style="260" min="80" max="80"/>
    <col width="15.72" customWidth="1" style="260" min="81" max="81"/>
    <col width="7.54" customWidth="1" style="260" min="82" max="82"/>
  </cols>
  <sheetData>
    <row r="1" ht="15" customHeight="1" s="261">
      <c r="A1" s="511" t="inlineStr">
        <is>
          <t>ACUMULADO NO ANO ATUAL - BRASIL</t>
        </is>
      </c>
      <c r="B1" s="512" t="inlineStr">
        <is>
          <t>Ano</t>
        </is>
      </c>
      <c r="C1" s="513" t="inlineStr">
        <is>
          <t>Países</t>
        </is>
      </c>
      <c r="D1" s="301" t="inlineStr">
        <is>
          <t>Valor FOB (US$)</t>
        </is>
      </c>
      <c r="E1" s="301" t="inlineStr">
        <is>
          <t>Quilograma Líquido</t>
        </is>
      </c>
      <c r="F1" s="511" t="inlineStr">
        <is>
          <t>ACUMULADO NO ANO ANTERIOR - BRASIL</t>
        </is>
      </c>
      <c r="G1" s="512" t="inlineStr">
        <is>
          <t>Ano</t>
        </is>
      </c>
      <c r="H1" s="513" t="n"/>
      <c r="I1" s="301" t="n"/>
      <c r="J1" s="301" t="n"/>
      <c r="L1" s="513" t="inlineStr">
        <is>
          <t>Países</t>
        </is>
      </c>
      <c r="M1" s="301" t="inlineStr">
        <is>
          <t>Valor FOB (US$)</t>
        </is>
      </c>
      <c r="N1" s="301" t="inlineStr">
        <is>
          <t>kg Líquido</t>
        </is>
      </c>
      <c r="P1" s="511" t="inlineStr">
        <is>
          <t>MÊS ATUAL - BRASIL</t>
        </is>
      </c>
      <c r="Q1" s="512" t="inlineStr">
        <is>
          <t>Ano</t>
        </is>
      </c>
      <c r="R1" s="513" t="n"/>
      <c r="S1" s="301" t="n"/>
      <c r="T1" s="301" t="n"/>
      <c r="U1" s="511" t="inlineStr">
        <is>
          <t>MESMO MÊS DO ANO ANTERIOR - BRASIL</t>
        </is>
      </c>
      <c r="V1" s="512" t="inlineStr">
        <is>
          <t>Ano</t>
        </is>
      </c>
      <c r="W1" s="513" t="n"/>
      <c r="X1" s="301" t="n"/>
      <c r="Y1" s="301" t="n"/>
      <c r="AA1" s="514" t="inlineStr">
        <is>
          <t>Países</t>
        </is>
      </c>
      <c r="AB1" s="301" t="inlineStr">
        <is>
          <t>Valor FOB (US$)</t>
        </is>
      </c>
      <c r="AC1" s="301" t="inlineStr">
        <is>
          <t>kg Líquido</t>
        </is>
      </c>
      <c r="AE1" s="511" t="inlineStr">
        <is>
          <t>MÊS ANTERIOR - BRASIL</t>
        </is>
      </c>
      <c r="AF1" s="512" t="inlineStr">
        <is>
          <t>Ano</t>
        </is>
      </c>
      <c r="AG1" s="513" t="n"/>
      <c r="AH1" s="301" t="n"/>
      <c r="AI1" s="301" t="n"/>
      <c r="AK1" s="514" t="inlineStr">
        <is>
          <t>Países</t>
        </is>
      </c>
      <c r="AL1" s="301" t="inlineStr">
        <is>
          <t>Valor FOB (US$)</t>
        </is>
      </c>
      <c r="AM1" s="301" t="inlineStr">
        <is>
          <t>kg Líquido</t>
        </is>
      </c>
      <c r="AQ1" s="511" t="inlineStr">
        <is>
          <t>ACUMULADO NO ANO ATUAL - SC</t>
        </is>
      </c>
      <c r="AR1" s="512" t="inlineStr">
        <is>
          <t>Ano</t>
        </is>
      </c>
      <c r="AS1" s="513" t="inlineStr">
        <is>
          <t>Países</t>
        </is>
      </c>
      <c r="AT1" s="301" t="inlineStr">
        <is>
          <t>Valor FOB (US$)</t>
        </is>
      </c>
      <c r="AU1" s="301" t="inlineStr">
        <is>
          <t>Quilograma Líquido</t>
        </is>
      </c>
      <c r="AV1" s="511" t="inlineStr">
        <is>
          <t>ACUMULADO NO ANO ANTERIOR - SC</t>
        </is>
      </c>
      <c r="AW1" s="512" t="inlineStr">
        <is>
          <t>Ano</t>
        </is>
      </c>
      <c r="AX1" s="513" t="inlineStr">
        <is>
          <t>Países</t>
        </is>
      </c>
      <c r="AY1" s="301" t="inlineStr">
        <is>
          <t>Valor FOB (US$)</t>
        </is>
      </c>
      <c r="AZ1" s="301" t="inlineStr">
        <is>
          <t>Quilograma Líquido</t>
        </is>
      </c>
      <c r="BB1" s="513" t="inlineStr">
        <is>
          <t>Países</t>
        </is>
      </c>
      <c r="BC1" s="301" t="inlineStr">
        <is>
          <t>Valor FOB (US$)</t>
        </is>
      </c>
      <c r="BD1" s="301" t="inlineStr">
        <is>
          <t>kg Líquido</t>
        </is>
      </c>
      <c r="BF1" s="511" t="inlineStr">
        <is>
          <t>MÊS ATUAL - SC</t>
        </is>
      </c>
      <c r="BG1" s="512" t="inlineStr">
        <is>
          <t>Ano</t>
        </is>
      </c>
      <c r="BH1" s="513" t="inlineStr">
        <is>
          <t>Países</t>
        </is>
      </c>
      <c r="BI1" s="301" t="inlineStr">
        <is>
          <t>Valor FOB (US$)</t>
        </is>
      </c>
      <c r="BJ1" s="301" t="inlineStr">
        <is>
          <t>Quilograma Líquido</t>
        </is>
      </c>
      <c r="BK1" s="511" t="inlineStr">
        <is>
          <t>MESMO MÊS DO ANO ANTERIOR - SC</t>
        </is>
      </c>
      <c r="BL1" s="512" t="inlineStr">
        <is>
          <t>Ano</t>
        </is>
      </c>
      <c r="BM1" s="513" t="inlineStr">
        <is>
          <t>Países</t>
        </is>
      </c>
      <c r="BN1" s="301" t="inlineStr">
        <is>
          <t>Valor FOB (US$)</t>
        </is>
      </c>
      <c r="BO1" s="301" t="inlineStr">
        <is>
          <t>Quilograma Líquido</t>
        </is>
      </c>
      <c r="BQ1" s="514" t="inlineStr">
        <is>
          <t>Países</t>
        </is>
      </c>
      <c r="BR1" s="301" t="inlineStr">
        <is>
          <t>Valor FOB (US$)</t>
        </is>
      </c>
      <c r="BS1" s="301" t="inlineStr">
        <is>
          <t>kg Líquido</t>
        </is>
      </c>
      <c r="BU1" s="511" t="inlineStr">
        <is>
          <t>MÊS ANTERIOR - SC</t>
        </is>
      </c>
      <c r="BV1" s="512" t="inlineStr">
        <is>
          <t>Ano</t>
        </is>
      </c>
      <c r="BW1" s="513" t="inlineStr">
        <is>
          <t>Países</t>
        </is>
      </c>
      <c r="BX1" s="301" t="inlineStr">
        <is>
          <t>Valor FOB (US$)</t>
        </is>
      </c>
      <c r="BY1" s="301" t="inlineStr">
        <is>
          <t>Quilograma Líquido</t>
        </is>
      </c>
      <c r="CA1" s="514" t="inlineStr">
        <is>
          <t>Países</t>
        </is>
      </c>
      <c r="CB1" s="301" t="inlineStr">
        <is>
          <t>Valor FOB (US$)</t>
        </is>
      </c>
      <c r="CC1" s="301" t="inlineStr">
        <is>
          <t>kg Líquido</t>
        </is>
      </c>
    </row>
    <row r="2" ht="13.5" customHeight="1" s="261">
      <c r="B2" s="515" t="n">
        <v>2022</v>
      </c>
      <c r="C2" s="516" t="inlineStr">
        <is>
          <t>China</t>
        </is>
      </c>
      <c r="D2" s="295" t="n">
        <v>650057415</v>
      </c>
      <c r="E2" s="295" t="n">
        <v>293716845</v>
      </c>
      <c r="G2" s="517" t="n">
        <v>2021</v>
      </c>
      <c r="H2" s="516" t="inlineStr">
        <is>
          <t>China</t>
        </is>
      </c>
      <c r="I2" s="295" t="n">
        <v>588116020</v>
      </c>
      <c r="J2" s="295" t="n">
        <v>314269374</v>
      </c>
      <c r="L2" s="260">
        <f>C2</f>
        <v/>
      </c>
      <c r="M2" s="260">
        <f>VLOOKUP(C2,H:J,2,0)</f>
        <v/>
      </c>
      <c r="N2" s="260">
        <f>VLOOKUP(C2,H:J,3,0)</f>
        <v/>
      </c>
      <c r="Q2" s="515" t="n">
        <v>2022</v>
      </c>
      <c r="R2" s="516" t="inlineStr">
        <is>
          <t>China</t>
        </is>
      </c>
      <c r="S2" s="295" t="n">
        <v>121565973</v>
      </c>
      <c r="T2" s="295" t="n">
        <v>46502484</v>
      </c>
      <c r="V2" s="517" t="n">
        <v>2021</v>
      </c>
      <c r="W2" s="516" t="inlineStr">
        <is>
          <t>China</t>
        </is>
      </c>
      <c r="X2" s="295" t="n">
        <v>110255236</v>
      </c>
      <c r="Y2" s="295" t="n">
        <v>56463557</v>
      </c>
      <c r="AA2" s="260">
        <f>R2</f>
        <v/>
      </c>
      <c r="AB2" s="260">
        <f>VLOOKUP(R2,W:Y,2,0)</f>
        <v/>
      </c>
      <c r="AC2" s="260">
        <f>VLOOKUP(R2,W:Y,3,0)</f>
        <v/>
      </c>
      <c r="AF2" s="517" t="n">
        <v>2022</v>
      </c>
      <c r="AG2" s="516" t="inlineStr">
        <is>
          <t>China</t>
        </is>
      </c>
      <c r="AH2" s="295" t="n">
        <v>120737117</v>
      </c>
      <c r="AI2" s="295" t="n">
        <v>50286830</v>
      </c>
      <c r="AK2" s="260">
        <f>R2</f>
        <v/>
      </c>
      <c r="AL2" s="260">
        <f>VLOOKUP(R2,AG:AI,2,0)</f>
        <v/>
      </c>
      <c r="AM2" s="260">
        <f>VLOOKUP(R2,AG:AI,3,0)</f>
        <v/>
      </c>
      <c r="AR2" s="515" t="n">
        <v>2022</v>
      </c>
      <c r="AS2" s="516" t="inlineStr">
        <is>
          <t>Japão</t>
        </is>
      </c>
      <c r="AT2" s="295" t="n">
        <v>147182095</v>
      </c>
      <c r="AU2" s="295" t="n">
        <v>68697232</v>
      </c>
      <c r="AW2" s="517" t="n">
        <v>2021</v>
      </c>
      <c r="AX2" s="516" t="inlineStr">
        <is>
          <t>Japão</t>
        </is>
      </c>
      <c r="AY2" s="295" t="n">
        <v>135198164</v>
      </c>
      <c r="AZ2" s="295" t="n">
        <v>75161914</v>
      </c>
      <c r="BB2" s="260">
        <f>AS2</f>
        <v/>
      </c>
      <c r="BC2" s="260">
        <f>VLOOKUP(AS2,AX:AZ,2,0)</f>
        <v/>
      </c>
      <c r="BD2" s="260">
        <f>VLOOKUP(AS2,AX:AZ,3,0)</f>
        <v/>
      </c>
      <c r="BG2" s="515" t="n">
        <v>2022</v>
      </c>
      <c r="BH2" s="516" t="inlineStr">
        <is>
          <t>Japão</t>
        </is>
      </c>
      <c r="BI2" s="295" t="n">
        <v>28532285</v>
      </c>
      <c r="BJ2" s="295" t="n">
        <v>11755399</v>
      </c>
      <c r="BL2" s="517" t="n">
        <v>2021</v>
      </c>
      <c r="BM2" s="516" t="inlineStr">
        <is>
          <t>Japão</t>
        </is>
      </c>
      <c r="BN2" s="295" t="n">
        <v>27091353</v>
      </c>
      <c r="BO2" s="295" t="n">
        <v>14495272</v>
      </c>
      <c r="BQ2" s="260">
        <f>BH2</f>
        <v/>
      </c>
      <c r="BR2" s="260">
        <f>VLOOKUP(BH2,BM:BO,2,0)</f>
        <v/>
      </c>
      <c r="BS2" s="260">
        <f>VLOOKUP(BH2,BM:BO,3,0)</f>
        <v/>
      </c>
      <c r="BV2" s="517" t="n">
        <v>2022</v>
      </c>
      <c r="BW2" s="516" t="inlineStr">
        <is>
          <t>Emirados Árabes Unidos</t>
        </is>
      </c>
      <c r="BX2" s="295" t="n">
        <v>25349806</v>
      </c>
      <c r="BY2" s="295" t="n">
        <v>9698276</v>
      </c>
      <c r="CA2" s="260">
        <f>BH2</f>
        <v/>
      </c>
      <c r="CB2" s="260">
        <f>VLOOKUP(BH2,BW:BY,2,0)</f>
        <v/>
      </c>
      <c r="CC2" s="260">
        <f>VLOOKUP(BH2,BW:BY,3,0)</f>
        <v/>
      </c>
    </row>
    <row r="3" ht="13.5" customHeight="1" s="261">
      <c r="B3" s="515" t="n">
        <v>2022</v>
      </c>
      <c r="C3" s="516" t="inlineStr">
        <is>
          <t>Emirados Árabes Unidos</t>
        </is>
      </c>
      <c r="D3" s="295" t="n">
        <v>510854721</v>
      </c>
      <c r="E3" s="295" t="n">
        <v>245005698</v>
      </c>
      <c r="G3" s="517" t="n">
        <v>2021</v>
      </c>
      <c r="H3" s="516" t="inlineStr">
        <is>
          <t>Arábia Saudita</t>
        </is>
      </c>
      <c r="I3" s="295" t="n">
        <v>396364754</v>
      </c>
      <c r="J3" s="295" t="n">
        <v>230093607</v>
      </c>
      <c r="L3" s="260">
        <f>C3</f>
        <v/>
      </c>
      <c r="M3" s="260">
        <f>VLOOKUP(C3,H:J,2,0)</f>
        <v/>
      </c>
      <c r="N3" s="260">
        <f>VLOOKUP(C3,H:J,3,0)</f>
        <v/>
      </c>
      <c r="Q3" s="515" t="n">
        <v>2022</v>
      </c>
      <c r="R3" s="516" t="inlineStr">
        <is>
          <t>Arábia Saudita</t>
        </is>
      </c>
      <c r="S3" s="295" t="n">
        <v>105257621</v>
      </c>
      <c r="T3" s="295" t="n">
        <v>39061251</v>
      </c>
      <c r="V3" s="517" t="n">
        <v>2021</v>
      </c>
      <c r="W3" s="516" t="inlineStr">
        <is>
          <t>Japão</t>
        </is>
      </c>
      <c r="X3" s="295" t="n">
        <v>67358010</v>
      </c>
      <c r="Y3" s="295" t="n">
        <v>36053323</v>
      </c>
      <c r="AA3" s="260">
        <f>R3</f>
        <v/>
      </c>
      <c r="AB3" s="260">
        <f>VLOOKUP(R3,W:Y,2,0)</f>
        <v/>
      </c>
      <c r="AC3" s="260">
        <f>VLOOKUP(R3,W:Y,3,0)</f>
        <v/>
      </c>
      <c r="AF3" s="517" t="n">
        <v>2022</v>
      </c>
      <c r="AG3" s="516" t="inlineStr">
        <is>
          <t>Emirados Árabes Unidos</t>
        </is>
      </c>
      <c r="AH3" s="295" t="n">
        <v>105425620</v>
      </c>
      <c r="AI3" s="295" t="n">
        <v>44834161</v>
      </c>
      <c r="AK3" s="260">
        <f>R3</f>
        <v/>
      </c>
      <c r="AL3" s="260">
        <f>VLOOKUP(R3,AG:AI,2,0)</f>
        <v/>
      </c>
      <c r="AM3" s="260">
        <f>VLOOKUP(R3,AG:AI,3,0)</f>
        <v/>
      </c>
      <c r="AR3" s="515" t="n">
        <v>2022</v>
      </c>
      <c r="AS3" s="516" t="inlineStr">
        <is>
          <t>Países Baixos (Holanda)</t>
        </is>
      </c>
      <c r="AT3" s="295" t="n">
        <v>111424413</v>
      </c>
      <c r="AU3" s="295" t="n">
        <v>39024176</v>
      </c>
      <c r="AW3" s="517" t="n">
        <v>2021</v>
      </c>
      <c r="AX3" s="516" t="inlineStr">
        <is>
          <t>China</t>
        </is>
      </c>
      <c r="AY3" s="295" t="n">
        <v>92575139</v>
      </c>
      <c r="AZ3" s="295" t="n">
        <v>51290345</v>
      </c>
      <c r="BB3" s="260">
        <f>AS3</f>
        <v/>
      </c>
      <c r="BC3" s="260">
        <f>VLOOKUP(AS3,AX:AZ,2,0)</f>
        <v/>
      </c>
      <c r="BD3" s="260">
        <f>VLOOKUP(AS3,AX:AZ,3,0)</f>
        <v/>
      </c>
      <c r="BG3" s="515" t="n">
        <v>2022</v>
      </c>
      <c r="BH3" s="516" t="inlineStr">
        <is>
          <t>Emirados Árabes Unidos</t>
        </is>
      </c>
      <c r="BI3" s="295" t="n">
        <v>22746402</v>
      </c>
      <c r="BJ3" s="295" t="n">
        <v>8137470</v>
      </c>
      <c r="BL3" s="517" t="n">
        <v>2021</v>
      </c>
      <c r="BM3" s="516" t="inlineStr">
        <is>
          <t>Arábia Saudita</t>
        </is>
      </c>
      <c r="BN3" s="295" t="n">
        <v>17851232</v>
      </c>
      <c r="BO3" s="295" t="n">
        <v>9798808</v>
      </c>
      <c r="BQ3" s="260">
        <f>BH3</f>
        <v/>
      </c>
      <c r="BR3" s="260">
        <f>VLOOKUP(BH3,BM:BO,2,0)</f>
        <v/>
      </c>
      <c r="BS3" s="260">
        <f>VLOOKUP(BH3,BM:BO,3,0)</f>
        <v/>
      </c>
      <c r="BV3" s="517" t="n">
        <v>2022</v>
      </c>
      <c r="BW3" s="516" t="inlineStr">
        <is>
          <t>Arábia Saudita</t>
        </is>
      </c>
      <c r="BX3" s="295" t="n">
        <v>23605400</v>
      </c>
      <c r="BY3" s="295" t="n">
        <v>9963013</v>
      </c>
      <c r="CA3" s="260">
        <f>BH3</f>
        <v/>
      </c>
      <c r="CB3" s="260">
        <f>VLOOKUP(BH3,BW:BY,2,0)</f>
        <v/>
      </c>
      <c r="CC3" s="260">
        <f>VLOOKUP(BH3,BW:BY,3,0)</f>
        <v/>
      </c>
    </row>
    <row r="4" ht="13.5" customHeight="1" s="261">
      <c r="B4" s="515" t="n">
        <v>2022</v>
      </c>
      <c r="C4" s="516" t="inlineStr">
        <is>
          <t>Japão</t>
        </is>
      </c>
      <c r="D4" s="295" t="n">
        <v>441670586</v>
      </c>
      <c r="E4" s="295" t="n">
        <v>202695519</v>
      </c>
      <c r="G4" s="517" t="n">
        <v>2021</v>
      </c>
      <c r="H4" s="516" t="inlineStr">
        <is>
          <t>Japão</t>
        </is>
      </c>
      <c r="I4" s="295" t="n">
        <v>362075819</v>
      </c>
      <c r="J4" s="295" t="n">
        <v>199958530</v>
      </c>
      <c r="L4" s="260">
        <f>C4</f>
        <v/>
      </c>
      <c r="M4" s="260">
        <f>VLOOKUP(C4,H:J,2,0)</f>
        <v/>
      </c>
      <c r="N4" s="260">
        <f>VLOOKUP(C4,H:J,3,0)</f>
        <v/>
      </c>
      <c r="Q4" s="515" t="n">
        <v>2022</v>
      </c>
      <c r="R4" s="516" t="inlineStr">
        <is>
          <t>Japão</t>
        </is>
      </c>
      <c r="S4" s="295" t="n">
        <v>90835176</v>
      </c>
      <c r="T4" s="295" t="n">
        <v>37159714</v>
      </c>
      <c r="V4" s="517" t="n">
        <v>2021</v>
      </c>
      <c r="W4" s="516" t="inlineStr">
        <is>
          <t>Emirados Árabes Unidos</t>
        </is>
      </c>
      <c r="X4" s="295" t="n">
        <v>52551167</v>
      </c>
      <c r="Y4" s="295" t="n">
        <v>30129663</v>
      </c>
      <c r="AA4" s="260">
        <f>R4</f>
        <v/>
      </c>
      <c r="AB4" s="260">
        <f>VLOOKUP(R4,W:Y,2,0)</f>
        <v/>
      </c>
      <c r="AC4" s="260">
        <f>VLOOKUP(R4,W:Y,3,0)</f>
        <v/>
      </c>
      <c r="AF4" s="517" t="n">
        <v>2022</v>
      </c>
      <c r="AG4" s="516" t="inlineStr">
        <is>
          <t>Arábia Saudita</t>
        </is>
      </c>
      <c r="AH4" s="295" t="n">
        <v>94694835</v>
      </c>
      <c r="AI4" s="295" t="n">
        <v>36789781</v>
      </c>
      <c r="AK4" s="260">
        <f>R4</f>
        <v/>
      </c>
      <c r="AL4" s="260">
        <f>VLOOKUP(R4,AG:AI,2,0)</f>
        <v/>
      </c>
      <c r="AM4" s="260">
        <f>VLOOKUP(R4,AG:AI,3,0)</f>
        <v/>
      </c>
      <c r="AR4" s="515" t="n">
        <v>2022</v>
      </c>
      <c r="AS4" s="516" t="inlineStr">
        <is>
          <t>Emirados Árabes Unidos</t>
        </is>
      </c>
      <c r="AT4" s="295" t="n">
        <v>108206686</v>
      </c>
      <c r="AU4" s="295" t="n">
        <v>46234488</v>
      </c>
      <c r="AW4" s="517" t="n">
        <v>2021</v>
      </c>
      <c r="AX4" s="516" t="inlineStr">
        <is>
          <t>Arábia Saudita</t>
        </is>
      </c>
      <c r="AY4" s="295" t="n">
        <v>82734601</v>
      </c>
      <c r="AZ4" s="295" t="n">
        <v>45190927</v>
      </c>
      <c r="BB4" s="260">
        <f>AS4</f>
        <v/>
      </c>
      <c r="BC4" s="260">
        <f>VLOOKUP(AS4,AX:AZ,2,0)</f>
        <v/>
      </c>
      <c r="BD4" s="260">
        <f>VLOOKUP(AS4,AX:AZ,3,0)</f>
        <v/>
      </c>
      <c r="BG4" s="515" t="n">
        <v>2022</v>
      </c>
      <c r="BH4" s="516" t="inlineStr">
        <is>
          <t>China</t>
        </is>
      </c>
      <c r="BI4" s="295" t="n">
        <v>21928856</v>
      </c>
      <c r="BJ4" s="295" t="n">
        <v>8753201</v>
      </c>
      <c r="BL4" s="517" t="n">
        <v>2021</v>
      </c>
      <c r="BM4" s="516" t="inlineStr">
        <is>
          <t>China</t>
        </is>
      </c>
      <c r="BN4" s="295" t="n">
        <v>16731524</v>
      </c>
      <c r="BO4" s="295" t="n">
        <v>8070418</v>
      </c>
      <c r="BQ4" s="260">
        <f>BH4</f>
        <v/>
      </c>
      <c r="BR4" s="260">
        <f>VLOOKUP(BH4,BM:BO,2,0)</f>
        <v/>
      </c>
      <c r="BS4" s="260">
        <f>VLOOKUP(BH4,BM:BO,3,0)</f>
        <v/>
      </c>
      <c r="BV4" s="517" t="n">
        <v>2022</v>
      </c>
      <c r="BW4" s="516" t="inlineStr">
        <is>
          <t>Japão</t>
        </is>
      </c>
      <c r="BX4" s="295" t="n">
        <v>23093474</v>
      </c>
      <c r="BY4" s="295" t="n">
        <v>10027273</v>
      </c>
      <c r="CA4" s="260">
        <f>BH4</f>
        <v/>
      </c>
      <c r="CB4" s="260">
        <f>VLOOKUP(BH4,BW:BY,2,0)</f>
        <v/>
      </c>
      <c r="CC4" s="260">
        <f>VLOOKUP(BH4,BW:BY,3,0)</f>
        <v/>
      </c>
    </row>
    <row r="5" ht="13.5" customHeight="1" s="261">
      <c r="B5" s="515" t="n">
        <v>2022</v>
      </c>
      <c r="C5" s="516" t="inlineStr">
        <is>
          <t>Arábia Saudita</t>
        </is>
      </c>
      <c r="D5" s="295" t="n">
        <v>399111398</v>
      </c>
      <c r="E5" s="295" t="n">
        <v>163135205</v>
      </c>
      <c r="G5" s="517" t="n">
        <v>2021</v>
      </c>
      <c r="H5" s="516" t="inlineStr">
        <is>
          <t>Emirados Árabes Unidos</t>
        </is>
      </c>
      <c r="I5" s="295" t="n">
        <v>239876444</v>
      </c>
      <c r="J5" s="295" t="n">
        <v>147301230</v>
      </c>
      <c r="L5" s="260">
        <f>C5</f>
        <v/>
      </c>
      <c r="M5" s="260">
        <f>VLOOKUP(C5,H:J,2,0)</f>
        <v/>
      </c>
      <c r="N5" s="260">
        <f>VLOOKUP(C5,H:J,3,0)</f>
        <v/>
      </c>
      <c r="Q5" s="515" t="n">
        <v>2022</v>
      </c>
      <c r="R5" s="516" t="inlineStr">
        <is>
          <t>Emirados Árabes Unidos</t>
        </is>
      </c>
      <c r="S5" s="295" t="n">
        <v>85777415</v>
      </c>
      <c r="T5" s="295" t="n">
        <v>35612547</v>
      </c>
      <c r="V5" s="517" t="n">
        <v>2021</v>
      </c>
      <c r="W5" s="516" t="inlineStr">
        <is>
          <t>Arábia Saudita</t>
        </is>
      </c>
      <c r="X5" s="295" t="n">
        <v>41126078</v>
      </c>
      <c r="Y5" s="295" t="n">
        <v>23167154</v>
      </c>
      <c r="AA5" s="260">
        <f>R5</f>
        <v/>
      </c>
      <c r="AB5" s="260">
        <f>VLOOKUP(R5,W:Y,2,0)</f>
        <v/>
      </c>
      <c r="AC5" s="260">
        <f>VLOOKUP(R5,W:Y,3,0)</f>
        <v/>
      </c>
      <c r="AF5" s="517" t="n">
        <v>2022</v>
      </c>
      <c r="AG5" s="516" t="inlineStr">
        <is>
          <t>Japão</t>
        </is>
      </c>
      <c r="AH5" s="295" t="n">
        <v>76862442</v>
      </c>
      <c r="AI5" s="295" t="n">
        <v>33119421</v>
      </c>
      <c r="AK5" s="260">
        <f>R5</f>
        <v/>
      </c>
      <c r="AL5" s="260">
        <f>VLOOKUP(R5,AG:AI,2,0)</f>
        <v/>
      </c>
      <c r="AM5" s="260">
        <f>VLOOKUP(R5,AG:AI,3,0)</f>
        <v/>
      </c>
      <c r="AR5" s="515" t="n">
        <v>2022</v>
      </c>
      <c r="AS5" s="516" t="inlineStr">
        <is>
          <t>Arábia Saudita</t>
        </is>
      </c>
      <c r="AT5" s="295" t="n">
        <v>106471573</v>
      </c>
      <c r="AU5" s="295" t="n">
        <v>48309334</v>
      </c>
      <c r="AW5" s="517" t="n">
        <v>2021</v>
      </c>
      <c r="AX5" s="516" t="inlineStr">
        <is>
          <t>Países Baixos (Holanda)</t>
        </is>
      </c>
      <c r="AY5" s="295" t="n">
        <v>77384835</v>
      </c>
      <c r="AZ5" s="295" t="n">
        <v>34045728</v>
      </c>
      <c r="BB5" s="260">
        <f>AS5</f>
        <v/>
      </c>
      <c r="BC5" s="260">
        <f>VLOOKUP(AS5,AX:AZ,2,0)</f>
        <v/>
      </c>
      <c r="BD5" s="260">
        <f>VLOOKUP(AS5,AX:AZ,3,0)</f>
        <v/>
      </c>
      <c r="BG5" s="515" t="n">
        <v>2022</v>
      </c>
      <c r="BH5" s="516" t="inlineStr">
        <is>
          <t>Países Baixos (Holanda)</t>
        </is>
      </c>
      <c r="BI5" s="295" t="n">
        <v>21642875</v>
      </c>
      <c r="BJ5" s="295" t="n">
        <v>7428524</v>
      </c>
      <c r="BL5" s="517" t="n">
        <v>2021</v>
      </c>
      <c r="BM5" s="516" t="inlineStr">
        <is>
          <t>Países Baixos (Holanda)</t>
        </is>
      </c>
      <c r="BN5" s="295" t="n">
        <v>16588350</v>
      </c>
      <c r="BO5" s="295" t="n">
        <v>7428759</v>
      </c>
      <c r="BQ5" s="260">
        <f>BH5</f>
        <v/>
      </c>
      <c r="BR5" s="260">
        <f>VLOOKUP(BH5,BM:BO,2,0)</f>
        <v/>
      </c>
      <c r="BS5" s="260">
        <f>VLOOKUP(BH5,BM:BO,3,0)</f>
        <v/>
      </c>
      <c r="BV5" s="517" t="n">
        <v>2022</v>
      </c>
      <c r="BW5" s="516" t="inlineStr">
        <is>
          <t>Países Baixos (Holanda)</t>
        </is>
      </c>
      <c r="BX5" s="295" t="n">
        <v>20802201</v>
      </c>
      <c r="BY5" s="295" t="n">
        <v>6578640</v>
      </c>
      <c r="CA5" s="260">
        <f>BH5</f>
        <v/>
      </c>
      <c r="CB5" s="260">
        <f>VLOOKUP(BH5,BW:BY,2,0)</f>
        <v/>
      </c>
      <c r="CC5" s="260">
        <f>VLOOKUP(BH5,BW:BY,3,0)</f>
        <v/>
      </c>
    </row>
    <row r="6" ht="13.5" customHeight="1" s="261">
      <c r="B6" s="515" t="n">
        <v>2022</v>
      </c>
      <c r="C6" s="516" t="inlineStr">
        <is>
          <t>Países Baixos (Holanda)</t>
        </is>
      </c>
      <c r="D6" s="295" t="n">
        <v>225992904</v>
      </c>
      <c r="E6" s="295" t="n">
        <v>81151964</v>
      </c>
      <c r="G6" s="517" t="n">
        <v>2021</v>
      </c>
      <c r="H6" s="516" t="inlineStr">
        <is>
          <t>Países Baixos (Holanda)</t>
        </is>
      </c>
      <c r="I6" s="295" t="n">
        <v>130913103</v>
      </c>
      <c r="J6" s="295" t="n">
        <v>62673613</v>
      </c>
      <c r="L6" s="260">
        <f>C6</f>
        <v/>
      </c>
      <c r="M6" s="260">
        <f>VLOOKUP(C6,H:J,2,0)</f>
        <v/>
      </c>
      <c r="N6" s="260">
        <f>VLOOKUP(C6,H:J,3,0)</f>
        <v/>
      </c>
      <c r="Q6" s="515" t="n">
        <v>2022</v>
      </c>
      <c r="R6" s="516" t="inlineStr">
        <is>
          <t>Países Baixos (Holanda)</t>
        </is>
      </c>
      <c r="S6" s="295" t="n">
        <v>46536289</v>
      </c>
      <c r="T6" s="295" t="n">
        <v>15862360</v>
      </c>
      <c r="V6" s="517" t="n">
        <v>2021</v>
      </c>
      <c r="W6" s="516" t="inlineStr">
        <is>
          <t>Países Baixos (Holanda)</t>
        </is>
      </c>
      <c r="X6" s="295" t="n">
        <v>31229524</v>
      </c>
      <c r="Y6" s="295" t="n">
        <v>14568949</v>
      </c>
      <c r="AA6" s="260">
        <f>R6</f>
        <v/>
      </c>
      <c r="AB6" s="260">
        <f>VLOOKUP(R6,W:Y,2,0)</f>
        <v/>
      </c>
      <c r="AC6" s="260">
        <f>VLOOKUP(R6,W:Y,3,0)</f>
        <v/>
      </c>
      <c r="AF6" s="517" t="n">
        <v>2022</v>
      </c>
      <c r="AG6" s="516" t="inlineStr">
        <is>
          <t>Países Baixos (Holanda)</t>
        </is>
      </c>
      <c r="AH6" s="295" t="n">
        <v>46243679</v>
      </c>
      <c r="AI6" s="295" t="n">
        <v>15664334</v>
      </c>
      <c r="AK6" s="260">
        <f>R6</f>
        <v/>
      </c>
      <c r="AL6" s="260">
        <f>VLOOKUP(R6,AG:AI,2,0)</f>
        <v/>
      </c>
      <c r="AM6" s="260">
        <f>VLOOKUP(R6,AG:AI,3,0)</f>
        <v/>
      </c>
      <c r="AR6" s="515" t="n">
        <v>2022</v>
      </c>
      <c r="AS6" s="516" t="inlineStr">
        <is>
          <t>China</t>
        </is>
      </c>
      <c r="AT6" s="295" t="n">
        <v>106435303</v>
      </c>
      <c r="AU6" s="295" t="n">
        <v>48090395</v>
      </c>
      <c r="AW6" s="517" t="n">
        <v>2021</v>
      </c>
      <c r="AX6" s="516" t="inlineStr">
        <is>
          <t>Emirados Árabes Unidos</t>
        </is>
      </c>
      <c r="AY6" s="295" t="n">
        <v>71631854</v>
      </c>
      <c r="AZ6" s="295" t="n">
        <v>41751267</v>
      </c>
      <c r="BB6" s="260">
        <f>AS6</f>
        <v/>
      </c>
      <c r="BC6" s="260">
        <f>VLOOKUP(AS6,AX:AZ,2,0)</f>
        <v/>
      </c>
      <c r="BD6" s="260">
        <f>VLOOKUP(AS6,AX:AZ,3,0)</f>
        <v/>
      </c>
      <c r="BG6" s="515" t="n">
        <v>2022</v>
      </c>
      <c r="BH6" s="516" t="inlineStr">
        <is>
          <t>Arábia Saudita</t>
        </is>
      </c>
      <c r="BI6" s="295" t="n">
        <v>21584754</v>
      </c>
      <c r="BJ6" s="295" t="n">
        <v>8585697</v>
      </c>
      <c r="BL6" s="517" t="n">
        <v>2021</v>
      </c>
      <c r="BM6" s="516" t="inlineStr">
        <is>
          <t>Emirados Árabes Unidos</t>
        </is>
      </c>
      <c r="BN6" s="295" t="n">
        <v>16007350</v>
      </c>
      <c r="BO6" s="295" t="n">
        <v>8483364</v>
      </c>
      <c r="BQ6" s="260">
        <f>BH6</f>
        <v/>
      </c>
      <c r="BR6" s="260">
        <f>VLOOKUP(BH6,BM:BO,2,0)</f>
        <v/>
      </c>
      <c r="BS6" s="260">
        <f>VLOOKUP(BH6,BM:BO,3,0)</f>
        <v/>
      </c>
      <c r="BV6" s="517" t="n">
        <v>2022</v>
      </c>
      <c r="BW6" s="516" t="inlineStr">
        <is>
          <t>China</t>
        </is>
      </c>
      <c r="BX6" s="295" t="n">
        <v>17172735</v>
      </c>
      <c r="BY6" s="295" t="n">
        <v>7117890</v>
      </c>
      <c r="CA6" s="260">
        <f>BH6</f>
        <v/>
      </c>
      <c r="CB6" s="260">
        <f>VLOOKUP(BH6,BW:BY,2,0)</f>
        <v/>
      </c>
      <c r="CC6" s="260">
        <f>VLOOKUP(BH6,BW:BY,3,0)</f>
        <v/>
      </c>
    </row>
    <row r="7" ht="13.5" customHeight="1" s="261">
      <c r="B7" s="515" t="n">
        <v>2022</v>
      </c>
      <c r="C7" s="516" t="inlineStr">
        <is>
          <t>México</t>
        </is>
      </c>
      <c r="D7" s="295" t="n">
        <v>193126819</v>
      </c>
      <c r="E7" s="295" t="n">
        <v>81777714</v>
      </c>
      <c r="G7" s="517" t="n">
        <v>2021</v>
      </c>
      <c r="H7" s="516" t="inlineStr">
        <is>
          <t>Reino Unido</t>
        </is>
      </c>
      <c r="I7" s="295" t="n">
        <v>117702293</v>
      </c>
      <c r="J7" s="295" t="n">
        <v>50409549</v>
      </c>
      <c r="L7" s="260">
        <f>C7</f>
        <v/>
      </c>
      <c r="M7" s="260">
        <f>VLOOKUP(C7,H:J,2,0)</f>
        <v/>
      </c>
      <c r="N7" s="260">
        <f>VLOOKUP(C7,H:J,3,0)</f>
        <v/>
      </c>
      <c r="Q7" s="515" t="n">
        <v>2022</v>
      </c>
      <c r="R7" s="516" t="inlineStr">
        <is>
          <t>Coreia do Sul</t>
        </is>
      </c>
      <c r="S7" s="295" t="n">
        <v>42960829</v>
      </c>
      <c r="T7" s="295" t="n">
        <v>18469708</v>
      </c>
      <c r="V7" s="517" t="n">
        <v>2021</v>
      </c>
      <c r="W7" s="516" t="inlineStr">
        <is>
          <t>México</t>
        </is>
      </c>
      <c r="X7" s="295" t="n">
        <v>24648809</v>
      </c>
      <c r="Y7" s="295" t="n">
        <v>16245223</v>
      </c>
      <c r="AA7" s="260">
        <f>R7</f>
        <v/>
      </c>
      <c r="AB7" s="260">
        <f>VLOOKUP(R7,W:Y,2,0)</f>
        <v/>
      </c>
      <c r="AC7" s="260">
        <f>VLOOKUP(R7,W:Y,3,0)</f>
        <v/>
      </c>
      <c r="AF7" s="517" t="n">
        <v>2022</v>
      </c>
      <c r="AG7" s="516" t="inlineStr">
        <is>
          <t>Filipinas</t>
        </is>
      </c>
      <c r="AH7" s="295" t="n">
        <v>29669980</v>
      </c>
      <c r="AI7" s="295" t="n">
        <v>25403050</v>
      </c>
      <c r="AK7" s="260">
        <f>R7</f>
        <v/>
      </c>
      <c r="AL7" s="260">
        <f>VLOOKUP(R7,AG:AI,2,0)</f>
        <v/>
      </c>
      <c r="AM7" s="260">
        <f>VLOOKUP(R7,AG:AI,3,0)</f>
        <v/>
      </c>
      <c r="AR7" s="515" t="n">
        <v>2022</v>
      </c>
      <c r="AS7" s="516" t="inlineStr">
        <is>
          <t>Coreia do Sul</t>
        </is>
      </c>
      <c r="AT7" s="295" t="n">
        <v>59015535</v>
      </c>
      <c r="AU7" s="295" t="n">
        <v>26766143</v>
      </c>
      <c r="AW7" s="517" t="n">
        <v>2021</v>
      </c>
      <c r="AX7" s="516" t="inlineStr">
        <is>
          <t>Reino Unido</t>
        </is>
      </c>
      <c r="AY7" s="295" t="n">
        <v>40847766</v>
      </c>
      <c r="AZ7" s="295" t="n">
        <v>18261145</v>
      </c>
      <c r="BB7" s="260">
        <f>AS7</f>
        <v/>
      </c>
      <c r="BC7" s="260">
        <f>VLOOKUP(AS7,AX:AZ,2,0)</f>
        <v/>
      </c>
      <c r="BD7" s="260">
        <f>VLOOKUP(AS7,AX:AZ,3,0)</f>
        <v/>
      </c>
      <c r="BG7" s="515" t="n">
        <v>2022</v>
      </c>
      <c r="BH7" s="516" t="inlineStr">
        <is>
          <t>Coreia do Sul</t>
        </is>
      </c>
      <c r="BI7" s="295" t="n">
        <v>15404252</v>
      </c>
      <c r="BJ7" s="295" t="n">
        <v>6260281</v>
      </c>
      <c r="BL7" s="517" t="n">
        <v>2021</v>
      </c>
      <c r="BM7" s="516" t="inlineStr">
        <is>
          <t>Reino Unido</t>
        </is>
      </c>
      <c r="BN7" s="295" t="n">
        <v>8298923</v>
      </c>
      <c r="BO7" s="295" t="n">
        <v>3606126</v>
      </c>
      <c r="BQ7" s="260">
        <f>BH7</f>
        <v/>
      </c>
      <c r="BR7" s="260">
        <f>VLOOKUP(BH7,BM:BO,2,0)</f>
        <v/>
      </c>
      <c r="BS7" s="260">
        <f>VLOOKUP(BH7,BM:BO,3,0)</f>
        <v/>
      </c>
      <c r="BV7" s="517" t="n">
        <v>2022</v>
      </c>
      <c r="BW7" s="516" t="inlineStr">
        <is>
          <t>Coreia do Sul</t>
        </is>
      </c>
      <c r="BX7" s="295" t="n">
        <v>10022225</v>
      </c>
      <c r="BY7" s="295" t="n">
        <v>4173889</v>
      </c>
      <c r="CA7" s="260">
        <f>BH7</f>
        <v/>
      </c>
      <c r="CB7" s="260">
        <f>VLOOKUP(BH7,BW:BY,2,0)</f>
        <v/>
      </c>
      <c r="CC7" s="260">
        <f>VLOOKUP(BH7,BW:BY,3,0)</f>
        <v/>
      </c>
    </row>
    <row r="8" ht="13.5" customHeight="1" s="261">
      <c r="B8" s="515" t="n">
        <v>2022</v>
      </c>
      <c r="C8" s="516" t="inlineStr">
        <is>
          <t>Coreia do Sul</t>
        </is>
      </c>
      <c r="D8" s="295" t="n">
        <v>173394745</v>
      </c>
      <c r="E8" s="295" t="n">
        <v>82316302</v>
      </c>
      <c r="G8" s="517" t="n">
        <v>2021</v>
      </c>
      <c r="H8" s="516" t="inlineStr">
        <is>
          <t>África do Sul</t>
        </is>
      </c>
      <c r="I8" s="295" t="n">
        <v>104181881</v>
      </c>
      <c r="J8" s="295" t="n">
        <v>158126313</v>
      </c>
      <c r="L8" s="260">
        <f>C8</f>
        <v/>
      </c>
      <c r="M8" s="260">
        <f>VLOOKUP(C8,H:J,2,0)</f>
        <v/>
      </c>
      <c r="N8" s="260">
        <f>VLOOKUP(C8,H:J,3,0)</f>
        <v/>
      </c>
      <c r="Q8" s="515" t="n">
        <v>2022</v>
      </c>
      <c r="R8" s="516" t="inlineStr">
        <is>
          <t>Singapura</t>
        </is>
      </c>
      <c r="S8" s="295" t="n">
        <v>34288025</v>
      </c>
      <c r="T8" s="295" t="n">
        <v>13950184</v>
      </c>
      <c r="V8" s="517" t="n">
        <v>2021</v>
      </c>
      <c r="W8" s="516" t="inlineStr">
        <is>
          <t>África do Sul</t>
        </is>
      </c>
      <c r="X8" s="295" t="n">
        <v>22561950</v>
      </c>
      <c r="Y8" s="295" t="n">
        <v>27703694</v>
      </c>
      <c r="AA8" s="260">
        <f>R8</f>
        <v/>
      </c>
      <c r="AB8" s="260">
        <f>VLOOKUP(R8,W:Y,2,0)</f>
        <v/>
      </c>
      <c r="AC8" s="260">
        <f>VLOOKUP(R8,W:Y,3,0)</f>
        <v/>
      </c>
      <c r="AF8" s="517" t="n">
        <v>2022</v>
      </c>
      <c r="AG8" s="516" t="inlineStr">
        <is>
          <t>Coreia do Sul</t>
        </is>
      </c>
      <c r="AH8" s="295" t="n">
        <v>28573070</v>
      </c>
      <c r="AI8" s="295" t="n">
        <v>12834424</v>
      </c>
      <c r="AK8" s="260">
        <f>R8</f>
        <v/>
      </c>
      <c r="AL8" s="260">
        <f>VLOOKUP(R8,AG:AI,2,0)</f>
        <v/>
      </c>
      <c r="AM8" s="260">
        <f>VLOOKUP(R8,AG:AI,3,0)</f>
        <v/>
      </c>
      <c r="AR8" s="515" t="n">
        <v>2022</v>
      </c>
      <c r="AS8" s="516" t="inlineStr">
        <is>
          <t>Reino Unido</t>
        </is>
      </c>
      <c r="AT8" s="295" t="n">
        <v>47606765</v>
      </c>
      <c r="AU8" s="295" t="n">
        <v>18548948</v>
      </c>
      <c r="AW8" s="517" t="n">
        <v>2021</v>
      </c>
      <c r="AX8" s="516" t="inlineStr">
        <is>
          <t>Coreia do Sul</t>
        </is>
      </c>
      <c r="AY8" s="295" t="n">
        <v>35580050</v>
      </c>
      <c r="AZ8" s="295" t="n">
        <v>19952136</v>
      </c>
      <c r="BB8" s="260">
        <f>AS8</f>
        <v/>
      </c>
      <c r="BC8" s="260">
        <f>VLOOKUP(AS8,AX:AZ,2,0)</f>
        <v/>
      </c>
      <c r="BD8" s="260">
        <f>VLOOKUP(AS8,AX:AZ,3,0)</f>
        <v/>
      </c>
      <c r="BG8" s="515" t="n">
        <v>2022</v>
      </c>
      <c r="BH8" s="516" t="inlineStr">
        <is>
          <t>Reino Unido</t>
        </is>
      </c>
      <c r="BI8" s="295" t="n">
        <v>10032258</v>
      </c>
      <c r="BJ8" s="295" t="n">
        <v>4135629</v>
      </c>
      <c r="BL8" s="517" t="n">
        <v>2021</v>
      </c>
      <c r="BM8" s="516" t="inlineStr">
        <is>
          <t>Coreia do Sul</t>
        </is>
      </c>
      <c r="BN8" s="295" t="n">
        <v>6550835</v>
      </c>
      <c r="BO8" s="295" t="n">
        <v>3487817</v>
      </c>
      <c r="BQ8" s="260">
        <f>BH8</f>
        <v/>
      </c>
      <c r="BR8" s="260">
        <f>VLOOKUP(BH8,BM:BO,2,0)</f>
        <v/>
      </c>
      <c r="BS8" s="260">
        <f>VLOOKUP(BH8,BM:BO,3,0)</f>
        <v/>
      </c>
      <c r="BV8" s="517" t="n">
        <v>2022</v>
      </c>
      <c r="BW8" s="516" t="inlineStr">
        <is>
          <t>Chile</t>
        </is>
      </c>
      <c r="BX8" s="295" t="n">
        <v>7999006</v>
      </c>
      <c r="BY8" s="295" t="n">
        <v>3017347</v>
      </c>
      <c r="CA8" s="260">
        <f>BH8</f>
        <v/>
      </c>
      <c r="CB8" s="260">
        <f>VLOOKUP(BH8,BW:BY,2,0)</f>
        <v/>
      </c>
      <c r="CC8" s="260">
        <f>VLOOKUP(BH8,BW:BY,3,0)</f>
        <v/>
      </c>
    </row>
    <row r="9" ht="13.5" customHeight="1" s="261">
      <c r="B9" s="515" t="n">
        <v>2022</v>
      </c>
      <c r="C9" s="516" t="inlineStr">
        <is>
          <t>Singapura</t>
        </is>
      </c>
      <c r="D9" s="295" t="n">
        <v>143104920</v>
      </c>
      <c r="E9" s="295" t="n">
        <v>64102209</v>
      </c>
      <c r="G9" s="517" t="n">
        <v>2021</v>
      </c>
      <c r="H9" s="516" t="inlineStr">
        <is>
          <t>Singapura</t>
        </is>
      </c>
      <c r="I9" s="295" t="n">
        <v>101233487</v>
      </c>
      <c r="J9" s="295" t="n">
        <v>54547027</v>
      </c>
      <c r="L9" s="260">
        <f>C9</f>
        <v/>
      </c>
      <c r="M9" s="260">
        <f>VLOOKUP(C9,H:J,2,0)</f>
        <v/>
      </c>
      <c r="N9" s="260">
        <f>VLOOKUP(C9,H:J,3,0)</f>
        <v/>
      </c>
      <c r="Q9" s="515" t="n">
        <v>2022</v>
      </c>
      <c r="R9" s="516" t="inlineStr">
        <is>
          <t>México</t>
        </is>
      </c>
      <c r="S9" s="295" t="n">
        <v>33910740</v>
      </c>
      <c r="T9" s="295" t="n">
        <v>14481749</v>
      </c>
      <c r="V9" s="517" t="n">
        <v>2021</v>
      </c>
      <c r="W9" s="516" t="inlineStr">
        <is>
          <t>Singapura</t>
        </is>
      </c>
      <c r="X9" s="295" t="n">
        <v>21461782</v>
      </c>
      <c r="Y9" s="295" t="n">
        <v>10660474</v>
      </c>
      <c r="AA9" s="260">
        <f>R9</f>
        <v/>
      </c>
      <c r="AB9" s="260">
        <f>VLOOKUP(R9,W:Y,2,0)</f>
        <v/>
      </c>
      <c r="AC9" s="260">
        <f>VLOOKUP(R9,W:Y,3,0)</f>
        <v/>
      </c>
      <c r="AF9" s="517" t="n">
        <v>2022</v>
      </c>
      <c r="AG9" s="516" t="inlineStr">
        <is>
          <t>Coveite (Kuweit)</t>
        </is>
      </c>
      <c r="AH9" s="295" t="n">
        <v>27425121</v>
      </c>
      <c r="AI9" s="295" t="n">
        <v>12022642</v>
      </c>
      <c r="AK9" s="260">
        <f>R9</f>
        <v/>
      </c>
      <c r="AL9" s="260">
        <f>VLOOKUP(R9,AG:AI,2,0)</f>
        <v/>
      </c>
      <c r="AM9" s="260">
        <f>VLOOKUP(R9,AG:AI,3,0)</f>
        <v/>
      </c>
      <c r="AR9" s="515" t="n">
        <v>2022</v>
      </c>
      <c r="AS9" s="516" t="inlineStr">
        <is>
          <t>Chile</t>
        </is>
      </c>
      <c r="AT9" s="295" t="n">
        <v>41182246</v>
      </c>
      <c r="AU9" s="295" t="n">
        <v>17722243</v>
      </c>
      <c r="AW9" s="517" t="n">
        <v>2021</v>
      </c>
      <c r="AX9" s="516" t="inlineStr">
        <is>
          <t>Chile</t>
        </is>
      </c>
      <c r="AY9" s="295" t="n">
        <v>28057253</v>
      </c>
      <c r="AZ9" s="295" t="n">
        <v>16615614</v>
      </c>
      <c r="BB9" s="260">
        <f>AS9</f>
        <v/>
      </c>
      <c r="BC9" s="260">
        <f>VLOOKUP(AS9,AX:AZ,2,0)</f>
        <v/>
      </c>
      <c r="BD9" s="260">
        <f>VLOOKUP(AS9,AX:AZ,3,0)</f>
        <v/>
      </c>
      <c r="BG9" s="515" t="n">
        <v>2022</v>
      </c>
      <c r="BH9" s="516" t="inlineStr">
        <is>
          <t>Filipinas</t>
        </is>
      </c>
      <c r="BI9" s="295" t="n">
        <v>7664095</v>
      </c>
      <c r="BJ9" s="295" t="n">
        <v>6603500</v>
      </c>
      <c r="BL9" s="517" t="n">
        <v>2021</v>
      </c>
      <c r="BM9" s="516" t="inlineStr">
        <is>
          <t>Singapura</t>
        </is>
      </c>
      <c r="BN9" s="295" t="n">
        <v>6022614</v>
      </c>
      <c r="BO9" s="295" t="n">
        <v>2949140</v>
      </c>
      <c r="BQ9" s="260">
        <f>BH9</f>
        <v/>
      </c>
      <c r="BR9" s="260">
        <f>VLOOKUP(BH9,BM:BO,2,0)</f>
        <v/>
      </c>
      <c r="BS9" s="260">
        <f>VLOOKUP(BH9,BM:BO,3,0)</f>
        <v/>
      </c>
      <c r="BV9" s="517" t="n">
        <v>2022</v>
      </c>
      <c r="BW9" s="516" t="inlineStr">
        <is>
          <t>Filipinas</t>
        </is>
      </c>
      <c r="BX9" s="295" t="n">
        <v>6130461</v>
      </c>
      <c r="BY9" s="295" t="n">
        <v>6546829</v>
      </c>
      <c r="CA9" s="260">
        <f>BH9</f>
        <v/>
      </c>
      <c r="CB9" s="260">
        <f>VLOOKUP(BH9,BW:BY,2,0)</f>
        <v/>
      </c>
      <c r="CC9" s="260">
        <f>VLOOKUP(BH9,BW:BY,3,0)</f>
        <v/>
      </c>
    </row>
    <row r="10" ht="13.5" customHeight="1" s="261">
      <c r="B10" s="515" t="n">
        <v>2022</v>
      </c>
      <c r="C10" s="516" t="inlineStr">
        <is>
          <t>Reino Unido</t>
        </is>
      </c>
      <c r="D10" s="295" t="n">
        <v>138555426</v>
      </c>
      <c r="E10" s="295" t="n">
        <v>47929313</v>
      </c>
      <c r="G10" s="517" t="n">
        <v>2021</v>
      </c>
      <c r="H10" s="516" t="inlineStr">
        <is>
          <t>Hong Kong</t>
        </is>
      </c>
      <c r="I10" s="295" t="n">
        <v>99958225</v>
      </c>
      <c r="J10" s="295" t="n">
        <v>54894286</v>
      </c>
      <c r="L10" s="260">
        <f>C10</f>
        <v/>
      </c>
      <c r="M10" s="260">
        <f>VLOOKUP(C10,H:J,2,0)</f>
        <v/>
      </c>
      <c r="N10" s="260">
        <f>VLOOKUP(C10,H:J,3,0)</f>
        <v/>
      </c>
      <c r="Q10" s="515" t="n">
        <v>2022</v>
      </c>
      <c r="R10" s="516" t="inlineStr">
        <is>
          <t>Coveite (Kuweit)</t>
        </is>
      </c>
      <c r="S10" s="295" t="n">
        <v>30389596</v>
      </c>
      <c r="T10" s="295" t="n">
        <v>13178910</v>
      </c>
      <c r="V10" s="517" t="n">
        <v>2021</v>
      </c>
      <c r="W10" s="516" t="inlineStr">
        <is>
          <t>Reino Unido</t>
        </is>
      </c>
      <c r="X10" s="295" t="n">
        <v>20711348</v>
      </c>
      <c r="Y10" s="295" t="n">
        <v>8801464</v>
      </c>
      <c r="AA10" s="260">
        <f>R10</f>
        <v/>
      </c>
      <c r="AB10" s="260">
        <f>VLOOKUP(R10,W:Y,2,0)</f>
        <v/>
      </c>
      <c r="AC10" s="260">
        <f>VLOOKUP(R10,W:Y,3,0)</f>
        <v/>
      </c>
      <c r="AF10" s="517" t="n">
        <v>2022</v>
      </c>
      <c r="AG10" s="516" t="inlineStr">
        <is>
          <t>Singapura</t>
        </is>
      </c>
      <c r="AH10" s="295" t="n">
        <v>25657687</v>
      </c>
      <c r="AI10" s="295" t="n">
        <v>11109678</v>
      </c>
      <c r="AK10" s="260">
        <f>R10</f>
        <v/>
      </c>
      <c r="AL10" s="260">
        <f>VLOOKUP(R10,AG:AI,2,0)</f>
        <v/>
      </c>
      <c r="AM10" s="260">
        <f>VLOOKUP(R10,AG:AI,3,0)</f>
        <v/>
      </c>
      <c r="AR10" s="515" t="n">
        <v>2022</v>
      </c>
      <c r="AS10" s="516" t="inlineStr">
        <is>
          <t>Filipinas</t>
        </is>
      </c>
      <c r="AT10" s="295" t="n">
        <v>37508570</v>
      </c>
      <c r="AU10" s="295" t="n">
        <v>36870086</v>
      </c>
      <c r="AW10" s="517" t="n">
        <v>2021</v>
      </c>
      <c r="AX10" s="516" t="inlineStr">
        <is>
          <t>Singapura</t>
        </is>
      </c>
      <c r="AY10" s="295" t="n">
        <v>26595808</v>
      </c>
      <c r="AZ10" s="295" t="n">
        <v>14319826</v>
      </c>
      <c r="BB10" s="260">
        <f>AS10</f>
        <v/>
      </c>
      <c r="BC10" s="260">
        <f>VLOOKUP(AS10,AX:AZ,2,0)</f>
        <v/>
      </c>
      <c r="BD10" s="260">
        <f>VLOOKUP(AS10,AX:AZ,3,0)</f>
        <v/>
      </c>
      <c r="BG10" s="515" t="n">
        <v>2022</v>
      </c>
      <c r="BH10" s="516" t="inlineStr">
        <is>
          <t>Chile</t>
        </is>
      </c>
      <c r="BI10" s="295" t="n">
        <v>6072052</v>
      </c>
      <c r="BJ10" s="295" t="n">
        <v>2252659</v>
      </c>
      <c r="BL10" s="517" t="n">
        <v>2021</v>
      </c>
      <c r="BM10" s="516" t="inlineStr">
        <is>
          <t>Filipinas</t>
        </is>
      </c>
      <c r="BN10" s="295" t="n">
        <v>5556785</v>
      </c>
      <c r="BO10" s="295" t="n">
        <v>6979232</v>
      </c>
      <c r="BQ10" s="260">
        <f>BH10</f>
        <v/>
      </c>
      <c r="BR10" s="260">
        <f>VLOOKUP(BH10,BM:BO,2,0)</f>
        <v/>
      </c>
      <c r="BS10" s="260">
        <f>VLOOKUP(BH10,BM:BO,3,0)</f>
        <v/>
      </c>
      <c r="BV10" s="517" t="n">
        <v>2022</v>
      </c>
      <c r="BW10" s="516" t="inlineStr">
        <is>
          <t>Reino Unido</t>
        </is>
      </c>
      <c r="BX10" s="295" t="n">
        <v>5171030</v>
      </c>
      <c r="BY10" s="295" t="n">
        <v>2303893</v>
      </c>
      <c r="CA10" s="260">
        <f>BH10</f>
        <v/>
      </c>
      <c r="CB10" s="260">
        <f>VLOOKUP(BH10,BW:BY,2,0)</f>
        <v/>
      </c>
      <c r="CC10" s="260">
        <f>VLOOKUP(BH10,BW:BY,3,0)</f>
        <v/>
      </c>
    </row>
    <row r="11" ht="13.5" customHeight="1" s="261">
      <c r="B11" s="515" t="n">
        <v>2022</v>
      </c>
      <c r="C11" s="516" t="inlineStr">
        <is>
          <t>Filipinas</t>
        </is>
      </c>
      <c r="D11" s="295" t="n">
        <v>129279283</v>
      </c>
      <c r="E11" s="295" t="n">
        <v>116830921</v>
      </c>
      <c r="G11" s="517" t="n">
        <v>2021</v>
      </c>
      <c r="H11" s="516" t="inlineStr">
        <is>
          <t>Coreia do Sul</t>
        </is>
      </c>
      <c r="I11" s="295" t="n">
        <v>98982159</v>
      </c>
      <c r="J11" s="295" t="n">
        <v>57640831</v>
      </c>
      <c r="L11" s="260">
        <f>C11</f>
        <v/>
      </c>
      <c r="M11" s="260">
        <f>VLOOKUP(C11,H:J,2,0)</f>
        <v/>
      </c>
      <c r="N11" s="260">
        <f>VLOOKUP(C11,H:J,3,0)</f>
        <v/>
      </c>
      <c r="Q11" s="515" t="n">
        <v>2022</v>
      </c>
      <c r="R11" s="516" t="inlineStr">
        <is>
          <t>Reino Unido</t>
        </is>
      </c>
      <c r="S11" s="295" t="n">
        <v>29552243</v>
      </c>
      <c r="T11" s="295" t="n">
        <v>9944268</v>
      </c>
      <c r="V11" s="517" t="n">
        <v>2021</v>
      </c>
      <c r="W11" s="516" t="inlineStr">
        <is>
          <t>Coreia do Sul</t>
        </is>
      </c>
      <c r="X11" s="295" t="n">
        <v>20167143</v>
      </c>
      <c r="Y11" s="295" t="n">
        <v>11063217</v>
      </c>
      <c r="AA11" s="260">
        <f>R11</f>
        <v/>
      </c>
      <c r="AB11" s="260">
        <f>VLOOKUP(R11,W:Y,2,0)</f>
        <v/>
      </c>
      <c r="AC11" s="260">
        <f>VLOOKUP(R11,W:Y,3,0)</f>
        <v/>
      </c>
      <c r="AF11" s="517" t="n">
        <v>2022</v>
      </c>
      <c r="AG11" s="516" t="inlineStr">
        <is>
          <t>México</t>
        </is>
      </c>
      <c r="AH11" s="295" t="n">
        <v>20102957</v>
      </c>
      <c r="AI11" s="295" t="n">
        <v>8807580</v>
      </c>
      <c r="AK11" s="260">
        <f>R11</f>
        <v/>
      </c>
      <c r="AL11" s="260">
        <f>VLOOKUP(R11,AG:AI,2,0)</f>
        <v/>
      </c>
      <c r="AM11" s="260">
        <f>VLOOKUP(R11,AG:AI,3,0)</f>
        <v/>
      </c>
      <c r="AR11" s="515" t="n">
        <v>2022</v>
      </c>
      <c r="AS11" s="516" t="inlineStr">
        <is>
          <t>México</t>
        </is>
      </c>
      <c r="AT11" s="295" t="n">
        <v>34897415</v>
      </c>
      <c r="AU11" s="295" t="n">
        <v>14038644</v>
      </c>
      <c r="AW11" s="517" t="n">
        <v>2021</v>
      </c>
      <c r="AX11" s="516" t="inlineStr">
        <is>
          <t>Hong Kong</t>
        </is>
      </c>
      <c r="AY11" s="295" t="n">
        <v>23289863</v>
      </c>
      <c r="AZ11" s="295" t="n">
        <v>11919571</v>
      </c>
      <c r="BB11" s="260">
        <f>AS11</f>
        <v/>
      </c>
      <c r="BC11" s="260">
        <f>VLOOKUP(AS11,AX:AZ,2,0)</f>
        <v/>
      </c>
      <c r="BD11" s="260">
        <f>VLOOKUP(AS11,AX:AZ,3,0)</f>
        <v/>
      </c>
      <c r="BG11" s="515" t="n">
        <v>2022</v>
      </c>
      <c r="BH11" s="516" t="inlineStr">
        <is>
          <t>Singapura</t>
        </is>
      </c>
      <c r="BI11" s="295" t="n">
        <v>5952776</v>
      </c>
      <c r="BJ11" s="295" t="n">
        <v>2368578</v>
      </c>
      <c r="BL11" s="517" t="n">
        <v>2021</v>
      </c>
      <c r="BM11" s="516" t="inlineStr">
        <is>
          <t>México</t>
        </is>
      </c>
      <c r="BN11" s="295" t="n">
        <v>5240176</v>
      </c>
      <c r="BO11" s="295" t="n">
        <v>2511675</v>
      </c>
      <c r="BQ11" s="260">
        <f>BH11</f>
        <v/>
      </c>
      <c r="BR11" s="260">
        <f>VLOOKUP(BH11,BM:BO,2,0)</f>
        <v/>
      </c>
      <c r="BS11" s="260">
        <f>VLOOKUP(BH11,BM:BO,3,0)</f>
        <v/>
      </c>
      <c r="BV11" s="517" t="n">
        <v>2022</v>
      </c>
      <c r="BW11" s="516" t="inlineStr">
        <is>
          <t>Singapura</t>
        </is>
      </c>
      <c r="BX11" s="295" t="n">
        <v>4036938</v>
      </c>
      <c r="BY11" s="295" t="n">
        <v>1642897</v>
      </c>
      <c r="CA11" s="260">
        <f>BH11</f>
        <v/>
      </c>
      <c r="CB11" s="260">
        <f>VLOOKUP(BH11,BW:BY,2,0)</f>
        <v/>
      </c>
      <c r="CC11" s="260">
        <f>VLOOKUP(BH11,BW:BY,3,0)</f>
        <v/>
      </c>
    </row>
    <row r="12" ht="13.5" customHeight="1" s="261">
      <c r="B12" s="515" t="n">
        <v>2022</v>
      </c>
      <c r="C12" s="516" t="inlineStr">
        <is>
          <t>África do Sul</t>
        </is>
      </c>
      <c r="D12" s="295" t="n">
        <v>114791301</v>
      </c>
      <c r="E12" s="295" t="n">
        <v>162818121</v>
      </c>
      <c r="G12" s="517" t="n">
        <v>2021</v>
      </c>
      <c r="H12" s="516" t="inlineStr">
        <is>
          <t>Iêmen</t>
        </is>
      </c>
      <c r="I12" s="295" t="n">
        <v>85130478</v>
      </c>
      <c r="J12" s="295" t="n">
        <v>57542268</v>
      </c>
      <c r="L12" s="260">
        <f>C12</f>
        <v/>
      </c>
      <c r="M12" s="260">
        <f>VLOOKUP(C12,H:J,2,0)</f>
        <v/>
      </c>
      <c r="N12" s="260">
        <f>VLOOKUP(C12,H:J,3,0)</f>
        <v/>
      </c>
      <c r="Q12" s="515" t="n">
        <v>2022</v>
      </c>
      <c r="R12" s="516" t="inlineStr">
        <is>
          <t>Iêmen</t>
        </is>
      </c>
      <c r="S12" s="295" t="n">
        <v>27151263</v>
      </c>
      <c r="T12" s="295" t="n">
        <v>13153970</v>
      </c>
      <c r="V12" s="517" t="n">
        <v>2021</v>
      </c>
      <c r="W12" s="516" t="inlineStr">
        <is>
          <t>Filipinas</t>
        </is>
      </c>
      <c r="X12" s="295" t="n">
        <v>18405720</v>
      </c>
      <c r="Y12" s="295" t="n">
        <v>19296660</v>
      </c>
      <c r="AA12" s="260">
        <f>R12</f>
        <v/>
      </c>
      <c r="AB12" s="260">
        <f>VLOOKUP(R12,W:Y,2,0)</f>
        <v/>
      </c>
      <c r="AC12" s="260">
        <f>VLOOKUP(R12,W:Y,3,0)</f>
        <v/>
      </c>
      <c r="AF12" s="517" t="n">
        <v>2022</v>
      </c>
      <c r="AG12" s="516" t="inlineStr">
        <is>
          <t>Reino Unido</t>
        </is>
      </c>
      <c r="AH12" s="295" t="n">
        <v>19886964</v>
      </c>
      <c r="AI12" s="295" t="n">
        <v>6916010</v>
      </c>
      <c r="AK12" s="260">
        <f>R12</f>
        <v/>
      </c>
      <c r="AL12" s="260">
        <f>VLOOKUP(R12,AG:AI,2,0)</f>
        <v/>
      </c>
      <c r="AM12" s="260">
        <f>VLOOKUP(R12,AG:AI,3,0)</f>
        <v/>
      </c>
      <c r="AR12" s="515" t="n">
        <v>2022</v>
      </c>
      <c r="AS12" s="516" t="inlineStr">
        <is>
          <t>Singapura</t>
        </is>
      </c>
      <c r="AT12" s="295" t="n">
        <v>28426592</v>
      </c>
      <c r="AU12" s="295" t="n">
        <v>12568879</v>
      </c>
      <c r="AW12" s="517" t="n">
        <v>2021</v>
      </c>
      <c r="AX12" s="516" t="inlineStr">
        <is>
          <t>Filipinas</t>
        </is>
      </c>
      <c r="AY12" s="295" t="n">
        <v>22405574</v>
      </c>
      <c r="AZ12" s="295" t="n">
        <v>28661067</v>
      </c>
      <c r="BB12" s="260">
        <f>AS12</f>
        <v/>
      </c>
      <c r="BC12" s="260">
        <f>VLOOKUP(AS12,AX:AZ,2,0)</f>
        <v/>
      </c>
      <c r="BD12" s="260">
        <f>VLOOKUP(AS12,AX:AZ,3,0)</f>
        <v/>
      </c>
      <c r="BG12" s="515" t="n">
        <v>2022</v>
      </c>
      <c r="BH12" s="516" t="inlineStr">
        <is>
          <t>México</t>
        </is>
      </c>
      <c r="BI12" s="295" t="n">
        <v>5815923</v>
      </c>
      <c r="BJ12" s="295" t="n">
        <v>2136825</v>
      </c>
      <c r="BL12" s="517" t="n">
        <v>2021</v>
      </c>
      <c r="BM12" s="516" t="inlineStr">
        <is>
          <t>Rússia</t>
        </is>
      </c>
      <c r="BN12" s="295" t="n">
        <v>4778043</v>
      </c>
      <c r="BO12" s="295" t="n">
        <v>2644488</v>
      </c>
      <c r="BQ12" s="260">
        <f>BH12</f>
        <v/>
      </c>
      <c r="BR12" s="260">
        <f>VLOOKUP(BH12,BM:BO,2,0)</f>
        <v/>
      </c>
      <c r="BS12" s="260">
        <f>VLOOKUP(BH12,BM:BO,3,0)</f>
        <v/>
      </c>
      <c r="BV12" s="517" t="n">
        <v>2022</v>
      </c>
      <c r="BW12" s="516" t="inlineStr">
        <is>
          <t>Canadá</t>
        </is>
      </c>
      <c r="BX12" s="295" t="n">
        <v>3438942</v>
      </c>
      <c r="BY12" s="295" t="n">
        <v>955291</v>
      </c>
      <c r="CA12" s="260">
        <f>BH12</f>
        <v/>
      </c>
      <c r="CB12" s="260">
        <f>VLOOKUP(BH12,BW:BY,2,0)</f>
        <v/>
      </c>
      <c r="CC12" s="260">
        <f>VLOOKUP(BH12,BW:BY,3,0)</f>
        <v/>
      </c>
    </row>
    <row r="13" ht="13.5" customHeight="1" s="261">
      <c r="B13" s="515" t="n">
        <v>2022</v>
      </c>
      <c r="C13" s="516" t="inlineStr">
        <is>
          <t>Chile</t>
        </is>
      </c>
      <c r="D13" s="295" t="n">
        <v>109358212</v>
      </c>
      <c r="E13" s="295" t="n">
        <v>49394901</v>
      </c>
      <c r="G13" s="517" t="n">
        <v>2021</v>
      </c>
      <c r="H13" s="516" t="inlineStr">
        <is>
          <t>Rússia</t>
        </is>
      </c>
      <c r="I13" s="295" t="n">
        <v>77260087</v>
      </c>
      <c r="J13" s="295" t="n">
        <v>52962401</v>
      </c>
      <c r="L13" s="260">
        <f>C13</f>
        <v/>
      </c>
      <c r="M13" s="260">
        <f>VLOOKUP(C13,H:J,2,0)</f>
        <v/>
      </c>
      <c r="N13" s="260">
        <f>VLOOKUP(C13,H:J,3,0)</f>
        <v/>
      </c>
      <c r="Q13" s="515" t="n">
        <v>2022</v>
      </c>
      <c r="R13" s="516" t="inlineStr">
        <is>
          <t>Filipinas</t>
        </is>
      </c>
      <c r="S13" s="295" t="n">
        <v>26192460</v>
      </c>
      <c r="T13" s="295" t="n">
        <v>21146310</v>
      </c>
      <c r="V13" s="517" t="n">
        <v>2021</v>
      </c>
      <c r="W13" s="516" t="inlineStr">
        <is>
          <t>Hong Kong</t>
        </is>
      </c>
      <c r="X13" s="295" t="n">
        <v>17941940</v>
      </c>
      <c r="Y13" s="295" t="n">
        <v>9134825</v>
      </c>
      <c r="AA13" s="260">
        <f>R13</f>
        <v/>
      </c>
      <c r="AB13" s="260">
        <f>VLOOKUP(R13,W:Y,2,0)</f>
        <v/>
      </c>
      <c r="AC13" s="260">
        <f>VLOOKUP(R13,W:Y,3,0)</f>
        <v/>
      </c>
      <c r="AF13" s="517" t="n">
        <v>2022</v>
      </c>
      <c r="AG13" s="516" t="inlineStr">
        <is>
          <t>Chile</t>
        </is>
      </c>
      <c r="AH13" s="295" t="n">
        <v>19598992</v>
      </c>
      <c r="AI13" s="295" t="n">
        <v>7453031</v>
      </c>
      <c r="AK13" s="260">
        <f>R13</f>
        <v/>
      </c>
      <c r="AL13" s="260">
        <f>VLOOKUP(R13,AG:AI,2,0)</f>
        <v/>
      </c>
      <c r="AM13" s="260">
        <f>VLOOKUP(R13,AG:AI,3,0)</f>
        <v/>
      </c>
      <c r="AR13" s="515" t="n">
        <v>2022</v>
      </c>
      <c r="AS13" s="516" t="inlineStr">
        <is>
          <t>África do Sul</t>
        </is>
      </c>
      <c r="AT13" s="295" t="n">
        <v>19488581</v>
      </c>
      <c r="AU13" s="295" t="n">
        <v>27118509</v>
      </c>
      <c r="AW13" s="517" t="n">
        <v>2021</v>
      </c>
      <c r="AX13" s="516" t="inlineStr">
        <is>
          <t>Rússia</t>
        </is>
      </c>
      <c r="AY13" s="295" t="n">
        <v>21528617</v>
      </c>
      <c r="AZ13" s="295" t="n">
        <v>13133420</v>
      </c>
      <c r="BB13" s="260">
        <f>AS13</f>
        <v/>
      </c>
      <c r="BC13" s="260">
        <f>VLOOKUP(AS13,AX:AZ,2,0)</f>
        <v/>
      </c>
      <c r="BD13" s="260">
        <f>VLOOKUP(AS13,AX:AZ,3,0)</f>
        <v/>
      </c>
      <c r="BG13" s="515" t="n">
        <v>2022</v>
      </c>
      <c r="BH13" s="516" t="inlineStr">
        <is>
          <t>Canadá</t>
        </is>
      </c>
      <c r="BI13" s="295" t="n">
        <v>3038946</v>
      </c>
      <c r="BJ13" s="295" t="n">
        <v>819804</v>
      </c>
      <c r="BL13" s="517" t="n">
        <v>2021</v>
      </c>
      <c r="BM13" s="516" t="inlineStr">
        <is>
          <t>Chile</t>
        </is>
      </c>
      <c r="BN13" s="295" t="n">
        <v>4500030</v>
      </c>
      <c r="BO13" s="295" t="n">
        <v>2418346</v>
      </c>
      <c r="BQ13" s="260">
        <f>BH13</f>
        <v/>
      </c>
      <c r="BR13" s="260">
        <f>VLOOKUP(BH13,BM:BO,2,0)</f>
        <v/>
      </c>
      <c r="BS13" s="260">
        <f>VLOOKUP(BH13,BM:BO,3,0)</f>
        <v/>
      </c>
      <c r="BV13" s="517" t="n">
        <v>2022</v>
      </c>
      <c r="BW13" s="516" t="inlineStr">
        <is>
          <t>México</t>
        </is>
      </c>
      <c r="BX13" s="295" t="n">
        <v>2713203</v>
      </c>
      <c r="BY13" s="295" t="n">
        <v>1026300</v>
      </c>
      <c r="CA13" s="260">
        <f>BH13</f>
        <v/>
      </c>
      <c r="CB13" s="260">
        <f>VLOOKUP(BH13,BW:BY,2,0)</f>
        <v/>
      </c>
      <c r="CC13" s="260">
        <f>VLOOKUP(BH13,BW:BY,3,0)</f>
        <v/>
      </c>
    </row>
    <row r="14" ht="13.5" customHeight="1" s="261">
      <c r="B14" s="515" t="n">
        <v>2022</v>
      </c>
      <c r="C14" s="516" t="inlineStr">
        <is>
          <t>Coveite (Kuweit)</t>
        </is>
      </c>
      <c r="D14" s="295" t="n">
        <v>104851068</v>
      </c>
      <c r="E14" s="295" t="n">
        <v>50401391</v>
      </c>
      <c r="G14" s="517" t="n">
        <v>2021</v>
      </c>
      <c r="H14" s="516" t="inlineStr">
        <is>
          <t>Chile</t>
        </is>
      </c>
      <c r="I14" s="295" t="n">
        <v>76344711</v>
      </c>
      <c r="J14" s="295" t="n">
        <v>47234915</v>
      </c>
      <c r="L14" s="260">
        <f>C14</f>
        <v/>
      </c>
      <c r="M14" s="260">
        <f>VLOOKUP(C14,H:J,2,0)</f>
        <v/>
      </c>
      <c r="N14" s="260">
        <f>VLOOKUP(C14,H:J,3,0)</f>
        <v/>
      </c>
      <c r="Q14" s="515" t="n">
        <v>2022</v>
      </c>
      <c r="R14" s="516" t="inlineStr">
        <is>
          <t>Iraque</t>
        </is>
      </c>
      <c r="S14" s="295" t="n">
        <v>17240226</v>
      </c>
      <c r="T14" s="295" t="n">
        <v>6463417</v>
      </c>
      <c r="V14" s="517" t="n">
        <v>2021</v>
      </c>
      <c r="W14" s="516" t="inlineStr">
        <is>
          <t>Rússia</t>
        </is>
      </c>
      <c r="X14" s="295" t="n">
        <v>16166271</v>
      </c>
      <c r="Y14" s="295" t="n">
        <v>10092354</v>
      </c>
      <c r="AA14" s="260">
        <f>R14</f>
        <v/>
      </c>
      <c r="AB14" s="260">
        <f>VLOOKUP(R14,W:Y,2,0)</f>
        <v/>
      </c>
      <c r="AC14" s="260">
        <f>VLOOKUP(R14,W:Y,3,0)</f>
        <v/>
      </c>
      <c r="AF14" s="517" t="n">
        <v>2022</v>
      </c>
      <c r="AG14" s="516" t="inlineStr">
        <is>
          <t>Catar</t>
        </is>
      </c>
      <c r="AH14" s="295" t="n">
        <v>18811580</v>
      </c>
      <c r="AI14" s="295" t="n">
        <v>8872563</v>
      </c>
      <c r="AK14" s="260">
        <f>R14</f>
        <v/>
      </c>
      <c r="AL14" s="260">
        <f>VLOOKUP(R14,AG:AI,2,0)</f>
        <v/>
      </c>
      <c r="AM14" s="260">
        <f>VLOOKUP(R14,AG:AI,3,0)</f>
        <v/>
      </c>
      <c r="AR14" s="515" t="n">
        <v>2022</v>
      </c>
      <c r="AS14" s="516" t="inlineStr">
        <is>
          <t>Canadá</t>
        </is>
      </c>
      <c r="AT14" s="295" t="n">
        <v>15014795</v>
      </c>
      <c r="AU14" s="295" t="n">
        <v>4531323</v>
      </c>
      <c r="AW14" s="517" t="n">
        <v>2021</v>
      </c>
      <c r="AX14" s="516" t="inlineStr">
        <is>
          <t>África do Sul</t>
        </is>
      </c>
      <c r="AY14" s="295" t="n">
        <v>15130923</v>
      </c>
      <c r="AZ14" s="295" t="n">
        <v>22711225</v>
      </c>
      <c r="BB14" s="260">
        <f>AS14</f>
        <v/>
      </c>
      <c r="BC14" s="260">
        <f>VLOOKUP(AS14,AX:AZ,2,0)</f>
        <v/>
      </c>
      <c r="BD14" s="260">
        <f>VLOOKUP(AS14,AX:AZ,3,0)</f>
        <v/>
      </c>
      <c r="BG14" s="515" t="n">
        <v>2022</v>
      </c>
      <c r="BH14" s="516" t="inlineStr">
        <is>
          <t>Iraque</t>
        </is>
      </c>
      <c r="BI14" s="295" t="n">
        <v>3028439</v>
      </c>
      <c r="BJ14" s="295" t="n">
        <v>1158801</v>
      </c>
      <c r="BL14" s="517" t="n">
        <v>2021</v>
      </c>
      <c r="BM14" s="516" t="inlineStr">
        <is>
          <t>Hong Kong</t>
        </is>
      </c>
      <c r="BN14" s="295" t="n">
        <v>4227898</v>
      </c>
      <c r="BO14" s="295" t="n">
        <v>2140207</v>
      </c>
      <c r="BQ14" s="260">
        <f>BH14</f>
        <v/>
      </c>
      <c r="BR14" s="260">
        <f>VLOOKUP(BH14,BM:BO,2,0)</f>
        <v/>
      </c>
      <c r="BS14" s="260">
        <f>VLOOKUP(BH14,BM:BO,3,0)</f>
        <v/>
      </c>
      <c r="BV14" s="517" t="n">
        <v>2022</v>
      </c>
      <c r="BW14" s="516" t="inlineStr">
        <is>
          <t>África do Sul</t>
        </is>
      </c>
      <c r="BX14" s="295" t="n">
        <v>2490793</v>
      </c>
      <c r="BY14" s="295" t="n">
        <v>3313266</v>
      </c>
      <c r="CA14" s="260">
        <f>BH14</f>
        <v/>
      </c>
      <c r="CB14" s="260">
        <f>VLOOKUP(BH14,BW:BY,2,0)</f>
        <v/>
      </c>
      <c r="CC14" s="260">
        <f>VLOOKUP(BH14,BW:BY,3,0)</f>
        <v/>
      </c>
    </row>
    <row r="15" ht="13.5" customHeight="1" s="261">
      <c r="B15" s="515" t="n">
        <v>2022</v>
      </c>
      <c r="C15" s="516" t="inlineStr">
        <is>
          <t>Catar</t>
        </is>
      </c>
      <c r="D15" s="295" t="n">
        <v>94001327</v>
      </c>
      <c r="E15" s="295" t="n">
        <v>47978194</v>
      </c>
      <c r="G15" s="517" t="n">
        <v>2021</v>
      </c>
      <c r="H15" s="516" t="inlineStr">
        <is>
          <t>México</t>
        </is>
      </c>
      <c r="I15" s="295" t="n">
        <v>74297426</v>
      </c>
      <c r="J15" s="295" t="n">
        <v>54143527</v>
      </c>
      <c r="L15" s="260">
        <f>C15</f>
        <v/>
      </c>
      <c r="M15" s="260">
        <f>VLOOKUP(C15,H:J,2,0)</f>
        <v/>
      </c>
      <c r="N15" s="260">
        <f>VLOOKUP(C15,H:J,3,0)</f>
        <v/>
      </c>
      <c r="Q15" s="515" t="n">
        <v>2022</v>
      </c>
      <c r="R15" s="516" t="inlineStr">
        <is>
          <t>Chile</t>
        </is>
      </c>
      <c r="S15" s="295" t="n">
        <v>16693535</v>
      </c>
      <c r="T15" s="295" t="n">
        <v>6096741</v>
      </c>
      <c r="V15" s="517" t="n">
        <v>2021</v>
      </c>
      <c r="W15" s="516" t="inlineStr">
        <is>
          <t>Coveite (Kuweit)</t>
        </is>
      </c>
      <c r="X15" s="295" t="n">
        <v>15294578</v>
      </c>
      <c r="Y15" s="295" t="n">
        <v>9185114</v>
      </c>
      <c r="AA15" s="260">
        <f>R15</f>
        <v/>
      </c>
      <c r="AB15" s="260">
        <f>VLOOKUP(R15,W:Y,2,0)</f>
        <v/>
      </c>
      <c r="AC15" s="260">
        <f>VLOOKUP(R15,W:Y,3,0)</f>
        <v/>
      </c>
      <c r="AF15" s="517" t="n">
        <v>2022</v>
      </c>
      <c r="AG15" s="516" t="inlineStr">
        <is>
          <t>África do Sul</t>
        </is>
      </c>
      <c r="AH15" s="295" t="n">
        <v>17429217</v>
      </c>
      <c r="AI15" s="295" t="n">
        <v>25398523</v>
      </c>
      <c r="AK15" s="260">
        <f>R15</f>
        <v/>
      </c>
      <c r="AL15" s="260">
        <f>VLOOKUP(R15,AG:AI,2,0)</f>
        <v/>
      </c>
      <c r="AM15" s="260">
        <f>VLOOKUP(R15,AG:AI,3,0)</f>
        <v/>
      </c>
      <c r="AR15" s="515" t="n">
        <v>2022</v>
      </c>
      <c r="AS15" s="516" t="inlineStr">
        <is>
          <t>Catar</t>
        </is>
      </c>
      <c r="AT15" s="295" t="n">
        <v>14447683</v>
      </c>
      <c r="AU15" s="295" t="n">
        <v>7364978</v>
      </c>
      <c r="AW15" s="517" t="n">
        <v>2021</v>
      </c>
      <c r="AX15" s="516" t="inlineStr">
        <is>
          <t>México</t>
        </is>
      </c>
      <c r="AY15" s="295" t="n">
        <v>13937100</v>
      </c>
      <c r="AZ15" s="295" t="n">
        <v>7646036</v>
      </c>
      <c r="BB15" s="260">
        <f>AS15</f>
        <v/>
      </c>
      <c r="BC15" s="260">
        <f>VLOOKUP(AS15,AX:AZ,2,0)</f>
        <v/>
      </c>
      <c r="BD15" s="260">
        <f>VLOOKUP(AS15,AX:AZ,3,0)</f>
        <v/>
      </c>
      <c r="BG15" s="515" t="n">
        <v>2022</v>
      </c>
      <c r="BH15" s="516" t="inlineStr">
        <is>
          <t>Jordânia</t>
        </is>
      </c>
      <c r="BI15" s="295" t="n">
        <v>2784051</v>
      </c>
      <c r="BJ15" s="295" t="n">
        <v>926658</v>
      </c>
      <c r="BL15" s="517" t="n">
        <v>2021</v>
      </c>
      <c r="BM15" s="516" t="inlineStr">
        <is>
          <t>África do Sul</t>
        </is>
      </c>
      <c r="BN15" s="295" t="n">
        <v>3504376</v>
      </c>
      <c r="BO15" s="295" t="n">
        <v>4436002</v>
      </c>
      <c r="BQ15" s="260">
        <f>BH15</f>
        <v/>
      </c>
      <c r="BR15" s="260">
        <f>VLOOKUP(BH15,BM:BO,2,0)</f>
        <v/>
      </c>
      <c r="BS15" s="260">
        <f>VLOOKUP(BH15,BM:BO,3,0)</f>
        <v/>
      </c>
      <c r="BV15" s="517" t="n">
        <v>2022</v>
      </c>
      <c r="BW15" s="516" t="inlineStr">
        <is>
          <t>Coveite (Kuweit)</t>
        </is>
      </c>
      <c r="BX15" s="295" t="n">
        <v>2431824</v>
      </c>
      <c r="BY15" s="295" t="n">
        <v>1083911</v>
      </c>
      <c r="CA15" s="260">
        <f>BH15</f>
        <v/>
      </c>
      <c r="CB15" s="260">
        <f>VLOOKUP(BH15,BW:BY,2,0)</f>
        <v/>
      </c>
      <c r="CC15" s="260">
        <f>VLOOKUP(BH15,BW:BY,3,0)</f>
        <v/>
      </c>
    </row>
    <row r="16" ht="13.5" customHeight="1" s="261">
      <c r="B16" s="515" t="n">
        <v>2022</v>
      </c>
      <c r="C16" s="516" t="inlineStr">
        <is>
          <t>Líbia</t>
        </is>
      </c>
      <c r="D16" s="295" t="n">
        <v>84822898</v>
      </c>
      <c r="E16" s="295" t="n">
        <v>40655830</v>
      </c>
      <c r="G16" s="517" t="n">
        <v>2021</v>
      </c>
      <c r="H16" s="516" t="inlineStr">
        <is>
          <t>Coveite (Kuweit)</t>
        </is>
      </c>
      <c r="I16" s="295" t="n">
        <v>73049745</v>
      </c>
      <c r="J16" s="295" t="n">
        <v>45270879</v>
      </c>
      <c r="L16" s="260">
        <f>C16</f>
        <v/>
      </c>
      <c r="M16" s="260">
        <f>VLOOKUP(C16,H:J,2,0)</f>
        <v/>
      </c>
      <c r="N16" s="260">
        <f>VLOOKUP(C16,H:J,3,0)</f>
        <v/>
      </c>
      <c r="Q16" s="515" t="n">
        <v>2022</v>
      </c>
      <c r="R16" s="516" t="inlineStr">
        <is>
          <t>Catar</t>
        </is>
      </c>
      <c r="S16" s="295" t="n">
        <v>16668771</v>
      </c>
      <c r="T16" s="295" t="n">
        <v>8470171</v>
      </c>
      <c r="V16" s="517" t="n">
        <v>2021</v>
      </c>
      <c r="W16" s="516" t="inlineStr">
        <is>
          <t>Jordânia</t>
        </is>
      </c>
      <c r="X16" s="295" t="n">
        <v>14509383</v>
      </c>
      <c r="Y16" s="295" t="n">
        <v>9027416</v>
      </c>
      <c r="AA16" s="260">
        <f>R16</f>
        <v/>
      </c>
      <c r="AB16" s="260">
        <f>VLOOKUP(R16,W:Y,2,0)</f>
        <v/>
      </c>
      <c r="AC16" s="260">
        <f>VLOOKUP(R16,W:Y,3,0)</f>
        <v/>
      </c>
      <c r="AF16" s="517" t="n">
        <v>2022</v>
      </c>
      <c r="AG16" s="516" t="inlineStr">
        <is>
          <t>Líbia</t>
        </is>
      </c>
      <c r="AH16" s="295" t="n">
        <v>17082388</v>
      </c>
      <c r="AI16" s="295" t="n">
        <v>7678658</v>
      </c>
      <c r="AK16" s="260">
        <f>R16</f>
        <v/>
      </c>
      <c r="AL16" s="260">
        <f>VLOOKUP(R16,AG:AI,2,0)</f>
        <v/>
      </c>
      <c r="AM16" s="260">
        <f>VLOOKUP(R16,AG:AI,3,0)</f>
        <v/>
      </c>
      <c r="AR16" s="515" t="n">
        <v>2022</v>
      </c>
      <c r="AS16" s="516" t="inlineStr">
        <is>
          <t>Coveite (Kuweit)</t>
        </is>
      </c>
      <c r="AT16" s="295" t="n">
        <v>11464311</v>
      </c>
      <c r="AU16" s="295" t="n">
        <v>5895849</v>
      </c>
      <c r="AW16" s="517" t="n">
        <v>2021</v>
      </c>
      <c r="AX16" s="516" t="inlineStr">
        <is>
          <t>Líbia</t>
        </is>
      </c>
      <c r="AY16" s="295" t="n">
        <v>13889418</v>
      </c>
      <c r="AZ16" s="295" t="n">
        <v>9611023</v>
      </c>
      <c r="BB16" s="260">
        <f>AS16</f>
        <v/>
      </c>
      <c r="BC16" s="260">
        <f>VLOOKUP(AS16,AX:AZ,2,0)</f>
        <v/>
      </c>
      <c r="BD16" s="260">
        <f>VLOOKUP(AS16,AX:AZ,3,0)</f>
        <v/>
      </c>
      <c r="BG16" s="515" t="n">
        <v>2022</v>
      </c>
      <c r="BH16" s="516" t="inlineStr">
        <is>
          <t>Coveite (Kuweit)</t>
        </is>
      </c>
      <c r="BI16" s="295" t="n">
        <v>2729986</v>
      </c>
      <c r="BJ16" s="295" t="n">
        <v>1249774</v>
      </c>
      <c r="BL16" s="517" t="n">
        <v>2021</v>
      </c>
      <c r="BM16" s="516" t="inlineStr">
        <is>
          <t>Jordânia</t>
        </is>
      </c>
      <c r="BN16" s="295" t="n">
        <v>2844074</v>
      </c>
      <c r="BO16" s="295" t="n">
        <v>1563427</v>
      </c>
      <c r="BQ16" s="260">
        <f>BH16</f>
        <v/>
      </c>
      <c r="BR16" s="260">
        <f>VLOOKUP(BH16,BM:BO,2,0)</f>
        <v/>
      </c>
      <c r="BS16" s="260">
        <f>VLOOKUP(BH16,BM:BO,3,0)</f>
        <v/>
      </c>
      <c r="BV16" s="517" t="n">
        <v>2022</v>
      </c>
      <c r="BW16" s="516" t="inlineStr">
        <is>
          <t>Espanha</t>
        </is>
      </c>
      <c r="BX16" s="295" t="n">
        <v>2427906</v>
      </c>
      <c r="BY16" s="295" t="n">
        <v>1270930</v>
      </c>
      <c r="CA16" s="260">
        <f>BH16</f>
        <v/>
      </c>
      <c r="CB16" s="260">
        <f>VLOOKUP(BH16,BW:BY,2,0)</f>
        <v/>
      </c>
      <c r="CC16" s="260">
        <f>VLOOKUP(BH16,BW:BY,3,0)</f>
        <v/>
      </c>
    </row>
    <row r="17" ht="13.5" customHeight="1" s="261">
      <c r="B17" s="515" t="n">
        <v>2022</v>
      </c>
      <c r="C17" s="516" t="inlineStr">
        <is>
          <t>Iêmen</t>
        </is>
      </c>
      <c r="D17" s="295" t="n">
        <v>82244021</v>
      </c>
      <c r="E17" s="295" t="n">
        <v>42650438</v>
      </c>
      <c r="G17" s="517" t="n">
        <v>2021</v>
      </c>
      <c r="H17" s="516" t="inlineStr">
        <is>
          <t>Filipinas</t>
        </is>
      </c>
      <c r="I17" s="295" t="n">
        <v>72659535</v>
      </c>
      <c r="J17" s="295" t="n">
        <v>81179935</v>
      </c>
      <c r="L17" s="260">
        <f>C17</f>
        <v/>
      </c>
      <c r="M17" s="260">
        <f>VLOOKUP(C17,H:J,2,0)</f>
        <v/>
      </c>
      <c r="N17" s="260">
        <f>VLOOKUP(C17,H:J,3,0)</f>
        <v/>
      </c>
      <c r="Q17" s="515" t="n">
        <v>2022</v>
      </c>
      <c r="R17" s="516" t="inlineStr">
        <is>
          <t>Omã</t>
        </is>
      </c>
      <c r="S17" s="295" t="n">
        <v>15705058</v>
      </c>
      <c r="T17" s="295" t="n">
        <v>6783680</v>
      </c>
      <c r="V17" s="517" t="n">
        <v>2021</v>
      </c>
      <c r="W17" s="516" t="inlineStr">
        <is>
          <t>Iêmen</t>
        </is>
      </c>
      <c r="X17" s="295" t="n">
        <v>13375733</v>
      </c>
      <c r="Y17" s="295" t="n">
        <v>8656866</v>
      </c>
      <c r="AA17" s="260">
        <f>R17</f>
        <v/>
      </c>
      <c r="AB17" s="260">
        <f>VLOOKUP(R17,W:Y,2,0)</f>
        <v/>
      </c>
      <c r="AC17" s="260">
        <f>VLOOKUP(R17,W:Y,3,0)</f>
        <v/>
      </c>
      <c r="AF17" s="517" t="n">
        <v>2022</v>
      </c>
      <c r="AG17" s="516" t="inlineStr">
        <is>
          <t>Iêmen</t>
        </is>
      </c>
      <c r="AH17" s="295" t="n">
        <v>15838585</v>
      </c>
      <c r="AI17" s="295" t="n">
        <v>7476891</v>
      </c>
      <c r="AK17" s="260">
        <f>R17</f>
        <v/>
      </c>
      <c r="AL17" s="260">
        <f>VLOOKUP(R17,AG:AI,2,0)</f>
        <v/>
      </c>
      <c r="AM17" s="260">
        <f>VLOOKUP(R17,AG:AI,3,0)</f>
        <v/>
      </c>
      <c r="AR17" s="515" t="n">
        <v>2022</v>
      </c>
      <c r="AS17" s="516" t="inlineStr">
        <is>
          <t>Rússia</t>
        </is>
      </c>
      <c r="AT17" s="295" t="n">
        <v>10968359</v>
      </c>
      <c r="AU17" s="295" t="n">
        <v>4788098</v>
      </c>
      <c r="AW17" s="517" t="n">
        <v>2021</v>
      </c>
      <c r="AX17" s="516" t="inlineStr">
        <is>
          <t>Jordânia</t>
        </is>
      </c>
      <c r="AY17" s="295" t="n">
        <v>13765875</v>
      </c>
      <c r="AZ17" s="295" t="n">
        <v>9967187</v>
      </c>
      <c r="BB17" s="260">
        <f>AS17</f>
        <v/>
      </c>
      <c r="BC17" s="260">
        <f>VLOOKUP(AS17,AX:AZ,2,0)</f>
        <v/>
      </c>
      <c r="BD17" s="260">
        <f>VLOOKUP(AS17,AX:AZ,3,0)</f>
        <v/>
      </c>
      <c r="BG17" s="515" t="n">
        <v>2022</v>
      </c>
      <c r="BH17" s="516" t="inlineStr">
        <is>
          <t>África do Sul</t>
        </is>
      </c>
      <c r="BI17" s="295" t="n">
        <v>2517546</v>
      </c>
      <c r="BJ17" s="295" t="n">
        <v>3392144</v>
      </c>
      <c r="BL17" s="517" t="n">
        <v>2021</v>
      </c>
      <c r="BM17" s="516" t="inlineStr">
        <is>
          <t>Iêmen</t>
        </is>
      </c>
      <c r="BN17" s="295" t="n">
        <v>1890501</v>
      </c>
      <c r="BO17" s="295" t="n">
        <v>1237091</v>
      </c>
      <c r="BQ17" s="260">
        <f>BH17</f>
        <v/>
      </c>
      <c r="BR17" s="260">
        <f>VLOOKUP(BH17,BM:BO,2,0)</f>
        <v/>
      </c>
      <c r="BS17" s="260">
        <f>VLOOKUP(BH17,BM:BO,3,0)</f>
        <v/>
      </c>
      <c r="BV17" s="517" t="n">
        <v>2022</v>
      </c>
      <c r="BW17" s="516" t="inlineStr">
        <is>
          <t>Alemanha</t>
        </is>
      </c>
      <c r="BX17" s="295" t="n">
        <v>1985671</v>
      </c>
      <c r="BY17" s="295" t="n">
        <v>352842</v>
      </c>
      <c r="CA17" s="260">
        <f>BH17</f>
        <v/>
      </c>
      <c r="CB17" s="260">
        <f>VLOOKUP(BH17,BW:BY,2,0)</f>
        <v/>
      </c>
      <c r="CC17" s="260">
        <f>VLOOKUP(BH17,BW:BY,3,0)</f>
        <v/>
      </c>
    </row>
    <row r="18" ht="13.5" customHeight="1" s="261">
      <c r="B18" s="515" t="n">
        <v>2022</v>
      </c>
      <c r="C18" s="516" t="inlineStr">
        <is>
          <t>Jordânia</t>
        </is>
      </c>
      <c r="D18" s="295" t="n">
        <v>70913256</v>
      </c>
      <c r="E18" s="295" t="n">
        <v>37896834</v>
      </c>
      <c r="G18" s="517" t="n">
        <v>2021</v>
      </c>
      <c r="H18" s="516" t="inlineStr">
        <is>
          <t>Líbia</t>
        </is>
      </c>
      <c r="I18" s="295" t="n">
        <v>64918447</v>
      </c>
      <c r="J18" s="295" t="n">
        <v>43945198</v>
      </c>
      <c r="L18" s="260">
        <f>C18</f>
        <v/>
      </c>
      <c r="M18" s="260">
        <f>VLOOKUP(C18,H:J,2,0)</f>
        <v/>
      </c>
      <c r="N18" s="260">
        <f>VLOOKUP(C18,H:J,3,0)</f>
        <v/>
      </c>
      <c r="Q18" s="515" t="n">
        <v>2022</v>
      </c>
      <c r="R18" s="516" t="inlineStr">
        <is>
          <t>Alemanha</t>
        </is>
      </c>
      <c r="S18" s="295" t="n">
        <v>12863385</v>
      </c>
      <c r="T18" s="295" t="n">
        <v>4318520</v>
      </c>
      <c r="V18" s="517" t="n">
        <v>2021</v>
      </c>
      <c r="W18" s="516" t="inlineStr">
        <is>
          <t>Chile</t>
        </is>
      </c>
      <c r="X18" s="295" t="n">
        <v>13341846</v>
      </c>
      <c r="Y18" s="295" t="n">
        <v>7502251</v>
      </c>
      <c r="AA18" s="260">
        <f>R18</f>
        <v/>
      </c>
      <c r="AB18" s="260">
        <f>VLOOKUP(R18,W:Y,2,0)</f>
        <v/>
      </c>
      <c r="AC18" s="260">
        <f>VLOOKUP(R18,W:Y,3,0)</f>
        <v/>
      </c>
      <c r="AF18" s="517" t="n">
        <v>2022</v>
      </c>
      <c r="AG18" s="516" t="inlineStr">
        <is>
          <t>Jordânia</t>
        </is>
      </c>
      <c r="AH18" s="295" t="n">
        <v>14602480</v>
      </c>
      <c r="AI18" s="295" t="n">
        <v>7093311</v>
      </c>
      <c r="AK18" s="260">
        <f>R18</f>
        <v/>
      </c>
      <c r="AL18" s="260">
        <f>VLOOKUP(R18,AG:AI,2,0)</f>
        <v/>
      </c>
      <c r="AM18" s="260">
        <f>VLOOKUP(R18,AG:AI,3,0)</f>
        <v/>
      </c>
      <c r="AR18" s="515" t="n">
        <v>2022</v>
      </c>
      <c r="AS18" s="516" t="inlineStr">
        <is>
          <t>Iraque</t>
        </is>
      </c>
      <c r="AT18" s="295" t="n">
        <v>10522165</v>
      </c>
      <c r="AU18" s="295" t="n">
        <v>4964853</v>
      </c>
      <c r="AW18" s="517" t="n">
        <v>2021</v>
      </c>
      <c r="AX18" s="516" t="inlineStr">
        <is>
          <t>Canadá</t>
        </is>
      </c>
      <c r="AY18" s="295" t="n">
        <v>10863238</v>
      </c>
      <c r="AZ18" s="295" t="n">
        <v>4135849</v>
      </c>
      <c r="BB18" s="260">
        <f>AS18</f>
        <v/>
      </c>
      <c r="BC18" s="260">
        <f>VLOOKUP(AS18,AX:AZ,2,0)</f>
        <v/>
      </c>
      <c r="BD18" s="260">
        <f>VLOOKUP(AS18,AX:AZ,3,0)</f>
        <v/>
      </c>
      <c r="BG18" s="515" t="n">
        <v>2022</v>
      </c>
      <c r="BH18" s="516" t="inlineStr">
        <is>
          <t>Iêmen</t>
        </is>
      </c>
      <c r="BI18" s="295" t="n">
        <v>2398578</v>
      </c>
      <c r="BJ18" s="295" t="n">
        <v>1158056</v>
      </c>
      <c r="BL18" s="517" t="n">
        <v>2021</v>
      </c>
      <c r="BM18" s="516" t="inlineStr">
        <is>
          <t>Espanha</t>
        </is>
      </c>
      <c r="BN18" s="295" t="n">
        <v>1850610</v>
      </c>
      <c r="BO18" s="295" t="n">
        <v>989586</v>
      </c>
      <c r="BQ18" s="260">
        <f>BH18</f>
        <v/>
      </c>
      <c r="BR18" s="260">
        <f>VLOOKUP(BH18,BM:BO,2,0)</f>
        <v/>
      </c>
      <c r="BS18" s="260">
        <f>VLOOKUP(BH18,BM:BO,3,0)</f>
        <v/>
      </c>
      <c r="BV18" s="517" t="n">
        <v>2022</v>
      </c>
      <c r="BW18" s="516" t="inlineStr">
        <is>
          <t>Iraque</t>
        </is>
      </c>
      <c r="BX18" s="295" t="n">
        <v>1822972</v>
      </c>
      <c r="BY18" s="295" t="n">
        <v>761900</v>
      </c>
      <c r="CA18" s="260">
        <f>BH18</f>
        <v/>
      </c>
      <c r="CB18" s="260">
        <f>VLOOKUP(BH18,BW:BY,2,0)</f>
        <v/>
      </c>
      <c r="CC18" s="260">
        <f>VLOOKUP(BH18,BW:BY,3,0)</f>
        <v/>
      </c>
    </row>
    <row r="19" ht="13.5" customHeight="1" s="261">
      <c r="B19" s="515" t="n">
        <v>2022</v>
      </c>
      <c r="C19" s="516" t="inlineStr">
        <is>
          <t>Omã</t>
        </is>
      </c>
      <c r="D19" s="295" t="n">
        <v>70371408</v>
      </c>
      <c r="E19" s="295" t="n">
        <v>34921771</v>
      </c>
      <c r="G19" s="517" t="n">
        <v>2021</v>
      </c>
      <c r="H19" s="516" t="inlineStr">
        <is>
          <t>Omã</t>
        </is>
      </c>
      <c r="I19" s="295" t="n">
        <v>59976839</v>
      </c>
      <c r="J19" s="295" t="n">
        <v>39580426</v>
      </c>
      <c r="L19" s="260">
        <f>C19</f>
        <v/>
      </c>
      <c r="M19" s="260">
        <f>VLOOKUP(C19,H:J,2,0)</f>
        <v/>
      </c>
      <c r="N19" s="260">
        <f>VLOOKUP(C19,H:J,3,0)</f>
        <v/>
      </c>
      <c r="Q19" s="515" t="n">
        <v>2022</v>
      </c>
      <c r="R19" s="516" t="inlineStr">
        <is>
          <t>Jordânia</t>
        </is>
      </c>
      <c r="S19" s="295" t="n">
        <v>12389067</v>
      </c>
      <c r="T19" s="295" t="n">
        <v>6134946</v>
      </c>
      <c r="V19" s="517" t="n">
        <v>2021</v>
      </c>
      <c r="W19" s="516" t="inlineStr">
        <is>
          <t>Omã</t>
        </is>
      </c>
      <c r="X19" s="295" t="n">
        <v>9108669</v>
      </c>
      <c r="Y19" s="295" t="n">
        <v>5669568</v>
      </c>
      <c r="AA19" s="260">
        <f>R19</f>
        <v/>
      </c>
      <c r="AB19" s="260">
        <f>VLOOKUP(R19,W:Y,2,0)</f>
        <v/>
      </c>
      <c r="AC19" s="260">
        <f>VLOOKUP(R19,W:Y,3,0)</f>
        <v/>
      </c>
      <c r="AF19" s="517" t="n">
        <v>2022</v>
      </c>
      <c r="AG19" s="516" t="inlineStr">
        <is>
          <t>Omã</t>
        </is>
      </c>
      <c r="AH19" s="295" t="n">
        <v>14385155</v>
      </c>
      <c r="AI19" s="295" t="n">
        <v>6702235</v>
      </c>
      <c r="AK19" s="260">
        <f>R19</f>
        <v/>
      </c>
      <c r="AL19" s="260">
        <f>VLOOKUP(R19,AG:AI,2,0)</f>
        <v/>
      </c>
      <c r="AM19" s="260">
        <f>VLOOKUP(R19,AG:AI,3,0)</f>
        <v/>
      </c>
      <c r="AR19" s="515" t="n">
        <v>2022</v>
      </c>
      <c r="AS19" s="516" t="inlineStr">
        <is>
          <t>Jordânia</t>
        </is>
      </c>
      <c r="AT19" s="295" t="n">
        <v>10048466</v>
      </c>
      <c r="AU19" s="295" t="n">
        <v>4898701</v>
      </c>
      <c r="AW19" s="517" t="n">
        <v>2021</v>
      </c>
      <c r="AX19" s="516" t="inlineStr">
        <is>
          <t>Iêmen</t>
        </is>
      </c>
      <c r="AY19" s="295" t="n">
        <v>10488379</v>
      </c>
      <c r="AZ19" s="295" t="n">
        <v>7060060</v>
      </c>
      <c r="BB19" s="260">
        <f>AS19</f>
        <v/>
      </c>
      <c r="BC19" s="260">
        <f>VLOOKUP(AS19,AX:AZ,2,0)</f>
        <v/>
      </c>
      <c r="BD19" s="260">
        <f>VLOOKUP(AS19,AX:AZ,3,0)</f>
        <v/>
      </c>
      <c r="BG19" s="515" t="n">
        <v>2022</v>
      </c>
      <c r="BH19" s="516" t="inlineStr">
        <is>
          <t>Catar</t>
        </is>
      </c>
      <c r="BI19" s="295" t="n">
        <v>2012610</v>
      </c>
      <c r="BJ19" s="295" t="n">
        <v>810303</v>
      </c>
      <c r="BL19" s="517" t="n">
        <v>2021</v>
      </c>
      <c r="BM19" s="516" t="inlineStr">
        <is>
          <t>Canadá</t>
        </is>
      </c>
      <c r="BN19" s="295" t="n">
        <v>1302704</v>
      </c>
      <c r="BO19" s="295" t="n">
        <v>460779</v>
      </c>
      <c r="BQ19" s="260">
        <f>BH19</f>
        <v/>
      </c>
      <c r="BR19" s="260">
        <f>VLOOKUP(BH19,BM:BO,2,0)</f>
        <v/>
      </c>
      <c r="BS19" s="260">
        <f>VLOOKUP(BH19,BM:BO,3,0)</f>
        <v/>
      </c>
      <c r="BV19" s="517" t="n">
        <v>2022</v>
      </c>
      <c r="BW19" s="516" t="inlineStr">
        <is>
          <t>Catar</t>
        </is>
      </c>
      <c r="BX19" s="295" t="n">
        <v>1817247</v>
      </c>
      <c r="BY19" s="295" t="n">
        <v>896048</v>
      </c>
      <c r="CA19" s="260">
        <f>BH19</f>
        <v/>
      </c>
      <c r="CB19" s="260">
        <f>VLOOKUP(BH19,BW:BY,2,0)</f>
        <v/>
      </c>
      <c r="CC19" s="260">
        <f>VLOOKUP(BH19,BW:BY,3,0)</f>
        <v/>
      </c>
    </row>
    <row r="20" ht="13.5" customHeight="1" s="261">
      <c r="B20" s="515" t="n">
        <v>2022</v>
      </c>
      <c r="C20" s="516" t="inlineStr">
        <is>
          <t>Iraque</t>
        </is>
      </c>
      <c r="D20" s="295" t="n">
        <v>54168233</v>
      </c>
      <c r="E20" s="295" t="n">
        <v>23669325</v>
      </c>
      <c r="G20" s="517" t="n">
        <v>2021</v>
      </c>
      <c r="H20" s="516" t="inlineStr">
        <is>
          <t>Catar</t>
        </is>
      </c>
      <c r="I20" s="295" t="n">
        <v>51020223</v>
      </c>
      <c r="J20" s="295" t="n">
        <v>33017343</v>
      </c>
      <c r="L20" s="260">
        <f>C20</f>
        <v/>
      </c>
      <c r="M20" s="260">
        <f>VLOOKUP(C20,H:J,2,0)</f>
        <v/>
      </c>
      <c r="N20" s="260">
        <f>VLOOKUP(C20,H:J,3,0)</f>
        <v/>
      </c>
      <c r="P20" s="518" t="n"/>
      <c r="Q20" s="515" t="n">
        <v>2022</v>
      </c>
      <c r="R20" s="516" t="inlineStr">
        <is>
          <t>Líbia</t>
        </is>
      </c>
      <c r="S20" s="295" t="n">
        <v>12218190</v>
      </c>
      <c r="T20" s="295" t="n">
        <v>5263771</v>
      </c>
      <c r="V20" s="517" t="n">
        <v>2021</v>
      </c>
      <c r="W20" s="516" t="inlineStr">
        <is>
          <t>Iraque</t>
        </is>
      </c>
      <c r="X20" s="295" t="n">
        <v>7949904</v>
      </c>
      <c r="Y20" s="295" t="n">
        <v>4565605</v>
      </c>
      <c r="AA20" s="260">
        <f>R20</f>
        <v/>
      </c>
      <c r="AB20" s="260">
        <f>VLOOKUP(R20,W:Y,2,0)</f>
        <v/>
      </c>
      <c r="AC20" s="260">
        <f>VLOOKUP(R20,W:Y,3,0)</f>
        <v/>
      </c>
      <c r="AF20" s="517" t="n">
        <v>2022</v>
      </c>
      <c r="AG20" s="516" t="inlineStr">
        <is>
          <t>Alemanha</t>
        </is>
      </c>
      <c r="AH20" s="295" t="n">
        <v>13457873</v>
      </c>
      <c r="AI20" s="295" t="n">
        <v>4431274</v>
      </c>
      <c r="AK20" s="260">
        <f>R20</f>
        <v/>
      </c>
      <c r="AL20" s="260">
        <f>VLOOKUP(R20,AG:AI,2,0)</f>
        <v/>
      </c>
      <c r="AM20" s="260">
        <f>VLOOKUP(R20,AG:AI,3,0)</f>
        <v/>
      </c>
      <c r="AR20" s="515" t="n">
        <v>2022</v>
      </c>
      <c r="AS20" s="516" t="inlineStr">
        <is>
          <t>Líbia</t>
        </is>
      </c>
      <c r="AT20" s="295" t="n">
        <v>9276687</v>
      </c>
      <c r="AU20" s="295" t="n">
        <v>4165003</v>
      </c>
      <c r="AW20" s="517" t="n">
        <v>2021</v>
      </c>
      <c r="AX20" s="516" t="inlineStr">
        <is>
          <t>Catar</t>
        </is>
      </c>
      <c r="AY20" s="295" t="n">
        <v>7918558</v>
      </c>
      <c r="AZ20" s="295" t="n">
        <v>5226176</v>
      </c>
      <c r="BB20" s="260">
        <f>AS20</f>
        <v/>
      </c>
      <c r="BC20" s="260">
        <f>VLOOKUP(AS20,AX:AZ,2,0)</f>
        <v/>
      </c>
      <c r="BD20" s="260">
        <f>VLOOKUP(AS20,AX:AZ,3,0)</f>
        <v/>
      </c>
      <c r="BF20" s="518" t="n"/>
      <c r="BG20" s="515" t="n">
        <v>2022</v>
      </c>
      <c r="BH20" s="516" t="inlineStr">
        <is>
          <t>Líbia</t>
        </is>
      </c>
      <c r="BI20" s="295" t="n">
        <v>1807860</v>
      </c>
      <c r="BJ20" s="295" t="n">
        <v>591322</v>
      </c>
      <c r="BL20" s="517" t="n">
        <v>2021</v>
      </c>
      <c r="BM20" s="516" t="inlineStr">
        <is>
          <t>Coveite (Kuweit)</t>
        </is>
      </c>
      <c r="BN20" s="295" t="n">
        <v>1289714</v>
      </c>
      <c r="BO20" s="295" t="n">
        <v>815254</v>
      </c>
      <c r="BQ20" s="260">
        <f>BH20</f>
        <v/>
      </c>
      <c r="BR20" s="260">
        <f>VLOOKUP(BH20,BM:BO,2,0)</f>
        <v/>
      </c>
      <c r="BS20" s="260">
        <f>VLOOKUP(BH20,BM:BO,3,0)</f>
        <v/>
      </c>
      <c r="BV20" s="517" t="n">
        <v>2022</v>
      </c>
      <c r="BW20" s="516" t="inlineStr">
        <is>
          <t>Líbia</t>
        </is>
      </c>
      <c r="BX20" s="295" t="n">
        <v>1597571</v>
      </c>
      <c r="BY20" s="295" t="n">
        <v>625863</v>
      </c>
      <c r="CA20" s="260">
        <f>BH20</f>
        <v/>
      </c>
      <c r="CB20" s="260">
        <f>VLOOKUP(BH20,BW:BY,2,0)</f>
        <v/>
      </c>
      <c r="CC20" s="260">
        <f>VLOOKUP(BH20,BW:BY,3,0)</f>
        <v/>
      </c>
    </row>
    <row r="21" ht="13.5" customHeight="1" s="261">
      <c r="B21" s="515" t="n">
        <v>2022</v>
      </c>
      <c r="C21" s="516" t="inlineStr">
        <is>
          <t>Hong Kong</t>
        </is>
      </c>
      <c r="D21" s="295" t="n">
        <v>53788741</v>
      </c>
      <c r="E21" s="295" t="n">
        <v>25451508</v>
      </c>
      <c r="G21" s="517" t="n">
        <v>2021</v>
      </c>
      <c r="H21" s="516" t="inlineStr">
        <is>
          <t>Jordânia</t>
        </is>
      </c>
      <c r="I21" s="295" t="n">
        <v>49863561</v>
      </c>
      <c r="J21" s="295" t="n">
        <v>35687297</v>
      </c>
      <c r="L21" s="260">
        <f>C21</f>
        <v/>
      </c>
      <c r="M21" s="260">
        <f>VLOOKUP(C21,H:J,2,0)</f>
        <v/>
      </c>
      <c r="N21" s="260">
        <f>VLOOKUP(C21,H:J,3,0)</f>
        <v/>
      </c>
      <c r="P21" s="518" t="n"/>
      <c r="Q21" s="515" t="n">
        <v>2022</v>
      </c>
      <c r="R21" s="516" t="inlineStr">
        <is>
          <t>África do Sul</t>
        </is>
      </c>
      <c r="S21" s="295" t="n">
        <v>11596431</v>
      </c>
      <c r="T21" s="295" t="n">
        <v>17568431</v>
      </c>
      <c r="V21" s="517" t="n">
        <v>2021</v>
      </c>
      <c r="W21" s="516" t="inlineStr">
        <is>
          <t>Catar</t>
        </is>
      </c>
      <c r="X21" s="295" t="n">
        <v>7691493</v>
      </c>
      <c r="Y21" s="295" t="n">
        <v>4663636</v>
      </c>
      <c r="AA21" s="260">
        <f>R21</f>
        <v/>
      </c>
      <c r="AB21" s="260">
        <f>VLOOKUP(R21,W:Y,2,0)</f>
        <v/>
      </c>
      <c r="AC21" s="260">
        <f>VLOOKUP(R21,W:Y,3,0)</f>
        <v/>
      </c>
      <c r="AF21" s="517" t="n">
        <v>2022</v>
      </c>
      <c r="AG21" s="516" t="inlineStr">
        <is>
          <t>Iraque</t>
        </is>
      </c>
      <c r="AH21" s="295" t="n">
        <v>9827515</v>
      </c>
      <c r="AI21" s="295" t="n">
        <v>3674418</v>
      </c>
      <c r="AK21" s="260">
        <f>R21</f>
        <v/>
      </c>
      <c r="AL21" s="260">
        <f>VLOOKUP(R21,AG:AI,2,0)</f>
        <v/>
      </c>
      <c r="AM21" s="260">
        <f>VLOOKUP(R21,AG:AI,3,0)</f>
        <v/>
      </c>
      <c r="AR21" s="515" t="n">
        <v>2022</v>
      </c>
      <c r="AS21" s="516" t="inlineStr">
        <is>
          <t>Espanha</t>
        </is>
      </c>
      <c r="AT21" s="295" t="n">
        <v>9192144</v>
      </c>
      <c r="AU21" s="295" t="n">
        <v>4629785</v>
      </c>
      <c r="AW21" s="517" t="n">
        <v>2021</v>
      </c>
      <c r="AX21" s="516" t="inlineStr">
        <is>
          <t>Coveite (Kuweit)</t>
        </is>
      </c>
      <c r="AY21" s="295" t="n">
        <v>7857733</v>
      </c>
      <c r="AZ21" s="295" t="n">
        <v>5169643</v>
      </c>
      <c r="BB21" s="260">
        <f>AS21</f>
        <v/>
      </c>
      <c r="BC21" s="260">
        <f>VLOOKUP(AS21,AX:AZ,2,0)</f>
        <v/>
      </c>
      <c r="BD21" s="260">
        <f>VLOOKUP(AS21,AX:AZ,3,0)</f>
        <v/>
      </c>
      <c r="BF21" s="518" t="n"/>
      <c r="BG21" s="515" t="n">
        <v>2022</v>
      </c>
      <c r="BH21" s="516" t="inlineStr">
        <is>
          <t>República Dominicana</t>
        </is>
      </c>
      <c r="BI21" s="295" t="n">
        <v>1692637</v>
      </c>
      <c r="BJ21" s="295" t="n">
        <v>674802</v>
      </c>
      <c r="BL21" s="517" t="n">
        <v>2021</v>
      </c>
      <c r="BM21" s="516" t="inlineStr">
        <is>
          <t>Vietnã</t>
        </is>
      </c>
      <c r="BN21" s="295" t="n">
        <v>1203500</v>
      </c>
      <c r="BO21" s="295" t="n">
        <v>629261</v>
      </c>
      <c r="BQ21" s="260">
        <f>BH21</f>
        <v/>
      </c>
      <c r="BR21" s="260">
        <f>VLOOKUP(BH21,BM:BO,2,0)</f>
        <v/>
      </c>
      <c r="BS21" s="260">
        <f>VLOOKUP(BH21,BM:BO,3,0)</f>
        <v/>
      </c>
      <c r="BV21" s="517" t="n">
        <v>2022</v>
      </c>
      <c r="BW21" s="516" t="inlineStr">
        <is>
          <t>Hong Kong</t>
        </is>
      </c>
      <c r="BX21" s="295" t="n">
        <v>1572054</v>
      </c>
      <c r="BY21" s="295" t="n">
        <v>812877</v>
      </c>
      <c r="CA21" s="260">
        <f>BH21</f>
        <v/>
      </c>
      <c r="CB21" s="260">
        <f>VLOOKUP(BH21,BW:BY,2,0)</f>
        <v/>
      </c>
      <c r="CC21" s="260">
        <f>VLOOKUP(BH21,BW:BY,3,0)</f>
        <v/>
      </c>
    </row>
    <row r="22" ht="13.5" customHeight="1" s="261">
      <c r="B22" s="515" t="n">
        <v>2022</v>
      </c>
      <c r="C22" s="516" t="inlineStr">
        <is>
          <t>Alemanha</t>
        </is>
      </c>
      <c r="D22" s="295" t="n">
        <v>53738363</v>
      </c>
      <c r="E22" s="295" t="n">
        <v>18396607</v>
      </c>
      <c r="G22" s="517" t="n">
        <v>2021</v>
      </c>
      <c r="H22" s="516" t="inlineStr">
        <is>
          <t>Iraque</t>
        </is>
      </c>
      <c r="I22" s="295" t="n">
        <v>31021409</v>
      </c>
      <c r="J22" s="295" t="n">
        <v>18619744</v>
      </c>
      <c r="L22" s="260">
        <f>C22</f>
        <v/>
      </c>
      <c r="M22" s="260">
        <f>VLOOKUP(C22,H:J,2,0)</f>
        <v/>
      </c>
      <c r="N22" s="260">
        <f>VLOOKUP(C22,H:J,3,0)</f>
        <v/>
      </c>
      <c r="P22" s="518" t="n"/>
      <c r="Q22" s="515" t="n">
        <v>2022</v>
      </c>
      <c r="R22" s="516" t="inlineStr">
        <is>
          <t>Hong Kong</t>
        </is>
      </c>
      <c r="S22" s="295" t="n">
        <v>10438521</v>
      </c>
      <c r="T22" s="295" t="n">
        <v>4201607</v>
      </c>
      <c r="V22" s="517" t="n">
        <v>2021</v>
      </c>
      <c r="W22" s="516" t="inlineStr">
        <is>
          <t>Líbia</t>
        </is>
      </c>
      <c r="X22" s="295" t="n">
        <v>7644901</v>
      </c>
      <c r="Y22" s="295" t="n">
        <v>4818665</v>
      </c>
      <c r="AA22" s="260">
        <f>R22</f>
        <v/>
      </c>
      <c r="AB22" s="260">
        <f>VLOOKUP(R22,W:Y,2,0)</f>
        <v/>
      </c>
      <c r="AC22" s="260">
        <f>VLOOKUP(R22,W:Y,3,0)</f>
        <v/>
      </c>
      <c r="AF22" s="517" t="n">
        <v>2022</v>
      </c>
      <c r="AG22" s="516" t="inlineStr">
        <is>
          <t>Hong Kong</t>
        </is>
      </c>
      <c r="AH22" s="295" t="n">
        <v>9758244</v>
      </c>
      <c r="AI22" s="295" t="n">
        <v>4324016</v>
      </c>
      <c r="AK22" s="260">
        <f>R22</f>
        <v/>
      </c>
      <c r="AL22" s="260">
        <f>VLOOKUP(R22,AG:AI,2,0)</f>
        <v/>
      </c>
      <c r="AM22" s="260">
        <f>VLOOKUP(R22,AG:AI,3,0)</f>
        <v/>
      </c>
      <c r="AR22" s="515" t="n">
        <v>2022</v>
      </c>
      <c r="AS22" s="516" t="inlineStr">
        <is>
          <t>Iêmen</t>
        </is>
      </c>
      <c r="AT22" s="295" t="n">
        <v>8991388</v>
      </c>
      <c r="AU22" s="295" t="n">
        <v>4801960</v>
      </c>
      <c r="AW22" s="517" t="n">
        <v>2021</v>
      </c>
      <c r="AX22" s="516" t="inlineStr">
        <is>
          <t>Peru</t>
        </is>
      </c>
      <c r="AY22" s="295" t="n">
        <v>6401406</v>
      </c>
      <c r="AZ22" s="295" t="n">
        <v>4284624</v>
      </c>
      <c r="BB22" s="260">
        <f>AS22</f>
        <v/>
      </c>
      <c r="BC22" s="260">
        <f>VLOOKUP(AS22,AX:AZ,2,0)</f>
        <v/>
      </c>
      <c r="BD22" s="260">
        <f>VLOOKUP(AS22,AX:AZ,3,0)</f>
        <v/>
      </c>
      <c r="BF22" s="518" t="n"/>
      <c r="BG22" s="515" t="n">
        <v>2022</v>
      </c>
      <c r="BH22" s="516" t="inlineStr">
        <is>
          <t>Suíça</t>
        </is>
      </c>
      <c r="BI22" s="295" t="n">
        <v>1517962</v>
      </c>
      <c r="BJ22" s="295" t="n">
        <v>706155</v>
      </c>
      <c r="BL22" s="517" t="n">
        <v>2021</v>
      </c>
      <c r="BM22" s="516" t="inlineStr">
        <is>
          <t>Catar</t>
        </is>
      </c>
      <c r="BN22" s="295" t="n">
        <v>1192330</v>
      </c>
      <c r="BO22" s="295" t="n">
        <v>639642</v>
      </c>
      <c r="BQ22" s="260">
        <f>BH22</f>
        <v/>
      </c>
      <c r="BR22" s="260">
        <f>VLOOKUP(BH22,BM:BO,2,0)</f>
        <v/>
      </c>
      <c r="BS22" s="260">
        <f>VLOOKUP(BH22,BM:BO,3,0)</f>
        <v/>
      </c>
      <c r="BV22" s="517" t="n">
        <v>2022</v>
      </c>
      <c r="BW22" s="516" t="inlineStr">
        <is>
          <t>Iêmen</t>
        </is>
      </c>
      <c r="BX22" s="295" t="n">
        <v>1431380</v>
      </c>
      <c r="BY22" s="295" t="n">
        <v>727719</v>
      </c>
      <c r="CA22" s="260">
        <f>BH22</f>
        <v/>
      </c>
      <c r="CB22" s="260">
        <f>VLOOKUP(BH22,BW:BY,2,0)</f>
        <v/>
      </c>
      <c r="CC22" s="260">
        <f>VLOOKUP(BH22,BW:BY,3,0)</f>
        <v/>
      </c>
    </row>
    <row r="23" ht="13.5" customHeight="1" s="261">
      <c r="B23" s="515" t="n">
        <v>2022</v>
      </c>
      <c r="C23" s="516" t="inlineStr">
        <is>
          <t>Turquia</t>
        </is>
      </c>
      <c r="D23" s="295" t="n">
        <v>45002756</v>
      </c>
      <c r="E23" s="295" t="n">
        <v>20183966</v>
      </c>
      <c r="G23" s="517" t="n">
        <v>2021</v>
      </c>
      <c r="H23" s="516" t="inlineStr">
        <is>
          <t>Peru</t>
        </is>
      </c>
      <c r="I23" s="295" t="n">
        <v>30225709</v>
      </c>
      <c r="J23" s="295" t="n">
        <v>22744940</v>
      </c>
      <c r="L23" s="260">
        <f>C23</f>
        <v/>
      </c>
      <c r="M23" s="260">
        <f>VLOOKUP(C23,H:J,2,0)</f>
        <v/>
      </c>
      <c r="N23" s="260">
        <f>VLOOKUP(C23,H:J,3,0)</f>
        <v/>
      </c>
      <c r="P23" s="518" t="n"/>
      <c r="Q23" s="515" t="n">
        <v>2022</v>
      </c>
      <c r="R23" s="516" t="inlineStr">
        <is>
          <t>Egito</t>
        </is>
      </c>
      <c r="S23" s="295" t="n">
        <v>9068632</v>
      </c>
      <c r="T23" s="295" t="n">
        <v>4592470</v>
      </c>
      <c r="V23" s="517" t="n">
        <v>2021</v>
      </c>
      <c r="W23" s="516" t="inlineStr">
        <is>
          <t>Egito</t>
        </is>
      </c>
      <c r="X23" s="295" t="n">
        <v>7167837</v>
      </c>
      <c r="Y23" s="295" t="n">
        <v>4483159</v>
      </c>
      <c r="AA23" s="260">
        <f>R23</f>
        <v/>
      </c>
      <c r="AB23" s="260">
        <f>VLOOKUP(R23,W:Y,2,0)</f>
        <v/>
      </c>
      <c r="AC23" s="260">
        <f>VLOOKUP(R23,W:Y,3,0)</f>
        <v/>
      </c>
      <c r="AF23" s="517" t="n">
        <v>2022</v>
      </c>
      <c r="AG23" s="516" t="inlineStr">
        <is>
          <t>Espanha</t>
        </is>
      </c>
      <c r="AH23" s="295" t="n">
        <v>9665504</v>
      </c>
      <c r="AI23" s="295" t="n">
        <v>3886936</v>
      </c>
      <c r="AK23" s="260">
        <f>R23</f>
        <v/>
      </c>
      <c r="AL23" s="260">
        <f>VLOOKUP(R23,AG:AI,2,0)</f>
        <v/>
      </c>
      <c r="AM23" s="260">
        <f>VLOOKUP(R23,AG:AI,3,0)</f>
        <v/>
      </c>
      <c r="AR23" s="515" t="n">
        <v>2022</v>
      </c>
      <c r="AS23" s="516" t="inlineStr">
        <is>
          <t>Hong Kong</t>
        </is>
      </c>
      <c r="AT23" s="295" t="n">
        <v>8162561</v>
      </c>
      <c r="AU23" s="295" t="n">
        <v>4437624</v>
      </c>
      <c r="AW23" s="517" t="n">
        <v>2021</v>
      </c>
      <c r="AX23" s="516" t="inlineStr">
        <is>
          <t>Espanha</t>
        </is>
      </c>
      <c r="AY23" s="295" t="n">
        <v>5540465</v>
      </c>
      <c r="AZ23" s="295" t="n">
        <v>3494966</v>
      </c>
      <c r="BB23" s="260">
        <f>AS23</f>
        <v/>
      </c>
      <c r="BC23" s="260">
        <f>VLOOKUP(AS23,AX:AZ,2,0)</f>
        <v/>
      </c>
      <c r="BD23" s="260">
        <f>VLOOKUP(AS23,AX:AZ,3,0)</f>
        <v/>
      </c>
      <c r="BF23" s="518" t="n"/>
      <c r="BG23" s="515" t="n">
        <v>2022</v>
      </c>
      <c r="BH23" s="516" t="inlineStr">
        <is>
          <t>Argentina</t>
        </is>
      </c>
      <c r="BI23" s="295" t="n">
        <v>1387363</v>
      </c>
      <c r="BJ23" s="295" t="n">
        <v>568457</v>
      </c>
      <c r="BL23" s="517" t="n">
        <v>2021</v>
      </c>
      <c r="BM23" s="516" t="inlineStr">
        <is>
          <t>Líbia</t>
        </is>
      </c>
      <c r="BN23" s="295" t="n">
        <v>1055492</v>
      </c>
      <c r="BO23" s="295" t="n">
        <v>637711</v>
      </c>
      <c r="BQ23" s="260">
        <f>BH23</f>
        <v/>
      </c>
      <c r="BR23" s="260">
        <f>VLOOKUP(BH23,BM:BO,2,0)</f>
        <v/>
      </c>
      <c r="BS23" s="260">
        <f>VLOOKUP(BH23,BM:BO,3,0)</f>
        <v/>
      </c>
      <c r="BV23" s="517" t="n">
        <v>2022</v>
      </c>
      <c r="BW23" s="516" t="inlineStr">
        <is>
          <t>Argentina</t>
        </is>
      </c>
      <c r="BX23" s="295" t="n">
        <v>1351095</v>
      </c>
      <c r="BY23" s="295" t="n">
        <v>526901</v>
      </c>
      <c r="CA23" s="260">
        <f>BH23</f>
        <v/>
      </c>
      <c r="CB23" s="260">
        <f>VLOOKUP(BH23,BW:BY,2,0)</f>
        <v/>
      </c>
      <c r="CC23" s="260">
        <f>VLOOKUP(BH23,BW:BY,3,0)</f>
        <v/>
      </c>
    </row>
    <row r="24" ht="13.5" customHeight="1" s="261">
      <c r="B24" s="515" t="n">
        <v>2022</v>
      </c>
      <c r="C24" s="516" t="inlineStr">
        <is>
          <t>Espanha</t>
        </is>
      </c>
      <c r="D24" s="295" t="n">
        <v>31912346</v>
      </c>
      <c r="E24" s="295" t="n">
        <v>13611933</v>
      </c>
      <c r="G24" s="517" t="n">
        <v>2021</v>
      </c>
      <c r="H24" s="516" t="inlineStr">
        <is>
          <t>Egito</t>
        </is>
      </c>
      <c r="I24" s="295" t="n">
        <v>26456438</v>
      </c>
      <c r="J24" s="295" t="n">
        <v>18518564</v>
      </c>
      <c r="L24" s="260">
        <f>C24</f>
        <v/>
      </c>
      <c r="M24" s="260">
        <f>VLOOKUP(C24,H:J,2,0)</f>
        <v/>
      </c>
      <c r="N24" s="260">
        <f>VLOOKUP(C24,H:J,3,0)</f>
        <v/>
      </c>
      <c r="P24" s="518" t="n"/>
      <c r="Q24" s="515" t="n">
        <v>2022</v>
      </c>
      <c r="R24" s="516" t="inlineStr">
        <is>
          <t>República Dominicana</t>
        </is>
      </c>
      <c r="S24" s="295" t="n">
        <v>7908869</v>
      </c>
      <c r="T24" s="295" t="n">
        <v>4234781</v>
      </c>
      <c r="V24" s="517" t="n">
        <v>2021</v>
      </c>
      <c r="W24" s="516" t="inlineStr">
        <is>
          <t>Angola</t>
        </is>
      </c>
      <c r="X24" s="295" t="n">
        <v>4848501</v>
      </c>
      <c r="Y24" s="295" t="n">
        <v>6140650</v>
      </c>
      <c r="AA24" s="260">
        <f>R24</f>
        <v/>
      </c>
      <c r="AB24" s="260">
        <f>VLOOKUP(R24,W:Y,2,0)</f>
        <v/>
      </c>
      <c r="AC24" s="260">
        <f>VLOOKUP(R24,W:Y,3,0)</f>
        <v/>
      </c>
      <c r="AF24" s="517" t="n">
        <v>2022</v>
      </c>
      <c r="AG24" s="516" t="inlineStr">
        <is>
          <t>República Dominicana</t>
        </is>
      </c>
      <c r="AH24" s="295" t="n">
        <v>9545541</v>
      </c>
      <c r="AI24" s="295" t="n">
        <v>5386985</v>
      </c>
      <c r="AK24" s="260">
        <f>R24</f>
        <v/>
      </c>
      <c r="AL24" s="260">
        <f>VLOOKUP(R24,AG:AI,2,0)</f>
        <v/>
      </c>
      <c r="AM24" s="260">
        <f>VLOOKUP(R24,AG:AI,3,0)</f>
        <v/>
      </c>
      <c r="AR24" s="515" t="n">
        <v>2022</v>
      </c>
      <c r="AS24" s="516" t="inlineStr">
        <is>
          <t>Alemanha</t>
        </is>
      </c>
      <c r="AT24" s="295" t="n">
        <v>7298990</v>
      </c>
      <c r="AU24" s="295" t="n">
        <v>1545618</v>
      </c>
      <c r="AW24" s="517" t="n">
        <v>2021</v>
      </c>
      <c r="AX24" s="516" t="inlineStr">
        <is>
          <t>Iraque</t>
        </is>
      </c>
      <c r="AY24" s="295" t="n">
        <v>5402114</v>
      </c>
      <c r="AZ24" s="295" t="n">
        <v>3209040</v>
      </c>
      <c r="BB24" s="260">
        <f>AS24</f>
        <v/>
      </c>
      <c r="BC24" s="260">
        <f>VLOOKUP(AS24,AX:AZ,2,0)</f>
        <v/>
      </c>
      <c r="BD24" s="260">
        <f>VLOOKUP(AS24,AX:AZ,3,0)</f>
        <v/>
      </c>
      <c r="BF24" s="518" t="n"/>
      <c r="BG24" s="515" t="n">
        <v>2022</v>
      </c>
      <c r="BH24" s="516" t="inlineStr">
        <is>
          <t>Peru</t>
        </is>
      </c>
      <c r="BI24" s="295" t="n">
        <v>1305010</v>
      </c>
      <c r="BJ24" s="295" t="n">
        <v>440762</v>
      </c>
      <c r="BL24" s="517" t="n">
        <v>2021</v>
      </c>
      <c r="BM24" s="516" t="inlineStr">
        <is>
          <t>Egito</t>
        </is>
      </c>
      <c r="BN24" s="295" t="n">
        <v>790972</v>
      </c>
      <c r="BO24" s="295" t="n">
        <v>486246</v>
      </c>
      <c r="BQ24" s="260">
        <f>BH24</f>
        <v/>
      </c>
      <c r="BR24" s="260">
        <f>VLOOKUP(BH24,BM:BO,2,0)</f>
        <v/>
      </c>
      <c r="BS24" s="260">
        <f>VLOOKUP(BH24,BM:BO,3,0)</f>
        <v/>
      </c>
      <c r="BV24" s="517" t="n">
        <v>2022</v>
      </c>
      <c r="BW24" s="516" t="inlineStr">
        <is>
          <t>Jordânia</t>
        </is>
      </c>
      <c r="BX24" s="295" t="n">
        <v>1338400</v>
      </c>
      <c r="BY24" s="295" t="n">
        <v>520818</v>
      </c>
      <c r="CA24" s="260">
        <f>BH24</f>
        <v/>
      </c>
      <c r="CB24" s="260">
        <f>VLOOKUP(BH24,BW:BY,2,0)</f>
        <v/>
      </c>
      <c r="CC24" s="260">
        <f>VLOOKUP(BH24,BW:BY,3,0)</f>
        <v/>
      </c>
    </row>
    <row r="25" ht="13.5" customHeight="1" s="261">
      <c r="B25" s="515" t="n">
        <v>2022</v>
      </c>
      <c r="C25" s="516" t="inlineStr">
        <is>
          <t>Egito</t>
        </is>
      </c>
      <c r="D25" s="295" t="n">
        <v>31652775</v>
      </c>
      <c r="E25" s="295" t="n">
        <v>17830131</v>
      </c>
      <c r="G25" s="517" t="n">
        <v>2021</v>
      </c>
      <c r="H25" s="516" t="inlineStr">
        <is>
          <t>Alemanha</t>
        </is>
      </c>
      <c r="I25" s="295" t="n">
        <v>26339355</v>
      </c>
      <c r="J25" s="295" t="n">
        <v>13414057</v>
      </c>
      <c r="L25" s="260">
        <f>C25</f>
        <v/>
      </c>
      <c r="M25" s="260">
        <f>VLOOKUP(C25,H:J,2,0)</f>
        <v/>
      </c>
      <c r="N25" s="260">
        <f>VLOOKUP(C25,H:J,3,0)</f>
        <v/>
      </c>
      <c r="P25" s="518" t="n"/>
      <c r="Q25" s="515" t="n">
        <v>2022</v>
      </c>
      <c r="R25" s="516" t="inlineStr">
        <is>
          <t>Turquia</t>
        </is>
      </c>
      <c r="S25" s="295" t="n">
        <v>7210297</v>
      </c>
      <c r="T25" s="295" t="n">
        <v>3090785</v>
      </c>
      <c r="V25" s="517" t="n">
        <v>2021</v>
      </c>
      <c r="W25" s="516" t="inlineStr">
        <is>
          <t>Barein</t>
        </is>
      </c>
      <c r="X25" s="295" t="n">
        <v>3942476</v>
      </c>
      <c r="Y25" s="295" t="n">
        <v>2411566</v>
      </c>
      <c r="AA25" s="260">
        <f>R25</f>
        <v/>
      </c>
      <c r="AB25" s="260">
        <f>VLOOKUP(R25,W:Y,2,0)</f>
        <v/>
      </c>
      <c r="AC25" s="260">
        <f>VLOOKUP(R25,W:Y,3,0)</f>
        <v/>
      </c>
      <c r="AF25" s="517" t="n">
        <v>2022</v>
      </c>
      <c r="AG25" s="516" t="inlineStr">
        <is>
          <t>Albânia</t>
        </is>
      </c>
      <c r="AH25" s="295" t="n">
        <v>7217358</v>
      </c>
      <c r="AI25" s="295" t="n">
        <v>2686733</v>
      </c>
      <c r="AK25" s="260">
        <f>R25</f>
        <v/>
      </c>
      <c r="AL25" s="260">
        <f>VLOOKUP(R25,AG:AI,2,0)</f>
        <v/>
      </c>
      <c r="AM25" s="260">
        <f>VLOOKUP(R25,AG:AI,3,0)</f>
        <v/>
      </c>
      <c r="AR25" s="515" t="n">
        <v>2022</v>
      </c>
      <c r="AS25" s="516" t="inlineStr">
        <is>
          <t>Argentina</t>
        </is>
      </c>
      <c r="AT25" s="295" t="n">
        <v>6619269</v>
      </c>
      <c r="AU25" s="295" t="n">
        <v>2848494</v>
      </c>
      <c r="AW25" s="517" t="n">
        <v>2021</v>
      </c>
      <c r="AX25" s="516" t="inlineStr">
        <is>
          <t>Alemanha</t>
        </is>
      </c>
      <c r="AY25" s="295" t="n">
        <v>5175388</v>
      </c>
      <c r="AZ25" s="295" t="n">
        <v>1751861</v>
      </c>
      <c r="BB25" s="260">
        <f>AS25</f>
        <v/>
      </c>
      <c r="BC25" s="260">
        <f>VLOOKUP(AS25,AX:AZ,2,0)</f>
        <v/>
      </c>
      <c r="BD25" s="260">
        <f>VLOOKUP(AS25,AX:AZ,3,0)</f>
        <v/>
      </c>
      <c r="BF25" s="518" t="n"/>
      <c r="BG25" s="515" t="n">
        <v>2022</v>
      </c>
      <c r="BH25" s="516" t="inlineStr">
        <is>
          <t>Angola</t>
        </is>
      </c>
      <c r="BI25" s="295" t="n">
        <v>1260265</v>
      </c>
      <c r="BJ25" s="295" t="n">
        <v>507187</v>
      </c>
      <c r="BL25" s="517" t="n">
        <v>2021</v>
      </c>
      <c r="BM25" s="516" t="inlineStr">
        <is>
          <t>Angola</t>
        </is>
      </c>
      <c r="BN25" s="295" t="n">
        <v>585704</v>
      </c>
      <c r="BO25" s="295" t="n">
        <v>527666</v>
      </c>
      <c r="BQ25" s="260">
        <f>BH25</f>
        <v/>
      </c>
      <c r="BR25" s="260">
        <f>VLOOKUP(BH25,BM:BO,2,0)</f>
        <v/>
      </c>
      <c r="BS25" s="260">
        <f>VLOOKUP(BH25,BM:BO,3,0)</f>
        <v/>
      </c>
      <c r="BV25" s="517" t="n">
        <v>2022</v>
      </c>
      <c r="BW25" s="516" t="inlineStr">
        <is>
          <t>Uruguai</t>
        </is>
      </c>
      <c r="BX25" s="295" t="n">
        <v>1270167</v>
      </c>
      <c r="BY25" s="295" t="n">
        <v>463511</v>
      </c>
      <c r="CA25" s="260">
        <f>BH25</f>
        <v/>
      </c>
      <c r="CB25" s="260">
        <f>VLOOKUP(BH25,BW:BY,2,0)</f>
        <v/>
      </c>
      <c r="CC25" s="260">
        <f>VLOOKUP(BH25,BW:BY,3,0)</f>
        <v/>
      </c>
    </row>
    <row r="26" ht="13.5" customHeight="1" s="261">
      <c r="B26" s="515" t="n">
        <v>2022</v>
      </c>
      <c r="C26" s="516" t="inlineStr">
        <is>
          <t>Angola</t>
        </is>
      </c>
      <c r="D26" s="295" t="n">
        <v>31007373</v>
      </c>
      <c r="E26" s="295" t="n">
        <v>31071231</v>
      </c>
      <c r="G26" s="517" t="n">
        <v>2021</v>
      </c>
      <c r="H26" s="516" t="inlineStr">
        <is>
          <t>Angola</t>
        </is>
      </c>
      <c r="I26" s="295" t="n">
        <v>23271389</v>
      </c>
      <c r="J26" s="295" t="n">
        <v>31428935</v>
      </c>
      <c r="L26" s="260">
        <f>C26</f>
        <v/>
      </c>
      <c r="M26" s="260">
        <f>VLOOKUP(C26,H:J,2,0)</f>
        <v/>
      </c>
      <c r="N26" s="260">
        <f>VLOOKUP(C26,H:J,3,0)</f>
        <v/>
      </c>
      <c r="P26" s="518" t="n"/>
      <c r="Q26" s="515" t="n">
        <v>2022</v>
      </c>
      <c r="R26" s="516" t="inlineStr">
        <is>
          <t>Angola</t>
        </is>
      </c>
      <c r="S26" s="295" t="n">
        <v>7072322</v>
      </c>
      <c r="T26" s="295" t="n">
        <v>5794441</v>
      </c>
      <c r="V26" s="517" t="n">
        <v>2021</v>
      </c>
      <c r="W26" s="516" t="inlineStr">
        <is>
          <t>Turquia</t>
        </is>
      </c>
      <c r="X26" s="295" t="n">
        <v>3741061</v>
      </c>
      <c r="Y26" s="295" t="n">
        <v>2079968</v>
      </c>
      <c r="AA26" s="260">
        <f>R26</f>
        <v/>
      </c>
      <c r="AB26" s="260">
        <f>VLOOKUP(R26,W:Y,2,0)</f>
        <v/>
      </c>
      <c r="AC26" s="260">
        <f>VLOOKUP(R26,W:Y,3,0)</f>
        <v/>
      </c>
      <c r="AF26" s="517" t="n">
        <v>2022</v>
      </c>
      <c r="AG26" s="516" t="inlineStr">
        <is>
          <t>Turquia</t>
        </is>
      </c>
      <c r="AH26" s="295" t="n">
        <v>7043945</v>
      </c>
      <c r="AI26" s="295" t="n">
        <v>2831729</v>
      </c>
      <c r="AK26" s="260">
        <f>R26</f>
        <v/>
      </c>
      <c r="AL26" s="260">
        <f>VLOOKUP(R26,AG:AI,2,0)</f>
        <v/>
      </c>
      <c r="AM26" s="260">
        <f>VLOOKUP(R26,AG:AI,3,0)</f>
        <v/>
      </c>
      <c r="AR26" s="515" t="n">
        <v>2022</v>
      </c>
      <c r="AS26" s="516" t="inlineStr">
        <is>
          <t>Suíça</t>
        </is>
      </c>
      <c r="AT26" s="295" t="n">
        <v>6556411</v>
      </c>
      <c r="AU26" s="295" t="n">
        <v>3033690</v>
      </c>
      <c r="AW26" s="517" t="n">
        <v>2021</v>
      </c>
      <c r="AX26" s="516" t="inlineStr">
        <is>
          <t>Vietnã</t>
        </is>
      </c>
      <c r="AY26" s="295" t="n">
        <v>4147189</v>
      </c>
      <c r="AZ26" s="295" t="n">
        <v>3076478</v>
      </c>
      <c r="BB26" s="260">
        <f>AS26</f>
        <v/>
      </c>
      <c r="BC26" s="260">
        <f>VLOOKUP(AS26,AX:AZ,2,0)</f>
        <v/>
      </c>
      <c r="BD26" s="260">
        <f>VLOOKUP(AS26,AX:AZ,3,0)</f>
        <v/>
      </c>
      <c r="BF26" s="518" t="n"/>
      <c r="BG26" s="515" t="n">
        <v>2022</v>
      </c>
      <c r="BH26" s="516" t="inlineStr">
        <is>
          <t>Espanha</t>
        </is>
      </c>
      <c r="BI26" s="295" t="n">
        <v>1150108</v>
      </c>
      <c r="BJ26" s="295" t="n">
        <v>512058</v>
      </c>
      <c r="BL26" s="517" t="n">
        <v>2021</v>
      </c>
      <c r="BM26" s="516" t="inlineStr">
        <is>
          <t>Líbano</t>
        </is>
      </c>
      <c r="BN26" s="295" t="n">
        <v>566336</v>
      </c>
      <c r="BO26" s="295" t="n">
        <v>275040</v>
      </c>
      <c r="BQ26" s="260">
        <f>BH26</f>
        <v/>
      </c>
      <c r="BR26" s="260">
        <f>VLOOKUP(BH26,BM:BO,2,0)</f>
        <v/>
      </c>
      <c r="BS26" s="260">
        <f>VLOOKUP(BH26,BM:BO,3,0)</f>
        <v/>
      </c>
      <c r="BV26" s="517" t="n">
        <v>2022</v>
      </c>
      <c r="BW26" s="516" t="inlineStr">
        <is>
          <t>Egito</t>
        </is>
      </c>
      <c r="BX26" s="295" t="n">
        <v>993612</v>
      </c>
      <c r="BY26" s="295" t="n">
        <v>555765</v>
      </c>
      <c r="CA26" s="260">
        <f>BH26</f>
        <v/>
      </c>
      <c r="CB26" s="260">
        <f>VLOOKUP(BH26,BW:BY,2,0)</f>
        <v/>
      </c>
      <c r="CC26" s="260">
        <f>VLOOKUP(BH26,BW:BY,3,0)</f>
        <v/>
      </c>
    </row>
    <row r="27" ht="13.5" customHeight="1" s="261">
      <c r="B27" s="515" t="n">
        <v>2022</v>
      </c>
      <c r="C27" s="516" t="inlineStr">
        <is>
          <t>Rússia</t>
        </is>
      </c>
      <c r="D27" s="295" t="n">
        <v>30832484</v>
      </c>
      <c r="E27" s="295" t="n">
        <v>16192532</v>
      </c>
      <c r="G27" s="517" t="n">
        <v>2021</v>
      </c>
      <c r="H27" s="516" t="inlineStr">
        <is>
          <t>Barein</t>
        </is>
      </c>
      <c r="I27" s="295" t="n">
        <v>19415413</v>
      </c>
      <c r="J27" s="295" t="n">
        <v>12401532</v>
      </c>
      <c r="L27" s="260">
        <f>C27</f>
        <v/>
      </c>
      <c r="M27" s="260">
        <f>VLOOKUP(C27,H:J,2,0)</f>
        <v/>
      </c>
      <c r="N27" s="260">
        <f>VLOOKUP(C27,H:J,3,0)</f>
        <v/>
      </c>
      <c r="P27" s="518" t="n"/>
      <c r="Q27" s="515" t="n">
        <v>2022</v>
      </c>
      <c r="R27" s="516" t="inlineStr">
        <is>
          <t>Vietnã</t>
        </is>
      </c>
      <c r="S27" s="295" t="n">
        <v>6895958</v>
      </c>
      <c r="T27" s="295" t="n">
        <v>6101910</v>
      </c>
      <c r="V27" s="517" t="n">
        <v>2021</v>
      </c>
      <c r="W27" s="516" t="inlineStr">
        <is>
          <t>Peru</t>
        </is>
      </c>
      <c r="X27" s="295" t="n">
        <v>3636045</v>
      </c>
      <c r="Y27" s="295" t="n">
        <v>3132155</v>
      </c>
      <c r="AA27" s="260">
        <f>R27</f>
        <v/>
      </c>
      <c r="AB27" s="260">
        <f>VLOOKUP(R27,W:Y,2,0)</f>
        <v/>
      </c>
      <c r="AC27" s="260">
        <f>VLOOKUP(R27,W:Y,3,0)</f>
        <v/>
      </c>
      <c r="AF27" s="517" t="n">
        <v>2022</v>
      </c>
      <c r="AG27" s="516" t="inlineStr">
        <is>
          <t>Canadá</t>
        </is>
      </c>
      <c r="AH27" s="295" t="n">
        <v>6392617</v>
      </c>
      <c r="AI27" s="295" t="n">
        <v>1880569</v>
      </c>
      <c r="AK27" s="260">
        <f>R27</f>
        <v/>
      </c>
      <c r="AL27" s="260">
        <f>VLOOKUP(R27,AG:AI,2,0)</f>
        <v/>
      </c>
      <c r="AM27" s="260">
        <f>VLOOKUP(R27,AG:AI,3,0)</f>
        <v/>
      </c>
      <c r="AR27" s="515" t="n">
        <v>2022</v>
      </c>
      <c r="AS27" s="516" t="inlineStr">
        <is>
          <t>Peru</t>
        </is>
      </c>
      <c r="AT27" s="295" t="n">
        <v>5984416</v>
      </c>
      <c r="AU27" s="295" t="n">
        <v>2608256</v>
      </c>
      <c r="AW27" s="517" t="n">
        <v>2021</v>
      </c>
      <c r="AX27" s="516" t="inlineStr">
        <is>
          <t>Omã</t>
        </is>
      </c>
      <c r="AY27" s="295" t="n">
        <v>3578306</v>
      </c>
      <c r="AZ27" s="295" t="n">
        <v>2596620</v>
      </c>
      <c r="BB27" s="260">
        <f>AS27</f>
        <v/>
      </c>
      <c r="BC27" s="260">
        <f>VLOOKUP(AS27,AX:AZ,2,0)</f>
        <v/>
      </c>
      <c r="BD27" s="260">
        <f>VLOOKUP(AS27,AX:AZ,3,0)</f>
        <v/>
      </c>
      <c r="BF27" s="518" t="n"/>
      <c r="BG27" s="515" t="n">
        <v>2022</v>
      </c>
      <c r="BH27" s="516" t="inlineStr">
        <is>
          <t>Alemanha</t>
        </is>
      </c>
      <c r="BI27" s="295" t="n">
        <v>1121011</v>
      </c>
      <c r="BJ27" s="295" t="n">
        <v>208372</v>
      </c>
      <c r="BL27" s="517" t="n">
        <v>2021</v>
      </c>
      <c r="BM27" s="516" t="inlineStr">
        <is>
          <t>Peru</t>
        </is>
      </c>
      <c r="BN27" s="295" t="n">
        <v>543942</v>
      </c>
      <c r="BO27" s="295" t="n">
        <v>382828</v>
      </c>
      <c r="BQ27" s="260">
        <f>BH27</f>
        <v/>
      </c>
      <c r="BR27" s="260">
        <f>VLOOKUP(BH27,BM:BO,2,0)</f>
        <v/>
      </c>
      <c r="BS27" s="260">
        <f>VLOOKUP(BH27,BM:BO,3,0)</f>
        <v/>
      </c>
      <c r="BV27" s="517" t="n">
        <v>2022</v>
      </c>
      <c r="BW27" s="516" t="inlineStr">
        <is>
          <t>Guiné Equatorial</t>
        </is>
      </c>
      <c r="BX27" s="295" t="n">
        <v>886341</v>
      </c>
      <c r="BY27" s="295" t="n">
        <v>314080</v>
      </c>
      <c r="CA27" s="260">
        <f>BH27</f>
        <v/>
      </c>
      <c r="CB27" s="260">
        <f>VLOOKUP(BH27,BW:BY,2,0)</f>
        <v/>
      </c>
      <c r="CC27" s="260">
        <f>VLOOKUP(BH27,BW:BY,3,0)</f>
        <v/>
      </c>
    </row>
    <row r="28" ht="13.5" customHeight="1" s="261">
      <c r="B28" s="515" t="n">
        <v>2022</v>
      </c>
      <c r="C28" s="516" t="inlineStr">
        <is>
          <t>República Dominicana</t>
        </is>
      </c>
      <c r="D28" s="295" t="n">
        <v>29493660</v>
      </c>
      <c r="E28" s="295" t="n">
        <v>17218534</v>
      </c>
      <c r="G28" s="517" t="n">
        <v>2021</v>
      </c>
      <c r="H28" s="516" t="inlineStr">
        <is>
          <t>Turquia</t>
        </is>
      </c>
      <c r="I28" s="295" t="n">
        <v>18270180</v>
      </c>
      <c r="J28" s="295" t="n">
        <v>11516684</v>
      </c>
      <c r="L28" s="260">
        <f>C28</f>
        <v/>
      </c>
      <c r="M28" s="260">
        <f>VLOOKUP(C28,H:J,2,0)</f>
        <v/>
      </c>
      <c r="N28" s="260">
        <f>VLOOKUP(C28,H:J,3,0)</f>
        <v/>
      </c>
      <c r="P28" s="518" t="n"/>
      <c r="Q28" s="515" t="n">
        <v>2022</v>
      </c>
      <c r="R28" s="516" t="inlineStr">
        <is>
          <t>Canadá</t>
        </is>
      </c>
      <c r="S28" s="295" t="n">
        <v>6280051</v>
      </c>
      <c r="T28" s="295" t="n">
        <v>1814835</v>
      </c>
      <c r="V28" s="517" t="n">
        <v>2021</v>
      </c>
      <c r="W28" s="516" t="inlineStr">
        <is>
          <t>Vietnã</t>
        </is>
      </c>
      <c r="X28" s="295" t="n">
        <v>3599417</v>
      </c>
      <c r="Y28" s="295" t="n">
        <v>2393759</v>
      </c>
      <c r="AA28" s="260">
        <f>R28</f>
        <v/>
      </c>
      <c r="AB28" s="260">
        <f>VLOOKUP(R28,W:Y,2,0)</f>
        <v/>
      </c>
      <c r="AC28" s="260">
        <f>VLOOKUP(R28,W:Y,3,0)</f>
        <v/>
      </c>
      <c r="AF28" s="517" t="n">
        <v>2022</v>
      </c>
      <c r="AG28" s="516" t="inlineStr">
        <is>
          <t>Gana</t>
        </is>
      </c>
      <c r="AH28" s="295" t="n">
        <v>6140121</v>
      </c>
      <c r="AI28" s="295" t="n">
        <v>4572454</v>
      </c>
      <c r="AK28" s="260">
        <f>R28</f>
        <v/>
      </c>
      <c r="AL28" s="260">
        <f>VLOOKUP(R28,AG:AI,2,0)</f>
        <v/>
      </c>
      <c r="AM28" s="260">
        <f>VLOOKUP(R28,AG:AI,3,0)</f>
        <v/>
      </c>
      <c r="AR28" s="515" t="n">
        <v>2022</v>
      </c>
      <c r="AS28" s="516" t="inlineStr">
        <is>
          <t>Omã</t>
        </is>
      </c>
      <c r="AT28" s="295" t="n">
        <v>5197963</v>
      </c>
      <c r="AU28" s="295" t="n">
        <v>2863997</v>
      </c>
      <c r="AW28" s="517" t="n">
        <v>2021</v>
      </c>
      <c r="AX28" s="516" t="inlineStr">
        <is>
          <t>Macedônia</t>
        </is>
      </c>
      <c r="AY28" s="295" t="n">
        <v>2941120</v>
      </c>
      <c r="AZ28" s="295" t="n">
        <v>1997913</v>
      </c>
      <c r="BB28" s="260">
        <f>AS28</f>
        <v/>
      </c>
      <c r="BC28" s="260">
        <f>VLOOKUP(AS28,AX:AZ,2,0)</f>
        <v/>
      </c>
      <c r="BD28" s="260">
        <f>VLOOKUP(AS28,AX:AZ,3,0)</f>
        <v/>
      </c>
      <c r="BF28" s="518" t="n"/>
      <c r="BG28" s="515" t="n">
        <v>2022</v>
      </c>
      <c r="BH28" s="516" t="inlineStr">
        <is>
          <t>Egito</t>
        </is>
      </c>
      <c r="BI28" s="295" t="n">
        <v>1109576</v>
      </c>
      <c r="BJ28" s="295" t="n">
        <v>599670</v>
      </c>
      <c r="BL28" s="517" t="n">
        <v>2021</v>
      </c>
      <c r="BM28" s="516" t="inlineStr">
        <is>
          <t>Suíça</t>
        </is>
      </c>
      <c r="BN28" s="295" t="n">
        <v>428911</v>
      </c>
      <c r="BO28" s="295" t="n">
        <v>197730</v>
      </c>
      <c r="BQ28" s="260">
        <f>BH28</f>
        <v/>
      </c>
      <c r="BR28" s="260">
        <f>VLOOKUP(BH28,BM:BO,2,0)</f>
        <v/>
      </c>
      <c r="BS28" s="260">
        <f>VLOOKUP(BH28,BM:BO,3,0)</f>
        <v/>
      </c>
      <c r="BV28" s="517" t="n">
        <v>2022</v>
      </c>
      <c r="BW28" s="516" t="inlineStr">
        <is>
          <t>Omã</t>
        </is>
      </c>
      <c r="BX28" s="295" t="n">
        <v>694704</v>
      </c>
      <c r="BY28" s="295" t="n">
        <v>346791</v>
      </c>
      <c r="CA28" s="260">
        <f>BH28</f>
        <v/>
      </c>
      <c r="CB28" s="260">
        <f>VLOOKUP(BH28,BW:BY,2,0)</f>
        <v/>
      </c>
      <c r="CC28" s="260">
        <f>VLOOKUP(BH28,BW:BY,3,0)</f>
        <v/>
      </c>
    </row>
    <row r="29" ht="13.5" customHeight="1" s="261">
      <c r="B29" s="515" t="n">
        <v>2022</v>
      </c>
      <c r="C29" s="516" t="inlineStr">
        <is>
          <t>Vietnã</t>
        </is>
      </c>
      <c r="D29" s="295" t="n">
        <v>29405334</v>
      </c>
      <c r="E29" s="295" t="n">
        <v>25720941</v>
      </c>
      <c r="G29" s="517" t="n">
        <v>2021</v>
      </c>
      <c r="H29" s="516" t="inlineStr">
        <is>
          <t>Canadá</t>
        </is>
      </c>
      <c r="I29" s="295" t="n">
        <v>16782942</v>
      </c>
      <c r="J29" s="295" t="n">
        <v>6606552</v>
      </c>
      <c r="L29" s="260">
        <f>C29</f>
        <v/>
      </c>
      <c r="M29" s="260">
        <f>VLOOKUP(C29,H:J,2,0)</f>
        <v/>
      </c>
      <c r="N29" s="260">
        <f>VLOOKUP(C29,H:J,3,0)</f>
        <v/>
      </c>
      <c r="P29" s="518" t="n"/>
      <c r="Q29" s="515" t="n">
        <v>2022</v>
      </c>
      <c r="R29" s="516" t="inlineStr">
        <is>
          <t>Espanha</t>
        </is>
      </c>
      <c r="S29" s="295" t="n">
        <v>5761030</v>
      </c>
      <c r="T29" s="295" t="n">
        <v>1949753</v>
      </c>
      <c r="V29" s="517" t="n">
        <v>2021</v>
      </c>
      <c r="W29" s="516" t="inlineStr">
        <is>
          <t>Afeganistão</t>
        </is>
      </c>
      <c r="X29" s="295" t="n">
        <v>3371658</v>
      </c>
      <c r="Y29" s="295" t="n">
        <v>1906422</v>
      </c>
      <c r="AA29" s="260">
        <f>R29</f>
        <v/>
      </c>
      <c r="AB29" s="260">
        <f>VLOOKUP(R29,W:Y,2,0)</f>
        <v/>
      </c>
      <c r="AC29" s="260">
        <f>VLOOKUP(R29,W:Y,3,0)</f>
        <v/>
      </c>
      <c r="AF29" s="517" t="n">
        <v>2022</v>
      </c>
      <c r="AG29" s="516" t="inlineStr">
        <is>
          <t>Egito</t>
        </is>
      </c>
      <c r="AH29" s="295" t="n">
        <v>5789324</v>
      </c>
      <c r="AI29" s="295" t="n">
        <v>3071885</v>
      </c>
      <c r="AK29" s="260">
        <f>R29</f>
        <v/>
      </c>
      <c r="AL29" s="260">
        <f>VLOOKUP(R29,AG:AI,2,0)</f>
        <v/>
      </c>
      <c r="AM29" s="260">
        <f>VLOOKUP(R29,AG:AI,3,0)</f>
        <v/>
      </c>
      <c r="AR29" s="515" t="n">
        <v>2022</v>
      </c>
      <c r="AS29" s="516" t="inlineStr">
        <is>
          <t>Uruguai</t>
        </is>
      </c>
      <c r="AT29" s="295" t="n">
        <v>4409301</v>
      </c>
      <c r="AU29" s="295" t="n">
        <v>1753921</v>
      </c>
      <c r="AW29" s="517" t="n">
        <v>2021</v>
      </c>
      <c r="AX29" s="516" t="inlineStr">
        <is>
          <t>Barein</t>
        </is>
      </c>
      <c r="AY29" s="295" t="n">
        <v>2907569</v>
      </c>
      <c r="AZ29" s="295" t="n">
        <v>1819202</v>
      </c>
      <c r="BB29" s="260">
        <f>AS29</f>
        <v/>
      </c>
      <c r="BC29" s="260">
        <f>VLOOKUP(AS29,AX:AZ,2,0)</f>
        <v/>
      </c>
      <c r="BD29" s="260">
        <f>VLOOKUP(AS29,AX:AZ,3,0)</f>
        <v/>
      </c>
      <c r="BF29" s="518" t="n"/>
      <c r="BG29" s="515" t="n">
        <v>2022</v>
      </c>
      <c r="BH29" s="516" t="inlineStr">
        <is>
          <t>Uruguai</t>
        </is>
      </c>
      <c r="BI29" s="295" t="n">
        <v>962032</v>
      </c>
      <c r="BJ29" s="295" t="n">
        <v>294537</v>
      </c>
      <c r="BL29" s="517" t="n">
        <v>2021</v>
      </c>
      <c r="BM29" s="516" t="inlineStr">
        <is>
          <t>Alemanha</t>
        </is>
      </c>
      <c r="BN29" s="295" t="n">
        <v>414344</v>
      </c>
      <c r="BO29" s="295" t="n">
        <v>116714</v>
      </c>
      <c r="BQ29" s="260">
        <f>BH29</f>
        <v/>
      </c>
      <c r="BR29" s="260">
        <f>VLOOKUP(BH29,BM:BO,2,0)</f>
        <v/>
      </c>
      <c r="BS29" s="260">
        <f>VLOOKUP(BH29,BM:BO,3,0)</f>
        <v/>
      </c>
      <c r="BV29" s="517" t="n">
        <v>2022</v>
      </c>
      <c r="BW29" s="516" t="inlineStr">
        <is>
          <t>República Dominicana</t>
        </is>
      </c>
      <c r="BX29" s="295" t="n">
        <v>693048</v>
      </c>
      <c r="BY29" s="295" t="n">
        <v>252976</v>
      </c>
      <c r="CA29" s="260">
        <f>BH29</f>
        <v/>
      </c>
      <c r="CB29" s="260">
        <f>VLOOKUP(BH29,BW:BY,2,0)</f>
        <v/>
      </c>
      <c r="CC29" s="260">
        <f>VLOOKUP(BH29,BW:BY,3,0)</f>
        <v/>
      </c>
    </row>
    <row r="30" ht="13.5" customHeight="1" s="261">
      <c r="B30" s="515" t="n">
        <v>2022</v>
      </c>
      <c r="C30" s="516" t="inlineStr">
        <is>
          <t>Canadá</t>
        </is>
      </c>
      <c r="D30" s="295" t="n">
        <v>27167101</v>
      </c>
      <c r="E30" s="295" t="n">
        <v>8592489</v>
      </c>
      <c r="G30" s="517" t="n">
        <v>2021</v>
      </c>
      <c r="H30" s="516" t="inlineStr">
        <is>
          <t>Cuba</t>
        </is>
      </c>
      <c r="I30" s="295" t="n">
        <v>16620917</v>
      </c>
      <c r="J30" s="295" t="n">
        <v>12584281</v>
      </c>
      <c r="L30" s="260">
        <f>C30</f>
        <v/>
      </c>
      <c r="M30" s="260">
        <f>VLOOKUP(C30,H:J,2,0)</f>
        <v/>
      </c>
      <c r="N30" s="260">
        <f>VLOOKUP(C30,H:J,3,0)</f>
        <v/>
      </c>
      <c r="Q30" s="515" t="n">
        <v>2022</v>
      </c>
      <c r="R30" s="516" t="inlineStr">
        <is>
          <t>Gana</t>
        </is>
      </c>
      <c r="S30" s="295" t="n">
        <v>5749870</v>
      </c>
      <c r="T30" s="295" t="n">
        <v>4060131</v>
      </c>
      <c r="V30" s="517" t="n">
        <v>2021</v>
      </c>
      <c r="W30" s="516" t="inlineStr">
        <is>
          <t>Albânia</t>
        </is>
      </c>
      <c r="X30" s="295" t="n">
        <v>3371347</v>
      </c>
      <c r="Y30" s="295" t="n">
        <v>1868883</v>
      </c>
      <c r="AA30" s="260">
        <f>R30</f>
        <v/>
      </c>
      <c r="AB30" s="260">
        <f>VLOOKUP(R30,W:Y,2,0)</f>
        <v/>
      </c>
      <c r="AC30" s="260">
        <f>VLOOKUP(R30,W:Y,3,0)</f>
        <v/>
      </c>
      <c r="AF30" s="517" t="n">
        <v>2022</v>
      </c>
      <c r="AG30" s="516" t="inlineStr">
        <is>
          <t>Angola</t>
        </is>
      </c>
      <c r="AH30" s="295" t="n">
        <v>5579423</v>
      </c>
      <c r="AI30" s="295" t="n">
        <v>4427498</v>
      </c>
      <c r="AK30" s="260">
        <f>R30</f>
        <v/>
      </c>
      <c r="AL30" s="260">
        <f>VLOOKUP(R30,AG:AI,2,0)</f>
        <v/>
      </c>
      <c r="AM30" s="260">
        <f>VLOOKUP(R30,AG:AI,3,0)</f>
        <v/>
      </c>
      <c r="AR30" s="515" t="n">
        <v>2022</v>
      </c>
      <c r="AS30" s="516" t="inlineStr">
        <is>
          <t>Vietnã</t>
        </is>
      </c>
      <c r="AT30" s="295" t="n">
        <v>3679046</v>
      </c>
      <c r="AU30" s="295" t="n">
        <v>2641825</v>
      </c>
      <c r="AW30" s="517" t="n">
        <v>2021</v>
      </c>
      <c r="AX30" s="516" t="inlineStr">
        <is>
          <t>Bahamas</t>
        </is>
      </c>
      <c r="AY30" s="295" t="n">
        <v>2850341</v>
      </c>
      <c r="AZ30" s="295" t="n">
        <v>1523512</v>
      </c>
      <c r="BB30" s="260">
        <f>AS30</f>
        <v/>
      </c>
      <c r="BC30" s="260">
        <f>VLOOKUP(AS30,AX:AZ,2,0)</f>
        <v/>
      </c>
      <c r="BD30" s="260">
        <f>VLOOKUP(AS30,AX:AZ,3,0)</f>
        <v/>
      </c>
      <c r="BG30" s="515" t="n">
        <v>2022</v>
      </c>
      <c r="BH30" s="516" t="inlineStr">
        <is>
          <t>Omã</t>
        </is>
      </c>
      <c r="BI30" s="295" t="n">
        <v>911422</v>
      </c>
      <c r="BJ30" s="295" t="n">
        <v>397773</v>
      </c>
      <c r="BL30" s="517" t="n">
        <v>2021</v>
      </c>
      <c r="BM30" s="516" t="inlineStr">
        <is>
          <t>Barein</t>
        </is>
      </c>
      <c r="BN30" s="295" t="n">
        <v>402911</v>
      </c>
      <c r="BO30" s="295" t="n">
        <v>206161</v>
      </c>
      <c r="BQ30" s="260">
        <f>BH30</f>
        <v/>
      </c>
      <c r="BR30" s="260">
        <f>VLOOKUP(BH30,BM:BO,2,0)</f>
        <v/>
      </c>
      <c r="BS30" s="260">
        <f>VLOOKUP(BH30,BM:BO,3,0)</f>
        <v/>
      </c>
      <c r="BV30" s="517" t="n">
        <v>2022</v>
      </c>
      <c r="BW30" s="516" t="inlineStr">
        <is>
          <t>Gana</t>
        </is>
      </c>
      <c r="BX30" s="295" t="n">
        <v>687643</v>
      </c>
      <c r="BY30" s="295" t="n">
        <v>479823</v>
      </c>
      <c r="CA30" s="260">
        <f>BH30</f>
        <v/>
      </c>
      <c r="CB30" s="260">
        <f>VLOOKUP(BH30,BW:BY,2,0)</f>
        <v/>
      </c>
      <c r="CC30" s="260">
        <f>VLOOKUP(BH30,BW:BY,3,0)</f>
        <v/>
      </c>
    </row>
    <row r="31" ht="13.5" customHeight="1" s="261">
      <c r="B31" s="515" t="n">
        <v>2022</v>
      </c>
      <c r="C31" s="516" t="inlineStr">
        <is>
          <t>Peru</t>
        </is>
      </c>
      <c r="D31" s="295" t="n">
        <v>26206030</v>
      </c>
      <c r="E31" s="295" t="n">
        <v>15181654</v>
      </c>
      <c r="G31" s="517" t="n">
        <v>2021</v>
      </c>
      <c r="H31" s="516" t="inlineStr">
        <is>
          <t>Vietnã</t>
        </is>
      </c>
      <c r="I31" s="295" t="n">
        <v>16556281</v>
      </c>
      <c r="J31" s="295" t="n">
        <v>18415385</v>
      </c>
      <c r="L31" s="260">
        <f>C31</f>
        <v/>
      </c>
      <c r="M31" s="260">
        <f>VLOOKUP(C31,H:J,2,0)</f>
        <v/>
      </c>
      <c r="N31" s="260">
        <f>VLOOKUP(C31,H:J,3,0)</f>
        <v/>
      </c>
      <c r="Q31" s="515" t="n">
        <v>2022</v>
      </c>
      <c r="R31" s="516" t="inlineStr">
        <is>
          <t>Albânia</t>
        </is>
      </c>
      <c r="S31" s="295" t="n">
        <v>4621725</v>
      </c>
      <c r="T31" s="295" t="n">
        <v>1649376</v>
      </c>
      <c r="V31" s="517" t="n">
        <v>2021</v>
      </c>
      <c r="W31" s="516" t="inlineStr">
        <is>
          <t>Cuba</t>
        </is>
      </c>
      <c r="X31" s="295" t="n">
        <v>3185224</v>
      </c>
      <c r="Y31" s="295" t="n">
        <v>2277251</v>
      </c>
      <c r="AA31" s="260">
        <f>R31</f>
        <v/>
      </c>
      <c r="AB31" s="260">
        <f>VLOOKUP(R31,W:Y,2,0)</f>
        <v/>
      </c>
      <c r="AC31" s="260">
        <f>VLOOKUP(R31,W:Y,3,0)</f>
        <v/>
      </c>
      <c r="AF31" s="517" t="n">
        <v>2022</v>
      </c>
      <c r="AG31" s="516" t="inlineStr">
        <is>
          <t>Barein</t>
        </is>
      </c>
      <c r="AH31" s="295" t="n">
        <v>5284375</v>
      </c>
      <c r="AI31" s="295" t="n">
        <v>2579338</v>
      </c>
      <c r="AK31" s="260">
        <f>R31</f>
        <v/>
      </c>
      <c r="AL31" s="260">
        <f>VLOOKUP(R31,AG:AI,2,0)</f>
        <v/>
      </c>
      <c r="AM31" s="260">
        <f>VLOOKUP(R31,AG:AI,3,0)</f>
        <v/>
      </c>
      <c r="AQ31" s="519" t="n"/>
      <c r="AR31" s="515" t="n">
        <v>2022</v>
      </c>
      <c r="AS31" s="516" t="inlineStr">
        <is>
          <t>Angola</t>
        </is>
      </c>
      <c r="AT31" s="295" t="n">
        <v>3304364</v>
      </c>
      <c r="AU31" s="295" t="n">
        <v>2095796</v>
      </c>
      <c r="AW31" s="517" t="n">
        <v>2021</v>
      </c>
      <c r="AX31" s="516" t="inlineStr">
        <is>
          <t>Suíça</t>
        </is>
      </c>
      <c r="AY31" s="295" t="n">
        <v>2247336</v>
      </c>
      <c r="AZ31" s="295" t="n">
        <v>1223907</v>
      </c>
      <c r="BB31" s="260">
        <f>AS31</f>
        <v/>
      </c>
      <c r="BC31" s="260">
        <f>VLOOKUP(AS31,AX:AZ,2,0)</f>
        <v/>
      </c>
      <c r="BD31" s="260">
        <f>VLOOKUP(AS31,AX:AZ,3,0)</f>
        <v/>
      </c>
      <c r="BG31" s="515" t="n">
        <v>2022</v>
      </c>
      <c r="BH31" s="516" t="inlineStr">
        <is>
          <t>Geórgia</t>
        </is>
      </c>
      <c r="BI31" s="295" t="n">
        <v>805771</v>
      </c>
      <c r="BJ31" s="295" t="n">
        <v>394518</v>
      </c>
      <c r="BL31" s="517" t="n">
        <v>2021</v>
      </c>
      <c r="BM31" s="516" t="inlineStr">
        <is>
          <t>Iraque</t>
        </is>
      </c>
      <c r="BN31" s="295" t="n">
        <v>370922</v>
      </c>
      <c r="BO31" s="295" t="n">
        <v>231936</v>
      </c>
      <c r="BQ31" s="260">
        <f>BH31</f>
        <v/>
      </c>
      <c r="BR31" s="260">
        <f>VLOOKUP(BH31,BM:BO,2,0)</f>
        <v/>
      </c>
      <c r="BS31" s="260">
        <f>VLOOKUP(BH31,BM:BO,3,0)</f>
        <v/>
      </c>
      <c r="BV31" s="517" t="n">
        <v>2022</v>
      </c>
      <c r="BW31" s="516" t="inlineStr">
        <is>
          <t>Suíça</t>
        </is>
      </c>
      <c r="BX31" s="295" t="n">
        <v>616494</v>
      </c>
      <c r="BY31" s="295" t="n">
        <v>312000</v>
      </c>
      <c r="CA31" s="260">
        <f>BH31</f>
        <v/>
      </c>
      <c r="CB31" s="260">
        <f>VLOOKUP(BH31,BW:BY,2,0)</f>
        <v/>
      </c>
      <c r="CC31" s="260">
        <f>VLOOKUP(BH31,BW:BY,3,0)</f>
        <v/>
      </c>
    </row>
    <row r="32" ht="13.5" customHeight="1" s="261">
      <c r="B32" s="515" t="n">
        <v>2022</v>
      </c>
      <c r="C32" s="516" t="inlineStr">
        <is>
          <t>Albânia</t>
        </is>
      </c>
      <c r="D32" s="295" t="n">
        <v>25751015</v>
      </c>
      <c r="E32" s="295" t="n">
        <v>10346713</v>
      </c>
      <c r="G32" s="517" t="n">
        <v>2021</v>
      </c>
      <c r="H32" s="516" t="inlineStr">
        <is>
          <t>Gana</t>
        </is>
      </c>
      <c r="I32" s="295" t="n">
        <v>15016103</v>
      </c>
      <c r="J32" s="295" t="n">
        <v>12801116</v>
      </c>
      <c r="L32" s="260">
        <f>C32</f>
        <v/>
      </c>
      <c r="M32" s="260">
        <f>VLOOKUP(C32,H:J,2,0)</f>
        <v/>
      </c>
      <c r="N32" s="260">
        <f>VLOOKUP(C32,H:J,3,0)</f>
        <v/>
      </c>
      <c r="Q32" s="515" t="n">
        <v>2022</v>
      </c>
      <c r="R32" s="516" t="inlineStr">
        <is>
          <t>Peru</t>
        </is>
      </c>
      <c r="S32" s="295" t="n">
        <v>4529548</v>
      </c>
      <c r="T32" s="295" t="n">
        <v>2504299</v>
      </c>
      <c r="V32" s="517" t="n">
        <v>2021</v>
      </c>
      <c r="W32" s="516" t="inlineStr">
        <is>
          <t>Alemanha</t>
        </is>
      </c>
      <c r="X32" s="295" t="n">
        <v>3175096</v>
      </c>
      <c r="Y32" s="295" t="n">
        <v>1533044</v>
      </c>
      <c r="AA32" s="260">
        <f>R32</f>
        <v/>
      </c>
      <c r="AB32" s="260">
        <f>VLOOKUP(R32,W:Y,2,0)</f>
        <v/>
      </c>
      <c r="AC32" s="260">
        <f>VLOOKUP(R32,W:Y,3,0)</f>
        <v/>
      </c>
      <c r="AF32" s="517" t="n">
        <v>2022</v>
      </c>
      <c r="AG32" s="516" t="inlineStr">
        <is>
          <t>Vietnã</t>
        </is>
      </c>
      <c r="AH32" s="295" t="n">
        <v>5114675</v>
      </c>
      <c r="AI32" s="295" t="n">
        <v>4515717</v>
      </c>
      <c r="AK32" s="260">
        <f>R32</f>
        <v/>
      </c>
      <c r="AL32" s="260">
        <f>VLOOKUP(R32,AG:AI,2,0)</f>
        <v/>
      </c>
      <c r="AM32" s="260">
        <f>VLOOKUP(R32,AG:AI,3,0)</f>
        <v/>
      </c>
      <c r="AQ32" s="519" t="n"/>
      <c r="AR32" s="515" t="n">
        <v>2022</v>
      </c>
      <c r="AS32" s="516" t="inlineStr">
        <is>
          <t>Egito</t>
        </is>
      </c>
      <c r="AT32" s="295" t="n">
        <v>3269015</v>
      </c>
      <c r="AU32" s="295" t="n">
        <v>1873368</v>
      </c>
      <c r="AW32" s="517" t="n">
        <v>2021</v>
      </c>
      <c r="AX32" s="516" t="inlineStr">
        <is>
          <t>Uruguai</t>
        </is>
      </c>
      <c r="AY32" s="295" t="n">
        <v>2247127</v>
      </c>
      <c r="AZ32" s="295" t="n">
        <v>1321000</v>
      </c>
      <c r="BB32" s="260">
        <f>AS32</f>
        <v/>
      </c>
      <c r="BC32" s="260">
        <f>VLOOKUP(AS32,AX:AZ,2,0)</f>
        <v/>
      </c>
      <c r="BD32" s="260">
        <f>VLOOKUP(AS32,AX:AZ,3,0)</f>
        <v/>
      </c>
      <c r="BG32" s="515" t="n">
        <v>2022</v>
      </c>
      <c r="BH32" s="516" t="inlineStr">
        <is>
          <t>Vietnã</t>
        </is>
      </c>
      <c r="BI32" s="295" t="n">
        <v>761391</v>
      </c>
      <c r="BJ32" s="295" t="n">
        <v>565344</v>
      </c>
      <c r="BL32" s="517" t="n">
        <v>2021</v>
      </c>
      <c r="BM32" s="516" t="inlineStr">
        <is>
          <t>Omã</t>
        </is>
      </c>
      <c r="BN32" s="295" t="n">
        <v>355228</v>
      </c>
      <c r="BO32" s="295" t="n">
        <v>204339</v>
      </c>
      <c r="BQ32" s="260">
        <f>BH32</f>
        <v/>
      </c>
      <c r="BR32" s="260">
        <f>VLOOKUP(BH32,BM:BO,2,0)</f>
        <v/>
      </c>
      <c r="BS32" s="260">
        <f>VLOOKUP(BH32,BM:BO,3,0)</f>
        <v/>
      </c>
      <c r="BV32" s="517" t="n">
        <v>2022</v>
      </c>
      <c r="BW32" s="516" t="inlineStr">
        <is>
          <t>Peru</t>
        </is>
      </c>
      <c r="BX32" s="295" t="n">
        <v>583785</v>
      </c>
      <c r="BY32" s="295" t="n">
        <v>222479</v>
      </c>
      <c r="CA32" s="260">
        <f>BH32</f>
        <v/>
      </c>
      <c r="CB32" s="260">
        <f>VLOOKUP(BH32,BW:BY,2,0)</f>
        <v/>
      </c>
      <c r="CC32" s="260">
        <f>VLOOKUP(BH32,BW:BY,3,0)</f>
        <v/>
      </c>
    </row>
    <row r="33" ht="13.5" customHeight="1" s="261">
      <c r="B33" s="515" t="n">
        <v>2022</v>
      </c>
      <c r="C33" s="516" t="inlineStr">
        <is>
          <t>Gana</t>
        </is>
      </c>
      <c r="D33" s="295" t="n">
        <v>25387440</v>
      </c>
      <c r="E33" s="295" t="n">
        <v>18753660</v>
      </c>
      <c r="G33" s="517" t="n">
        <v>2021</v>
      </c>
      <c r="H33" s="516" t="inlineStr">
        <is>
          <t>Albânia</t>
        </is>
      </c>
      <c r="I33" s="295" t="n">
        <v>14428814</v>
      </c>
      <c r="J33" s="295" t="n">
        <v>9308429</v>
      </c>
      <c r="L33" s="260">
        <f>C33</f>
        <v/>
      </c>
      <c r="M33" s="260">
        <f>VLOOKUP(C33,H:J,2,0)</f>
        <v/>
      </c>
      <c r="N33" s="260">
        <f>VLOOKUP(C33,H:J,3,0)</f>
        <v/>
      </c>
      <c r="Q33" s="515" t="n">
        <v>2022</v>
      </c>
      <c r="R33" s="516" t="inlineStr">
        <is>
          <t>Suíça</t>
        </is>
      </c>
      <c r="S33" s="295" t="n">
        <v>3919117</v>
      </c>
      <c r="T33" s="295" t="n">
        <v>1589631</v>
      </c>
      <c r="V33" s="517" t="n">
        <v>2021</v>
      </c>
      <c r="W33" s="516" t="inlineStr">
        <is>
          <t>Espanha</t>
        </is>
      </c>
      <c r="X33" s="295" t="n">
        <v>3106490</v>
      </c>
      <c r="Y33" s="295" t="n">
        <v>1652169</v>
      </c>
      <c r="AA33" s="260">
        <f>R33</f>
        <v/>
      </c>
      <c r="AB33" s="260">
        <f>VLOOKUP(R33,W:Y,2,0)</f>
        <v/>
      </c>
      <c r="AC33" s="260">
        <f>VLOOKUP(R33,W:Y,3,0)</f>
        <v/>
      </c>
      <c r="AF33" s="517" t="n">
        <v>2022</v>
      </c>
      <c r="AG33" s="516" t="inlineStr">
        <is>
          <t>Suíça</t>
        </is>
      </c>
      <c r="AH33" s="295" t="n">
        <v>4118254</v>
      </c>
      <c r="AI33" s="295" t="n">
        <v>1690430</v>
      </c>
      <c r="AK33" s="260">
        <f>R33</f>
        <v/>
      </c>
      <c r="AL33" s="260">
        <f>VLOOKUP(R33,AG:AI,2,0)</f>
        <v/>
      </c>
      <c r="AM33" s="260">
        <f>VLOOKUP(R33,AG:AI,3,0)</f>
        <v/>
      </c>
      <c r="AQ33" s="519" t="n"/>
      <c r="AR33" s="515" t="n">
        <v>2022</v>
      </c>
      <c r="AS33" s="516" t="inlineStr">
        <is>
          <t>Camboja</t>
        </is>
      </c>
      <c r="AT33" s="295" t="n">
        <v>3002713</v>
      </c>
      <c r="AU33" s="295" t="n">
        <v>2156208</v>
      </c>
      <c r="AW33" s="517" t="n">
        <v>2021</v>
      </c>
      <c r="AX33" s="516" t="inlineStr">
        <is>
          <t>Egito</t>
        </is>
      </c>
      <c r="AY33" s="295" t="n">
        <v>2035189</v>
      </c>
      <c r="AZ33" s="295" t="n">
        <v>1391549</v>
      </c>
      <c r="BB33" s="260">
        <f>AS33</f>
        <v/>
      </c>
      <c r="BC33" s="260">
        <f>VLOOKUP(AS33,AX:AZ,2,0)</f>
        <v/>
      </c>
      <c r="BD33" s="260">
        <f>VLOOKUP(AS33,AX:AZ,3,0)</f>
        <v/>
      </c>
      <c r="BG33" s="515" t="n">
        <v>2022</v>
      </c>
      <c r="BH33" s="516" t="inlineStr">
        <is>
          <t>Hong Kong</t>
        </is>
      </c>
      <c r="BI33" s="295" t="n">
        <v>749587</v>
      </c>
      <c r="BJ33" s="295" t="n">
        <v>340211</v>
      </c>
      <c r="BL33" s="517" t="n">
        <v>2021</v>
      </c>
      <c r="BM33" s="516" t="inlineStr">
        <is>
          <t>Argentina</t>
        </is>
      </c>
      <c r="BN33" s="295" t="n">
        <v>348096</v>
      </c>
      <c r="BO33" s="295" t="n">
        <v>176992</v>
      </c>
      <c r="BQ33" s="260">
        <f>BH33</f>
        <v/>
      </c>
      <c r="BR33" s="260">
        <f>VLOOKUP(BH33,BM:BO,2,0)</f>
        <v/>
      </c>
      <c r="BS33" s="260">
        <f>VLOOKUP(BH33,BM:BO,3,0)</f>
        <v/>
      </c>
      <c r="BV33" s="517" t="n">
        <v>2022</v>
      </c>
      <c r="BW33" s="516" t="inlineStr">
        <is>
          <t>Mayotte</t>
        </is>
      </c>
      <c r="BX33" s="295" t="n">
        <v>556032</v>
      </c>
      <c r="BY33" s="295" t="n">
        <v>165550</v>
      </c>
      <c r="CA33" s="260">
        <f>BH33</f>
        <v/>
      </c>
      <c r="CB33" s="260">
        <f>VLOOKUP(BH33,BW:BY,2,0)</f>
        <v/>
      </c>
      <c r="CC33" s="260">
        <f>VLOOKUP(BH33,BW:BY,3,0)</f>
        <v/>
      </c>
    </row>
    <row r="34" ht="13.5" customHeight="1" s="261">
      <c r="B34" s="515" t="n">
        <v>2022</v>
      </c>
      <c r="C34" s="516" t="inlineStr">
        <is>
          <t>Barein</t>
        </is>
      </c>
      <c r="D34" s="295" t="n">
        <v>25126729</v>
      </c>
      <c r="E34" s="295" t="n">
        <v>13258130</v>
      </c>
      <c r="G34" s="517" t="n">
        <v>2021</v>
      </c>
      <c r="H34" s="516" t="inlineStr">
        <is>
          <t>Espanha</t>
        </is>
      </c>
      <c r="I34" s="295" t="n">
        <v>13275203</v>
      </c>
      <c r="J34" s="295" t="n">
        <v>8290949</v>
      </c>
      <c r="L34" s="260">
        <f>C34</f>
        <v/>
      </c>
      <c r="M34" s="260">
        <f>VLOOKUP(C34,H:J,2,0)</f>
        <v/>
      </c>
      <c r="N34" s="260">
        <f>VLOOKUP(C34,H:J,3,0)</f>
        <v/>
      </c>
      <c r="Q34" s="515" t="n">
        <v>2022</v>
      </c>
      <c r="R34" s="516" t="inlineStr">
        <is>
          <t>Argentina</t>
        </is>
      </c>
      <c r="S34" s="295" t="n">
        <v>3280329</v>
      </c>
      <c r="T34" s="295" t="n">
        <v>1796442</v>
      </c>
      <c r="V34" s="517" t="n">
        <v>2021</v>
      </c>
      <c r="W34" s="516" t="inlineStr">
        <is>
          <t>Gana</t>
        </is>
      </c>
      <c r="X34" s="295" t="n">
        <v>2841051</v>
      </c>
      <c r="Y34" s="295" t="n">
        <v>1972956</v>
      </c>
      <c r="AA34" s="260">
        <f>R34</f>
        <v/>
      </c>
      <c r="AB34" s="260">
        <f>VLOOKUP(R34,W:Y,2,0)</f>
        <v/>
      </c>
      <c r="AC34" s="260">
        <f>VLOOKUP(R34,W:Y,3,0)</f>
        <v/>
      </c>
      <c r="AF34" s="517" t="n">
        <v>2022</v>
      </c>
      <c r="AG34" s="516" t="inlineStr">
        <is>
          <t>Bahamas</t>
        </is>
      </c>
      <c r="AH34" s="295" t="n">
        <v>3880004</v>
      </c>
      <c r="AI34" s="295" t="n">
        <v>1240048</v>
      </c>
      <c r="AK34" s="260">
        <f>R34</f>
        <v/>
      </c>
      <c r="AL34" s="260">
        <f>VLOOKUP(R34,AG:AI,2,0)</f>
        <v/>
      </c>
      <c r="AM34" s="260">
        <f>VLOOKUP(R34,AG:AI,3,0)</f>
        <v/>
      </c>
      <c r="AQ34" s="519" t="n"/>
      <c r="AR34" s="515" t="n">
        <v>2022</v>
      </c>
      <c r="AS34" s="516" t="inlineStr">
        <is>
          <t>Barein</t>
        </is>
      </c>
      <c r="AT34" s="295" t="n">
        <v>2920945</v>
      </c>
      <c r="AU34" s="295" t="n">
        <v>1532608</v>
      </c>
      <c r="AV34" s="519" t="n"/>
      <c r="AW34" s="517" t="n">
        <v>2021</v>
      </c>
      <c r="AX34" s="516" t="inlineStr">
        <is>
          <t>Angola</t>
        </is>
      </c>
      <c r="AY34" s="295" t="n">
        <v>1675616</v>
      </c>
      <c r="AZ34" s="295" t="n">
        <v>1764246</v>
      </c>
      <c r="BB34" s="260">
        <f>AS34</f>
        <v/>
      </c>
      <c r="BC34" s="260">
        <f>VLOOKUP(AS34,AX:AZ,2,0)</f>
        <v/>
      </c>
      <c r="BD34" s="260">
        <f>VLOOKUP(AS34,AX:AZ,3,0)</f>
        <v/>
      </c>
      <c r="BG34" s="515" t="n">
        <v>2022</v>
      </c>
      <c r="BH34" s="516" t="inlineStr">
        <is>
          <t>Líbano</t>
        </is>
      </c>
      <c r="BI34" s="295" t="n">
        <v>566672</v>
      </c>
      <c r="BJ34" s="295" t="n">
        <v>163008</v>
      </c>
      <c r="BL34" s="517" t="n">
        <v>2021</v>
      </c>
      <c r="BM34" s="516" t="inlineStr">
        <is>
          <t>Albânia</t>
        </is>
      </c>
      <c r="BN34" s="295" t="n">
        <v>285197</v>
      </c>
      <c r="BO34" s="295" t="n">
        <v>178311</v>
      </c>
      <c r="BQ34" s="260">
        <f>BH34</f>
        <v/>
      </c>
      <c r="BR34" s="260">
        <f>VLOOKUP(BH34,BM:BO,2,0)</f>
        <v/>
      </c>
      <c r="BS34" s="260">
        <f>VLOOKUP(BH34,BM:BO,3,0)</f>
        <v/>
      </c>
      <c r="BV34" s="517" t="n">
        <v>2022</v>
      </c>
      <c r="BW34" s="516" t="inlineStr">
        <is>
          <t>Camboja</t>
        </is>
      </c>
      <c r="BX34" s="295" t="n">
        <v>551443</v>
      </c>
      <c r="BY34" s="295" t="n">
        <v>414816</v>
      </c>
      <c r="CA34" s="260">
        <f>BH34</f>
        <v/>
      </c>
      <c r="CB34" s="260">
        <f>VLOOKUP(BH34,BW:BY,2,0)</f>
        <v/>
      </c>
      <c r="CC34" s="260">
        <f>VLOOKUP(BH34,BW:BY,3,0)</f>
        <v/>
      </c>
    </row>
    <row r="35" ht="13.5" customHeight="1" s="261">
      <c r="B35" s="515" t="n">
        <v>2022</v>
      </c>
      <c r="C35" s="516" t="inlineStr">
        <is>
          <t>Suíça</t>
        </is>
      </c>
      <c r="D35" s="295" t="n">
        <v>23398766</v>
      </c>
      <c r="E35" s="295" t="n">
        <v>9862596</v>
      </c>
      <c r="G35" s="517" t="n">
        <v>2021</v>
      </c>
      <c r="H35" s="516" t="inlineStr">
        <is>
          <t>Congo</t>
        </is>
      </c>
      <c r="I35" s="295" t="n">
        <v>10656313</v>
      </c>
      <c r="J35" s="295" t="n">
        <v>9791612</v>
      </c>
      <c r="L35" s="260">
        <f>C35</f>
        <v/>
      </c>
      <c r="M35" s="260">
        <f>VLOOKUP(C35,H:J,2,0)</f>
        <v/>
      </c>
      <c r="N35" s="260">
        <f>VLOOKUP(C35,H:J,3,0)</f>
        <v/>
      </c>
      <c r="Q35" s="515" t="n">
        <v>2022</v>
      </c>
      <c r="R35" s="516" t="inlineStr">
        <is>
          <t>Congo, República Democrática</t>
        </is>
      </c>
      <c r="S35" s="295" t="n">
        <v>2971847</v>
      </c>
      <c r="T35" s="295" t="n">
        <v>2013755</v>
      </c>
      <c r="V35" s="517" t="n">
        <v>2021</v>
      </c>
      <c r="W35" s="516" t="inlineStr">
        <is>
          <t>República Dominicana</t>
        </is>
      </c>
      <c r="X35" s="295" t="n">
        <v>2103096</v>
      </c>
      <c r="Y35" s="295" t="n">
        <v>1723584</v>
      </c>
      <c r="AA35" s="260">
        <f>R35</f>
        <v/>
      </c>
      <c r="AB35" s="260">
        <f>VLOOKUP(R35,W:Y,2,0)</f>
        <v/>
      </c>
      <c r="AC35" s="260">
        <f>VLOOKUP(R35,W:Y,3,0)</f>
        <v/>
      </c>
      <c r="AF35" s="517" t="n">
        <v>2022</v>
      </c>
      <c r="AG35" s="516" t="inlineStr">
        <is>
          <t>Peru</t>
        </is>
      </c>
      <c r="AH35" s="295" t="n">
        <v>3624174</v>
      </c>
      <c r="AI35" s="295" t="n">
        <v>2245189</v>
      </c>
      <c r="AK35" s="260">
        <f>R35</f>
        <v/>
      </c>
      <c r="AL35" s="260">
        <f>VLOOKUP(R35,AG:AI,2,0)</f>
        <v/>
      </c>
      <c r="AM35" s="260">
        <f>VLOOKUP(R35,AG:AI,3,0)</f>
        <v/>
      </c>
      <c r="AQ35" s="519" t="n"/>
      <c r="AR35" s="515" t="n">
        <v>2022</v>
      </c>
      <c r="AS35" s="516" t="inlineStr">
        <is>
          <t>Geórgia</t>
        </is>
      </c>
      <c r="AT35" s="295" t="n">
        <v>2917067</v>
      </c>
      <c r="AU35" s="295" t="n">
        <v>1562827</v>
      </c>
      <c r="AV35" s="519" t="n"/>
      <c r="AW35" s="517" t="n">
        <v>2021</v>
      </c>
      <c r="AX35" s="516" t="inlineStr">
        <is>
          <t>Congo</t>
        </is>
      </c>
      <c r="AY35" s="295" t="n">
        <v>1432981</v>
      </c>
      <c r="AZ35" s="295" t="n">
        <v>1316574</v>
      </c>
      <c r="BB35" s="260">
        <f>AS35</f>
        <v/>
      </c>
      <c r="BC35" s="260">
        <f>VLOOKUP(AS35,AX:AZ,2,0)</f>
        <v/>
      </c>
      <c r="BD35" s="260">
        <f>VLOOKUP(AS35,AX:AZ,3,0)</f>
        <v/>
      </c>
      <c r="BG35" s="515" t="n">
        <v>2022</v>
      </c>
      <c r="BH35" s="516" t="inlineStr">
        <is>
          <t>Granada</t>
        </is>
      </c>
      <c r="BI35" s="295" t="n">
        <v>475646</v>
      </c>
      <c r="BJ35" s="295" t="n">
        <v>245846</v>
      </c>
      <c r="BL35" s="517" t="n">
        <v>2021</v>
      </c>
      <c r="BM35" s="516" t="inlineStr">
        <is>
          <t>Afeganistão</t>
        </is>
      </c>
      <c r="BN35" s="295" t="n">
        <v>274552</v>
      </c>
      <c r="BO35" s="295" t="n">
        <v>174175</v>
      </c>
      <c r="BQ35" s="260">
        <f>BH35</f>
        <v/>
      </c>
      <c r="BR35" s="260">
        <f>VLOOKUP(BH35,BM:BO,2,0)</f>
        <v/>
      </c>
      <c r="BS35" s="260">
        <f>VLOOKUP(BH35,BM:BO,3,0)</f>
        <v/>
      </c>
      <c r="BV35" s="517" t="n">
        <v>2022</v>
      </c>
      <c r="BW35" s="516" t="inlineStr">
        <is>
          <t>Angola</t>
        </is>
      </c>
      <c r="BX35" s="295" t="n">
        <v>519823</v>
      </c>
      <c r="BY35" s="295" t="n">
        <v>294027</v>
      </c>
      <c r="CA35" s="260">
        <f>BH35</f>
        <v/>
      </c>
      <c r="CB35" s="260">
        <f>VLOOKUP(BH35,BW:BY,2,0)</f>
        <v/>
      </c>
      <c r="CC35" s="260">
        <f>VLOOKUP(BH35,BW:BY,3,0)</f>
        <v/>
      </c>
    </row>
    <row r="36" ht="13.5" customHeight="1" s="261">
      <c r="B36" s="515" t="n">
        <v>2022</v>
      </c>
      <c r="C36" s="516" t="inlineStr">
        <is>
          <t>Cuba</t>
        </is>
      </c>
      <c r="D36" s="295" t="n">
        <v>23397843</v>
      </c>
      <c r="E36" s="295" t="n">
        <v>20164256</v>
      </c>
      <c r="G36" s="517" t="n">
        <v>2021</v>
      </c>
      <c r="H36" s="516" t="inlineStr">
        <is>
          <t>Afeganistão</t>
        </is>
      </c>
      <c r="I36" s="295" t="n">
        <v>10125195</v>
      </c>
      <c r="J36" s="295" t="n">
        <v>6053436</v>
      </c>
      <c r="L36" s="260">
        <f>C36</f>
        <v/>
      </c>
      <c r="M36" s="260">
        <f>VLOOKUP(C36,H:J,2,0)</f>
        <v/>
      </c>
      <c r="N36" s="260">
        <f>VLOOKUP(C36,H:J,3,0)</f>
        <v/>
      </c>
      <c r="Q36" s="515" t="n">
        <v>2022</v>
      </c>
      <c r="R36" s="516" t="inlineStr">
        <is>
          <t>Irã</t>
        </is>
      </c>
      <c r="S36" s="295" t="n">
        <v>2633671</v>
      </c>
      <c r="T36" s="295" t="n">
        <v>1619503</v>
      </c>
      <c r="V36" s="517" t="n">
        <v>2021</v>
      </c>
      <c r="W36" s="516" t="inlineStr">
        <is>
          <t>Canadá</t>
        </is>
      </c>
      <c r="X36" s="295" t="n">
        <v>2100664</v>
      </c>
      <c r="Y36" s="295" t="n">
        <v>782900</v>
      </c>
      <c r="AA36" s="260">
        <f>R36</f>
        <v/>
      </c>
      <c r="AB36" s="260">
        <f>VLOOKUP(R36,W:Y,2,0)</f>
        <v/>
      </c>
      <c r="AC36" s="260">
        <f>VLOOKUP(R36,W:Y,3,0)</f>
        <v/>
      </c>
      <c r="AF36" s="517" t="n">
        <v>2022</v>
      </c>
      <c r="AG36" s="516" t="inlineStr">
        <is>
          <t>Bélgica</t>
        </is>
      </c>
      <c r="AH36" s="295" t="n">
        <v>3518519</v>
      </c>
      <c r="AI36" s="295" t="n">
        <v>1021144</v>
      </c>
      <c r="AK36" s="260">
        <f>R36</f>
        <v/>
      </c>
      <c r="AL36" s="260">
        <f>VLOOKUP(R36,AG:AI,2,0)</f>
        <v/>
      </c>
      <c r="AM36" s="260">
        <f>VLOOKUP(R36,AG:AI,3,0)</f>
        <v/>
      </c>
      <c r="AQ36" s="519" t="n"/>
      <c r="AR36" s="515" t="n">
        <v>2022</v>
      </c>
      <c r="AS36" s="516" t="inlineStr">
        <is>
          <t>Líbano</t>
        </is>
      </c>
      <c r="AT36" s="295" t="n">
        <v>2825420</v>
      </c>
      <c r="AU36" s="295" t="n">
        <v>1011954</v>
      </c>
      <c r="AV36" s="519" t="n"/>
      <c r="AW36" s="517" t="n">
        <v>2021</v>
      </c>
      <c r="AX36" s="516" t="inlineStr">
        <is>
          <t>Geórgia</t>
        </is>
      </c>
      <c r="AY36" s="295" t="n">
        <v>1426494</v>
      </c>
      <c r="AZ36" s="295" t="n">
        <v>1183213</v>
      </c>
      <c r="BB36" s="260">
        <f>AS36</f>
        <v/>
      </c>
      <c r="BC36" s="260">
        <f>VLOOKUP(AS36,AX:AZ,2,0)</f>
        <v/>
      </c>
      <c r="BD36" s="260">
        <f>VLOOKUP(AS36,AX:AZ,3,0)</f>
        <v/>
      </c>
      <c r="BG36" s="515" t="n">
        <v>2022</v>
      </c>
      <c r="BH36" s="516" t="inlineStr">
        <is>
          <t>Guiné Equatorial</t>
        </is>
      </c>
      <c r="BI36" s="295" t="n">
        <v>446166</v>
      </c>
      <c r="BJ36" s="295" t="n">
        <v>218162</v>
      </c>
      <c r="BL36" s="517" t="n">
        <v>2021</v>
      </c>
      <c r="BM36" s="516" t="inlineStr">
        <is>
          <t>Camboja</t>
        </is>
      </c>
      <c r="BN36" s="295" t="n">
        <v>261864</v>
      </c>
      <c r="BO36" s="295" t="n">
        <v>195534</v>
      </c>
      <c r="BQ36" s="260">
        <f>BH36</f>
        <v/>
      </c>
      <c r="BR36" s="260">
        <f>VLOOKUP(BH36,BM:BO,2,0)</f>
        <v/>
      </c>
      <c r="BS36" s="260">
        <f>VLOOKUP(BH36,BM:BO,3,0)</f>
        <v/>
      </c>
      <c r="BV36" s="517" t="n">
        <v>2022</v>
      </c>
      <c r="BW36" s="516" t="inlineStr">
        <is>
          <t>Líbano</t>
        </is>
      </c>
      <c r="BX36" s="295" t="n">
        <v>517562</v>
      </c>
      <c r="BY36" s="295" t="n">
        <v>162285</v>
      </c>
      <c r="CA36" s="260">
        <f>BH36</f>
        <v/>
      </c>
      <c r="CB36" s="260">
        <f>VLOOKUP(BH36,BW:BY,2,0)</f>
        <v/>
      </c>
      <c r="CC36" s="260">
        <f>VLOOKUP(BH36,BW:BY,3,0)</f>
        <v/>
      </c>
    </row>
    <row r="37" ht="13.5" customHeight="1" s="261">
      <c r="B37" s="515" t="n">
        <v>2022</v>
      </c>
      <c r="C37" s="516" t="inlineStr">
        <is>
          <t>Irã</t>
        </is>
      </c>
      <c r="D37" s="295" t="n">
        <v>20207296</v>
      </c>
      <c r="E37" s="295" t="n">
        <v>11784670</v>
      </c>
      <c r="F37" s="295" t="n"/>
      <c r="G37" s="517" t="n">
        <v>2021</v>
      </c>
      <c r="H37" s="516" t="inlineStr">
        <is>
          <t>Suíça</t>
        </is>
      </c>
      <c r="I37" s="295" t="n">
        <v>9203527</v>
      </c>
      <c r="J37" s="295" t="n">
        <v>4969844</v>
      </c>
      <c r="L37" s="260">
        <f>C37</f>
        <v/>
      </c>
      <c r="M37" s="260">
        <f>VLOOKUP(C37,H:J,2,0)</f>
        <v/>
      </c>
      <c r="N37" s="260">
        <f>VLOOKUP(C37,H:J,3,0)</f>
        <v/>
      </c>
      <c r="Q37" s="515" t="n">
        <v>2022</v>
      </c>
      <c r="R37" s="516" t="inlineStr">
        <is>
          <t>Barein</t>
        </is>
      </c>
      <c r="S37" s="295" t="n">
        <v>2537202</v>
      </c>
      <c r="T37" s="295" t="n">
        <v>1227277</v>
      </c>
      <c r="U37" s="295" t="n"/>
      <c r="V37" s="517" t="n">
        <v>2021</v>
      </c>
      <c r="W37" s="516" t="inlineStr">
        <is>
          <t>Benin</t>
        </is>
      </c>
      <c r="X37" s="295" t="n">
        <v>2032137</v>
      </c>
      <c r="Y37" s="295" t="n">
        <v>1605711</v>
      </c>
      <c r="AA37" s="260">
        <f>R37</f>
        <v/>
      </c>
      <c r="AB37" s="260">
        <f>VLOOKUP(R37,W:Y,2,0)</f>
        <v/>
      </c>
      <c r="AC37" s="260">
        <f>VLOOKUP(R37,W:Y,3,0)</f>
        <v/>
      </c>
      <c r="AF37" s="517" t="n">
        <v>2022</v>
      </c>
      <c r="AG37" s="516" t="inlineStr">
        <is>
          <t>Cuba</t>
        </is>
      </c>
      <c r="AH37" s="295" t="n">
        <v>3436547</v>
      </c>
      <c r="AI37" s="295" t="n">
        <v>3298348</v>
      </c>
      <c r="AK37" s="260">
        <f>R37</f>
        <v/>
      </c>
      <c r="AL37" s="260">
        <f>VLOOKUP(R37,AG:AI,2,0)</f>
        <v/>
      </c>
      <c r="AM37" s="260">
        <f>VLOOKUP(R37,AG:AI,3,0)</f>
        <v/>
      </c>
      <c r="AR37" s="515" t="n">
        <v>2022</v>
      </c>
      <c r="AS37" s="516" t="inlineStr">
        <is>
          <t>República Dominicana</t>
        </is>
      </c>
      <c r="AT37" s="295" t="n">
        <v>2821718</v>
      </c>
      <c r="AU37" s="295" t="n">
        <v>1088309</v>
      </c>
      <c r="AV37" s="295" t="n"/>
      <c r="AW37" s="517" t="n">
        <v>2021</v>
      </c>
      <c r="AX37" s="516" t="inlineStr">
        <is>
          <t>Curaçao</t>
        </is>
      </c>
      <c r="AY37" s="295" t="n">
        <v>1312494</v>
      </c>
      <c r="AZ37" s="295" t="n">
        <v>975357</v>
      </c>
      <c r="BB37" s="260">
        <f>AS37</f>
        <v/>
      </c>
      <c r="BC37" s="260">
        <f>VLOOKUP(AS37,AX:AZ,2,0)</f>
        <v/>
      </c>
      <c r="BD37" s="260">
        <f>VLOOKUP(AS37,AX:AZ,3,0)</f>
        <v/>
      </c>
      <c r="BG37" s="515" t="n">
        <v>2022</v>
      </c>
      <c r="BH37" s="516" t="inlineStr">
        <is>
          <t>Romênia</t>
        </is>
      </c>
      <c r="BI37" s="295" t="n">
        <v>423710</v>
      </c>
      <c r="BJ37" s="295" t="n">
        <v>187110</v>
      </c>
      <c r="BK37" s="295" t="n"/>
      <c r="BL37" s="517" t="n">
        <v>2021</v>
      </c>
      <c r="BM37" s="516" t="inlineStr">
        <is>
          <t>Bahamas</t>
        </is>
      </c>
      <c r="BN37" s="295" t="n">
        <v>261731</v>
      </c>
      <c r="BO37" s="295" t="n">
        <v>136502</v>
      </c>
      <c r="BQ37" s="260">
        <f>BH37</f>
        <v/>
      </c>
      <c r="BR37" s="260">
        <f>VLOOKUP(BH37,BM:BO,2,0)</f>
        <v/>
      </c>
      <c r="BS37" s="260">
        <f>VLOOKUP(BH37,BM:BO,3,0)</f>
        <v/>
      </c>
      <c r="BV37" s="517" t="n">
        <v>2022</v>
      </c>
      <c r="BW37" s="516" t="inlineStr">
        <is>
          <t>Vietnã</t>
        </is>
      </c>
      <c r="BX37" s="295" t="n">
        <v>454211</v>
      </c>
      <c r="BY37" s="295" t="n">
        <v>372255</v>
      </c>
      <c r="CA37" s="260">
        <f>BH37</f>
        <v/>
      </c>
      <c r="CB37" s="260">
        <f>VLOOKUP(BH37,BW:BY,2,0)</f>
        <v/>
      </c>
      <c r="CC37" s="260">
        <f>VLOOKUP(BH37,BW:BY,3,0)</f>
        <v/>
      </c>
    </row>
    <row r="38" ht="13.5" customHeight="1" s="261">
      <c r="B38" s="515" t="n">
        <v>2022</v>
      </c>
      <c r="C38" s="516" t="inlineStr">
        <is>
          <t>Argentina</t>
        </is>
      </c>
      <c r="D38" s="295" t="n">
        <v>18473935</v>
      </c>
      <c r="E38" s="295" t="n">
        <v>10020139</v>
      </c>
      <c r="F38" s="295" t="n"/>
      <c r="G38" s="517" t="n">
        <v>2021</v>
      </c>
      <c r="H38" s="516" t="inlineStr">
        <is>
          <t>Geórgia</t>
        </is>
      </c>
      <c r="I38" s="295" t="n">
        <v>8764274</v>
      </c>
      <c r="J38" s="295" t="n">
        <v>7248311</v>
      </c>
      <c r="L38" s="260">
        <f>C38</f>
        <v/>
      </c>
      <c r="M38" s="260">
        <f>VLOOKUP(C38,H:J,2,0)</f>
        <v/>
      </c>
      <c r="N38" s="260">
        <f>VLOOKUP(C38,H:J,3,0)</f>
        <v/>
      </c>
      <c r="Q38" s="515" t="n">
        <v>2022</v>
      </c>
      <c r="R38" s="516" t="inlineStr">
        <is>
          <t>Macedônia</t>
        </is>
      </c>
      <c r="S38" s="295" t="n">
        <v>2520110</v>
      </c>
      <c r="T38" s="295" t="n">
        <v>755523</v>
      </c>
      <c r="U38" s="295" t="n"/>
      <c r="V38" s="517" t="n">
        <v>2021</v>
      </c>
      <c r="W38" s="516" t="inlineStr">
        <is>
          <t>Suíça</t>
        </is>
      </c>
      <c r="X38" s="295" t="n">
        <v>1791695</v>
      </c>
      <c r="Y38" s="295" t="n">
        <v>893022</v>
      </c>
      <c r="AA38" s="260">
        <f>R38</f>
        <v/>
      </c>
      <c r="AB38" s="260">
        <f>VLOOKUP(R38,W:Y,2,0)</f>
        <v/>
      </c>
      <c r="AC38" s="260">
        <f>VLOOKUP(R38,W:Y,3,0)</f>
        <v/>
      </c>
      <c r="AF38" s="517" t="n">
        <v>2022</v>
      </c>
      <c r="AG38" s="516" t="inlineStr">
        <is>
          <t>Irã</t>
        </is>
      </c>
      <c r="AH38" s="295" t="n">
        <v>3031642</v>
      </c>
      <c r="AI38" s="295" t="n">
        <v>1874880</v>
      </c>
      <c r="AK38" s="260">
        <f>R38</f>
        <v/>
      </c>
      <c r="AL38" s="260">
        <f>VLOOKUP(R38,AG:AI,2,0)</f>
        <v/>
      </c>
      <c r="AM38" s="260">
        <f>VLOOKUP(R38,AG:AI,3,0)</f>
        <v/>
      </c>
      <c r="AR38" s="515" t="n">
        <v>2022</v>
      </c>
      <c r="AS38" s="516" t="inlineStr">
        <is>
          <t>Gana</t>
        </is>
      </c>
      <c r="AT38" s="295" t="n">
        <v>2577849</v>
      </c>
      <c r="AU38" s="295" t="n">
        <v>1753598</v>
      </c>
      <c r="AV38" s="295" t="n"/>
      <c r="AW38" s="517" t="n">
        <v>2021</v>
      </c>
      <c r="AX38" s="516" t="inlineStr">
        <is>
          <t>Maldivas</t>
        </is>
      </c>
      <c r="AY38" s="295" t="n">
        <v>1298100</v>
      </c>
      <c r="AZ38" s="295" t="n">
        <v>824933</v>
      </c>
      <c r="BB38" s="260">
        <f>AS38</f>
        <v/>
      </c>
      <c r="BC38" s="260">
        <f>VLOOKUP(AS38,AX:AZ,2,0)</f>
        <v/>
      </c>
      <c r="BD38" s="260">
        <f>VLOOKUP(AS38,AX:AZ,3,0)</f>
        <v/>
      </c>
      <c r="BG38" s="515" t="n">
        <v>2022</v>
      </c>
      <c r="BH38" s="516" t="inlineStr">
        <is>
          <t>Comores</t>
        </is>
      </c>
      <c r="BI38" s="295" t="n">
        <v>413986</v>
      </c>
      <c r="BJ38" s="295" t="n">
        <v>199376</v>
      </c>
      <c r="BK38" s="295" t="n"/>
      <c r="BL38" s="517" t="n">
        <v>2021</v>
      </c>
      <c r="BM38" s="516" t="inlineStr">
        <is>
          <t>Uruguai</t>
        </is>
      </c>
      <c r="BN38" s="295" t="n">
        <v>249306</v>
      </c>
      <c r="BO38" s="295" t="n">
        <v>154539</v>
      </c>
      <c r="BQ38" s="260">
        <f>BH38</f>
        <v/>
      </c>
      <c r="BR38" s="260">
        <f>VLOOKUP(BH38,BM:BO,2,0)</f>
        <v/>
      </c>
      <c r="BS38" s="260">
        <f>VLOOKUP(BH38,BM:BO,3,0)</f>
        <v/>
      </c>
      <c r="BV38" s="517" t="n">
        <v>2022</v>
      </c>
      <c r="BW38" s="516" t="inlineStr">
        <is>
          <t>Macedônia</t>
        </is>
      </c>
      <c r="BX38" s="295" t="n">
        <v>349441</v>
      </c>
      <c r="BY38" s="295" t="n">
        <v>131456</v>
      </c>
      <c r="CA38" s="260">
        <f>BH38</f>
        <v/>
      </c>
      <c r="CB38" s="260">
        <f>VLOOKUP(BH38,BW:BY,2,0)</f>
        <v/>
      </c>
      <c r="CC38" s="260">
        <f>VLOOKUP(BH38,BW:BY,3,0)</f>
        <v/>
      </c>
    </row>
    <row r="39" ht="13.5" customHeight="1" s="261">
      <c r="B39" s="515" t="n">
        <v>2022</v>
      </c>
      <c r="C39" s="516" t="inlineStr">
        <is>
          <t>Irlanda</t>
        </is>
      </c>
      <c r="D39" s="295" t="n">
        <v>15270373</v>
      </c>
      <c r="E39" s="295" t="n">
        <v>4435005</v>
      </c>
      <c r="F39" s="295" t="n"/>
      <c r="G39" s="517" t="n">
        <v>2021</v>
      </c>
      <c r="H39" s="516" t="inlineStr">
        <is>
          <t>Maldivas</t>
        </is>
      </c>
      <c r="I39" s="295" t="n">
        <v>8001222</v>
      </c>
      <c r="J39" s="295" t="n">
        <v>5163100</v>
      </c>
      <c r="L39" s="260">
        <f>C39</f>
        <v/>
      </c>
      <c r="M39" s="260">
        <f>VLOOKUP(C39,H:J,2,0)</f>
        <v/>
      </c>
      <c r="N39" s="260">
        <f>VLOOKUP(C39,H:J,3,0)</f>
        <v/>
      </c>
      <c r="Q39" s="515" t="n">
        <v>2022</v>
      </c>
      <c r="R39" s="516" t="inlineStr">
        <is>
          <t>Benin</t>
        </is>
      </c>
      <c r="S39" s="295" t="n">
        <v>2438907</v>
      </c>
      <c r="T39" s="295" t="n">
        <v>1846970</v>
      </c>
      <c r="U39" s="295" t="n"/>
      <c r="V39" s="517" t="n">
        <v>2021</v>
      </c>
      <c r="W39" s="516" t="inlineStr">
        <is>
          <t>Congo</t>
        </is>
      </c>
      <c r="X39" s="295" t="n">
        <v>1346203</v>
      </c>
      <c r="Y39" s="295" t="n">
        <v>1228263</v>
      </c>
      <c r="AA39" s="260">
        <f>R39</f>
        <v/>
      </c>
      <c r="AB39" s="260">
        <f>VLOOKUP(R39,W:Y,2,0)</f>
        <v/>
      </c>
      <c r="AC39" s="260">
        <f>VLOOKUP(R39,W:Y,3,0)</f>
        <v/>
      </c>
      <c r="AF39" s="517" t="n">
        <v>2022</v>
      </c>
      <c r="AG39" s="516" t="inlineStr">
        <is>
          <t>Argentina</t>
        </is>
      </c>
      <c r="AH39" s="295" t="n">
        <v>2901238</v>
      </c>
      <c r="AI39" s="295" t="n">
        <v>1475754</v>
      </c>
      <c r="AK39" s="260">
        <f>R39</f>
        <v/>
      </c>
      <c r="AL39" s="260">
        <f>VLOOKUP(R39,AG:AI,2,0)</f>
        <v/>
      </c>
      <c r="AM39" s="260">
        <f>VLOOKUP(R39,AG:AI,3,0)</f>
        <v/>
      </c>
      <c r="AR39" s="515" t="n">
        <v>2022</v>
      </c>
      <c r="AS39" s="516" t="inlineStr">
        <is>
          <t>Cuba</t>
        </is>
      </c>
      <c r="AT39" s="295" t="n">
        <v>2238318</v>
      </c>
      <c r="AU39" s="295" t="n">
        <v>1365564</v>
      </c>
      <c r="AV39" s="295" t="n"/>
      <c r="AW39" s="517" t="n">
        <v>2021</v>
      </c>
      <c r="AX39" s="516" t="inlineStr">
        <is>
          <t>Gana</t>
        </is>
      </c>
      <c r="AY39" s="295" t="n">
        <v>1254171</v>
      </c>
      <c r="AZ39" s="295" t="n">
        <v>1331666</v>
      </c>
      <c r="BB39" s="260">
        <f>AS39</f>
        <v/>
      </c>
      <c r="BC39" s="260">
        <f>VLOOKUP(AS39,AX:AZ,2,0)</f>
        <v/>
      </c>
      <c r="BD39" s="260">
        <f>VLOOKUP(AS39,AX:AZ,3,0)</f>
        <v/>
      </c>
      <c r="BG39" s="515" t="n">
        <v>2022</v>
      </c>
      <c r="BH39" s="516" t="inlineStr">
        <is>
          <t>Barein</t>
        </is>
      </c>
      <c r="BI39" s="295" t="n">
        <v>401379</v>
      </c>
      <c r="BJ39" s="295" t="n">
        <v>193698</v>
      </c>
      <c r="BK39" s="295" t="n"/>
      <c r="BL39" s="517" t="n">
        <v>2021</v>
      </c>
      <c r="BM39" s="516" t="inlineStr">
        <is>
          <t>Macedônia</t>
        </is>
      </c>
      <c r="BN39" s="295" t="n">
        <v>230717</v>
      </c>
      <c r="BO39" s="295" t="n">
        <v>130038</v>
      </c>
      <c r="BQ39" s="260">
        <f>BH39</f>
        <v/>
      </c>
      <c r="BR39" s="260">
        <f>VLOOKUP(BH39,BM:BO,2,0)</f>
        <v/>
      </c>
      <c r="BS39" s="260">
        <f>VLOOKUP(BH39,BM:BO,3,0)</f>
        <v/>
      </c>
      <c r="BV39" s="517" t="n">
        <v>2022</v>
      </c>
      <c r="BW39" s="516" t="inlineStr">
        <is>
          <t>Comores</t>
        </is>
      </c>
      <c r="BX39" s="295" t="n">
        <v>317836</v>
      </c>
      <c r="BY39" s="295" t="n">
        <v>211196</v>
      </c>
      <c r="CA39" s="260">
        <f>BH39</f>
        <v/>
      </c>
      <c r="CB39" s="260">
        <f>VLOOKUP(BH39,BW:BY,2,0)</f>
        <v/>
      </c>
      <c r="CC39" s="260">
        <f>VLOOKUP(BH39,BW:BY,3,0)</f>
        <v/>
      </c>
    </row>
    <row r="40" ht="13.5" customHeight="1" s="261">
      <c r="B40" s="515" t="n">
        <v>2022</v>
      </c>
      <c r="C40" s="516" t="inlineStr">
        <is>
          <t>Congo</t>
        </is>
      </c>
      <c r="D40" s="295" t="n">
        <v>13981744</v>
      </c>
      <c r="E40" s="295" t="n">
        <v>11502236</v>
      </c>
      <c r="F40" s="295" t="n"/>
      <c r="G40" s="517" t="n">
        <v>2021</v>
      </c>
      <c r="H40" s="516" t="inlineStr">
        <is>
          <t>Venezuela</t>
        </is>
      </c>
      <c r="I40" s="295" t="n">
        <v>7340514</v>
      </c>
      <c r="J40" s="295" t="n">
        <v>5088704</v>
      </c>
      <c r="L40" s="260">
        <f>C40</f>
        <v/>
      </c>
      <c r="M40" s="260">
        <f>VLOOKUP(C40,H:J,2,0)</f>
        <v/>
      </c>
      <c r="N40" s="260">
        <f>VLOOKUP(C40,H:J,3,0)</f>
        <v/>
      </c>
      <c r="Q40" s="515" t="n">
        <v>2022</v>
      </c>
      <c r="R40" s="516" t="inlineStr">
        <is>
          <t>Irlanda</t>
        </is>
      </c>
      <c r="S40" s="295" t="n">
        <v>2298467</v>
      </c>
      <c r="T40" s="295" t="n">
        <v>629760</v>
      </c>
      <c r="U40" s="295" t="n"/>
      <c r="V40" s="517" t="n">
        <v>2021</v>
      </c>
      <c r="W40" s="516" t="inlineStr">
        <is>
          <t>Maldivas</t>
        </is>
      </c>
      <c r="X40" s="295" t="n">
        <v>1320554</v>
      </c>
      <c r="Y40" s="295" t="n">
        <v>738311</v>
      </c>
      <c r="AA40" s="260">
        <f>R40</f>
        <v/>
      </c>
      <c r="AB40" s="260">
        <f>VLOOKUP(R40,W:Y,2,0)</f>
        <v/>
      </c>
      <c r="AC40" s="260">
        <f>VLOOKUP(R40,W:Y,3,0)</f>
        <v/>
      </c>
      <c r="AF40" s="517" t="n">
        <v>2022</v>
      </c>
      <c r="AG40" s="516" t="inlineStr">
        <is>
          <t>Irlanda</t>
        </is>
      </c>
      <c r="AH40" s="295" t="n">
        <v>2829322</v>
      </c>
      <c r="AI40" s="295" t="n">
        <v>798255</v>
      </c>
      <c r="AK40" s="260">
        <f>R40</f>
        <v/>
      </c>
      <c r="AL40" s="260">
        <f>VLOOKUP(R40,AG:AI,2,0)</f>
        <v/>
      </c>
      <c r="AM40" s="260">
        <f>VLOOKUP(R40,AG:AI,3,0)</f>
        <v/>
      </c>
      <c r="AR40" s="515" t="n">
        <v>2022</v>
      </c>
      <c r="AS40" s="516" t="inlineStr">
        <is>
          <t>Bahamas</t>
        </is>
      </c>
      <c r="AT40" s="295" t="n">
        <v>2032218</v>
      </c>
      <c r="AU40" s="295" t="n">
        <v>869506</v>
      </c>
      <c r="AV40" s="295" t="n"/>
      <c r="AW40" s="517" t="n">
        <v>2021</v>
      </c>
      <c r="AX40" s="516" t="inlineStr">
        <is>
          <t>Argentina</t>
        </is>
      </c>
      <c r="AY40" s="295" t="n">
        <v>1205092</v>
      </c>
      <c r="AZ40" s="295" t="n">
        <v>647987</v>
      </c>
      <c r="BB40" s="260">
        <f>AS40</f>
        <v/>
      </c>
      <c r="BC40" s="260">
        <f>VLOOKUP(AS40,AX:AZ,2,0)</f>
        <v/>
      </c>
      <c r="BD40" s="260">
        <f>VLOOKUP(AS40,AX:AZ,3,0)</f>
        <v/>
      </c>
      <c r="BG40" s="515" t="n">
        <v>2022</v>
      </c>
      <c r="BH40" s="516" t="inlineStr">
        <is>
          <t>Gâmbia</t>
        </is>
      </c>
      <c r="BI40" s="295" t="n">
        <v>369758</v>
      </c>
      <c r="BJ40" s="295" t="n">
        <v>218480</v>
      </c>
      <c r="BK40" s="295" t="n"/>
      <c r="BL40" s="517" t="n">
        <v>2021</v>
      </c>
      <c r="BM40" s="516" t="inlineStr">
        <is>
          <t>Curaçao</t>
        </is>
      </c>
      <c r="BN40" s="295" t="n">
        <v>219491</v>
      </c>
      <c r="BO40" s="295" t="n">
        <v>133259</v>
      </c>
      <c r="BQ40" s="260">
        <f>BH40</f>
        <v/>
      </c>
      <c r="BR40" s="260">
        <f>VLOOKUP(BH40,BM:BO,2,0)</f>
        <v/>
      </c>
      <c r="BS40" s="260">
        <f>VLOOKUP(BH40,BM:BO,3,0)</f>
        <v/>
      </c>
      <c r="BV40" s="517" t="n">
        <v>2022</v>
      </c>
      <c r="BW40" s="516" t="inlineStr">
        <is>
          <t>Congo</t>
        </is>
      </c>
      <c r="BX40" s="295" t="n">
        <v>299016</v>
      </c>
      <c r="BY40" s="295" t="n">
        <v>106410</v>
      </c>
      <c r="CA40" s="260">
        <f>BH40</f>
        <v/>
      </c>
      <c r="CB40" s="260">
        <f>VLOOKUP(BH40,BW:BY,2,0)</f>
        <v/>
      </c>
      <c r="CC40" s="260">
        <f>VLOOKUP(BH40,BW:BY,3,0)</f>
        <v/>
      </c>
    </row>
    <row r="41" ht="13.5" customHeight="1" s="261">
      <c r="B41" s="515" t="n">
        <v>2022</v>
      </c>
      <c r="C41" s="516" t="inlineStr">
        <is>
          <t>Geórgia</t>
        </is>
      </c>
      <c r="D41" s="295" t="n">
        <v>12417250</v>
      </c>
      <c r="E41" s="295" t="n">
        <v>6742277</v>
      </c>
      <c r="F41" s="295" t="n"/>
      <c r="G41" s="517" t="n">
        <v>2021</v>
      </c>
      <c r="H41" s="516" t="inlineStr">
        <is>
          <t>Irlanda</t>
        </is>
      </c>
      <c r="I41" s="295" t="n">
        <v>7100256</v>
      </c>
      <c r="J41" s="295" t="n">
        <v>2404488</v>
      </c>
      <c r="L41" s="260">
        <f>C41</f>
        <v/>
      </c>
      <c r="M41" s="260">
        <f>VLOOKUP(C41,H:J,2,0)</f>
        <v/>
      </c>
      <c r="N41" s="260">
        <f>VLOOKUP(C41,H:J,3,0)</f>
        <v/>
      </c>
      <c r="Q41" s="515" t="n">
        <v>2022</v>
      </c>
      <c r="R41" s="516" t="inlineStr">
        <is>
          <t>Gâmbia</t>
        </is>
      </c>
      <c r="S41" s="295" t="n">
        <v>2147409</v>
      </c>
      <c r="T41" s="295" t="n">
        <v>1354467</v>
      </c>
      <c r="U41" s="295" t="n"/>
      <c r="V41" s="517" t="n">
        <v>2021</v>
      </c>
      <c r="W41" s="516" t="inlineStr">
        <is>
          <t>Gâmbia</t>
        </is>
      </c>
      <c r="X41" s="295" t="n">
        <v>1252577</v>
      </c>
      <c r="Y41" s="295" t="n">
        <v>821563</v>
      </c>
      <c r="AA41" s="260">
        <f>R41</f>
        <v/>
      </c>
      <c r="AB41" s="260">
        <f>VLOOKUP(R41,W:Y,2,0)</f>
        <v/>
      </c>
      <c r="AC41" s="260">
        <f>VLOOKUP(R41,W:Y,3,0)</f>
        <v/>
      </c>
      <c r="AF41" s="517" t="n">
        <v>2022</v>
      </c>
      <c r="AG41" s="516" t="inlineStr">
        <is>
          <t>Malásia</t>
        </is>
      </c>
      <c r="AH41" s="295" t="n">
        <v>2488289</v>
      </c>
      <c r="AI41" s="295" t="n">
        <v>1244353</v>
      </c>
      <c r="AK41" s="260">
        <f>R41</f>
        <v/>
      </c>
      <c r="AL41" s="260">
        <f>VLOOKUP(R41,AG:AI,2,0)</f>
        <v/>
      </c>
      <c r="AM41" s="260">
        <f>VLOOKUP(R41,AG:AI,3,0)</f>
        <v/>
      </c>
      <c r="AR41" s="515" t="n">
        <v>2022</v>
      </c>
      <c r="AS41" s="516" t="inlineStr">
        <is>
          <t>Guiné Equatorial</t>
        </is>
      </c>
      <c r="AT41" s="295" t="n">
        <v>1755233</v>
      </c>
      <c r="AU41" s="295" t="n">
        <v>770081</v>
      </c>
      <c r="AV41" s="295" t="n"/>
      <c r="AW41" s="517" t="n">
        <v>2021</v>
      </c>
      <c r="AX41" s="516" t="inlineStr">
        <is>
          <t>Antígua e Barbuda</t>
        </is>
      </c>
      <c r="AY41" s="295" t="n">
        <v>1104229</v>
      </c>
      <c r="AZ41" s="295" t="n">
        <v>647361</v>
      </c>
      <c r="BB41" s="260">
        <f>AS41</f>
        <v/>
      </c>
      <c r="BC41" s="260">
        <f>VLOOKUP(AS41,AX:AZ,2,0)</f>
        <v/>
      </c>
      <c r="BD41" s="260">
        <f>VLOOKUP(AS41,AX:AZ,3,0)</f>
        <v/>
      </c>
      <c r="BG41" s="515" t="n">
        <v>2022</v>
      </c>
      <c r="BH41" s="516" t="inlineStr">
        <is>
          <t>Bahamas</t>
        </is>
      </c>
      <c r="BI41" s="295" t="n">
        <v>357311</v>
      </c>
      <c r="BJ41" s="295" t="n">
        <v>121403</v>
      </c>
      <c r="BK41" s="295" t="n"/>
      <c r="BL41" s="517" t="n">
        <v>2021</v>
      </c>
      <c r="BM41" s="516" t="inlineStr">
        <is>
          <t>Maldivas</t>
        </is>
      </c>
      <c r="BN41" s="295" t="n">
        <v>217511</v>
      </c>
      <c r="BO41" s="295" t="n">
        <v>116516</v>
      </c>
      <c r="BQ41" s="260">
        <f>BH41</f>
        <v/>
      </c>
      <c r="BR41" s="260">
        <f>VLOOKUP(BH41,BM:BO,2,0)</f>
        <v/>
      </c>
      <c r="BS41" s="260">
        <f>VLOOKUP(BH41,BM:BO,3,0)</f>
        <v/>
      </c>
      <c r="BV41" s="517" t="n">
        <v>2022</v>
      </c>
      <c r="BW41" s="516" t="inlineStr">
        <is>
          <t>Cabo Verde</t>
        </is>
      </c>
      <c r="BX41" s="295" t="n">
        <v>281287</v>
      </c>
      <c r="BY41" s="295" t="n">
        <v>127414</v>
      </c>
      <c r="CA41" s="260">
        <f>BH41</f>
        <v/>
      </c>
      <c r="CB41" s="260">
        <f>VLOOKUP(BH41,BW:BY,2,0)</f>
        <v/>
      </c>
      <c r="CC41" s="260">
        <f>VLOOKUP(BH41,BW:BY,3,0)</f>
        <v/>
      </c>
    </row>
    <row r="42" ht="13.5" customHeight="1" s="261">
      <c r="B42" s="515" t="n">
        <v>2022</v>
      </c>
      <c r="C42" s="516" t="inlineStr">
        <is>
          <t>Bahamas</t>
        </is>
      </c>
      <c r="D42" s="295" t="n">
        <v>11460942</v>
      </c>
      <c r="E42" s="295" t="n">
        <v>4419014</v>
      </c>
      <c r="F42" s="295" t="n"/>
      <c r="G42" s="517" t="n">
        <v>2021</v>
      </c>
      <c r="H42" s="516" t="inlineStr">
        <is>
          <t>Bahamas</t>
        </is>
      </c>
      <c r="I42" s="295" t="n">
        <v>7008939</v>
      </c>
      <c r="J42" s="295" t="n">
        <v>3619402</v>
      </c>
      <c r="L42" s="260">
        <f>C42</f>
        <v/>
      </c>
      <c r="M42" s="260">
        <f>VLOOKUP(C42,H:J,2,0)</f>
        <v/>
      </c>
      <c r="N42" s="260">
        <f>VLOOKUP(C42,H:J,3,0)</f>
        <v/>
      </c>
      <c r="Q42" s="515" t="n">
        <v>2022</v>
      </c>
      <c r="R42" s="516" t="inlineStr">
        <is>
          <t>Geórgia</t>
        </is>
      </c>
      <c r="S42" s="295" t="n">
        <v>2147125</v>
      </c>
      <c r="T42" s="295" t="n">
        <v>1113594</v>
      </c>
      <c r="U42" s="295" t="n"/>
      <c r="V42" s="517" t="n">
        <v>2021</v>
      </c>
      <c r="W42" s="516" t="inlineStr">
        <is>
          <t>Líbano</t>
        </is>
      </c>
      <c r="X42" s="295" t="n">
        <v>1191754</v>
      </c>
      <c r="Y42" s="295" t="n">
        <v>546357</v>
      </c>
      <c r="AA42" s="260">
        <f>R42</f>
        <v/>
      </c>
      <c r="AB42" s="260">
        <f>VLOOKUP(R42,W:Y,2,0)</f>
        <v/>
      </c>
      <c r="AC42" s="260">
        <f>VLOOKUP(R42,W:Y,3,0)</f>
        <v/>
      </c>
      <c r="AF42" s="517" t="n">
        <v>2022</v>
      </c>
      <c r="AG42" s="516" t="inlineStr">
        <is>
          <t>Benin</t>
        </is>
      </c>
      <c r="AH42" s="295" t="n">
        <v>2143889</v>
      </c>
      <c r="AI42" s="295" t="n">
        <v>1843653</v>
      </c>
      <c r="AK42" s="260">
        <f>R42</f>
        <v/>
      </c>
      <c r="AL42" s="260">
        <f>VLOOKUP(R42,AG:AI,2,0)</f>
        <v/>
      </c>
      <c r="AM42" s="260">
        <f>VLOOKUP(R42,AG:AI,3,0)</f>
        <v/>
      </c>
      <c r="AR42" s="515" t="n">
        <v>2022</v>
      </c>
      <c r="AS42" s="516" t="inlineStr">
        <is>
          <t>Mayotte</t>
        </is>
      </c>
      <c r="AT42" s="295" t="n">
        <v>1694577</v>
      </c>
      <c r="AU42" s="295" t="n">
        <v>549436</v>
      </c>
      <c r="AV42" s="295" t="n"/>
      <c r="AW42" s="517" t="n">
        <v>2021</v>
      </c>
      <c r="AX42" s="516" t="inlineStr">
        <is>
          <t>Afeganistão</t>
        </is>
      </c>
      <c r="AY42" s="295" t="n">
        <v>1065223</v>
      </c>
      <c r="AZ42" s="295" t="n">
        <v>673224</v>
      </c>
      <c r="BB42" s="260">
        <f>AS42</f>
        <v/>
      </c>
      <c r="BC42" s="260">
        <f>VLOOKUP(AS42,AX:AZ,2,0)</f>
        <v/>
      </c>
      <c r="BD42" s="260">
        <f>VLOOKUP(AS42,AX:AZ,3,0)</f>
        <v/>
      </c>
      <c r="BG42" s="515" t="n">
        <v>2022</v>
      </c>
      <c r="BH42" s="516" t="inlineStr">
        <is>
          <t>Suriname</t>
        </is>
      </c>
      <c r="BI42" s="295" t="n">
        <v>329020</v>
      </c>
      <c r="BJ42" s="295" t="n">
        <v>134130</v>
      </c>
      <c r="BK42" s="295" t="n"/>
      <c r="BL42" s="517" t="n">
        <v>2021</v>
      </c>
      <c r="BM42" s="516" t="inlineStr">
        <is>
          <t>Gana</t>
        </is>
      </c>
      <c r="BN42" s="295" t="n">
        <v>201573</v>
      </c>
      <c r="BO42" s="295" t="n">
        <v>162256</v>
      </c>
      <c r="BQ42" s="260">
        <f>BH42</f>
        <v/>
      </c>
      <c r="BR42" s="260">
        <f>VLOOKUP(BH42,BM:BO,2,0)</f>
        <v/>
      </c>
      <c r="BS42" s="260">
        <f>VLOOKUP(BH42,BM:BO,3,0)</f>
        <v/>
      </c>
      <c r="BV42" s="517" t="n">
        <v>2022</v>
      </c>
      <c r="BW42" s="516" t="inlineStr">
        <is>
          <t>Somália</t>
        </is>
      </c>
      <c r="BX42" s="295" t="n">
        <v>266649</v>
      </c>
      <c r="BY42" s="295" t="n">
        <v>123181</v>
      </c>
      <c r="CA42" s="260">
        <f>BH42</f>
        <v/>
      </c>
      <c r="CB42" s="260">
        <f>VLOOKUP(BH42,BW:BY,2,0)</f>
        <v/>
      </c>
      <c r="CC42" s="260">
        <f>VLOOKUP(BH42,BW:BY,3,0)</f>
        <v/>
      </c>
    </row>
    <row r="43" ht="13.5" customHeight="1" s="261">
      <c r="B43" s="515" t="n">
        <v>2022</v>
      </c>
      <c r="C43" s="516" t="inlineStr">
        <is>
          <t>Líbano</t>
        </is>
      </c>
      <c r="D43" s="295" t="n">
        <v>10946159</v>
      </c>
      <c r="E43" s="295" t="n">
        <v>5008505</v>
      </c>
      <c r="F43" s="295" t="n"/>
      <c r="G43" s="517" t="n">
        <v>2021</v>
      </c>
      <c r="H43" s="516" t="inlineStr">
        <is>
          <t>Macedônia</t>
        </is>
      </c>
      <c r="I43" s="295" t="n">
        <v>6566623</v>
      </c>
      <c r="J43" s="295" t="n">
        <v>4231854</v>
      </c>
      <c r="L43" s="260">
        <f>C43</f>
        <v/>
      </c>
      <c r="M43" s="260">
        <f>VLOOKUP(C43,H:J,2,0)</f>
        <v/>
      </c>
      <c r="N43" s="260">
        <f>VLOOKUP(C43,H:J,3,0)</f>
        <v/>
      </c>
      <c r="Q43" s="515" t="n">
        <v>2022</v>
      </c>
      <c r="R43" s="516" t="inlineStr">
        <is>
          <t>Malásia</t>
        </is>
      </c>
      <c r="S43" s="295" t="n">
        <v>2102367</v>
      </c>
      <c r="T43" s="295" t="n">
        <v>1250730</v>
      </c>
      <c r="U43" s="295" t="n"/>
      <c r="V43" s="517" t="n">
        <v>2021</v>
      </c>
      <c r="W43" s="516" t="inlineStr">
        <is>
          <t>Venezuela</t>
        </is>
      </c>
      <c r="X43" s="295" t="n">
        <v>1091809</v>
      </c>
      <c r="Y43" s="295" t="n">
        <v>713706</v>
      </c>
      <c r="AA43" s="260">
        <f>R43</f>
        <v/>
      </c>
      <c r="AB43" s="260">
        <f>VLOOKUP(R43,W:Y,2,0)</f>
        <v/>
      </c>
      <c r="AC43" s="260">
        <f>VLOOKUP(R43,W:Y,3,0)</f>
        <v/>
      </c>
      <c r="AF43" s="517" t="n">
        <v>2022</v>
      </c>
      <c r="AG43" s="516" t="inlineStr">
        <is>
          <t>Uruguai</t>
        </is>
      </c>
      <c r="AH43" s="295" t="n">
        <v>2104015</v>
      </c>
      <c r="AI43" s="295" t="n">
        <v>794429</v>
      </c>
      <c r="AK43" s="260">
        <f>R43</f>
        <v/>
      </c>
      <c r="AL43" s="260">
        <f>VLOOKUP(R43,AG:AI,2,0)</f>
        <v/>
      </c>
      <c r="AM43" s="260">
        <f>VLOOKUP(R43,AG:AI,3,0)</f>
        <v/>
      </c>
      <c r="AR43" s="515" t="n">
        <v>2022</v>
      </c>
      <c r="AS43" s="516" t="inlineStr">
        <is>
          <t>Congo</t>
        </is>
      </c>
      <c r="AT43" s="295" t="n">
        <v>1606200</v>
      </c>
      <c r="AU43" s="295" t="n">
        <v>1276209</v>
      </c>
      <c r="AV43" s="295" t="n"/>
      <c r="AW43" s="517" t="n">
        <v>2021</v>
      </c>
      <c r="AX43" s="516" t="inlineStr">
        <is>
          <t>Granada</t>
        </is>
      </c>
      <c r="AY43" s="295" t="n">
        <v>1035997</v>
      </c>
      <c r="AZ43" s="295" t="n">
        <v>615475</v>
      </c>
      <c r="BB43" s="260">
        <f>AS43</f>
        <v/>
      </c>
      <c r="BC43" s="260">
        <f>VLOOKUP(AS43,AX:AZ,2,0)</f>
        <v/>
      </c>
      <c r="BD43" s="260">
        <f>VLOOKUP(AS43,AX:AZ,3,0)</f>
        <v/>
      </c>
      <c r="BG43" s="515" t="n">
        <v>2022</v>
      </c>
      <c r="BH43" s="516" t="inlineStr">
        <is>
          <t>Gana</t>
        </is>
      </c>
      <c r="BI43" s="295" t="n">
        <v>327305</v>
      </c>
      <c r="BJ43" s="295" t="n">
        <v>160241</v>
      </c>
      <c r="BK43" s="295" t="n"/>
      <c r="BL43" s="517" t="n">
        <v>2021</v>
      </c>
      <c r="BM43" s="516" t="inlineStr">
        <is>
          <t>Aruba</t>
        </is>
      </c>
      <c r="BN43" s="295" t="n">
        <v>198734</v>
      </c>
      <c r="BO43" s="295" t="n">
        <v>115594</v>
      </c>
      <c r="BQ43" s="260">
        <f>BH43</f>
        <v/>
      </c>
      <c r="BR43" s="260">
        <f>VLOOKUP(BH43,BM:BO,2,0)</f>
        <v/>
      </c>
      <c r="BS43" s="260">
        <f>VLOOKUP(BH43,BM:BO,3,0)</f>
        <v/>
      </c>
      <c r="BV43" s="517" t="n">
        <v>2022</v>
      </c>
      <c r="BW43" s="516" t="inlineStr">
        <is>
          <t>Bahamas</t>
        </is>
      </c>
      <c r="BX43" s="295" t="n">
        <v>252416</v>
      </c>
      <c r="BY43" s="295" t="n">
        <v>86958</v>
      </c>
      <c r="CA43" s="260">
        <f>BH43</f>
        <v/>
      </c>
      <c r="CB43" s="260">
        <f>VLOOKUP(BH43,BW:BY,2,0)</f>
        <v/>
      </c>
      <c r="CC43" s="260">
        <f>VLOOKUP(BH43,BW:BY,3,0)</f>
        <v/>
      </c>
    </row>
    <row r="44" ht="13.5" customHeight="1" s="261">
      <c r="B44" s="515" t="n">
        <v>2022</v>
      </c>
      <c r="C44" s="516" t="inlineStr">
        <is>
          <t>Malásia</t>
        </is>
      </c>
      <c r="D44" s="295" t="n">
        <v>10804523</v>
      </c>
      <c r="E44" s="295" t="n">
        <v>5760364</v>
      </c>
      <c r="F44" s="295" t="n"/>
      <c r="G44" s="517" t="n">
        <v>2021</v>
      </c>
      <c r="H44" s="516" t="inlineStr">
        <is>
          <t>Congo, República Democrática</t>
        </is>
      </c>
      <c r="I44" s="295" t="n">
        <v>6289121</v>
      </c>
      <c r="J44" s="295" t="n">
        <v>7204472</v>
      </c>
      <c r="L44" s="260">
        <f>C44</f>
        <v/>
      </c>
      <c r="M44" s="260">
        <f>VLOOKUP(C44,H:J,2,0)</f>
        <v/>
      </c>
      <c r="N44" s="260">
        <f>VLOOKUP(C44,H:J,3,0)</f>
        <v/>
      </c>
      <c r="Q44" s="515" t="n">
        <v>2022</v>
      </c>
      <c r="R44" s="516" t="inlineStr">
        <is>
          <t>Cuba</t>
        </is>
      </c>
      <c r="S44" s="295" t="n">
        <v>1798305</v>
      </c>
      <c r="T44" s="295" t="n">
        <v>1734916</v>
      </c>
      <c r="U44" s="295" t="n"/>
      <c r="V44" s="517" t="n">
        <v>2021</v>
      </c>
      <c r="W44" s="516" t="inlineStr">
        <is>
          <t>Malásia</t>
        </is>
      </c>
      <c r="X44" s="295" t="n">
        <v>1023761</v>
      </c>
      <c r="Y44" s="295" t="n">
        <v>720252</v>
      </c>
      <c r="AA44" s="260">
        <f>R44</f>
        <v/>
      </c>
      <c r="AB44" s="260">
        <f>VLOOKUP(R44,W:Y,2,0)</f>
        <v/>
      </c>
      <c r="AC44" s="260">
        <f>VLOOKUP(R44,W:Y,3,0)</f>
        <v/>
      </c>
      <c r="AF44" s="517" t="n">
        <v>2022</v>
      </c>
      <c r="AG44" s="516" t="inlineStr">
        <is>
          <t>Líbano</t>
        </is>
      </c>
      <c r="AH44" s="295" t="n">
        <v>2094527</v>
      </c>
      <c r="AI44" s="295" t="n">
        <v>647315</v>
      </c>
      <c r="AK44" s="260">
        <f>R44</f>
        <v/>
      </c>
      <c r="AL44" s="260">
        <f>VLOOKUP(R44,AG:AI,2,0)</f>
        <v/>
      </c>
      <c r="AM44" s="260">
        <f>VLOOKUP(R44,AG:AI,3,0)</f>
        <v/>
      </c>
      <c r="AR44" s="515" t="n">
        <v>2022</v>
      </c>
      <c r="AS44" s="516" t="inlineStr">
        <is>
          <t>Macedônia</t>
        </is>
      </c>
      <c r="AT44" s="295" t="n">
        <v>1563133</v>
      </c>
      <c r="AU44" s="295" t="n">
        <v>616596</v>
      </c>
      <c r="AV44" s="295" t="n"/>
      <c r="AW44" s="517" t="n">
        <v>2021</v>
      </c>
      <c r="AX44" s="516" t="inlineStr">
        <is>
          <t>Camboja</t>
        </is>
      </c>
      <c r="AY44" s="295" t="n">
        <v>1029194</v>
      </c>
      <c r="AZ44" s="295" t="n">
        <v>754303</v>
      </c>
      <c r="BB44" s="260">
        <f>AS44</f>
        <v/>
      </c>
      <c r="BC44" s="260">
        <f>VLOOKUP(AS44,AX:AZ,2,0)</f>
        <v/>
      </c>
      <c r="BD44" s="260">
        <f>VLOOKUP(AS44,AX:AZ,3,0)</f>
        <v/>
      </c>
      <c r="BG44" s="515" t="n">
        <v>2022</v>
      </c>
      <c r="BH44" s="516" t="inlineStr">
        <is>
          <t>Macedônia</t>
        </is>
      </c>
      <c r="BI44" s="295" t="n">
        <v>319462</v>
      </c>
      <c r="BJ44" s="295" t="n">
        <v>105921</v>
      </c>
      <c r="BK44" s="295" t="n"/>
      <c r="BL44" s="517" t="n">
        <v>2021</v>
      </c>
      <c r="BM44" s="516" t="inlineStr">
        <is>
          <t>Libéria</t>
        </is>
      </c>
      <c r="BN44" s="295" t="n">
        <v>194106</v>
      </c>
      <c r="BO44" s="295" t="n">
        <v>165714</v>
      </c>
      <c r="BQ44" s="260">
        <f>BH44</f>
        <v/>
      </c>
      <c r="BR44" s="260">
        <f>VLOOKUP(BH44,BM:BO,2,0)</f>
        <v/>
      </c>
      <c r="BS44" s="260">
        <f>VLOOKUP(BH44,BM:BO,3,0)</f>
        <v/>
      </c>
      <c r="BV44" s="517" t="n">
        <v>2022</v>
      </c>
      <c r="BW44" s="516" t="inlineStr">
        <is>
          <t>Aruba</t>
        </is>
      </c>
      <c r="BX44" s="295" t="n">
        <v>238685</v>
      </c>
      <c r="BY44" s="295" t="n">
        <v>114317</v>
      </c>
      <c r="CA44" s="260">
        <f>BH44</f>
        <v/>
      </c>
      <c r="CB44" s="260">
        <f>VLOOKUP(BH44,BW:BY,2,0)</f>
        <v/>
      </c>
      <c r="CC44" s="260">
        <f>VLOOKUP(BH44,BW:BY,3,0)</f>
        <v/>
      </c>
    </row>
    <row r="45" ht="13.5" customHeight="1" s="261">
      <c r="B45" s="515" t="n">
        <v>2022</v>
      </c>
      <c r="C45" s="516" t="inlineStr">
        <is>
          <t>Maldivas</t>
        </is>
      </c>
      <c r="D45" s="295" t="n">
        <v>9801111</v>
      </c>
      <c r="E45" s="295" t="n">
        <v>4910894</v>
      </c>
      <c r="F45" s="295" t="n"/>
      <c r="G45" s="517" t="n">
        <v>2021</v>
      </c>
      <c r="H45" s="516" t="inlineStr">
        <is>
          <t>Mauritânia</t>
        </is>
      </c>
      <c r="I45" s="295" t="n">
        <v>5540832</v>
      </c>
      <c r="J45" s="295" t="n">
        <v>3880929</v>
      </c>
      <c r="L45" s="260">
        <f>C45</f>
        <v/>
      </c>
      <c r="M45" s="260">
        <f>VLOOKUP(C45,H:J,2,0)</f>
        <v/>
      </c>
      <c r="N45" s="260">
        <f>VLOOKUP(C45,H:J,3,0)</f>
        <v/>
      </c>
      <c r="Q45" s="515" t="n">
        <v>2022</v>
      </c>
      <c r="R45" s="516" t="inlineStr">
        <is>
          <t>Bahamas</t>
        </is>
      </c>
      <c r="S45" s="295" t="n">
        <v>1774049</v>
      </c>
      <c r="T45" s="295" t="n">
        <v>672366</v>
      </c>
      <c r="U45" s="295" t="n"/>
      <c r="V45" s="517" t="n">
        <v>2021</v>
      </c>
      <c r="W45" s="516" t="inlineStr">
        <is>
          <t>Congo, República Democrática</t>
        </is>
      </c>
      <c r="X45" s="295" t="n">
        <v>1022129</v>
      </c>
      <c r="Y45" s="295" t="n">
        <v>846395</v>
      </c>
      <c r="AA45" s="260">
        <f>R45</f>
        <v/>
      </c>
      <c r="AB45" s="260">
        <f>VLOOKUP(R45,W:Y,2,0)</f>
        <v/>
      </c>
      <c r="AC45" s="260">
        <f>VLOOKUP(R45,W:Y,3,0)</f>
        <v/>
      </c>
      <c r="AF45" s="517" t="n">
        <v>2022</v>
      </c>
      <c r="AG45" s="516" t="inlineStr">
        <is>
          <t>Maldivas</t>
        </is>
      </c>
      <c r="AH45" s="295" t="n">
        <v>2065256</v>
      </c>
      <c r="AI45" s="295" t="n">
        <v>933714</v>
      </c>
      <c r="AK45" s="260">
        <f>R45</f>
        <v/>
      </c>
      <c r="AL45" s="260">
        <f>VLOOKUP(R45,AG:AI,2,0)</f>
        <v/>
      </c>
      <c r="AM45" s="260">
        <f>VLOOKUP(R45,AG:AI,3,0)</f>
        <v/>
      </c>
      <c r="AR45" s="515" t="n">
        <v>2022</v>
      </c>
      <c r="AS45" s="516" t="inlineStr">
        <is>
          <t>Comores</t>
        </is>
      </c>
      <c r="AT45" s="295" t="n">
        <v>1433846</v>
      </c>
      <c r="AU45" s="295" t="n">
        <v>802174</v>
      </c>
      <c r="AV45" s="295" t="n"/>
      <c r="AW45" s="517" t="n">
        <v>2021</v>
      </c>
      <c r="AX45" s="516" t="inlineStr">
        <is>
          <t>Sint Maarten</t>
        </is>
      </c>
      <c r="AY45" s="295" t="n">
        <v>917530</v>
      </c>
      <c r="AZ45" s="295" t="n">
        <v>470548</v>
      </c>
      <c r="BB45" s="260">
        <f>AS45</f>
        <v/>
      </c>
      <c r="BC45" s="260">
        <f>VLOOKUP(AS45,AX:AZ,2,0)</f>
        <v/>
      </c>
      <c r="BD45" s="260">
        <f>VLOOKUP(AS45,AX:AZ,3,0)</f>
        <v/>
      </c>
      <c r="BG45" s="515" t="n">
        <v>2022</v>
      </c>
      <c r="BH45" s="516" t="inlineStr">
        <is>
          <t>Aruba</t>
        </is>
      </c>
      <c r="BI45" s="295" t="n">
        <v>285432</v>
      </c>
      <c r="BJ45" s="295" t="n">
        <v>154025</v>
      </c>
      <c r="BK45" s="295" t="n"/>
      <c r="BL45" s="517" t="n">
        <v>2021</v>
      </c>
      <c r="BM45" s="516" t="inlineStr">
        <is>
          <t>Antígua e Barbuda</t>
        </is>
      </c>
      <c r="BN45" s="295" t="n">
        <v>182058</v>
      </c>
      <c r="BO45" s="295" t="n">
        <v>92763</v>
      </c>
      <c r="BQ45" s="260">
        <f>BH45</f>
        <v/>
      </c>
      <c r="BR45" s="260">
        <f>VLOOKUP(BH45,BM:BO,2,0)</f>
        <v/>
      </c>
      <c r="BS45" s="260">
        <f>VLOOKUP(BH45,BM:BO,3,0)</f>
        <v/>
      </c>
      <c r="BV45" s="517" t="n">
        <v>2022</v>
      </c>
      <c r="BW45" s="516" t="inlineStr">
        <is>
          <t>Congo, República Democrática</t>
        </is>
      </c>
      <c r="BX45" s="295" t="n">
        <v>237290</v>
      </c>
      <c r="BY45" s="295" t="n">
        <v>227037</v>
      </c>
      <c r="CA45" s="260">
        <f>BH45</f>
        <v/>
      </c>
      <c r="CB45" s="260">
        <f>VLOOKUP(BH45,BW:BY,2,0)</f>
        <v/>
      </c>
      <c r="CC45" s="260">
        <f>VLOOKUP(BH45,BW:BY,3,0)</f>
        <v/>
      </c>
    </row>
    <row r="46" ht="13.5" customHeight="1" s="261">
      <c r="B46" s="515" t="n">
        <v>2022</v>
      </c>
      <c r="C46" s="516" t="inlineStr">
        <is>
          <t>Congo, República Democrática</t>
        </is>
      </c>
      <c r="D46" s="295" t="n">
        <v>9574684</v>
      </c>
      <c r="E46" s="295" t="n">
        <v>8734305</v>
      </c>
      <c r="F46" s="295" t="n"/>
      <c r="G46" s="517" t="n">
        <v>2021</v>
      </c>
      <c r="H46" s="516" t="inlineStr">
        <is>
          <t>Gâmbia</t>
        </is>
      </c>
      <c r="I46" s="295" t="n">
        <v>5344900</v>
      </c>
      <c r="J46" s="295" t="n">
        <v>3767494</v>
      </c>
      <c r="L46" s="260">
        <f>C46</f>
        <v/>
      </c>
      <c r="M46" s="260">
        <f>VLOOKUP(C46,H:J,2,0)</f>
        <v/>
      </c>
      <c r="N46" s="260">
        <f>VLOOKUP(C46,H:J,3,0)</f>
        <v/>
      </c>
      <c r="Q46" s="515" t="n">
        <v>2022</v>
      </c>
      <c r="R46" s="516" t="inlineStr">
        <is>
          <t>Namíbia</t>
        </is>
      </c>
      <c r="S46" s="295" t="n">
        <v>1659975</v>
      </c>
      <c r="T46" s="295" t="n">
        <v>1838661</v>
      </c>
      <c r="U46" s="295" t="n"/>
      <c r="V46" s="517" t="n">
        <v>2021</v>
      </c>
      <c r="W46" s="516" t="inlineStr">
        <is>
          <t>Argentina</t>
        </is>
      </c>
      <c r="X46" s="295" t="n">
        <v>982737</v>
      </c>
      <c r="Y46" s="295" t="n">
        <v>764578</v>
      </c>
      <c r="AA46" s="260">
        <f>R46</f>
        <v/>
      </c>
      <c r="AB46" s="260">
        <f>VLOOKUP(R46,W:Y,2,0)</f>
        <v/>
      </c>
      <c r="AC46" s="260">
        <f>VLOOKUP(R46,W:Y,3,0)</f>
        <v/>
      </c>
      <c r="AF46" s="517" t="n">
        <v>2022</v>
      </c>
      <c r="AG46" s="516" t="inlineStr">
        <is>
          <t>Guiné</t>
        </is>
      </c>
      <c r="AH46" s="295" t="n">
        <v>2005543</v>
      </c>
      <c r="AI46" s="295" t="n">
        <v>1490510</v>
      </c>
      <c r="AK46" s="260">
        <f>R46</f>
        <v/>
      </c>
      <c r="AL46" s="260">
        <f>VLOOKUP(R46,AG:AI,2,0)</f>
        <v/>
      </c>
      <c r="AM46" s="260">
        <f>VLOOKUP(R46,AG:AI,3,0)</f>
        <v/>
      </c>
      <c r="AR46" s="515" t="n">
        <v>2022</v>
      </c>
      <c r="AS46" s="516" t="inlineStr">
        <is>
          <t>Congo, República Democrática</t>
        </is>
      </c>
      <c r="AT46" s="295" t="n">
        <v>1351421</v>
      </c>
      <c r="AU46" s="295" t="n">
        <v>1520883</v>
      </c>
      <c r="AV46" s="295" t="n"/>
      <c r="AW46" s="517" t="n">
        <v>2021</v>
      </c>
      <c r="AX46" s="516" t="inlineStr">
        <is>
          <t>Aruba</t>
        </is>
      </c>
      <c r="AY46" s="295" t="n">
        <v>902108</v>
      </c>
      <c r="AZ46" s="295" t="n">
        <v>560554</v>
      </c>
      <c r="BB46" s="260">
        <f>AS46</f>
        <v/>
      </c>
      <c r="BC46" s="260">
        <f>VLOOKUP(AS46,AX:AZ,2,0)</f>
        <v/>
      </c>
      <c r="BD46" s="260">
        <f>VLOOKUP(AS46,AX:AZ,3,0)</f>
        <v/>
      </c>
      <c r="BG46" s="515" t="n">
        <v>2022</v>
      </c>
      <c r="BH46" s="516" t="inlineStr">
        <is>
          <t>Camboja</t>
        </is>
      </c>
      <c r="BI46" s="295" t="n">
        <v>283202</v>
      </c>
      <c r="BJ46" s="295" t="n">
        <v>216408</v>
      </c>
      <c r="BK46" s="295" t="n"/>
      <c r="BL46" s="517" t="n">
        <v>2021</v>
      </c>
      <c r="BM46" s="516" t="inlineStr">
        <is>
          <t>Romênia</t>
        </is>
      </c>
      <c r="BN46" s="295" t="n">
        <v>177588</v>
      </c>
      <c r="BO46" s="295" t="n">
        <v>135000</v>
      </c>
      <c r="BQ46" s="260">
        <f>BH46</f>
        <v/>
      </c>
      <c r="BR46" s="260">
        <f>VLOOKUP(BH46,BM:BO,2,0)</f>
        <v/>
      </c>
      <c r="BS46" s="260">
        <f>VLOOKUP(BH46,BM:BO,3,0)</f>
        <v/>
      </c>
      <c r="BV46" s="517" t="n">
        <v>2022</v>
      </c>
      <c r="BW46" s="516" t="inlineStr">
        <is>
          <t>Curaçao</t>
        </is>
      </c>
      <c r="BX46" s="295" t="n">
        <v>224685</v>
      </c>
      <c r="BY46" s="295" t="n">
        <v>90569</v>
      </c>
      <c r="CA46" s="260">
        <f>BH46</f>
        <v/>
      </c>
      <c r="CB46" s="260">
        <f>VLOOKUP(BH46,BW:BY,2,0)</f>
        <v/>
      </c>
      <c r="CC46" s="260">
        <f>VLOOKUP(BH46,BW:BY,3,0)</f>
        <v/>
      </c>
    </row>
    <row r="47" ht="13.5" customHeight="1" s="261">
      <c r="B47" s="515" t="n">
        <v>2022</v>
      </c>
      <c r="C47" s="516" t="inlineStr">
        <is>
          <t>Benin</t>
        </is>
      </c>
      <c r="D47" s="295" t="n">
        <v>9144672</v>
      </c>
      <c r="E47" s="295" t="n">
        <v>7727136</v>
      </c>
      <c r="F47" s="295" t="n"/>
      <c r="G47" s="517" t="n">
        <v>2021</v>
      </c>
      <c r="H47" s="516" t="inlineStr">
        <is>
          <t>Benin</t>
        </is>
      </c>
      <c r="I47" s="295" t="n">
        <v>4961000</v>
      </c>
      <c r="J47" s="295" t="n">
        <v>4117952</v>
      </c>
      <c r="L47" s="260">
        <f>C47</f>
        <v/>
      </c>
      <c r="M47" s="260">
        <f>VLOOKUP(C47,H:J,2,0)</f>
        <v/>
      </c>
      <c r="N47" s="260">
        <f>VLOOKUP(C47,H:J,3,0)</f>
        <v/>
      </c>
      <c r="Q47" s="515" t="n">
        <v>2022</v>
      </c>
      <c r="R47" s="516" t="inlineStr">
        <is>
          <t>Uruguai</t>
        </is>
      </c>
      <c r="S47" s="295" t="n">
        <v>1629117</v>
      </c>
      <c r="T47" s="295" t="n">
        <v>570399</v>
      </c>
      <c r="U47" s="295" t="n"/>
      <c r="V47" s="517" t="n">
        <v>2021</v>
      </c>
      <c r="W47" s="516" t="inlineStr">
        <is>
          <t>Bahamas</t>
        </is>
      </c>
      <c r="X47" s="295" t="n">
        <v>958287</v>
      </c>
      <c r="Y47" s="295" t="n">
        <v>431101</v>
      </c>
      <c r="AA47" s="260">
        <f>R47</f>
        <v/>
      </c>
      <c r="AB47" s="260">
        <f>VLOOKUP(R47,W:Y,2,0)</f>
        <v/>
      </c>
      <c r="AC47" s="260">
        <f>VLOOKUP(R47,W:Y,3,0)</f>
        <v/>
      </c>
      <c r="AF47" s="517" t="n">
        <v>2022</v>
      </c>
      <c r="AG47" s="516" t="inlineStr">
        <is>
          <t>Geórgia</t>
        </is>
      </c>
      <c r="AH47" s="295" t="n">
        <v>1651373</v>
      </c>
      <c r="AI47" s="295" t="n">
        <v>952938</v>
      </c>
      <c r="AK47" s="260">
        <f>R47</f>
        <v/>
      </c>
      <c r="AL47" s="260">
        <f>VLOOKUP(R47,AG:AI,2,0)</f>
        <v/>
      </c>
      <c r="AM47" s="260">
        <f>VLOOKUP(R47,AG:AI,3,0)</f>
        <v/>
      </c>
      <c r="AR47" s="515" t="n">
        <v>2022</v>
      </c>
      <c r="AS47" s="516" t="inlineStr">
        <is>
          <t>Granada</t>
        </is>
      </c>
      <c r="AT47" s="295" t="n">
        <v>1342988</v>
      </c>
      <c r="AU47" s="295" t="n">
        <v>746147</v>
      </c>
      <c r="AV47" s="295" t="n"/>
      <c r="AW47" s="517" t="n">
        <v>2021</v>
      </c>
      <c r="AX47" s="516" t="inlineStr">
        <is>
          <t>Cuba</t>
        </is>
      </c>
      <c r="AY47" s="295" t="n">
        <v>894368</v>
      </c>
      <c r="AZ47" s="295" t="n">
        <v>428509</v>
      </c>
      <c r="BB47" s="260">
        <f>AS47</f>
        <v/>
      </c>
      <c r="BC47" s="260">
        <f>VLOOKUP(AS47,AX:AZ,2,0)</f>
        <v/>
      </c>
      <c r="BD47" s="260">
        <f>VLOOKUP(AS47,AX:AZ,3,0)</f>
        <v/>
      </c>
      <c r="BG47" s="515" t="n">
        <v>2022</v>
      </c>
      <c r="BH47" s="516" t="inlineStr">
        <is>
          <t>Cuba</t>
        </is>
      </c>
      <c r="BI47" s="295" t="n">
        <v>268177</v>
      </c>
      <c r="BJ47" s="295" t="n">
        <v>195506</v>
      </c>
      <c r="BK47" s="295" t="n"/>
      <c r="BL47" s="517" t="n">
        <v>2021</v>
      </c>
      <c r="BM47" s="516" t="inlineStr">
        <is>
          <t>Sint Maarten</t>
        </is>
      </c>
      <c r="BN47" s="295" t="n">
        <v>167439</v>
      </c>
      <c r="BO47" s="295" t="n">
        <v>82291</v>
      </c>
      <c r="BQ47" s="260">
        <f>BH47</f>
        <v/>
      </c>
      <c r="BR47" s="260">
        <f>VLOOKUP(BH47,BM:BO,2,0)</f>
        <v/>
      </c>
      <c r="BS47" s="260">
        <f>VLOOKUP(BH47,BM:BO,3,0)</f>
        <v/>
      </c>
      <c r="BV47" s="517" t="n">
        <v>2022</v>
      </c>
      <c r="BW47" s="516" t="inlineStr">
        <is>
          <t>Romênia</t>
        </is>
      </c>
      <c r="BX47" s="295" t="n">
        <v>215543</v>
      </c>
      <c r="BY47" s="295" t="n">
        <v>103950</v>
      </c>
      <c r="CA47" s="260">
        <f>BH47</f>
        <v/>
      </c>
      <c r="CB47" s="260">
        <f>VLOOKUP(BH47,BW:BY,2,0)</f>
        <v/>
      </c>
      <c r="CC47" s="260">
        <f>VLOOKUP(BH47,BW:BY,3,0)</f>
        <v/>
      </c>
    </row>
    <row r="48" ht="13.5" customHeight="1" s="261">
      <c r="B48" s="515" t="n">
        <v>2022</v>
      </c>
      <c r="C48" s="516" t="inlineStr">
        <is>
          <t>Gâmbia</t>
        </is>
      </c>
      <c r="D48" s="295" t="n">
        <v>8320813</v>
      </c>
      <c r="E48" s="295" t="n">
        <v>5259491</v>
      </c>
      <c r="F48" s="295" t="n"/>
      <c r="G48" s="517" t="n">
        <v>2021</v>
      </c>
      <c r="H48" s="516" t="inlineStr">
        <is>
          <t>Guiné</t>
        </is>
      </c>
      <c r="I48" s="295" t="n">
        <v>4816366</v>
      </c>
      <c r="J48" s="295" t="n">
        <v>3641789</v>
      </c>
      <c r="L48" s="260">
        <f>C48</f>
        <v/>
      </c>
      <c r="M48" s="260">
        <f>VLOOKUP(C48,H:J,2,0)</f>
        <v/>
      </c>
      <c r="N48" s="260">
        <f>VLOOKUP(C48,H:J,3,0)</f>
        <v/>
      </c>
      <c r="Q48" s="515" t="n">
        <v>2022</v>
      </c>
      <c r="R48" s="516" t="inlineStr">
        <is>
          <t>Aruba</t>
        </is>
      </c>
      <c r="S48" s="295" t="n">
        <v>1575403</v>
      </c>
      <c r="T48" s="295" t="n">
        <v>657272</v>
      </c>
      <c r="U48" s="295" t="n"/>
      <c r="V48" s="517" t="n">
        <v>2021</v>
      </c>
      <c r="W48" s="516" t="inlineStr">
        <is>
          <t>Geórgia</t>
        </is>
      </c>
      <c r="X48" s="295" t="n">
        <v>945274</v>
      </c>
      <c r="Y48" s="295" t="n">
        <v>809714</v>
      </c>
      <c r="AA48" s="260">
        <f>R48</f>
        <v/>
      </c>
      <c r="AB48" s="260">
        <f>VLOOKUP(R48,W:Y,2,0)</f>
        <v/>
      </c>
      <c r="AC48" s="260">
        <f>VLOOKUP(R48,W:Y,3,0)</f>
        <v/>
      </c>
      <c r="AF48" s="517" t="n">
        <v>2022</v>
      </c>
      <c r="AG48" s="516" t="inlineStr">
        <is>
          <t>Congo, República Democrática</t>
        </is>
      </c>
      <c r="AH48" s="295" t="n">
        <v>1532727</v>
      </c>
      <c r="AI48" s="295" t="n">
        <v>1223515</v>
      </c>
      <c r="AK48" s="260">
        <f>R48</f>
        <v/>
      </c>
      <c r="AL48" s="260">
        <f>VLOOKUP(R48,AG:AI,2,0)</f>
        <v/>
      </c>
      <c r="AM48" s="260">
        <f>VLOOKUP(R48,AG:AI,3,0)</f>
        <v/>
      </c>
      <c r="AR48" s="515" t="n">
        <v>2022</v>
      </c>
      <c r="AS48" s="516" t="inlineStr">
        <is>
          <t>Aruba</t>
        </is>
      </c>
      <c r="AT48" s="295" t="n">
        <v>1322098</v>
      </c>
      <c r="AU48" s="295" t="n">
        <v>706936</v>
      </c>
      <c r="AV48" s="295" t="n"/>
      <c r="AW48" s="517" t="n">
        <v>2021</v>
      </c>
      <c r="AX48" s="516" t="inlineStr">
        <is>
          <t>Líbano</t>
        </is>
      </c>
      <c r="AY48" s="295" t="n">
        <v>833761</v>
      </c>
      <c r="AZ48" s="295" t="n">
        <v>412566</v>
      </c>
      <c r="BB48" s="260">
        <f>AS48</f>
        <v/>
      </c>
      <c r="BC48" s="260">
        <f>VLOOKUP(AS48,AX:AZ,2,0)</f>
        <v/>
      </c>
      <c r="BD48" s="260">
        <f>VLOOKUP(AS48,AX:AZ,3,0)</f>
        <v/>
      </c>
      <c r="BG48" s="515" t="n">
        <v>2022</v>
      </c>
      <c r="BH48" s="516" t="inlineStr">
        <is>
          <t>Antígua e Barbuda</t>
        </is>
      </c>
      <c r="BI48" s="295" t="n">
        <v>236213</v>
      </c>
      <c r="BJ48" s="295" t="n">
        <v>111660</v>
      </c>
      <c r="BK48" s="295" t="n"/>
      <c r="BL48" s="517" t="n">
        <v>2021</v>
      </c>
      <c r="BM48" s="516" t="inlineStr">
        <is>
          <t>Comores</t>
        </is>
      </c>
      <c r="BN48" s="295" t="n">
        <v>162718</v>
      </c>
      <c r="BO48" s="295" t="n">
        <v>105448</v>
      </c>
      <c r="BQ48" s="260">
        <f>BH48</f>
        <v/>
      </c>
      <c r="BR48" s="260">
        <f>VLOOKUP(BH48,BM:BO,2,0)</f>
        <v/>
      </c>
      <c r="BS48" s="260">
        <f>VLOOKUP(BH48,BM:BO,3,0)</f>
        <v/>
      </c>
      <c r="BV48" s="517" t="n">
        <v>2022</v>
      </c>
      <c r="BW48" s="516" t="inlineStr">
        <is>
          <t>Antígua e Barbuda</t>
        </is>
      </c>
      <c r="BX48" s="295" t="n">
        <v>210024</v>
      </c>
      <c r="BY48" s="295" t="n">
        <v>78873</v>
      </c>
      <c r="CA48" s="260">
        <f>BH48</f>
        <v/>
      </c>
      <c r="CB48" s="260">
        <f>VLOOKUP(BH48,BW:BY,2,0)</f>
        <v/>
      </c>
      <c r="CC48" s="260">
        <f>VLOOKUP(BH48,BW:BY,3,0)</f>
        <v/>
      </c>
    </row>
    <row r="49" ht="13.5" customHeight="1" s="261">
      <c r="B49" s="515" t="n">
        <v>2022</v>
      </c>
      <c r="C49" s="516" t="inlineStr">
        <is>
          <t>Macedônia</t>
        </is>
      </c>
      <c r="D49" s="295" t="n">
        <v>8291992</v>
      </c>
      <c r="E49" s="295" t="n">
        <v>3129207</v>
      </c>
      <c r="F49" s="295" t="n"/>
      <c r="G49" s="517" t="n">
        <v>2021</v>
      </c>
      <c r="H49" s="516" t="inlineStr">
        <is>
          <t>República Dominicana</t>
        </is>
      </c>
      <c r="I49" s="295" t="n">
        <v>4709677</v>
      </c>
      <c r="J49" s="295" t="n">
        <v>4741675</v>
      </c>
      <c r="L49" s="260">
        <f>C49</f>
        <v/>
      </c>
      <c r="M49" s="260">
        <f>VLOOKUP(C49,H:J,2,0)</f>
        <v/>
      </c>
      <c r="N49" s="260">
        <f>VLOOKUP(C49,H:J,3,0)</f>
        <v/>
      </c>
      <c r="Q49" s="515" t="n">
        <v>2022</v>
      </c>
      <c r="R49" s="516" t="inlineStr">
        <is>
          <t>Congo</t>
        </is>
      </c>
      <c r="S49" s="295" t="n">
        <v>1466162</v>
      </c>
      <c r="T49" s="295" t="n">
        <v>1017352</v>
      </c>
      <c r="U49" s="295" t="n"/>
      <c r="V49" s="517" t="n">
        <v>2021</v>
      </c>
      <c r="W49" s="516" t="inlineStr">
        <is>
          <t>Macedônia</t>
        </is>
      </c>
      <c r="X49" s="295" t="n">
        <v>817901</v>
      </c>
      <c r="Y49" s="295" t="n">
        <v>467439</v>
      </c>
      <c r="AA49" s="260">
        <f>R49</f>
        <v/>
      </c>
      <c r="AB49" s="260">
        <f>VLOOKUP(R49,W:Y,2,0)</f>
        <v/>
      </c>
      <c r="AC49" s="260">
        <f>VLOOKUP(R49,W:Y,3,0)</f>
        <v/>
      </c>
      <c r="AF49" s="517" t="n">
        <v>2022</v>
      </c>
      <c r="AG49" s="516" t="inlineStr">
        <is>
          <t>Congo</t>
        </is>
      </c>
      <c r="AH49" s="295" t="n">
        <v>1483855</v>
      </c>
      <c r="AI49" s="295" t="n">
        <v>1023402</v>
      </c>
      <c r="AK49" s="260">
        <f>R49</f>
        <v/>
      </c>
      <c r="AL49" s="260">
        <f>VLOOKUP(R49,AG:AI,2,0)</f>
        <v/>
      </c>
      <c r="AM49" s="260">
        <f>VLOOKUP(R49,AG:AI,3,0)</f>
        <v/>
      </c>
      <c r="AR49" s="515" t="n">
        <v>2022</v>
      </c>
      <c r="AS49" s="516" t="inlineStr">
        <is>
          <t>Suriname</t>
        </is>
      </c>
      <c r="AT49" s="295" t="n">
        <v>1238614</v>
      </c>
      <c r="AU49" s="295" t="n">
        <v>557010</v>
      </c>
      <c r="AV49" s="295" t="n"/>
      <c r="AW49" s="517" t="n">
        <v>2021</v>
      </c>
      <c r="AX49" s="516" t="inlineStr">
        <is>
          <t>São Cristóvão e Névis</t>
        </is>
      </c>
      <c r="AY49" s="295" t="n">
        <v>825342</v>
      </c>
      <c r="AZ49" s="295" t="n">
        <v>444943</v>
      </c>
      <c r="BB49" s="260">
        <f>AS49</f>
        <v/>
      </c>
      <c r="BC49" s="260">
        <f>VLOOKUP(AS49,AX:AZ,2,0)</f>
        <v/>
      </c>
      <c r="BD49" s="260">
        <f>VLOOKUP(AS49,AX:AZ,3,0)</f>
        <v/>
      </c>
      <c r="BG49" s="515" t="n">
        <v>2022</v>
      </c>
      <c r="BH49" s="516" t="inlineStr">
        <is>
          <t>Mauritânia</t>
        </is>
      </c>
      <c r="BI49" s="295" t="n">
        <v>232618</v>
      </c>
      <c r="BJ49" s="295" t="n">
        <v>134784</v>
      </c>
      <c r="BK49" s="295" t="n"/>
      <c r="BL49" s="517" t="n">
        <v>2021</v>
      </c>
      <c r="BM49" s="516" t="inlineStr">
        <is>
          <t>Serra Leoa</t>
        </is>
      </c>
      <c r="BN49" s="295" t="n">
        <v>145113</v>
      </c>
      <c r="BO49" s="295" t="n">
        <v>147607</v>
      </c>
      <c r="BQ49" s="260">
        <f>BH49</f>
        <v/>
      </c>
      <c r="BR49" s="260">
        <f>VLOOKUP(BH49,BM:BO,2,0)</f>
        <v/>
      </c>
      <c r="BS49" s="260">
        <f>VLOOKUP(BH49,BM:BO,3,0)</f>
        <v/>
      </c>
      <c r="BV49" s="517" t="n">
        <v>2022</v>
      </c>
      <c r="BW49" s="516" t="inlineStr">
        <is>
          <t>Quênia</t>
        </is>
      </c>
      <c r="BX49" s="295" t="n">
        <v>209237</v>
      </c>
      <c r="BY49" s="295" t="n">
        <v>108075</v>
      </c>
      <c r="CA49" s="260">
        <f>BH49</f>
        <v/>
      </c>
      <c r="CB49" s="260">
        <f>VLOOKUP(BH49,BW:BY,2,0)</f>
        <v/>
      </c>
      <c r="CC49" s="260">
        <f>VLOOKUP(BH49,BW:BY,3,0)</f>
        <v/>
      </c>
    </row>
    <row r="50" ht="13.5" customHeight="1" s="261">
      <c r="B50" s="515" t="n">
        <v>2022</v>
      </c>
      <c r="C50" s="516" t="inlineStr">
        <is>
          <t>Uruguai</t>
        </is>
      </c>
      <c r="D50" s="295" t="n">
        <v>7230982</v>
      </c>
      <c r="E50" s="295" t="n">
        <v>2968677</v>
      </c>
      <c r="F50" s="295" t="n"/>
      <c r="G50" s="517" t="n">
        <v>2021</v>
      </c>
      <c r="H50" s="516" t="inlineStr">
        <is>
          <t>Líbano</t>
        </is>
      </c>
      <c r="I50" s="295" t="n">
        <v>4621570</v>
      </c>
      <c r="J50" s="295" t="n">
        <v>3551463</v>
      </c>
      <c r="L50" s="260">
        <f>C50</f>
        <v/>
      </c>
      <c r="M50" s="260">
        <f>VLOOKUP(C50,H:J,2,0)</f>
        <v/>
      </c>
      <c r="N50" s="260">
        <f>VLOOKUP(C50,H:J,3,0)</f>
        <v/>
      </c>
      <c r="Q50" s="515" t="n">
        <v>2022</v>
      </c>
      <c r="R50" s="516" t="inlineStr">
        <is>
          <t>Djibuti</t>
        </is>
      </c>
      <c r="S50" s="295" t="n">
        <v>1372606</v>
      </c>
      <c r="T50" s="295" t="n">
        <v>715304</v>
      </c>
      <c r="U50" s="295" t="n"/>
      <c r="V50" s="517" t="n">
        <v>2021</v>
      </c>
      <c r="W50" s="516" t="inlineStr">
        <is>
          <t>Tanzânia</t>
        </is>
      </c>
      <c r="X50" s="295" t="n">
        <v>790619</v>
      </c>
      <c r="Y50" s="295" t="n">
        <v>563763</v>
      </c>
      <c r="AA50" s="260">
        <f>R50</f>
        <v/>
      </c>
      <c r="AB50" s="260">
        <f>VLOOKUP(R50,W:Y,2,0)</f>
        <v/>
      </c>
      <c r="AC50" s="260">
        <f>VLOOKUP(R50,W:Y,3,0)</f>
        <v/>
      </c>
      <c r="AF50" s="517" t="n">
        <v>2022</v>
      </c>
      <c r="AG50" s="516" t="inlineStr">
        <is>
          <t>Macedônia</t>
        </is>
      </c>
      <c r="AH50" s="295" t="n">
        <v>1470866</v>
      </c>
      <c r="AI50" s="295" t="n">
        <v>529616</v>
      </c>
      <c r="AK50" s="260">
        <f>R50</f>
        <v/>
      </c>
      <c r="AL50" s="260">
        <f>VLOOKUP(R50,AG:AI,2,0)</f>
        <v/>
      </c>
      <c r="AM50" s="260">
        <f>VLOOKUP(R50,AG:AI,3,0)</f>
        <v/>
      </c>
      <c r="AR50" s="515" t="n">
        <v>2022</v>
      </c>
      <c r="AS50" s="516" t="inlineStr">
        <is>
          <t>Romênia</t>
        </is>
      </c>
      <c r="AT50" s="295" t="n">
        <v>1178135</v>
      </c>
      <c r="AU50" s="295" t="n">
        <v>535470</v>
      </c>
      <c r="AV50" s="295" t="n"/>
      <c r="AW50" s="517" t="n">
        <v>2021</v>
      </c>
      <c r="AX50" s="516" t="inlineStr">
        <is>
          <t>Tailândia</t>
        </is>
      </c>
      <c r="AY50" s="295" t="n">
        <v>811819</v>
      </c>
      <c r="AZ50" s="295" t="n">
        <v>782625</v>
      </c>
      <c r="BB50" s="260">
        <f>AS50</f>
        <v/>
      </c>
      <c r="BC50" s="260">
        <f>VLOOKUP(AS50,AX:AZ,2,0)</f>
        <v/>
      </c>
      <c r="BD50" s="260">
        <f>VLOOKUP(AS50,AX:AZ,3,0)</f>
        <v/>
      </c>
      <c r="BG50" s="515" t="n">
        <v>2022</v>
      </c>
      <c r="BH50" s="516" t="inlineStr">
        <is>
          <t>Mayotte</t>
        </is>
      </c>
      <c r="BI50" s="295" t="n">
        <v>229987</v>
      </c>
      <c r="BJ50" s="295" t="n">
        <v>80316</v>
      </c>
      <c r="BK50" s="295" t="n"/>
      <c r="BL50" s="517" t="n">
        <v>2021</v>
      </c>
      <c r="BM50" s="516" t="inlineStr">
        <is>
          <t>Cuba</t>
        </is>
      </c>
      <c r="BN50" s="295" t="n">
        <v>128922</v>
      </c>
      <c r="BO50" s="295" t="n">
        <v>78251</v>
      </c>
      <c r="BQ50" s="260">
        <f>BH50</f>
        <v/>
      </c>
      <c r="BR50" s="260">
        <f>VLOOKUP(BH50,BM:BO,2,0)</f>
        <v/>
      </c>
      <c r="BS50" s="260">
        <f>VLOOKUP(BH50,BM:BO,3,0)</f>
        <v/>
      </c>
      <c r="BV50" s="517" t="n">
        <v>2022</v>
      </c>
      <c r="BW50" s="516" t="inlineStr">
        <is>
          <t>Haiti</t>
        </is>
      </c>
      <c r="BX50" s="295" t="n">
        <v>191724</v>
      </c>
      <c r="BY50" s="295" t="n">
        <v>409869</v>
      </c>
      <c r="CA50" s="260">
        <f>BH50</f>
        <v/>
      </c>
      <c r="CB50" s="260">
        <f>VLOOKUP(BH50,BW:BY,2,0)</f>
        <v/>
      </c>
      <c r="CC50" s="260">
        <f>VLOOKUP(BH50,BW:BY,3,0)</f>
        <v/>
      </c>
    </row>
    <row r="51" ht="13.5" customHeight="1" s="261">
      <c r="B51" s="515" t="n">
        <v>2022</v>
      </c>
      <c r="C51" s="516" t="inlineStr">
        <is>
          <t>Guiné</t>
        </is>
      </c>
      <c r="D51" s="295" t="n">
        <v>7035151</v>
      </c>
      <c r="E51" s="295" t="n">
        <v>5766726</v>
      </c>
      <c r="F51" s="295" t="n"/>
      <c r="G51" s="517" t="n">
        <v>2021</v>
      </c>
      <c r="H51" s="516" t="inlineStr">
        <is>
          <t>Argentina</t>
        </is>
      </c>
      <c r="I51" s="295" t="n">
        <v>4362972</v>
      </c>
      <c r="J51" s="295" t="n">
        <v>4012059</v>
      </c>
      <c r="L51" s="260">
        <f>C51</f>
        <v/>
      </c>
      <c r="M51" s="260">
        <f>VLOOKUP(C51,H:J,2,0)</f>
        <v/>
      </c>
      <c r="N51" s="260">
        <f>VLOOKUP(C51,H:J,3,0)</f>
        <v/>
      </c>
      <c r="Q51" s="515" t="n">
        <v>2022</v>
      </c>
      <c r="R51" s="516" t="inlineStr">
        <is>
          <t>Mauritânia</t>
        </is>
      </c>
      <c r="S51" s="295" t="n">
        <v>1370182</v>
      </c>
      <c r="T51" s="295" t="n">
        <v>846171</v>
      </c>
      <c r="U51" s="295" t="n"/>
      <c r="V51" s="517" t="n">
        <v>2021</v>
      </c>
      <c r="W51" s="516" t="inlineStr">
        <is>
          <t>Mauritânia</t>
        </is>
      </c>
      <c r="X51" s="295" t="n">
        <v>774864</v>
      </c>
      <c r="Y51" s="295" t="n">
        <v>487967</v>
      </c>
      <c r="AA51" s="260">
        <f>R51</f>
        <v/>
      </c>
      <c r="AB51" s="260">
        <f>VLOOKUP(R51,W:Y,2,0)</f>
        <v/>
      </c>
      <c r="AC51" s="260">
        <f>VLOOKUP(R51,W:Y,3,0)</f>
        <v/>
      </c>
      <c r="AF51" s="517" t="n">
        <v>2022</v>
      </c>
      <c r="AG51" s="516" t="inlineStr">
        <is>
          <t>Granada</t>
        </is>
      </c>
      <c r="AH51" s="295" t="n">
        <v>1440691</v>
      </c>
      <c r="AI51" s="295" t="n">
        <v>541642</v>
      </c>
      <c r="AK51" s="260">
        <f>R51</f>
        <v/>
      </c>
      <c r="AL51" s="260">
        <f>VLOOKUP(R51,AG:AI,2,0)</f>
        <v/>
      </c>
      <c r="AM51" s="260">
        <f>VLOOKUP(R51,AG:AI,3,0)</f>
        <v/>
      </c>
      <c r="AR51" s="515" t="n">
        <v>2022</v>
      </c>
      <c r="AS51" s="516" t="inlineStr">
        <is>
          <t>Curaçao</t>
        </is>
      </c>
      <c r="AT51" s="295" t="n">
        <v>1094350</v>
      </c>
      <c r="AU51" s="295" t="n">
        <v>648277</v>
      </c>
      <c r="AV51" s="295" t="n"/>
      <c r="AW51" s="517" t="n">
        <v>2021</v>
      </c>
      <c r="AX51" s="516" t="inlineStr">
        <is>
          <t>Mauritânia</t>
        </is>
      </c>
      <c r="AY51" s="295" t="n">
        <v>713070</v>
      </c>
      <c r="AZ51" s="295" t="n">
        <v>496288</v>
      </c>
      <c r="BB51" s="260">
        <f>AS51</f>
        <v/>
      </c>
      <c r="BC51" s="260">
        <f>VLOOKUP(AS51,AX:AZ,2,0)</f>
        <v/>
      </c>
      <c r="BD51" s="260">
        <f>VLOOKUP(AS51,AX:AZ,3,0)</f>
        <v/>
      </c>
      <c r="BG51" s="515" t="n">
        <v>2022</v>
      </c>
      <c r="BH51" s="516" t="inlineStr">
        <is>
          <t>Haiti</t>
        </is>
      </c>
      <c r="BI51" s="295" t="n">
        <v>216359</v>
      </c>
      <c r="BJ51" s="295" t="n">
        <v>445278</v>
      </c>
      <c r="BK51" s="295" t="n"/>
      <c r="BL51" s="517" t="n">
        <v>2021</v>
      </c>
      <c r="BM51" s="516" t="inlineStr">
        <is>
          <t>Irlanda</t>
        </is>
      </c>
      <c r="BN51" s="295" t="n">
        <v>116145</v>
      </c>
      <c r="BO51" s="295" t="n">
        <v>45010</v>
      </c>
      <c r="BQ51" s="260">
        <f>BH51</f>
        <v/>
      </c>
      <c r="BR51" s="260">
        <f>VLOOKUP(BH51,BM:BO,2,0)</f>
        <v/>
      </c>
      <c r="BS51" s="260">
        <f>VLOOKUP(BH51,BM:BO,3,0)</f>
        <v/>
      </c>
      <c r="BV51" s="517" t="n">
        <v>2022</v>
      </c>
      <c r="BW51" s="516" t="inlineStr">
        <is>
          <t>Benin</t>
        </is>
      </c>
      <c r="BX51" s="295" t="n">
        <v>185797</v>
      </c>
      <c r="BY51" s="295" t="n">
        <v>81369</v>
      </c>
      <c r="CA51" s="260">
        <f>BH51</f>
        <v/>
      </c>
      <c r="CB51" s="260">
        <f>VLOOKUP(BH51,BW:BY,2,0)</f>
        <v/>
      </c>
      <c r="CC51" s="260">
        <f>VLOOKUP(BH51,BW:BY,3,0)</f>
        <v/>
      </c>
    </row>
    <row r="52" ht="13.5" customHeight="1" s="261">
      <c r="B52" s="515" t="n">
        <v>2022</v>
      </c>
      <c r="C52" s="516" t="inlineStr">
        <is>
          <t>Bélgica</t>
        </is>
      </c>
      <c r="D52" s="295" t="n">
        <v>5955197</v>
      </c>
      <c r="E52" s="295" t="n">
        <v>1830646</v>
      </c>
      <c r="F52" s="295" t="n"/>
      <c r="G52" s="517" t="n">
        <v>2021</v>
      </c>
      <c r="H52" s="516" t="inlineStr">
        <is>
          <t>Haiti</t>
        </is>
      </c>
      <c r="I52" s="295" t="n">
        <v>4186700</v>
      </c>
      <c r="J52" s="295" t="n">
        <v>6164801</v>
      </c>
      <c r="L52" s="260">
        <f>C52</f>
        <v/>
      </c>
      <c r="M52" s="260">
        <f>VLOOKUP(C52,H:J,2,0)</f>
        <v/>
      </c>
      <c r="N52" s="260">
        <f>VLOOKUP(C52,H:J,3,0)</f>
        <v/>
      </c>
      <c r="Q52" s="515" t="n">
        <v>2022</v>
      </c>
      <c r="R52" s="516" t="inlineStr">
        <is>
          <t>Maldivas</t>
        </is>
      </c>
      <c r="S52" s="295" t="n">
        <v>1312180</v>
      </c>
      <c r="T52" s="295" t="n">
        <v>523836</v>
      </c>
      <c r="U52" s="295" t="n"/>
      <c r="V52" s="517" t="n">
        <v>2021</v>
      </c>
      <c r="W52" s="516" t="inlineStr">
        <is>
          <t>Turcomenistão</t>
        </is>
      </c>
      <c r="X52" s="295" t="n">
        <v>659682</v>
      </c>
      <c r="Y52" s="295" t="n">
        <v>416764</v>
      </c>
      <c r="AA52" s="260">
        <f>R52</f>
        <v/>
      </c>
      <c r="AB52" s="260">
        <f>VLOOKUP(R52,W:Y,2,0)</f>
        <v/>
      </c>
      <c r="AC52" s="260">
        <f>VLOOKUP(R52,W:Y,3,0)</f>
        <v/>
      </c>
      <c r="AF52" s="517" t="n">
        <v>2022</v>
      </c>
      <c r="AG52" s="516" t="inlineStr">
        <is>
          <t>Guiné Equatorial</t>
        </is>
      </c>
      <c r="AH52" s="295" t="n">
        <v>1352359</v>
      </c>
      <c r="AI52" s="295" t="n">
        <v>607458</v>
      </c>
      <c r="AK52" s="260">
        <f>R52</f>
        <v/>
      </c>
      <c r="AL52" s="260">
        <f>VLOOKUP(R52,AG:AI,2,0)</f>
        <v/>
      </c>
      <c r="AM52" s="260">
        <f>VLOOKUP(R52,AG:AI,3,0)</f>
        <v/>
      </c>
      <c r="AR52" s="515" t="n">
        <v>2022</v>
      </c>
      <c r="AS52" s="516" t="inlineStr">
        <is>
          <t>Mauritânia</t>
        </is>
      </c>
      <c r="AT52" s="295" t="n">
        <v>1076174</v>
      </c>
      <c r="AU52" s="295" t="n">
        <v>671918</v>
      </c>
      <c r="AV52" s="295" t="n"/>
      <c r="AW52" s="517" t="n">
        <v>2021</v>
      </c>
      <c r="AX52" s="516" t="inlineStr">
        <is>
          <t>Comores</t>
        </is>
      </c>
      <c r="AY52" s="295" t="n">
        <v>708490</v>
      </c>
      <c r="AZ52" s="295" t="n">
        <v>488052</v>
      </c>
      <c r="BB52" s="260">
        <f>AS52</f>
        <v/>
      </c>
      <c r="BC52" s="260">
        <f>VLOOKUP(AS52,AX:AZ,2,0)</f>
        <v/>
      </c>
      <c r="BD52" s="260">
        <f>VLOOKUP(AS52,AX:AZ,3,0)</f>
        <v/>
      </c>
      <c r="BG52" s="515" t="n">
        <v>2022</v>
      </c>
      <c r="BH52" s="516" t="inlineStr">
        <is>
          <t>Namíbia</t>
        </is>
      </c>
      <c r="BI52" s="295" t="n">
        <v>197252</v>
      </c>
      <c r="BJ52" s="295" t="n">
        <v>106180</v>
      </c>
      <c r="BK52" s="295" t="n"/>
      <c r="BL52" s="517" t="n">
        <v>2021</v>
      </c>
      <c r="BM52" s="516" t="inlineStr">
        <is>
          <t>Gabão</t>
        </is>
      </c>
      <c r="BN52" s="295" t="n">
        <v>108732</v>
      </c>
      <c r="BO52" s="295" t="n">
        <v>89314</v>
      </c>
      <c r="BQ52" s="260">
        <f>BH52</f>
        <v/>
      </c>
      <c r="BR52" s="260">
        <f>VLOOKUP(BH52,BM:BO,2,0)</f>
        <v/>
      </c>
      <c r="BS52" s="260">
        <f>VLOOKUP(BH52,BM:BO,3,0)</f>
        <v/>
      </c>
      <c r="BV52" s="517" t="n">
        <v>2022</v>
      </c>
      <c r="BW52" s="516" t="inlineStr">
        <is>
          <t>Suriname</t>
        </is>
      </c>
      <c r="BX52" s="295" t="n">
        <v>184934</v>
      </c>
      <c r="BY52" s="295" t="n">
        <v>95686</v>
      </c>
      <c r="CA52" s="260">
        <f>BH52</f>
        <v/>
      </c>
      <c r="CB52" s="260">
        <f>VLOOKUP(BH52,BW:BY,2,0)</f>
        <v/>
      </c>
      <c r="CC52" s="260">
        <f>VLOOKUP(BH52,BW:BY,3,0)</f>
        <v/>
      </c>
    </row>
    <row r="53" ht="13.5" customHeight="1" s="261">
      <c r="B53" s="515" t="n">
        <v>2022</v>
      </c>
      <c r="C53" s="516" t="inlineStr">
        <is>
          <t>Camboja</t>
        </is>
      </c>
      <c r="D53" s="295" t="n">
        <v>5860160</v>
      </c>
      <c r="E53" s="295" t="n">
        <v>4091280</v>
      </c>
      <c r="F53" s="295" t="n"/>
      <c r="G53" s="517" t="n">
        <v>2021</v>
      </c>
      <c r="H53" s="516" t="inlineStr">
        <is>
          <t>Curaçao</t>
        </is>
      </c>
      <c r="I53" s="295" t="n">
        <v>4153228</v>
      </c>
      <c r="J53" s="295" t="n">
        <v>2686767</v>
      </c>
      <c r="L53" s="260">
        <f>C53</f>
        <v/>
      </c>
      <c r="M53" s="260">
        <f>VLOOKUP(C53,H:J,2,0)</f>
        <v/>
      </c>
      <c r="N53" s="260">
        <f>VLOOKUP(C53,H:J,3,0)</f>
        <v/>
      </c>
      <c r="Q53" s="515" t="n">
        <v>2022</v>
      </c>
      <c r="R53" s="516" t="inlineStr">
        <is>
          <t>Antígua e Barbuda</t>
        </is>
      </c>
      <c r="S53" s="295" t="n">
        <v>1171689</v>
      </c>
      <c r="T53" s="295" t="n">
        <v>438214</v>
      </c>
      <c r="U53" s="295" t="n"/>
      <c r="V53" s="517" t="n">
        <v>2021</v>
      </c>
      <c r="W53" s="516" t="inlineStr">
        <is>
          <t>Aruba</t>
        </is>
      </c>
      <c r="X53" s="295" t="n">
        <v>642012</v>
      </c>
      <c r="Y53" s="295" t="n">
        <v>364194</v>
      </c>
      <c r="AA53" s="260">
        <f>R53</f>
        <v/>
      </c>
      <c r="AB53" s="260">
        <f>VLOOKUP(R53,W:Y,2,0)</f>
        <v/>
      </c>
      <c r="AC53" s="260">
        <f>VLOOKUP(R53,W:Y,3,0)</f>
        <v/>
      </c>
      <c r="AF53" s="517" t="n">
        <v>2022</v>
      </c>
      <c r="AG53" s="516" t="inlineStr">
        <is>
          <t>Camboja</t>
        </is>
      </c>
      <c r="AH53" s="295" t="n">
        <v>1171873</v>
      </c>
      <c r="AI53" s="295" t="n">
        <v>842394</v>
      </c>
      <c r="AK53" s="260">
        <f>R53</f>
        <v/>
      </c>
      <c r="AL53" s="260">
        <f>VLOOKUP(R53,AG:AI,2,0)</f>
        <v/>
      </c>
      <c r="AM53" s="260">
        <f>VLOOKUP(R53,AG:AI,3,0)</f>
        <v/>
      </c>
      <c r="AR53" s="515" t="n">
        <v>2022</v>
      </c>
      <c r="AS53" s="516" t="inlineStr">
        <is>
          <t>Haiti</t>
        </is>
      </c>
      <c r="AT53" s="295" t="n">
        <v>1044917</v>
      </c>
      <c r="AU53" s="295" t="n">
        <v>2208766</v>
      </c>
      <c r="AV53" s="295" t="n"/>
      <c r="AW53" s="517" t="n">
        <v>2021</v>
      </c>
      <c r="AX53" s="516" t="inlineStr">
        <is>
          <t>Albânia</t>
        </is>
      </c>
      <c r="AY53" s="295" t="n">
        <v>662125</v>
      </c>
      <c r="AZ53" s="295" t="n">
        <v>417393</v>
      </c>
      <c r="BB53" s="260">
        <f>AS53</f>
        <v/>
      </c>
      <c r="BC53" s="260">
        <f>VLOOKUP(AS53,AX:AZ,2,0)</f>
        <v/>
      </c>
      <c r="BD53" s="260">
        <f>VLOOKUP(AS53,AX:AZ,3,0)</f>
        <v/>
      </c>
      <c r="BG53" s="515" t="n">
        <v>2022</v>
      </c>
      <c r="BH53" s="516" t="inlineStr">
        <is>
          <t>Congo</t>
        </is>
      </c>
      <c r="BI53" s="295" t="n">
        <v>191378</v>
      </c>
      <c r="BJ53" s="295" t="n">
        <v>107910</v>
      </c>
      <c r="BK53" s="295" t="n"/>
      <c r="BL53" s="517" t="n">
        <v>2021</v>
      </c>
      <c r="BM53" s="516" t="inlineStr">
        <is>
          <t>Mayotte</t>
        </is>
      </c>
      <c r="BN53" s="295" t="n">
        <v>104662</v>
      </c>
      <c r="BO53" s="295" t="n">
        <v>52040</v>
      </c>
      <c r="BQ53" s="260">
        <f>BH53</f>
        <v/>
      </c>
      <c r="BR53" s="260">
        <f>VLOOKUP(BH53,BM:BO,2,0)</f>
        <v/>
      </c>
      <c r="BS53" s="260">
        <f>VLOOKUP(BH53,BM:BO,3,0)</f>
        <v/>
      </c>
      <c r="BV53" s="517" t="n">
        <v>2022</v>
      </c>
      <c r="BW53" s="516" t="inlineStr">
        <is>
          <t>São Cristóvão e Névis</t>
        </is>
      </c>
      <c r="BX53" s="295" t="n">
        <v>174382</v>
      </c>
      <c r="BY53" s="295" t="n">
        <v>90259</v>
      </c>
      <c r="CA53" s="260">
        <f>BH53</f>
        <v/>
      </c>
      <c r="CB53" s="260">
        <f>VLOOKUP(BH53,BW:BY,2,0)</f>
        <v/>
      </c>
      <c r="CC53" s="260">
        <f>VLOOKUP(BH53,BW:BY,3,0)</f>
        <v/>
      </c>
    </row>
    <row r="54" ht="13.5" customHeight="1" s="261">
      <c r="B54" s="515" t="n">
        <v>2022</v>
      </c>
      <c r="C54" s="516" t="inlineStr">
        <is>
          <t>Venezuela</t>
        </is>
      </c>
      <c r="D54" s="295" t="n">
        <v>5815815</v>
      </c>
      <c r="E54" s="295" t="n">
        <v>3550392</v>
      </c>
      <c r="F54" s="295" t="n"/>
      <c r="G54" s="517" t="n">
        <v>2021</v>
      </c>
      <c r="H54" s="516" t="inlineStr">
        <is>
          <t>Namíbia</t>
        </is>
      </c>
      <c r="I54" s="295" t="n">
        <v>3990533</v>
      </c>
      <c r="J54" s="295" t="n">
        <v>6611800</v>
      </c>
      <c r="L54" s="260">
        <f>C54</f>
        <v/>
      </c>
      <c r="M54" s="260">
        <f>VLOOKUP(C54,H:J,2,0)</f>
        <v/>
      </c>
      <c r="N54" s="260">
        <f>VLOOKUP(C54,H:J,3,0)</f>
        <v/>
      </c>
      <c r="Q54" s="515" t="n">
        <v>2022</v>
      </c>
      <c r="R54" s="516" t="inlineStr">
        <is>
          <t>Granada</t>
        </is>
      </c>
      <c r="S54" s="295" t="n">
        <v>1137150</v>
      </c>
      <c r="T54" s="295" t="n">
        <v>526954</v>
      </c>
      <c r="U54" s="295" t="n"/>
      <c r="V54" s="517" t="n">
        <v>2021</v>
      </c>
      <c r="W54" s="516" t="inlineStr">
        <is>
          <t>Libéria</t>
        </is>
      </c>
      <c r="X54" s="295" t="n">
        <v>600406</v>
      </c>
      <c r="Y54" s="295" t="n">
        <v>584402</v>
      </c>
      <c r="AA54" s="260">
        <f>R54</f>
        <v/>
      </c>
      <c r="AB54" s="260">
        <f>VLOOKUP(R54,W:Y,2,0)</f>
        <v/>
      </c>
      <c r="AC54" s="260">
        <f>VLOOKUP(R54,W:Y,3,0)</f>
        <v/>
      </c>
      <c r="AF54" s="517" t="n">
        <v>2022</v>
      </c>
      <c r="AG54" s="516" t="inlineStr">
        <is>
          <t>Turcomenistão</t>
        </is>
      </c>
      <c r="AH54" s="295" t="n">
        <v>1170079</v>
      </c>
      <c r="AI54" s="295" t="n">
        <v>478425</v>
      </c>
      <c r="AK54" s="260">
        <f>R54</f>
        <v/>
      </c>
      <c r="AL54" s="260">
        <f>VLOOKUP(R54,AG:AI,2,0)</f>
        <v/>
      </c>
      <c r="AM54" s="260">
        <f>VLOOKUP(R54,AG:AI,3,0)</f>
        <v/>
      </c>
      <c r="AR54" s="515" t="n">
        <v>2022</v>
      </c>
      <c r="AS54" s="516" t="inlineStr">
        <is>
          <t>Maldivas</t>
        </is>
      </c>
      <c r="AT54" s="295" t="n">
        <v>990501</v>
      </c>
      <c r="AU54" s="295" t="n">
        <v>433566</v>
      </c>
      <c r="AV54" s="295" t="n"/>
      <c r="AW54" s="517" t="n">
        <v>2021</v>
      </c>
      <c r="AX54" s="516" t="inlineStr">
        <is>
          <t>Dominica</t>
        </is>
      </c>
      <c r="AY54" s="295" t="n">
        <v>650282</v>
      </c>
      <c r="AZ54" s="295" t="n">
        <v>355744</v>
      </c>
      <c r="BB54" s="260">
        <f>AS54</f>
        <v/>
      </c>
      <c r="BC54" s="260">
        <f>VLOOKUP(AS54,AX:AZ,2,0)</f>
        <v/>
      </c>
      <c r="BD54" s="260">
        <f>VLOOKUP(AS54,AX:AZ,3,0)</f>
        <v/>
      </c>
      <c r="BG54" s="515" t="n">
        <v>2022</v>
      </c>
      <c r="BH54" s="516" t="inlineStr">
        <is>
          <t>Maldivas</t>
        </is>
      </c>
      <c r="BI54" s="295" t="n">
        <v>189461</v>
      </c>
      <c r="BJ54" s="295" t="n">
        <v>55872</v>
      </c>
      <c r="BK54" s="295" t="n"/>
      <c r="BL54" s="517" t="n">
        <v>2021</v>
      </c>
      <c r="BM54" s="516" t="inlineStr">
        <is>
          <t>São Cristóvão e Névis</t>
        </is>
      </c>
      <c r="BN54" s="295" t="n">
        <v>102645</v>
      </c>
      <c r="BO54" s="295" t="n">
        <v>52836</v>
      </c>
      <c r="BQ54" s="260">
        <f>BH54</f>
        <v/>
      </c>
      <c r="BR54" s="260">
        <f>VLOOKUP(BH54,BM:BO,2,0)</f>
        <v/>
      </c>
      <c r="BS54" s="260">
        <f>VLOOKUP(BH54,BM:BO,3,0)</f>
        <v/>
      </c>
      <c r="BV54" s="517" t="n">
        <v>2022</v>
      </c>
      <c r="BW54" s="516" t="inlineStr">
        <is>
          <t>Granada</t>
        </is>
      </c>
      <c r="BX54" s="295" t="n">
        <v>172574</v>
      </c>
      <c r="BY54" s="295" t="n">
        <v>74798</v>
      </c>
      <c r="CA54" s="260">
        <f>BH54</f>
        <v/>
      </c>
      <c r="CB54" s="260">
        <f>VLOOKUP(BH54,BW:BY,2,0)</f>
        <v/>
      </c>
      <c r="CC54" s="260">
        <f>VLOOKUP(BH54,BW:BY,3,0)</f>
        <v/>
      </c>
    </row>
    <row r="55" ht="13.5" customHeight="1" s="261">
      <c r="B55" s="515" t="n">
        <v>2022</v>
      </c>
      <c r="C55" s="516" t="inlineStr">
        <is>
          <t>Namíbia</t>
        </is>
      </c>
      <c r="D55" s="295" t="n">
        <v>5522774</v>
      </c>
      <c r="E55" s="295" t="n">
        <v>7950470</v>
      </c>
      <c r="F55" s="295" t="n"/>
      <c r="G55" s="517" t="n">
        <v>2021</v>
      </c>
      <c r="H55" s="516" t="inlineStr">
        <is>
          <t>Gabão</t>
        </is>
      </c>
      <c r="I55" s="295" t="n">
        <v>3895157</v>
      </c>
      <c r="J55" s="295" t="n">
        <v>3392612</v>
      </c>
      <c r="L55" s="260">
        <f>C55</f>
        <v/>
      </c>
      <c r="M55" s="260">
        <f>VLOOKUP(C55,H:J,2,0)</f>
        <v/>
      </c>
      <c r="N55" s="260">
        <f>VLOOKUP(C55,H:J,3,0)</f>
        <v/>
      </c>
      <c r="Q55" s="515" t="n">
        <v>2022</v>
      </c>
      <c r="R55" s="516" t="inlineStr">
        <is>
          <t>Libéria</t>
        </is>
      </c>
      <c r="S55" s="295" t="n">
        <v>1054381</v>
      </c>
      <c r="T55" s="295" t="n">
        <v>1480377</v>
      </c>
      <c r="U55" s="295" t="n"/>
      <c r="V55" s="517" t="n">
        <v>2021</v>
      </c>
      <c r="W55" s="516" t="inlineStr">
        <is>
          <t>Timor Leste</t>
        </is>
      </c>
      <c r="X55" s="295" t="n">
        <v>594845</v>
      </c>
      <c r="Y55" s="295" t="n">
        <v>389497</v>
      </c>
      <c r="AA55" s="260">
        <f>R55</f>
        <v/>
      </c>
      <c r="AB55" s="260">
        <f>VLOOKUP(R55,W:Y,2,0)</f>
        <v/>
      </c>
      <c r="AC55" s="260">
        <f>VLOOKUP(R55,W:Y,3,0)</f>
        <v/>
      </c>
      <c r="AF55" s="517" t="n">
        <v>2022</v>
      </c>
      <c r="AG55" s="516" t="inlineStr">
        <is>
          <t>Gabão</t>
        </is>
      </c>
      <c r="AH55" s="295" t="n">
        <v>1130681</v>
      </c>
      <c r="AI55" s="295" t="n">
        <v>960961</v>
      </c>
      <c r="AK55" s="260">
        <f>R55</f>
        <v/>
      </c>
      <c r="AL55" s="260">
        <f>VLOOKUP(R55,AG:AI,2,0)</f>
        <v/>
      </c>
      <c r="AM55" s="260">
        <f>VLOOKUP(R55,AG:AI,3,0)</f>
        <v/>
      </c>
      <c r="AR55" s="515" t="n">
        <v>2022</v>
      </c>
      <c r="AS55" s="516" t="inlineStr">
        <is>
          <t>Antígua e Barbuda</t>
        </is>
      </c>
      <c r="AT55" s="295" t="n">
        <v>927419</v>
      </c>
      <c r="AU55" s="295" t="n">
        <v>427627</v>
      </c>
      <c r="AV55" s="295" t="n"/>
      <c r="AW55" s="517" t="n">
        <v>2021</v>
      </c>
      <c r="AX55" s="516" t="inlineStr">
        <is>
          <t>Turcomenistão</t>
        </is>
      </c>
      <c r="AY55" s="295" t="n">
        <v>629412</v>
      </c>
      <c r="AZ55" s="295" t="n">
        <v>433266</v>
      </c>
      <c r="BB55" s="260">
        <f>AS55</f>
        <v/>
      </c>
      <c r="BC55" s="260">
        <f>VLOOKUP(AS55,AX:AZ,2,0)</f>
        <v/>
      </c>
      <c r="BD55" s="260">
        <f>VLOOKUP(AS55,AX:AZ,3,0)</f>
        <v/>
      </c>
      <c r="BG55" s="515" t="n">
        <v>2022</v>
      </c>
      <c r="BH55" s="516" t="inlineStr">
        <is>
          <t>Congo, República Democrática</t>
        </is>
      </c>
      <c r="BI55" s="295" t="n">
        <v>167986</v>
      </c>
      <c r="BJ55" s="295" t="n">
        <v>168349</v>
      </c>
      <c r="BK55" s="295" t="n"/>
      <c r="BL55" s="517" t="n">
        <v>2021</v>
      </c>
      <c r="BM55" s="516" t="inlineStr">
        <is>
          <t>Dominica</t>
        </is>
      </c>
      <c r="BN55" s="295" t="n">
        <v>99936</v>
      </c>
      <c r="BO55" s="295" t="n">
        <v>57215</v>
      </c>
      <c r="BQ55" s="260">
        <f>BH55</f>
        <v/>
      </c>
      <c r="BR55" s="260">
        <f>VLOOKUP(BH55,BM:BO,2,0)</f>
        <v/>
      </c>
      <c r="BS55" s="260">
        <f>VLOOKUP(BH55,BM:BO,3,0)</f>
        <v/>
      </c>
      <c r="BV55" s="517" t="n">
        <v>2022</v>
      </c>
      <c r="BW55" s="516" t="inlineStr">
        <is>
          <t>Gabão</t>
        </is>
      </c>
      <c r="BX55" s="295" t="n">
        <v>155030</v>
      </c>
      <c r="BY55" s="295" t="n">
        <v>169709</v>
      </c>
      <c r="CA55" s="260">
        <f>BH55</f>
        <v/>
      </c>
      <c r="CB55" s="260">
        <f>VLOOKUP(BH55,BW:BY,2,0)</f>
        <v/>
      </c>
      <c r="CC55" s="260">
        <f>VLOOKUP(BH55,BW:BY,3,0)</f>
        <v/>
      </c>
    </row>
    <row r="56" ht="13.5" customHeight="1" s="261">
      <c r="B56" s="515" t="n">
        <v>2022</v>
      </c>
      <c r="C56" s="516" t="inlineStr">
        <is>
          <t>Gabão</t>
        </is>
      </c>
      <c r="D56" s="295" t="n">
        <v>5452055</v>
      </c>
      <c r="E56" s="295" t="n">
        <v>4616127</v>
      </c>
      <c r="F56" s="295" t="n"/>
      <c r="G56" s="517" t="n">
        <v>2021</v>
      </c>
      <c r="H56" s="516" t="inlineStr">
        <is>
          <t>Uruguai</t>
        </is>
      </c>
      <c r="I56" s="295" t="n">
        <v>3841444</v>
      </c>
      <c r="J56" s="295" t="n">
        <v>2129974</v>
      </c>
      <c r="L56" s="260">
        <f>C56</f>
        <v/>
      </c>
      <c r="M56" s="260">
        <f>VLOOKUP(C56,H:J,2,0)</f>
        <v/>
      </c>
      <c r="N56" s="260">
        <f>VLOOKUP(C56,H:J,3,0)</f>
        <v/>
      </c>
      <c r="Q56" s="515" t="n">
        <v>2022</v>
      </c>
      <c r="R56" s="516" t="inlineStr">
        <is>
          <t>Bélgica</t>
        </is>
      </c>
      <c r="S56" s="295" t="n">
        <v>1013675</v>
      </c>
      <c r="T56" s="295" t="n">
        <v>296325</v>
      </c>
      <c r="U56" s="295" t="n"/>
      <c r="V56" s="517" t="n">
        <v>2021</v>
      </c>
      <c r="W56" s="516" t="inlineStr">
        <is>
          <t>Antígua e Barbuda</t>
        </is>
      </c>
      <c r="X56" s="295" t="n">
        <v>587717</v>
      </c>
      <c r="Y56" s="295" t="n">
        <v>297188</v>
      </c>
      <c r="AA56" s="260">
        <f>R56</f>
        <v/>
      </c>
      <c r="AB56" s="260">
        <f>VLOOKUP(R56,W:Y,2,0)</f>
        <v/>
      </c>
      <c r="AC56" s="260">
        <f>VLOOKUP(R56,W:Y,3,0)</f>
        <v/>
      </c>
      <c r="AF56" s="517" t="n">
        <v>2022</v>
      </c>
      <c r="AG56" s="516" t="inlineStr">
        <is>
          <t>Comores</t>
        </is>
      </c>
      <c r="AH56" s="295" t="n">
        <v>1085473</v>
      </c>
      <c r="AI56" s="295" t="n">
        <v>496999</v>
      </c>
      <c r="AK56" s="260">
        <f>R56</f>
        <v/>
      </c>
      <c r="AL56" s="260">
        <f>VLOOKUP(R56,AG:AI,2,0)</f>
        <v/>
      </c>
      <c r="AM56" s="260">
        <f>VLOOKUP(R56,AG:AI,3,0)</f>
        <v/>
      </c>
      <c r="AR56" s="515" t="n">
        <v>2022</v>
      </c>
      <c r="AS56" s="516" t="inlineStr">
        <is>
          <t>Gâmbia</t>
        </is>
      </c>
      <c r="AT56" s="295" t="n">
        <v>837335</v>
      </c>
      <c r="AU56" s="295" t="n">
        <v>503440</v>
      </c>
      <c r="AV56" s="295" t="n"/>
      <c r="AW56" s="517" t="n">
        <v>2021</v>
      </c>
      <c r="AX56" s="516" t="inlineStr">
        <is>
          <t>Romênia</t>
        </is>
      </c>
      <c r="AY56" s="295" t="n">
        <v>617641</v>
      </c>
      <c r="AZ56" s="295" t="n">
        <v>359910</v>
      </c>
      <c r="BB56" s="260">
        <f>AS56</f>
        <v/>
      </c>
      <c r="BC56" s="260">
        <f>VLOOKUP(AS56,AX:AZ,2,0)</f>
        <v/>
      </c>
      <c r="BD56" s="260">
        <f>VLOOKUP(AS56,AX:AZ,3,0)</f>
        <v/>
      </c>
      <c r="BG56" s="515" t="n">
        <v>2022</v>
      </c>
      <c r="BH56" s="516" t="inlineStr">
        <is>
          <t>Seicheles</t>
        </is>
      </c>
      <c r="BI56" s="295" t="n">
        <v>167912</v>
      </c>
      <c r="BJ56" s="295" t="n">
        <v>89631</v>
      </c>
      <c r="BK56" s="295" t="n"/>
      <c r="BL56" s="517" t="n">
        <v>2021</v>
      </c>
      <c r="BM56" s="516" t="inlineStr">
        <is>
          <t>Geórgia</t>
        </is>
      </c>
      <c r="BN56" s="295" t="n">
        <v>86585</v>
      </c>
      <c r="BO56" s="295" t="n">
        <v>71270</v>
      </c>
      <c r="BQ56" s="260">
        <f>BH56</f>
        <v/>
      </c>
      <c r="BR56" s="260">
        <f>VLOOKUP(BH56,BM:BO,2,0)</f>
        <v/>
      </c>
      <c r="BS56" s="260">
        <f>VLOOKUP(BH56,BM:BO,3,0)</f>
        <v/>
      </c>
      <c r="BV56" s="517" t="n">
        <v>2022</v>
      </c>
      <c r="BW56" s="516" t="inlineStr">
        <is>
          <t>Barein</t>
        </is>
      </c>
      <c r="BX56" s="295" t="n">
        <v>149210</v>
      </c>
      <c r="BY56" s="295" t="n">
        <v>73986</v>
      </c>
      <c r="CA56" s="260">
        <f>BH56</f>
        <v/>
      </c>
      <c r="CB56" s="260">
        <f>VLOOKUP(BH56,BW:BY,2,0)</f>
        <v/>
      </c>
      <c r="CC56" s="260">
        <f>VLOOKUP(BH56,BW:BY,3,0)</f>
        <v/>
      </c>
    </row>
    <row r="57" ht="13.5" customHeight="1" s="261">
      <c r="B57" s="515" t="n">
        <v>2022</v>
      </c>
      <c r="C57" s="516" t="inlineStr">
        <is>
          <t>Haiti</t>
        </is>
      </c>
      <c r="D57" s="295" t="n">
        <v>5401818</v>
      </c>
      <c r="E57" s="295" t="n">
        <v>9329735</v>
      </c>
      <c r="F57" s="295" t="n"/>
      <c r="G57" s="517" t="n">
        <v>2021</v>
      </c>
      <c r="H57" s="516" t="inlineStr">
        <is>
          <t>Malásia</t>
        </is>
      </c>
      <c r="I57" s="295" t="n">
        <v>3485557</v>
      </c>
      <c r="J57" s="295" t="n">
        <v>2539316</v>
      </c>
      <c r="L57" s="260">
        <f>C57</f>
        <v/>
      </c>
      <c r="M57" s="260">
        <f>VLOOKUP(C57,H:J,2,0)</f>
        <v/>
      </c>
      <c r="N57" s="260">
        <f>VLOOKUP(C57,H:J,3,0)</f>
        <v/>
      </c>
      <c r="Q57" s="515" t="n">
        <v>2022</v>
      </c>
      <c r="R57" s="516" t="inlineStr">
        <is>
          <t>Moçambique</t>
        </is>
      </c>
      <c r="S57" s="295" t="n">
        <v>915153</v>
      </c>
      <c r="T57" s="295" t="n">
        <v>1440440</v>
      </c>
      <c r="U57" s="295" t="n"/>
      <c r="V57" s="517" t="n">
        <v>2021</v>
      </c>
      <c r="W57" s="516" t="inlineStr">
        <is>
          <t>Uruguai</t>
        </is>
      </c>
      <c r="X57" s="295" t="n">
        <v>587134</v>
      </c>
      <c r="Y57" s="295" t="n">
        <v>307421</v>
      </c>
      <c r="AA57" s="260">
        <f>R57</f>
        <v/>
      </c>
      <c r="AB57" s="260">
        <f>VLOOKUP(R57,W:Y,2,0)</f>
        <v/>
      </c>
      <c r="AC57" s="260">
        <f>VLOOKUP(R57,W:Y,3,0)</f>
        <v/>
      </c>
      <c r="AF57" s="517" t="n">
        <v>2022</v>
      </c>
      <c r="AG57" s="516" t="inlineStr">
        <is>
          <t>Aruba</t>
        </is>
      </c>
      <c r="AH57" s="295" t="n">
        <v>1039654</v>
      </c>
      <c r="AI57" s="295" t="n">
        <v>488754</v>
      </c>
      <c r="AK57" s="260">
        <f>R57</f>
        <v/>
      </c>
      <c r="AL57" s="260">
        <f>VLOOKUP(R57,AG:AI,2,0)</f>
        <v/>
      </c>
      <c r="AM57" s="260">
        <f>VLOOKUP(R57,AG:AI,3,0)</f>
        <v/>
      </c>
      <c r="AR57" s="515" t="n">
        <v>2022</v>
      </c>
      <c r="AS57" s="516" t="inlineStr">
        <is>
          <t>República Centro-Africana</t>
        </is>
      </c>
      <c r="AT57" s="295" t="n">
        <v>785439</v>
      </c>
      <c r="AU57" s="295" t="n">
        <v>404890</v>
      </c>
      <c r="AV57" s="295" t="n"/>
      <c r="AW57" s="517" t="n">
        <v>2021</v>
      </c>
      <c r="AX57" s="516" t="inlineStr">
        <is>
          <t>Congo, República Democrática</t>
        </is>
      </c>
      <c r="AY57" s="295" t="n">
        <v>558015</v>
      </c>
      <c r="AZ57" s="295" t="n">
        <v>507413</v>
      </c>
      <c r="BB57" s="260">
        <f>AS57</f>
        <v/>
      </c>
      <c r="BC57" s="260">
        <f>VLOOKUP(AS57,AX:AZ,2,0)</f>
        <v/>
      </c>
      <c r="BD57" s="260">
        <f>VLOOKUP(AS57,AX:AZ,3,0)</f>
        <v/>
      </c>
      <c r="BG57" s="515" t="n">
        <v>2022</v>
      </c>
      <c r="BH57" s="516" t="inlineStr">
        <is>
          <t>Montenegro</t>
        </is>
      </c>
      <c r="BI57" s="295" t="n">
        <v>136094</v>
      </c>
      <c r="BJ57" s="295" t="n">
        <v>53529</v>
      </c>
      <c r="BK57" s="295" t="n"/>
      <c r="BL57" s="517" t="n">
        <v>2021</v>
      </c>
      <c r="BM57" s="516" t="inlineStr">
        <is>
          <t>Congo</t>
        </is>
      </c>
      <c r="BN57" s="295" t="n">
        <v>82245</v>
      </c>
      <c r="BO57" s="295" t="n">
        <v>54264</v>
      </c>
      <c r="BQ57" s="260">
        <f>BH57</f>
        <v/>
      </c>
      <c r="BR57" s="260">
        <f>VLOOKUP(BH57,BM:BO,2,0)</f>
        <v/>
      </c>
      <c r="BS57" s="260">
        <f>VLOOKUP(BH57,BM:BO,3,0)</f>
        <v/>
      </c>
      <c r="BV57" s="517" t="n">
        <v>2022</v>
      </c>
      <c r="BW57" s="516" t="inlineStr">
        <is>
          <t>Turquia</t>
        </is>
      </c>
      <c r="BX57" s="295" t="n">
        <v>141603</v>
      </c>
      <c r="BY57" s="295" t="n">
        <v>81000</v>
      </c>
      <c r="CA57" s="260">
        <f>BH57</f>
        <v/>
      </c>
      <c r="CB57" s="260">
        <f>VLOOKUP(BH57,BW:BY,2,0)</f>
        <v/>
      </c>
      <c r="CC57" s="260">
        <f>VLOOKUP(BH57,BW:BY,3,0)</f>
        <v/>
      </c>
    </row>
    <row r="58" ht="13.5" customHeight="1" s="261">
      <c r="B58" s="515" t="n">
        <v>2022</v>
      </c>
      <c r="C58" s="516" t="inlineStr">
        <is>
          <t>Libéria</t>
        </is>
      </c>
      <c r="D58" s="295" t="n">
        <v>5209138</v>
      </c>
      <c r="E58" s="295" t="n">
        <v>6689757</v>
      </c>
      <c r="F58" s="295" t="n"/>
      <c r="G58" s="517" t="n">
        <v>2021</v>
      </c>
      <c r="H58" s="516" t="inlineStr">
        <is>
          <t>Aruba</t>
        </is>
      </c>
      <c r="I58" s="295" t="n">
        <v>3359811</v>
      </c>
      <c r="J58" s="295" t="n">
        <v>2255782</v>
      </c>
      <c r="L58" s="260">
        <f>C58</f>
        <v/>
      </c>
      <c r="M58" s="260">
        <f>VLOOKUP(C58,H:J,2,0)</f>
        <v/>
      </c>
      <c r="N58" s="260">
        <f>VLOOKUP(C58,H:J,3,0)</f>
        <v/>
      </c>
      <c r="Q58" s="515" t="n">
        <v>2022</v>
      </c>
      <c r="R58" s="516" t="inlineStr">
        <is>
          <t>Líbano</t>
        </is>
      </c>
      <c r="S58" s="295" t="n">
        <v>912491</v>
      </c>
      <c r="T58" s="295" t="n">
        <v>270558</v>
      </c>
      <c r="U58" s="295" t="n"/>
      <c r="V58" s="517" t="n">
        <v>2021</v>
      </c>
      <c r="W58" s="516" t="inlineStr">
        <is>
          <t>Namíbia</t>
        </is>
      </c>
      <c r="X58" s="295" t="n">
        <v>577925</v>
      </c>
      <c r="Y58" s="295" t="n">
        <v>1116666</v>
      </c>
      <c r="AA58" s="260">
        <f>R58</f>
        <v/>
      </c>
      <c r="AB58" s="260">
        <f>VLOOKUP(R58,W:Y,2,0)</f>
        <v/>
      </c>
      <c r="AC58" s="260">
        <f>VLOOKUP(R58,W:Y,3,0)</f>
        <v/>
      </c>
      <c r="AF58" s="517" t="n">
        <v>2022</v>
      </c>
      <c r="AG58" s="516" t="inlineStr">
        <is>
          <t>Quênia</t>
        </is>
      </c>
      <c r="AH58" s="295" t="n">
        <v>975079</v>
      </c>
      <c r="AI58" s="295" t="n">
        <v>514775</v>
      </c>
      <c r="AK58" s="260">
        <f>R58</f>
        <v/>
      </c>
      <c r="AL58" s="260">
        <f>VLOOKUP(R58,AG:AI,2,0)</f>
        <v/>
      </c>
      <c r="AM58" s="260">
        <f>VLOOKUP(R58,AG:AI,3,0)</f>
        <v/>
      </c>
      <c r="AR58" s="515" t="n">
        <v>2022</v>
      </c>
      <c r="AS58" s="516" t="inlineStr">
        <is>
          <t>Somália</t>
        </is>
      </c>
      <c r="AT58" s="295" t="n">
        <v>758342</v>
      </c>
      <c r="AU58" s="295" t="n">
        <v>393061</v>
      </c>
      <c r="AV58" s="295" t="n"/>
      <c r="AW58" s="517" t="n">
        <v>2021</v>
      </c>
      <c r="AX58" s="516" t="inlineStr">
        <is>
          <t>Haiti</t>
        </is>
      </c>
      <c r="AY58" s="295" t="n">
        <v>527939</v>
      </c>
      <c r="AZ58" s="295" t="n">
        <v>687262</v>
      </c>
      <c r="BB58" s="260">
        <f>AS58</f>
        <v/>
      </c>
      <c r="BC58" s="260">
        <f>VLOOKUP(AS58,AX:AZ,2,0)</f>
        <v/>
      </c>
      <c r="BD58" s="260">
        <f>VLOOKUP(AS58,AX:AZ,3,0)</f>
        <v/>
      </c>
      <c r="BG58" s="515" t="n">
        <v>2022</v>
      </c>
      <c r="BH58" s="516" t="inlineStr">
        <is>
          <t>Marrocos</t>
        </is>
      </c>
      <c r="BI58" s="295" t="n">
        <v>125527</v>
      </c>
      <c r="BJ58" s="295" t="n">
        <v>47998</v>
      </c>
      <c r="BK58" s="295" t="n"/>
      <c r="BL58" s="517" t="n">
        <v>2021</v>
      </c>
      <c r="BM58" s="516" t="inlineStr">
        <is>
          <t>Moçambique</t>
        </is>
      </c>
      <c r="BN58" s="295" t="n">
        <v>81046</v>
      </c>
      <c r="BO58" s="295" t="n">
        <v>76545</v>
      </c>
      <c r="BQ58" s="260">
        <f>BH58</f>
        <v/>
      </c>
      <c r="BR58" s="260">
        <f>VLOOKUP(BH58,BM:BO,2,0)</f>
        <v/>
      </c>
      <c r="BS58" s="260">
        <f>VLOOKUP(BH58,BM:BO,3,0)</f>
        <v/>
      </c>
      <c r="BV58" s="517" t="n">
        <v>2022</v>
      </c>
      <c r="BW58" s="516" t="inlineStr">
        <is>
          <t>Geórgia</t>
        </is>
      </c>
      <c r="BX58" s="295" t="n">
        <v>139977</v>
      </c>
      <c r="BY58" s="295" t="n">
        <v>94165</v>
      </c>
      <c r="CA58" s="260">
        <f>BH58</f>
        <v/>
      </c>
      <c r="CB58" s="260">
        <f>VLOOKUP(BH58,BW:BY,2,0)</f>
        <v/>
      </c>
      <c r="CC58" s="260">
        <f>VLOOKUP(BH58,BW:BY,3,0)</f>
        <v/>
      </c>
    </row>
    <row r="59" ht="13.5" customHeight="1" s="261">
      <c r="B59" s="515" t="n">
        <v>2022</v>
      </c>
      <c r="C59" s="516" t="inlineStr">
        <is>
          <t>Granada</t>
        </is>
      </c>
      <c r="D59" s="295" t="n">
        <v>5182415</v>
      </c>
      <c r="E59" s="295" t="n">
        <v>2359198</v>
      </c>
      <c r="F59" s="295" t="n"/>
      <c r="G59" s="517" t="n">
        <v>2021</v>
      </c>
      <c r="H59" s="516" t="inlineStr">
        <is>
          <t>Moçambique</t>
        </is>
      </c>
      <c r="I59" s="295" t="n">
        <v>3219327</v>
      </c>
      <c r="J59" s="295" t="n">
        <v>6909849</v>
      </c>
      <c r="L59" s="260">
        <f>C59</f>
        <v/>
      </c>
      <c r="M59" s="260">
        <f>VLOOKUP(C59,H:J,2,0)</f>
        <v/>
      </c>
      <c r="N59" s="260">
        <f>VLOOKUP(C59,H:J,3,0)</f>
        <v/>
      </c>
      <c r="Q59" s="515" t="n">
        <v>2022</v>
      </c>
      <c r="R59" s="516" t="inlineStr">
        <is>
          <t>Haiti</t>
        </is>
      </c>
      <c r="S59" s="295" t="n">
        <v>897746</v>
      </c>
      <c r="T59" s="295" t="n">
        <v>1462638</v>
      </c>
      <c r="U59" s="295" t="n"/>
      <c r="V59" s="517" t="n">
        <v>2021</v>
      </c>
      <c r="W59" s="516" t="inlineStr">
        <is>
          <t>Irlanda</t>
        </is>
      </c>
      <c r="X59" s="295" t="n">
        <v>543045</v>
      </c>
      <c r="Y59" s="295" t="n">
        <v>209830</v>
      </c>
      <c r="AA59" s="260">
        <f>R59</f>
        <v/>
      </c>
      <c r="AB59" s="260">
        <f>VLOOKUP(R59,W:Y,2,0)</f>
        <v/>
      </c>
      <c r="AC59" s="260">
        <f>VLOOKUP(R59,W:Y,3,0)</f>
        <v/>
      </c>
      <c r="AF59" s="517" t="n">
        <v>2022</v>
      </c>
      <c r="AG59" s="516" t="inlineStr">
        <is>
          <t>Cabo Verde</t>
        </is>
      </c>
      <c r="AH59" s="295" t="n">
        <v>954754</v>
      </c>
      <c r="AI59" s="295" t="n">
        <v>579346</v>
      </c>
      <c r="AK59" s="260">
        <f>R59</f>
        <v/>
      </c>
      <c r="AL59" s="260">
        <f>VLOOKUP(R59,AG:AI,2,0)</f>
        <v/>
      </c>
      <c r="AM59" s="260">
        <f>VLOOKUP(R59,AG:AI,3,0)</f>
        <v/>
      </c>
      <c r="AR59" s="515" t="n">
        <v>2022</v>
      </c>
      <c r="AS59" s="516" t="inlineStr">
        <is>
          <t>Paraguai</t>
        </is>
      </c>
      <c r="AT59" s="295" t="n">
        <v>650332</v>
      </c>
      <c r="AU59" s="295" t="n">
        <v>248916</v>
      </c>
      <c r="AV59" s="295" t="n"/>
      <c r="AW59" s="517" t="n">
        <v>2021</v>
      </c>
      <c r="AX59" s="516" t="inlineStr">
        <is>
          <t>Bélgica</t>
        </is>
      </c>
      <c r="AY59" s="295" t="n">
        <v>482492</v>
      </c>
      <c r="AZ59" s="295" t="n">
        <v>270790</v>
      </c>
      <c r="BB59" s="260">
        <f>AS59</f>
        <v/>
      </c>
      <c r="BC59" s="260">
        <f>VLOOKUP(AS59,AX:AZ,2,0)</f>
        <v/>
      </c>
      <c r="BD59" s="260">
        <f>VLOOKUP(AS59,AX:AZ,3,0)</f>
        <v/>
      </c>
      <c r="BG59" s="515" t="n">
        <v>2022</v>
      </c>
      <c r="BH59" s="516" t="inlineStr">
        <is>
          <t>Turquia</t>
        </is>
      </c>
      <c r="BI59" s="295" t="n">
        <v>118629</v>
      </c>
      <c r="BJ59" s="295" t="n">
        <v>64506</v>
      </c>
      <c r="BK59" s="295" t="n"/>
      <c r="BL59" s="517" t="n">
        <v>2021</v>
      </c>
      <c r="BM59" s="516" t="inlineStr">
        <is>
          <t>Tailândia</t>
        </is>
      </c>
      <c r="BN59" s="295" t="n">
        <v>70124</v>
      </c>
      <c r="BO59" s="295" t="n">
        <v>53925</v>
      </c>
      <c r="BQ59" s="260">
        <f>BH59</f>
        <v/>
      </c>
      <c r="BR59" s="260">
        <f>VLOOKUP(BH59,BM:BO,2,0)</f>
        <v/>
      </c>
      <c r="BS59" s="260">
        <f>VLOOKUP(BH59,BM:BO,3,0)</f>
        <v/>
      </c>
      <c r="BV59" s="517" t="n">
        <v>2022</v>
      </c>
      <c r="BW59" s="516" t="inlineStr">
        <is>
          <t>Gâmbia</t>
        </is>
      </c>
      <c r="BX59" s="295" t="n">
        <v>136493</v>
      </c>
      <c r="BY59" s="295" t="n">
        <v>95715</v>
      </c>
      <c r="CA59" s="260">
        <f>BH59</f>
        <v/>
      </c>
      <c r="CB59" s="260">
        <f>VLOOKUP(BH59,BW:BY,2,0)</f>
        <v/>
      </c>
      <c r="CC59" s="260">
        <f>VLOOKUP(BH59,BW:BY,3,0)</f>
        <v/>
      </c>
    </row>
    <row r="60" ht="13.5" customHeight="1" s="261">
      <c r="B60" s="515" t="n">
        <v>2022</v>
      </c>
      <c r="C60" s="516" t="inlineStr">
        <is>
          <t>Aruba</t>
        </is>
      </c>
      <c r="D60" s="295" t="n">
        <v>5109564</v>
      </c>
      <c r="E60" s="295" t="n">
        <v>2543838</v>
      </c>
      <c r="F60" s="295" t="n"/>
      <c r="G60" s="517" t="n">
        <v>2021</v>
      </c>
      <c r="H60" s="516" t="inlineStr">
        <is>
          <t>Granada</t>
        </is>
      </c>
      <c r="I60" s="295" t="n">
        <v>3124367</v>
      </c>
      <c r="J60" s="295" t="n">
        <v>1729243</v>
      </c>
      <c r="L60" s="260">
        <f>C60</f>
        <v/>
      </c>
      <c r="M60" s="260">
        <f>VLOOKUP(C60,H:J,2,0)</f>
        <v/>
      </c>
      <c r="N60" s="260">
        <f>VLOOKUP(C60,H:J,3,0)</f>
        <v/>
      </c>
      <c r="Q60" s="515" t="n">
        <v>2022</v>
      </c>
      <c r="R60" s="516" t="inlineStr">
        <is>
          <t>Guiné</t>
        </is>
      </c>
      <c r="S60" s="295" t="n">
        <v>843376</v>
      </c>
      <c r="T60" s="295" t="n">
        <v>631191</v>
      </c>
      <c r="U60" s="295" t="n"/>
      <c r="V60" s="517" t="n">
        <v>2021</v>
      </c>
      <c r="W60" s="516" t="inlineStr">
        <is>
          <t>Haiti</t>
        </is>
      </c>
      <c r="X60" s="295" t="n">
        <v>516074</v>
      </c>
      <c r="Y60" s="295" t="n">
        <v>804856</v>
      </c>
      <c r="AA60" s="260">
        <f>R60</f>
        <v/>
      </c>
      <c r="AB60" s="260">
        <f>VLOOKUP(R60,W:Y,2,0)</f>
        <v/>
      </c>
      <c r="AC60" s="260">
        <f>VLOOKUP(R60,W:Y,3,0)</f>
        <v/>
      </c>
      <c r="AF60" s="517" t="n">
        <v>2022</v>
      </c>
      <c r="AG60" s="516" t="inlineStr">
        <is>
          <t>Antígua e Barbuda</t>
        </is>
      </c>
      <c r="AH60" s="295" t="n">
        <v>932017</v>
      </c>
      <c r="AI60" s="295" t="n">
        <v>313768</v>
      </c>
      <c r="AK60" s="260">
        <f>R60</f>
        <v/>
      </c>
      <c r="AL60" s="260">
        <f>VLOOKUP(R60,AG:AI,2,0)</f>
        <v/>
      </c>
      <c r="AM60" s="260">
        <f>VLOOKUP(R60,AG:AI,3,0)</f>
        <v/>
      </c>
      <c r="AR60" s="515" t="n">
        <v>2022</v>
      </c>
      <c r="AS60" s="516" t="inlineStr">
        <is>
          <t>Sint Maarten</t>
        </is>
      </c>
      <c r="AT60" s="295" t="n">
        <v>640414</v>
      </c>
      <c r="AU60" s="295" t="n">
        <v>243071</v>
      </c>
      <c r="AV60" s="295" t="n"/>
      <c r="AW60" s="517" t="n">
        <v>2021</v>
      </c>
      <c r="AX60" s="516" t="inlineStr">
        <is>
          <t>Guiné</t>
        </is>
      </c>
      <c r="AY60" s="295" t="n">
        <v>481226</v>
      </c>
      <c r="AZ60" s="295" t="n">
        <v>339692</v>
      </c>
      <c r="BB60" s="260">
        <f>AS60</f>
        <v/>
      </c>
      <c r="BC60" s="260">
        <f>VLOOKUP(AS60,AX:AZ,2,0)</f>
        <v/>
      </c>
      <c r="BD60" s="260">
        <f>VLOOKUP(AS60,AX:AZ,3,0)</f>
        <v/>
      </c>
      <c r="BG60" s="515" t="n">
        <v>2022</v>
      </c>
      <c r="BH60" s="516" t="inlineStr">
        <is>
          <t>Curaçao</t>
        </is>
      </c>
      <c r="BI60" s="295" t="n">
        <v>114259</v>
      </c>
      <c r="BJ60" s="295" t="n">
        <v>50963</v>
      </c>
      <c r="BK60" s="295" t="n"/>
      <c r="BL60" s="517" t="n">
        <v>2021</v>
      </c>
      <c r="BM60" s="516" t="inlineStr">
        <is>
          <t>Haiti</t>
        </is>
      </c>
      <c r="BN60" s="295" t="n">
        <v>60821</v>
      </c>
      <c r="BO60" s="295" t="n">
        <v>54450</v>
      </c>
      <c r="BQ60" s="260">
        <f>BH60</f>
        <v/>
      </c>
      <c r="BR60" s="260">
        <f>VLOOKUP(BH60,BM:BO,2,0)</f>
        <v/>
      </c>
      <c r="BS60" s="260">
        <f>VLOOKUP(BH60,BM:BO,3,0)</f>
        <v/>
      </c>
      <c r="BV60" s="517" t="n">
        <v>2022</v>
      </c>
      <c r="BW60" s="516" t="inlineStr">
        <is>
          <t>Dominica</t>
        </is>
      </c>
      <c r="BX60" s="295" t="n">
        <v>133857</v>
      </c>
      <c r="BY60" s="295" t="n">
        <v>48149</v>
      </c>
      <c r="CA60" s="260">
        <f>BH60</f>
        <v/>
      </c>
      <c r="CB60" s="260">
        <f>VLOOKUP(BH60,BW:BY,2,0)</f>
        <v/>
      </c>
      <c r="CC60" s="260">
        <f>VLOOKUP(BH60,BW:BY,3,0)</f>
        <v/>
      </c>
    </row>
    <row r="61" ht="13.5" customHeight="1" s="261">
      <c r="B61" s="515" t="n">
        <v>2022</v>
      </c>
      <c r="C61" s="516" t="inlineStr">
        <is>
          <t>Comores</t>
        </is>
      </c>
      <c r="D61" s="295" t="n">
        <v>5060887</v>
      </c>
      <c r="E61" s="295" t="n">
        <v>2246603</v>
      </c>
      <c r="F61" s="295" t="n"/>
      <c r="G61" s="517" t="n">
        <v>2021</v>
      </c>
      <c r="H61" s="516" t="inlineStr">
        <is>
          <t>Serra Leoa</t>
        </is>
      </c>
      <c r="I61" s="295" t="n">
        <v>3020628</v>
      </c>
      <c r="J61" s="295" t="n">
        <v>2486726</v>
      </c>
      <c r="L61" s="260">
        <f>C61</f>
        <v/>
      </c>
      <c r="M61" s="260">
        <f>VLOOKUP(C61,H:J,2,0)</f>
        <v/>
      </c>
      <c r="N61" s="260">
        <f>VLOOKUP(C61,H:J,3,0)</f>
        <v/>
      </c>
      <c r="Q61" s="515" t="n">
        <v>2022</v>
      </c>
      <c r="R61" s="516" t="inlineStr">
        <is>
          <t>Comores</t>
        </is>
      </c>
      <c r="S61" s="295" t="n">
        <v>837992</v>
      </c>
      <c r="T61" s="295" t="n">
        <v>352529</v>
      </c>
      <c r="U61" s="295" t="n"/>
      <c r="V61" s="517" t="n">
        <v>2021</v>
      </c>
      <c r="W61" s="516" t="inlineStr">
        <is>
          <t>Gabão</t>
        </is>
      </c>
      <c r="X61" s="295" t="n">
        <v>478298</v>
      </c>
      <c r="Y61" s="295" t="n">
        <v>391667</v>
      </c>
      <c r="AA61" s="260">
        <f>R61</f>
        <v/>
      </c>
      <c r="AB61" s="260">
        <f>VLOOKUP(R61,W:Y,2,0)</f>
        <v/>
      </c>
      <c r="AC61" s="260">
        <f>VLOOKUP(R61,W:Y,3,0)</f>
        <v/>
      </c>
      <c r="AF61" s="517" t="n">
        <v>2022</v>
      </c>
      <c r="AG61" s="516" t="inlineStr">
        <is>
          <t>Sudão do Sul</t>
        </is>
      </c>
      <c r="AH61" s="295" t="n">
        <v>929549</v>
      </c>
      <c r="AI61" s="295" t="n">
        <v>453490</v>
      </c>
      <c r="AK61" s="260">
        <f>R61</f>
        <v/>
      </c>
      <c r="AL61" s="260">
        <f>VLOOKUP(R61,AG:AI,2,0)</f>
        <v/>
      </c>
      <c r="AM61" s="260">
        <f>VLOOKUP(R61,AG:AI,3,0)</f>
        <v/>
      </c>
      <c r="AR61" s="515" t="n">
        <v>2022</v>
      </c>
      <c r="AS61" s="516" t="inlineStr">
        <is>
          <t>São Cristóvão e Névis</t>
        </is>
      </c>
      <c r="AT61" s="295" t="n">
        <v>614487</v>
      </c>
      <c r="AU61" s="295" t="n">
        <v>370314</v>
      </c>
      <c r="AV61" s="295" t="n"/>
      <c r="AW61" s="517" t="n">
        <v>2021</v>
      </c>
      <c r="AX61" s="516" t="inlineStr">
        <is>
          <t>Gâmbia</t>
        </is>
      </c>
      <c r="AY61" s="295" t="n">
        <v>458033</v>
      </c>
      <c r="AZ61" s="295" t="n">
        <v>338224</v>
      </c>
      <c r="BB61" s="260">
        <f>AS61</f>
        <v/>
      </c>
      <c r="BC61" s="260">
        <f>VLOOKUP(AS61,AX:AZ,2,0)</f>
        <v/>
      </c>
      <c r="BD61" s="260">
        <f>VLOOKUP(AS61,AX:AZ,3,0)</f>
        <v/>
      </c>
      <c r="BG61" s="515" t="n">
        <v>2022</v>
      </c>
      <c r="BH61" s="516" t="inlineStr">
        <is>
          <t>Paraguai</t>
        </is>
      </c>
      <c r="BI61" s="295" t="n">
        <v>106895</v>
      </c>
      <c r="BJ61" s="295" t="n">
        <v>28835</v>
      </c>
      <c r="BK61" s="295" t="n"/>
      <c r="BL61" s="517" t="n">
        <v>2021</v>
      </c>
      <c r="BM61" s="516" t="inlineStr">
        <is>
          <t>Djibuti</t>
        </is>
      </c>
      <c r="BN61" s="295" t="n">
        <v>56920</v>
      </c>
      <c r="BO61" s="295" t="n">
        <v>43020</v>
      </c>
      <c r="BQ61" s="260">
        <f>BH61</f>
        <v/>
      </c>
      <c r="BR61" s="260">
        <f>VLOOKUP(BH61,BM:BO,2,0)</f>
        <v/>
      </c>
      <c r="BS61" s="260">
        <f>VLOOKUP(BH61,BM:BO,3,0)</f>
        <v/>
      </c>
      <c r="BV61" s="517" t="n">
        <v>2022</v>
      </c>
      <c r="BW61" s="516" t="inlineStr">
        <is>
          <t>Paraguai</t>
        </is>
      </c>
      <c r="BX61" s="295" t="n">
        <v>129343</v>
      </c>
      <c r="BY61" s="295" t="n">
        <v>50136</v>
      </c>
      <c r="CA61" s="260">
        <f>BH61</f>
        <v/>
      </c>
      <c r="CB61" s="260">
        <f>VLOOKUP(BH61,BW:BY,2,0)</f>
        <v/>
      </c>
      <c r="CC61" s="260">
        <f>VLOOKUP(BH61,BW:BY,3,0)</f>
        <v/>
      </c>
    </row>
    <row r="62" ht="13.5" customHeight="1" s="261">
      <c r="B62" s="515" t="n">
        <v>2022</v>
      </c>
      <c r="C62" s="516" t="inlineStr">
        <is>
          <t>Curaçao</t>
        </is>
      </c>
      <c r="D62" s="295" t="n">
        <v>4906183</v>
      </c>
      <c r="E62" s="295" t="n">
        <v>2677590</v>
      </c>
      <c r="F62" s="295" t="n"/>
      <c r="G62" s="517" t="n">
        <v>2021</v>
      </c>
      <c r="H62" s="516" t="inlineStr">
        <is>
          <t>Antígua e Barbuda</t>
        </is>
      </c>
      <c r="I62" s="295" t="n">
        <v>2972695</v>
      </c>
      <c r="J62" s="295" t="n">
        <v>1607526</v>
      </c>
      <c r="L62" s="260">
        <f>C62</f>
        <v/>
      </c>
      <c r="M62" s="260">
        <f>VLOOKUP(C62,H:J,2,0)</f>
        <v/>
      </c>
      <c r="N62" s="260">
        <f>VLOOKUP(C62,H:J,3,0)</f>
        <v/>
      </c>
      <c r="Q62" s="515" t="n">
        <v>2022</v>
      </c>
      <c r="R62" s="516" t="inlineStr">
        <is>
          <t>Guiné Equatorial</t>
        </is>
      </c>
      <c r="S62" s="295" t="n">
        <v>817235</v>
      </c>
      <c r="T62" s="295" t="n">
        <v>452710</v>
      </c>
      <c r="U62" s="295" t="n"/>
      <c r="V62" s="517" t="n">
        <v>2021</v>
      </c>
      <c r="W62" s="516" t="inlineStr">
        <is>
          <t>Curaçao</t>
        </is>
      </c>
      <c r="X62" s="295" t="n">
        <v>473405</v>
      </c>
      <c r="Y62" s="295" t="n">
        <v>281386</v>
      </c>
      <c r="AA62" s="260">
        <f>R62</f>
        <v/>
      </c>
      <c r="AB62" s="260">
        <f>VLOOKUP(R62,W:Y,2,0)</f>
        <v/>
      </c>
      <c r="AC62" s="260">
        <f>VLOOKUP(R62,W:Y,3,0)</f>
        <v/>
      </c>
      <c r="AF62" s="517" t="n">
        <v>2022</v>
      </c>
      <c r="AG62" s="516" t="inlineStr">
        <is>
          <t>Mayotte</t>
        </is>
      </c>
      <c r="AH62" s="295" t="n">
        <v>912141</v>
      </c>
      <c r="AI62" s="295" t="n">
        <v>275950</v>
      </c>
      <c r="AK62" s="260">
        <f>R62</f>
        <v/>
      </c>
      <c r="AL62" s="260">
        <f>VLOOKUP(R62,AG:AI,2,0)</f>
        <v/>
      </c>
      <c r="AM62" s="260">
        <f>VLOOKUP(R62,AG:AI,3,0)</f>
        <v/>
      </c>
      <c r="AR62" s="515" t="n">
        <v>2022</v>
      </c>
      <c r="AS62" s="516" t="inlineStr">
        <is>
          <t>Benin</t>
        </is>
      </c>
      <c r="AT62" s="295" t="n">
        <v>589610</v>
      </c>
      <c r="AU62" s="295" t="n">
        <v>373194</v>
      </c>
      <c r="AV62" s="295" t="n"/>
      <c r="AW62" s="517" t="n">
        <v>2021</v>
      </c>
      <c r="AX62" s="516" t="inlineStr">
        <is>
          <t>Paraguai</t>
        </is>
      </c>
      <c r="AY62" s="295" t="n">
        <v>428518</v>
      </c>
      <c r="AZ62" s="295" t="n">
        <v>170523</v>
      </c>
      <c r="BB62" s="260">
        <f>AS62</f>
        <v/>
      </c>
      <c r="BC62" s="260">
        <f>VLOOKUP(AS62,AX:AZ,2,0)</f>
        <v/>
      </c>
      <c r="BD62" s="260">
        <f>VLOOKUP(AS62,AX:AZ,3,0)</f>
        <v/>
      </c>
      <c r="BG62" s="515" t="n">
        <v>2022</v>
      </c>
      <c r="BH62" s="516" t="inlineStr">
        <is>
          <t>Gabão</t>
        </is>
      </c>
      <c r="BI62" s="295" t="n">
        <v>100368</v>
      </c>
      <c r="BJ62" s="295" t="n">
        <v>29504</v>
      </c>
      <c r="BK62" s="295" t="n"/>
      <c r="BL62" s="517" t="n">
        <v>2021</v>
      </c>
      <c r="BM62" s="516" t="inlineStr">
        <is>
          <t>Congo, República Democrática</t>
        </is>
      </c>
      <c r="BN62" s="295" t="n">
        <v>55099</v>
      </c>
      <c r="BO62" s="295" t="n">
        <v>29998</v>
      </c>
      <c r="BQ62" s="260">
        <f>BH62</f>
        <v/>
      </c>
      <c r="BR62" s="260">
        <f>VLOOKUP(BH62,BM:BO,2,0)</f>
        <v/>
      </c>
      <c r="BS62" s="260">
        <f>VLOOKUP(BH62,BM:BO,3,0)</f>
        <v/>
      </c>
      <c r="BV62" s="517" t="n">
        <v>2022</v>
      </c>
      <c r="BW62" s="516" t="inlineStr">
        <is>
          <t>Marrocos</t>
        </is>
      </c>
      <c r="BX62" s="295" t="n">
        <v>117019</v>
      </c>
      <c r="BY62" s="295" t="n">
        <v>44829</v>
      </c>
      <c r="CA62" s="260">
        <f>BH62</f>
        <v/>
      </c>
      <c r="CB62" s="260">
        <f>VLOOKUP(BH62,BW:BY,2,0)</f>
        <v/>
      </c>
      <c r="CC62" s="260">
        <f>VLOOKUP(BH62,BW:BY,3,0)</f>
        <v/>
      </c>
    </row>
    <row r="63" ht="13.5" customHeight="1" s="261">
      <c r="B63" s="515" t="n">
        <v>2022</v>
      </c>
      <c r="C63" s="516" t="inlineStr">
        <is>
          <t>Antígua e Barbuda</t>
        </is>
      </c>
      <c r="D63" s="295" t="n">
        <v>4238234</v>
      </c>
      <c r="E63" s="295" t="n">
        <v>1691509</v>
      </c>
      <c r="F63" s="295" t="n"/>
      <c r="G63" s="517" t="n">
        <v>2021</v>
      </c>
      <c r="H63" s="516" t="inlineStr">
        <is>
          <t>Libéria</t>
        </is>
      </c>
      <c r="I63" s="295" t="n">
        <v>2848850</v>
      </c>
      <c r="J63" s="295" t="n">
        <v>3383416</v>
      </c>
      <c r="L63" s="260">
        <f>C63</f>
        <v/>
      </c>
      <c r="M63" s="260">
        <f>VLOOKUP(C63,H:J,2,0)</f>
        <v/>
      </c>
      <c r="N63" s="260">
        <f>VLOOKUP(C63,H:J,3,0)</f>
        <v/>
      </c>
      <c r="Q63" s="515" t="n">
        <v>2022</v>
      </c>
      <c r="R63" s="516" t="inlineStr">
        <is>
          <t>Suriname</t>
        </is>
      </c>
      <c r="S63" s="295" t="n">
        <v>816456</v>
      </c>
      <c r="T63" s="295" t="n">
        <v>393406</v>
      </c>
      <c r="U63" s="295" t="n"/>
      <c r="V63" s="517" t="n">
        <v>2021</v>
      </c>
      <c r="W63" s="516" t="inlineStr">
        <is>
          <t>Moçambique</t>
        </is>
      </c>
      <c r="X63" s="295" t="n">
        <v>454476</v>
      </c>
      <c r="Y63" s="295" t="n">
        <v>1004573</v>
      </c>
      <c r="AA63" s="260">
        <f>R63</f>
        <v/>
      </c>
      <c r="AB63" s="260">
        <f>VLOOKUP(R63,W:Y,2,0)</f>
        <v/>
      </c>
      <c r="AC63" s="260">
        <f>VLOOKUP(R63,W:Y,3,0)</f>
        <v/>
      </c>
      <c r="AF63" s="517" t="n">
        <v>2022</v>
      </c>
      <c r="AG63" s="516" t="inlineStr">
        <is>
          <t>Haiti</t>
        </is>
      </c>
      <c r="AH63" s="295" t="n">
        <v>902595</v>
      </c>
      <c r="AI63" s="295" t="n">
        <v>1467272</v>
      </c>
      <c r="AK63" s="260">
        <f>R63</f>
        <v/>
      </c>
      <c r="AL63" s="260">
        <f>VLOOKUP(R63,AG:AI,2,0)</f>
        <v/>
      </c>
      <c r="AM63" s="260">
        <f>VLOOKUP(R63,AG:AI,3,0)</f>
        <v/>
      </c>
      <c r="AR63" s="515" t="n">
        <v>2022</v>
      </c>
      <c r="AS63" s="516" t="inlineStr">
        <is>
          <t>Timor Leste</t>
        </is>
      </c>
      <c r="AT63" s="295" t="n">
        <v>555866</v>
      </c>
      <c r="AU63" s="295" t="n">
        <v>384100</v>
      </c>
      <c r="AV63" s="295" t="n"/>
      <c r="AW63" s="517" t="n">
        <v>2021</v>
      </c>
      <c r="AX63" s="516" t="inlineStr">
        <is>
          <t>Suriname</t>
        </is>
      </c>
      <c r="AY63" s="295" t="n">
        <v>419962</v>
      </c>
      <c r="AZ63" s="295" t="n">
        <v>235695</v>
      </c>
      <c r="BB63" s="260">
        <f>AS63</f>
        <v/>
      </c>
      <c r="BC63" s="260">
        <f>VLOOKUP(AS63,AX:AZ,2,0)</f>
        <v/>
      </c>
      <c r="BD63" s="260">
        <f>VLOOKUP(AS63,AX:AZ,3,0)</f>
        <v/>
      </c>
      <c r="BG63" s="515" t="n">
        <v>2022</v>
      </c>
      <c r="BH63" s="516" t="inlineStr">
        <is>
          <t>Dominica</t>
        </is>
      </c>
      <c r="BI63" s="295" t="n">
        <v>99515</v>
      </c>
      <c r="BJ63" s="295" t="n">
        <v>34964</v>
      </c>
      <c r="BK63" s="295" t="n"/>
      <c r="BL63" s="517" t="n">
        <v>2021</v>
      </c>
      <c r="BM63" s="516" t="inlineStr">
        <is>
          <t>Trinidad e Tobago</t>
        </is>
      </c>
      <c r="BN63" s="295" t="n">
        <v>54486</v>
      </c>
      <c r="BO63" s="295" t="n">
        <v>39428</v>
      </c>
      <c r="BQ63" s="260">
        <f>BH63</f>
        <v/>
      </c>
      <c r="BR63" s="260">
        <f>VLOOKUP(BH63,BM:BO,2,0)</f>
        <v/>
      </c>
      <c r="BS63" s="260">
        <f>VLOOKUP(BH63,BM:BO,3,0)</f>
        <v/>
      </c>
      <c r="BV63" s="517" t="n">
        <v>2022</v>
      </c>
      <c r="BW63" s="516" t="inlineStr">
        <is>
          <t>Mauritânia</t>
        </is>
      </c>
      <c r="BX63" s="295" t="n">
        <v>101976</v>
      </c>
      <c r="BY63" s="295" t="n">
        <v>61921</v>
      </c>
      <c r="CA63" s="260">
        <f>BH63</f>
        <v/>
      </c>
      <c r="CB63" s="260">
        <f>VLOOKUP(BH63,BW:BY,2,0)</f>
        <v/>
      </c>
      <c r="CC63" s="260">
        <f>VLOOKUP(BH63,BW:BY,3,0)</f>
        <v/>
      </c>
    </row>
    <row r="64" ht="13.5" customHeight="1" s="261">
      <c r="B64" s="515" t="n">
        <v>2022</v>
      </c>
      <c r="C64" s="516" t="inlineStr">
        <is>
          <t>Guiné Equatorial</t>
        </is>
      </c>
      <c r="D64" s="295" t="n">
        <v>4236431</v>
      </c>
      <c r="E64" s="295" t="n">
        <v>2504447</v>
      </c>
      <c r="F64" s="295" t="n"/>
      <c r="G64" s="517" t="n">
        <v>2021</v>
      </c>
      <c r="H64" s="516" t="inlineStr">
        <is>
          <t>Bolívia</t>
        </is>
      </c>
      <c r="I64" s="295" t="n">
        <v>2807715</v>
      </c>
      <c r="J64" s="295" t="n">
        <v>3184008</v>
      </c>
      <c r="L64" s="260">
        <f>C64</f>
        <v/>
      </c>
      <c r="M64" s="260">
        <f>VLOOKUP(C64,H:J,2,0)</f>
        <v/>
      </c>
      <c r="N64" s="260">
        <f>VLOOKUP(C64,H:J,3,0)</f>
        <v/>
      </c>
      <c r="Q64" s="515" t="n">
        <v>2022</v>
      </c>
      <c r="R64" s="516" t="inlineStr">
        <is>
          <t>Curaçao</t>
        </is>
      </c>
      <c r="S64" s="295" t="n">
        <v>809721</v>
      </c>
      <c r="T64" s="295" t="n">
        <v>319995</v>
      </c>
      <c r="U64" s="295" t="n"/>
      <c r="V64" s="517" t="n">
        <v>2021</v>
      </c>
      <c r="W64" s="516" t="inlineStr">
        <is>
          <t>Sérvia</t>
        </is>
      </c>
      <c r="X64" s="295" t="n">
        <v>395041</v>
      </c>
      <c r="Y64" s="295" t="n">
        <v>166954</v>
      </c>
      <c r="AA64" s="260">
        <f>R64</f>
        <v/>
      </c>
      <c r="AB64" s="260">
        <f>VLOOKUP(R64,W:Y,2,0)</f>
        <v/>
      </c>
      <c r="AC64" s="260">
        <f>VLOOKUP(R64,W:Y,3,0)</f>
        <v/>
      </c>
      <c r="AF64" s="517" t="n">
        <v>2022</v>
      </c>
      <c r="AG64" s="516" t="inlineStr">
        <is>
          <t>Sint Maarten</t>
        </is>
      </c>
      <c r="AH64" s="295" t="n">
        <v>847277</v>
      </c>
      <c r="AI64" s="295" t="n">
        <v>285018</v>
      </c>
      <c r="AK64" s="260">
        <f>R64</f>
        <v/>
      </c>
      <c r="AL64" s="260">
        <f>VLOOKUP(R64,AG:AI,2,0)</f>
        <v/>
      </c>
      <c r="AM64" s="260">
        <f>VLOOKUP(R64,AG:AI,3,0)</f>
        <v/>
      </c>
      <c r="AR64" s="515" t="n">
        <v>2022</v>
      </c>
      <c r="AS64" s="516" t="inlineStr">
        <is>
          <t>Guiné</t>
        </is>
      </c>
      <c r="AT64" s="295" t="n">
        <v>523974</v>
      </c>
      <c r="AU64" s="295" t="n">
        <v>552000</v>
      </c>
      <c r="AV64" s="295" t="n"/>
      <c r="AW64" s="517" t="n">
        <v>2021</v>
      </c>
      <c r="AX64" s="516" t="inlineStr">
        <is>
          <t>Libéria</t>
        </is>
      </c>
      <c r="AY64" s="295" t="n">
        <v>404563</v>
      </c>
      <c r="AZ64" s="295" t="n">
        <v>328534</v>
      </c>
      <c r="BB64" s="260">
        <f>AS64</f>
        <v/>
      </c>
      <c r="BC64" s="260">
        <f>VLOOKUP(AS64,AX:AZ,2,0)</f>
        <v/>
      </c>
      <c r="BD64" s="260">
        <f>VLOOKUP(AS64,AX:AZ,3,0)</f>
        <v/>
      </c>
      <c r="BG64" s="515" t="n">
        <v>2022</v>
      </c>
      <c r="BH64" s="516" t="inlineStr">
        <is>
          <t>Moçambique</t>
        </is>
      </c>
      <c r="BI64" s="295" t="n">
        <v>97447</v>
      </c>
      <c r="BJ64" s="295" t="n">
        <v>129620</v>
      </c>
      <c r="BK64" s="295" t="n"/>
      <c r="BL64" s="517" t="n">
        <v>2021</v>
      </c>
      <c r="BM64" s="516" t="inlineStr">
        <is>
          <t>Virgens, Ilhas (Britânicas)</t>
        </is>
      </c>
      <c r="BN64" s="295" t="n">
        <v>53220</v>
      </c>
      <c r="BO64" s="295" t="n">
        <v>30855</v>
      </c>
      <c r="BQ64" s="260">
        <f>BH64</f>
        <v/>
      </c>
      <c r="BR64" s="260">
        <f>VLOOKUP(BH64,BM:BO,2,0)</f>
        <v/>
      </c>
      <c r="BS64" s="260">
        <f>VLOOKUP(BH64,BM:BO,3,0)</f>
        <v/>
      </c>
      <c r="BV64" s="517" t="n">
        <v>2022</v>
      </c>
      <c r="BW64" s="516" t="inlineStr">
        <is>
          <t>Maurício</t>
        </is>
      </c>
      <c r="BX64" s="295" t="n">
        <v>101399</v>
      </c>
      <c r="BY64" s="295" t="n">
        <v>31976</v>
      </c>
      <c r="CA64" s="260">
        <f>BH64</f>
        <v/>
      </c>
      <c r="CB64" s="260">
        <f>VLOOKUP(BH64,BW:BY,2,0)</f>
        <v/>
      </c>
      <c r="CC64" s="260">
        <f>VLOOKUP(BH64,BW:BY,3,0)</f>
        <v/>
      </c>
    </row>
    <row r="65" ht="13.5" customHeight="1" s="261">
      <c r="B65" s="515" t="n">
        <v>2022</v>
      </c>
      <c r="C65" s="516" t="inlineStr">
        <is>
          <t>Mauritânia</t>
        </is>
      </c>
      <c r="D65" s="295" t="n">
        <v>4218553</v>
      </c>
      <c r="E65" s="295" t="n">
        <v>2628582</v>
      </c>
      <c r="F65" s="295" t="n"/>
      <c r="G65" s="517" t="n">
        <v>2021</v>
      </c>
      <c r="H65" s="516" t="inlineStr">
        <is>
          <t>Turcomenistão</t>
        </is>
      </c>
      <c r="I65" s="295" t="n">
        <v>2552447</v>
      </c>
      <c r="J65" s="295" t="n">
        <v>1884779</v>
      </c>
      <c r="L65" s="260">
        <f>C65</f>
        <v/>
      </c>
      <c r="M65" s="260">
        <f>VLOOKUP(C65,H:J,2,0)</f>
        <v/>
      </c>
      <c r="N65" s="260">
        <f>VLOOKUP(C65,H:J,3,0)</f>
        <v/>
      </c>
      <c r="Q65" s="515" t="n">
        <v>2022</v>
      </c>
      <c r="R65" s="516" t="inlineStr">
        <is>
          <t>Sint Maarten</t>
        </is>
      </c>
      <c r="S65" s="295" t="n">
        <v>717744</v>
      </c>
      <c r="T65" s="295" t="n">
        <v>264271</v>
      </c>
      <c r="U65" s="295" t="n"/>
      <c r="V65" s="517" t="n">
        <v>2021</v>
      </c>
      <c r="W65" s="516" t="inlineStr">
        <is>
          <t>Guiné Equatorial</t>
        </is>
      </c>
      <c r="X65" s="295" t="n">
        <v>392531</v>
      </c>
      <c r="Y65" s="295" t="n">
        <v>230650</v>
      </c>
      <c r="AA65" s="260">
        <f>R65</f>
        <v/>
      </c>
      <c r="AB65" s="260">
        <f>VLOOKUP(R65,W:Y,2,0)</f>
        <v/>
      </c>
      <c r="AC65" s="260">
        <f>VLOOKUP(R65,W:Y,3,0)</f>
        <v/>
      </c>
      <c r="AF65" s="517" t="n">
        <v>2022</v>
      </c>
      <c r="AG65" s="516" t="inlineStr">
        <is>
          <t>Curaçao</t>
        </is>
      </c>
      <c r="AH65" s="295" t="n">
        <v>845053</v>
      </c>
      <c r="AI65" s="295" t="n">
        <v>432177</v>
      </c>
      <c r="AK65" s="260">
        <f>R65</f>
        <v/>
      </c>
      <c r="AL65" s="260">
        <f>VLOOKUP(R65,AG:AI,2,0)</f>
        <v/>
      </c>
      <c r="AM65" s="260">
        <f>VLOOKUP(R65,AG:AI,3,0)</f>
        <v/>
      </c>
      <c r="AR65" s="515" t="n">
        <v>2022</v>
      </c>
      <c r="AS65" s="516" t="inlineStr">
        <is>
          <t>Libéria</t>
        </is>
      </c>
      <c r="AT65" s="295" t="n">
        <v>506614</v>
      </c>
      <c r="AU65" s="295" t="n">
        <v>494152</v>
      </c>
      <c r="AV65" s="295" t="n"/>
      <c r="AW65" s="517" t="n">
        <v>2021</v>
      </c>
      <c r="AX65" s="516" t="inlineStr">
        <is>
          <t>Moçambique</t>
        </is>
      </c>
      <c r="AY65" s="295" t="n">
        <v>388477</v>
      </c>
      <c r="AZ65" s="295" t="n">
        <v>464884</v>
      </c>
      <c r="BB65" s="260">
        <f>AS65</f>
        <v/>
      </c>
      <c r="BC65" s="260">
        <f>VLOOKUP(AS65,AX:AZ,2,0)</f>
        <v/>
      </c>
      <c r="BD65" s="260">
        <f>VLOOKUP(AS65,AX:AZ,3,0)</f>
        <v/>
      </c>
      <c r="BG65" s="515" t="n">
        <v>2022</v>
      </c>
      <c r="BH65" s="516" t="inlineStr">
        <is>
          <t>Benin</t>
        </is>
      </c>
      <c r="BI65" s="295" t="n">
        <v>94841</v>
      </c>
      <c r="BJ65" s="295" t="n">
        <v>33210</v>
      </c>
      <c r="BK65" s="295" t="n"/>
      <c r="BL65" s="517" t="n">
        <v>2021</v>
      </c>
      <c r="BM65" s="516" t="inlineStr">
        <is>
          <t>Cabo Verde</t>
        </is>
      </c>
      <c r="BN65" s="295" t="n">
        <v>52373</v>
      </c>
      <c r="BO65" s="295" t="n">
        <v>27804</v>
      </c>
      <c r="BQ65" s="260">
        <f>BH65</f>
        <v/>
      </c>
      <c r="BR65" s="260">
        <f>VLOOKUP(BH65,BM:BO,2,0)</f>
        <v/>
      </c>
      <c r="BS65" s="260">
        <f>VLOOKUP(BH65,BM:BO,3,0)</f>
        <v/>
      </c>
      <c r="BV65" s="517" t="n">
        <v>2022</v>
      </c>
      <c r="BW65" s="516" t="inlineStr">
        <is>
          <t>Seicheles</t>
        </is>
      </c>
      <c r="BX65" s="295" t="n">
        <v>95608</v>
      </c>
      <c r="BY65" s="295" t="n">
        <v>44740</v>
      </c>
      <c r="CA65" s="260">
        <f>BH65</f>
        <v/>
      </c>
      <c r="CB65" s="260">
        <f>VLOOKUP(BH65,BW:BY,2,0)</f>
        <v/>
      </c>
      <c r="CC65" s="260">
        <f>VLOOKUP(BH65,BW:BY,3,0)</f>
        <v/>
      </c>
    </row>
    <row r="66" ht="13.5" customHeight="1" s="261">
      <c r="B66" s="515" t="n">
        <v>2022</v>
      </c>
      <c r="C66" s="516" t="inlineStr">
        <is>
          <t>Sint Maarten</t>
        </is>
      </c>
      <c r="D66" s="295" t="n">
        <v>3753312</v>
      </c>
      <c r="E66" s="295" t="n">
        <v>1453087</v>
      </c>
      <c r="F66" s="295" t="n"/>
      <c r="G66" s="517" t="n">
        <v>2021</v>
      </c>
      <c r="H66" s="516" t="inlineStr">
        <is>
          <t>Timor Leste</t>
        </is>
      </c>
      <c r="I66" s="295" t="n">
        <v>2502951</v>
      </c>
      <c r="J66" s="295" t="n">
        <v>1743297</v>
      </c>
      <c r="L66" s="260">
        <f>C66</f>
        <v/>
      </c>
      <c r="M66" s="260">
        <f>VLOOKUP(C66,H:J,2,0)</f>
        <v/>
      </c>
      <c r="N66" s="260">
        <f>VLOOKUP(C66,H:J,3,0)</f>
        <v/>
      </c>
      <c r="Q66" s="515" t="n">
        <v>2022</v>
      </c>
      <c r="R66" s="516" t="inlineStr">
        <is>
          <t>Gabão</t>
        </is>
      </c>
      <c r="S66" s="295" t="n">
        <v>716673</v>
      </c>
      <c r="T66" s="295" t="n">
        <v>533380</v>
      </c>
      <c r="U66" s="295" t="n"/>
      <c r="V66" s="517" t="n">
        <v>2021</v>
      </c>
      <c r="W66" s="516" t="inlineStr">
        <is>
          <t>Camboja</t>
        </is>
      </c>
      <c r="X66" s="295" t="n">
        <v>392144</v>
      </c>
      <c r="Y66" s="295" t="n">
        <v>259650</v>
      </c>
      <c r="AA66" s="260">
        <f>R66</f>
        <v/>
      </c>
      <c r="AB66" s="260">
        <f>VLOOKUP(R66,W:Y,2,0)</f>
        <v/>
      </c>
      <c r="AC66" s="260">
        <f>VLOOKUP(R66,W:Y,3,0)</f>
        <v/>
      </c>
      <c r="AF66" s="517" t="n">
        <v>2022</v>
      </c>
      <c r="AG66" s="516" t="inlineStr">
        <is>
          <t>Libéria</t>
        </is>
      </c>
      <c r="AH66" s="295" t="n">
        <v>818385</v>
      </c>
      <c r="AI66" s="295" t="n">
        <v>1134885</v>
      </c>
      <c r="AK66" s="260">
        <f>R66</f>
        <v/>
      </c>
      <c r="AL66" s="260">
        <f>VLOOKUP(R66,AG:AI,2,0)</f>
        <v/>
      </c>
      <c r="AM66" s="260">
        <f>VLOOKUP(R66,AG:AI,3,0)</f>
        <v/>
      </c>
      <c r="AR66" s="515" t="n">
        <v>2022</v>
      </c>
      <c r="AS66" s="516" t="inlineStr">
        <is>
          <t>Gabão</t>
        </is>
      </c>
      <c r="AT66" s="295" t="n">
        <v>504791</v>
      </c>
      <c r="AU66" s="295" t="n">
        <v>332049</v>
      </c>
      <c r="AV66" s="295" t="n"/>
      <c r="AW66" s="517" t="n">
        <v>2021</v>
      </c>
      <c r="AX66" s="516" t="inlineStr">
        <is>
          <t>Marrocos</t>
        </is>
      </c>
      <c r="AY66" s="295" t="n">
        <v>306360</v>
      </c>
      <c r="AZ66" s="295" t="n">
        <v>187326</v>
      </c>
      <c r="BB66" s="260">
        <f>AS66</f>
        <v/>
      </c>
      <c r="BC66" s="260">
        <f>VLOOKUP(AS66,AX:AZ,2,0)</f>
        <v/>
      </c>
      <c r="BD66" s="260">
        <f>VLOOKUP(AS66,AX:AZ,3,0)</f>
        <v/>
      </c>
      <c r="BG66" s="515" t="n">
        <v>2022</v>
      </c>
      <c r="BH66" s="516" t="inlineStr">
        <is>
          <t>Djibuti</t>
        </is>
      </c>
      <c r="BI66" s="295" t="n">
        <v>91920</v>
      </c>
      <c r="BJ66" s="295" t="n">
        <v>47475</v>
      </c>
      <c r="BK66" s="295" t="n"/>
      <c r="BL66" s="517" t="n">
        <v>2021</v>
      </c>
      <c r="BM66" s="516" t="inlineStr">
        <is>
          <t>Chade</t>
        </is>
      </c>
      <c r="BN66" s="295" t="n">
        <v>46720</v>
      </c>
      <c r="BO66" s="295" t="n">
        <v>28844</v>
      </c>
      <c r="BQ66" s="260">
        <f>BH66</f>
        <v/>
      </c>
      <c r="BR66" s="260">
        <f>VLOOKUP(BH66,BM:BO,2,0)</f>
        <v/>
      </c>
      <c r="BS66" s="260">
        <f>VLOOKUP(BH66,BM:BO,3,0)</f>
        <v/>
      </c>
      <c r="BV66" s="517" t="n">
        <v>2022</v>
      </c>
      <c r="BW66" s="516" t="inlineStr">
        <is>
          <t>Sudão</t>
        </is>
      </c>
      <c r="BX66" s="295" t="n">
        <v>92614</v>
      </c>
      <c r="BY66" s="295" t="n">
        <v>54000</v>
      </c>
      <c r="CA66" s="260">
        <f>BH66</f>
        <v/>
      </c>
      <c r="CB66" s="260">
        <f>VLOOKUP(BH66,BW:BY,2,0)</f>
        <v/>
      </c>
      <c r="CC66" s="260">
        <f>VLOOKUP(BH66,BW:BY,3,0)</f>
        <v/>
      </c>
    </row>
    <row r="67" ht="13.5" customHeight="1" s="261">
      <c r="B67" s="515" t="n">
        <v>2022</v>
      </c>
      <c r="C67" s="516" t="inlineStr">
        <is>
          <t>Timor Leste</t>
        </is>
      </c>
      <c r="D67" s="295" t="n">
        <v>3553625</v>
      </c>
      <c r="E67" s="295" t="n">
        <v>2062885</v>
      </c>
      <c r="F67" s="295" t="n"/>
      <c r="G67" s="517" t="n">
        <v>2021</v>
      </c>
      <c r="H67" s="516" t="inlineStr">
        <is>
          <t>Camboja</t>
        </is>
      </c>
      <c r="I67" s="295" t="n">
        <v>2403425</v>
      </c>
      <c r="J67" s="295" t="n">
        <v>1708641</v>
      </c>
      <c r="L67" s="260">
        <f>C67</f>
        <v/>
      </c>
      <c r="M67" s="260">
        <f>VLOOKUP(C67,H:J,2,0)</f>
        <v/>
      </c>
      <c r="N67" s="260">
        <f>VLOOKUP(C67,H:J,3,0)</f>
        <v/>
      </c>
      <c r="Q67" s="515" t="n">
        <v>2022</v>
      </c>
      <c r="R67" s="516" t="inlineStr">
        <is>
          <t>Venezuela</t>
        </is>
      </c>
      <c r="S67" s="295" t="n">
        <v>703059</v>
      </c>
      <c r="T67" s="295" t="n">
        <v>448816</v>
      </c>
      <c r="U67" s="295" t="n"/>
      <c r="V67" s="517" t="n">
        <v>2021</v>
      </c>
      <c r="W67" s="516" t="inlineStr">
        <is>
          <t>Serra Leoa</t>
        </is>
      </c>
      <c r="X67" s="295" t="n">
        <v>364473</v>
      </c>
      <c r="Y67" s="295" t="n">
        <v>395991</v>
      </c>
      <c r="AA67" s="260">
        <f>R67</f>
        <v/>
      </c>
      <c r="AB67" s="260">
        <f>VLOOKUP(R67,W:Y,2,0)</f>
        <v/>
      </c>
      <c r="AC67" s="260">
        <f>VLOOKUP(R67,W:Y,3,0)</f>
        <v/>
      </c>
      <c r="AF67" s="517" t="n">
        <v>2022</v>
      </c>
      <c r="AG67" s="516" t="inlineStr">
        <is>
          <t>Gâmbia</t>
        </is>
      </c>
      <c r="AH67" s="295" t="n">
        <v>782439</v>
      </c>
      <c r="AI67" s="295" t="n">
        <v>560829</v>
      </c>
      <c r="AK67" s="260">
        <f>R67</f>
        <v/>
      </c>
      <c r="AL67" s="260">
        <f>VLOOKUP(R67,AG:AI,2,0)</f>
        <v/>
      </c>
      <c r="AM67" s="260">
        <f>VLOOKUP(R67,AG:AI,3,0)</f>
        <v/>
      </c>
      <c r="AR67" s="515" t="n">
        <v>2022</v>
      </c>
      <c r="AS67" s="516" t="inlineStr">
        <is>
          <t>Dominica</t>
        </is>
      </c>
      <c r="AT67" s="295" t="n">
        <v>500827</v>
      </c>
      <c r="AU67" s="295" t="n">
        <v>249548</v>
      </c>
      <c r="AV67" s="295" t="n"/>
      <c r="AW67" s="517" t="n">
        <v>2021</v>
      </c>
      <c r="AX67" s="516" t="inlineStr">
        <is>
          <t>Djibuti</t>
        </is>
      </c>
      <c r="AY67" s="295" t="n">
        <v>295992</v>
      </c>
      <c r="AZ67" s="295" t="n">
        <v>208194</v>
      </c>
      <c r="BB67" s="260">
        <f>AS67</f>
        <v/>
      </c>
      <c r="BC67" s="260">
        <f>VLOOKUP(AS67,AX:AZ,2,0)</f>
        <v/>
      </c>
      <c r="BD67" s="260">
        <f>VLOOKUP(AS67,AX:AZ,3,0)</f>
        <v/>
      </c>
      <c r="BG67" s="515" t="n">
        <v>2022</v>
      </c>
      <c r="BH67" s="516" t="inlineStr">
        <is>
          <t>Somália</t>
        </is>
      </c>
      <c r="BI67" s="295" t="n">
        <v>88681</v>
      </c>
      <c r="BJ67" s="295" t="n">
        <v>47389</v>
      </c>
      <c r="BK67" s="295" t="n"/>
      <c r="BL67" s="517" t="n">
        <v>2021</v>
      </c>
      <c r="BM67" s="516" t="inlineStr">
        <is>
          <t>Malásia</t>
        </is>
      </c>
      <c r="BN67" s="295" t="n">
        <v>46079</v>
      </c>
      <c r="BO67" s="295" t="n">
        <v>27804</v>
      </c>
      <c r="BQ67" s="260">
        <f>BH67</f>
        <v/>
      </c>
      <c r="BR67" s="260">
        <f>VLOOKUP(BH67,BM:BO,2,0)</f>
        <v/>
      </c>
      <c r="BS67" s="260">
        <f>VLOOKUP(BH67,BM:BO,3,0)</f>
        <v/>
      </c>
      <c r="BV67" s="517" t="n">
        <v>2022</v>
      </c>
      <c r="BW67" s="516" t="inlineStr">
        <is>
          <t>Sint Maarten</t>
        </is>
      </c>
      <c r="BX67" s="295" t="n">
        <v>87085</v>
      </c>
      <c r="BY67" s="295" t="n">
        <v>29340</v>
      </c>
      <c r="CA67" s="260">
        <f>BH67</f>
        <v/>
      </c>
      <c r="CB67" s="260">
        <f>VLOOKUP(BH67,BW:BY,2,0)</f>
        <v/>
      </c>
      <c r="CC67" s="260">
        <f>VLOOKUP(BH67,BW:BY,3,0)</f>
        <v/>
      </c>
    </row>
    <row r="68" ht="13.5" customHeight="1" s="261">
      <c r="B68" s="515" t="n">
        <v>2022</v>
      </c>
      <c r="C68" s="516" t="inlineStr">
        <is>
          <t>Turcomenistão</t>
        </is>
      </c>
      <c r="D68" s="295" t="n">
        <v>3461838</v>
      </c>
      <c r="E68" s="295" t="n">
        <v>1689375</v>
      </c>
      <c r="F68" s="295" t="n"/>
      <c r="G68" s="517" t="n">
        <v>2021</v>
      </c>
      <c r="H68" s="516" t="inlineStr">
        <is>
          <t>Sint Maarten</t>
        </is>
      </c>
      <c r="I68" s="295" t="n">
        <v>2270512</v>
      </c>
      <c r="J68" s="295" t="n">
        <v>1137327</v>
      </c>
      <c r="L68" s="260">
        <f>C68</f>
        <v/>
      </c>
      <c r="M68" s="260">
        <f>VLOOKUP(C68,H:J,2,0)</f>
        <v/>
      </c>
      <c r="N68" s="260">
        <f>VLOOKUP(C68,H:J,3,0)</f>
        <v/>
      </c>
      <c r="Q68" s="515" t="n">
        <v>2022</v>
      </c>
      <c r="R68" s="516" t="inlineStr">
        <is>
          <t>Nova Caledônia</t>
        </is>
      </c>
      <c r="S68" s="295" t="n">
        <v>694774</v>
      </c>
      <c r="T68" s="295" t="n">
        <v>330654</v>
      </c>
      <c r="U68" s="295" t="n"/>
      <c r="V68" s="517" t="n">
        <v>2021</v>
      </c>
      <c r="W68" s="516" t="inlineStr">
        <is>
          <t>República Centro-Africana</t>
        </is>
      </c>
      <c r="X68" s="295" t="n">
        <v>349831</v>
      </c>
      <c r="Y68" s="295" t="n">
        <v>272849</v>
      </c>
      <c r="AA68" s="260">
        <f>R68</f>
        <v/>
      </c>
      <c r="AB68" s="260">
        <f>VLOOKUP(R68,W:Y,2,0)</f>
        <v/>
      </c>
      <c r="AC68" s="260">
        <f>VLOOKUP(R68,W:Y,3,0)</f>
        <v/>
      </c>
      <c r="AF68" s="517" t="n">
        <v>2022</v>
      </c>
      <c r="AG68" s="516" t="inlineStr">
        <is>
          <t>Bolívia</t>
        </is>
      </c>
      <c r="AH68" s="295" t="n">
        <v>662996</v>
      </c>
      <c r="AI68" s="295" t="n">
        <v>636900</v>
      </c>
      <c r="AK68" s="260">
        <f>R68</f>
        <v/>
      </c>
      <c r="AL68" s="260">
        <f>VLOOKUP(R68,AG:AI,2,0)</f>
        <v/>
      </c>
      <c r="AM68" s="260">
        <f>VLOOKUP(R68,AG:AI,3,0)</f>
        <v/>
      </c>
      <c r="AR68" s="515" t="n">
        <v>2022</v>
      </c>
      <c r="AS68" s="516" t="inlineStr">
        <is>
          <t>Cabo Verde</t>
        </is>
      </c>
      <c r="AT68" s="295" t="n">
        <v>474409</v>
      </c>
      <c r="AU68" s="295" t="n">
        <v>216767</v>
      </c>
      <c r="AV68" s="295" t="n"/>
      <c r="AW68" s="517" t="n">
        <v>2021</v>
      </c>
      <c r="AX68" s="516" t="inlineStr">
        <is>
          <t>Irlanda</t>
        </is>
      </c>
      <c r="AY68" s="295" t="n">
        <v>295004</v>
      </c>
      <c r="AZ68" s="295" t="n">
        <v>109470</v>
      </c>
      <c r="BB68" s="260">
        <f>AS68</f>
        <v/>
      </c>
      <c r="BC68" s="260">
        <f>VLOOKUP(AS68,AX:AZ,2,0)</f>
        <v/>
      </c>
      <c r="BD68" s="260">
        <f>VLOOKUP(AS68,AX:AZ,3,0)</f>
        <v/>
      </c>
      <c r="BG68" s="515" t="n">
        <v>2022</v>
      </c>
      <c r="BH68" s="516" t="inlineStr">
        <is>
          <t>Timor Leste</t>
        </is>
      </c>
      <c r="BI68" s="295" t="n">
        <v>88018</v>
      </c>
      <c r="BJ68" s="295" t="n">
        <v>53992</v>
      </c>
      <c r="BK68" s="295" t="n"/>
      <c r="BL68" s="517" t="n">
        <v>2021</v>
      </c>
      <c r="BM68" s="516" t="inlineStr">
        <is>
          <t>Maurício</t>
        </is>
      </c>
      <c r="BN68" s="295" t="n">
        <v>40318</v>
      </c>
      <c r="BO68" s="295" t="n">
        <v>19648</v>
      </c>
      <c r="BQ68" s="260">
        <f>BH68</f>
        <v/>
      </c>
      <c r="BR68" s="260">
        <f>VLOOKUP(BH68,BM:BO,2,0)</f>
        <v/>
      </c>
      <c r="BS68" s="260">
        <f>VLOOKUP(BH68,BM:BO,3,0)</f>
        <v/>
      </c>
      <c r="BV68" s="517" t="n">
        <v>2022</v>
      </c>
      <c r="BW68" s="516" t="inlineStr">
        <is>
          <t>Sri Lanka</t>
        </is>
      </c>
      <c r="BX68" s="295" t="n">
        <v>63335</v>
      </c>
      <c r="BY68" s="295" t="n">
        <v>25992</v>
      </c>
      <c r="CA68" s="260">
        <f>BH68</f>
        <v/>
      </c>
      <c r="CB68" s="260">
        <f>VLOOKUP(BH68,BW:BY,2,0)</f>
        <v/>
      </c>
      <c r="CC68" s="260">
        <f>VLOOKUP(BH68,BW:BY,3,0)</f>
        <v/>
      </c>
    </row>
    <row r="69" ht="13.5" customHeight="1" s="261">
      <c r="B69" s="515" t="n">
        <v>2022</v>
      </c>
      <c r="C69" s="516" t="inlineStr">
        <is>
          <t>Cabo Verde</t>
        </is>
      </c>
      <c r="D69" s="295" t="n">
        <v>3180553</v>
      </c>
      <c r="E69" s="295" t="n">
        <v>1996774</v>
      </c>
      <c r="F69" s="295" t="n"/>
      <c r="G69" s="517" t="n">
        <v>2021</v>
      </c>
      <c r="H69" s="516" t="inlineStr">
        <is>
          <t>Djibuti</t>
        </is>
      </c>
      <c r="I69" s="295" t="n">
        <v>2236455</v>
      </c>
      <c r="J69" s="295" t="n">
        <v>1605512</v>
      </c>
      <c r="L69" s="260">
        <f>C69</f>
        <v/>
      </c>
      <c r="M69" s="260">
        <f>VLOOKUP(C69,H:J,2,0)</f>
        <v/>
      </c>
      <c r="N69" s="260">
        <f>VLOOKUP(C69,H:J,3,0)</f>
        <v/>
      </c>
      <c r="Q69" s="515" t="n">
        <v>2022</v>
      </c>
      <c r="R69" s="516" t="inlineStr">
        <is>
          <t>Dominica</t>
        </is>
      </c>
      <c r="S69" s="295" t="n">
        <v>628329</v>
      </c>
      <c r="T69" s="295" t="n">
        <v>253649</v>
      </c>
      <c r="U69" s="295" t="n"/>
      <c r="V69" s="517" t="n">
        <v>2021</v>
      </c>
      <c r="W69" s="516" t="inlineStr">
        <is>
          <t>Sudão do Sul</t>
        </is>
      </c>
      <c r="X69" s="295" t="n">
        <v>337239</v>
      </c>
      <c r="Y69" s="295" t="n">
        <v>236648</v>
      </c>
      <c r="AA69" s="260">
        <f>R69</f>
        <v/>
      </c>
      <c r="AB69" s="260">
        <f>VLOOKUP(R69,W:Y,2,0)</f>
        <v/>
      </c>
      <c r="AC69" s="260">
        <f>VLOOKUP(R69,W:Y,3,0)</f>
        <v/>
      </c>
      <c r="AF69" s="517" t="n">
        <v>2022</v>
      </c>
      <c r="AG69" s="516" t="inlineStr">
        <is>
          <t>Somália</t>
        </is>
      </c>
      <c r="AH69" s="295" t="n">
        <v>640804</v>
      </c>
      <c r="AI69" s="295" t="n">
        <v>303696</v>
      </c>
      <c r="AK69" s="260">
        <f>R69</f>
        <v/>
      </c>
      <c r="AL69" s="260">
        <f>VLOOKUP(R69,AG:AI,2,0)</f>
        <v/>
      </c>
      <c r="AM69" s="260">
        <f>VLOOKUP(R69,AG:AI,3,0)</f>
        <v/>
      </c>
      <c r="AR69" s="515" t="n">
        <v>2022</v>
      </c>
      <c r="AS69" s="516" t="inlineStr">
        <is>
          <t>Marrocos</t>
        </is>
      </c>
      <c r="AT69" s="295" t="n">
        <v>457745</v>
      </c>
      <c r="AU69" s="295" t="n">
        <v>201616</v>
      </c>
      <c r="AV69" s="295" t="n"/>
      <c r="AW69" s="517" t="n">
        <v>2021</v>
      </c>
      <c r="AX69" s="516" t="inlineStr">
        <is>
          <t>Somália</t>
        </is>
      </c>
      <c r="AY69" s="295" t="n">
        <v>287554</v>
      </c>
      <c r="AZ69" s="295" t="n">
        <v>191193</v>
      </c>
      <c r="BB69" s="260">
        <f>AS69</f>
        <v/>
      </c>
      <c r="BC69" s="260">
        <f>VLOOKUP(AS69,AX:AZ,2,0)</f>
        <v/>
      </c>
      <c r="BD69" s="260">
        <f>VLOOKUP(AS69,AX:AZ,3,0)</f>
        <v/>
      </c>
      <c r="BG69" s="515" t="n">
        <v>2022</v>
      </c>
      <c r="BH69" s="516" t="inlineStr">
        <is>
          <t>Tonga</t>
        </is>
      </c>
      <c r="BI69" s="295" t="n">
        <v>80936</v>
      </c>
      <c r="BJ69" s="295" t="n">
        <v>54000</v>
      </c>
      <c r="BK69" s="295" t="n"/>
      <c r="BL69" s="517" t="n">
        <v>2021</v>
      </c>
      <c r="BM69" s="516" t="inlineStr">
        <is>
          <t>Costa do Marfim</t>
        </is>
      </c>
      <c r="BN69" s="295" t="n">
        <v>40014</v>
      </c>
      <c r="BO69" s="295" t="n">
        <v>20010</v>
      </c>
      <c r="BQ69" s="260">
        <f>BH69</f>
        <v/>
      </c>
      <c r="BR69" s="260">
        <f>VLOOKUP(BH69,BM:BO,2,0)</f>
        <v/>
      </c>
      <c r="BS69" s="260">
        <f>VLOOKUP(BH69,BM:BO,3,0)</f>
        <v/>
      </c>
      <c r="BV69" s="517" t="n">
        <v>2022</v>
      </c>
      <c r="BW69" s="516" t="inlineStr">
        <is>
          <t>Timor Leste</t>
        </is>
      </c>
      <c r="BX69" s="295" t="n">
        <v>49021</v>
      </c>
      <c r="BY69" s="295" t="n">
        <v>28210</v>
      </c>
      <c r="CA69" s="260">
        <f>BH69</f>
        <v/>
      </c>
      <c r="CB69" s="260">
        <f>VLOOKUP(BH69,BW:BY,2,0)</f>
        <v/>
      </c>
      <c r="CC69" s="260">
        <f>VLOOKUP(BH69,BW:BY,3,0)</f>
        <v/>
      </c>
    </row>
    <row r="70" ht="13.5" customHeight="1" s="261">
      <c r="B70" s="515" t="n">
        <v>2022</v>
      </c>
      <c r="C70" s="516" t="inlineStr">
        <is>
          <t>Suriname</t>
        </is>
      </c>
      <c r="D70" s="295" t="n">
        <v>3156679</v>
      </c>
      <c r="E70" s="295" t="n">
        <v>1697690</v>
      </c>
      <c r="F70" s="295" t="n"/>
      <c r="G70" s="517" t="n">
        <v>2021</v>
      </c>
      <c r="H70" s="516" t="inlineStr">
        <is>
          <t>Sudão do Sul</t>
        </is>
      </c>
      <c r="I70" s="295" t="n">
        <v>1992652</v>
      </c>
      <c r="J70" s="295" t="n">
        <v>1274514</v>
      </c>
      <c r="L70" s="260">
        <f>C70</f>
        <v/>
      </c>
      <c r="M70" s="260">
        <f>VLOOKUP(C70,H:J,2,0)</f>
        <v/>
      </c>
      <c r="N70" s="260">
        <f>VLOOKUP(C70,H:J,3,0)</f>
        <v/>
      </c>
      <c r="Q70" s="515" t="n">
        <v>2022</v>
      </c>
      <c r="R70" s="516" t="inlineStr">
        <is>
          <t>Grécia</t>
        </is>
      </c>
      <c r="S70" s="295" t="n">
        <v>608531</v>
      </c>
      <c r="T70" s="295" t="n">
        <v>218882</v>
      </c>
      <c r="U70" s="295" t="n"/>
      <c r="V70" s="517" t="n">
        <v>2021</v>
      </c>
      <c r="W70" s="516" t="inlineStr">
        <is>
          <t>Comores</t>
        </is>
      </c>
      <c r="X70" s="295" t="n">
        <v>317891</v>
      </c>
      <c r="Y70" s="295" t="n">
        <v>175152</v>
      </c>
      <c r="AA70" s="260">
        <f>R70</f>
        <v/>
      </c>
      <c r="AB70" s="260">
        <f>VLOOKUP(R70,W:Y,2,0)</f>
        <v/>
      </c>
      <c r="AC70" s="260">
        <f>VLOOKUP(R70,W:Y,3,0)</f>
        <v/>
      </c>
      <c r="AF70" s="517" t="n">
        <v>2022</v>
      </c>
      <c r="AG70" s="516" t="inlineStr">
        <is>
          <t>São Cristóvão e Névis</t>
        </is>
      </c>
      <c r="AH70" s="295" t="n">
        <v>583471</v>
      </c>
      <c r="AI70" s="295" t="n">
        <v>241748</v>
      </c>
      <c r="AK70" s="260">
        <f>R70</f>
        <v/>
      </c>
      <c r="AL70" s="260">
        <f>VLOOKUP(R70,AG:AI,2,0)</f>
        <v/>
      </c>
      <c r="AM70" s="260">
        <f>VLOOKUP(R70,AG:AI,3,0)</f>
        <v/>
      </c>
      <c r="AR70" s="515" t="n">
        <v>2022</v>
      </c>
      <c r="AS70" s="516" t="inlineStr">
        <is>
          <t>Seicheles</t>
        </is>
      </c>
      <c r="AT70" s="295" t="n">
        <v>447272</v>
      </c>
      <c r="AU70" s="295" t="n">
        <v>270175</v>
      </c>
      <c r="AV70" s="295" t="n"/>
      <c r="AW70" s="517" t="n">
        <v>2021</v>
      </c>
      <c r="AX70" s="516" t="inlineStr">
        <is>
          <t>Virgens, Ilhas (Britânicas)</t>
        </is>
      </c>
      <c r="AY70" s="295" t="n">
        <v>284297</v>
      </c>
      <c r="AZ70" s="295" t="n">
        <v>156168</v>
      </c>
      <c r="BB70" s="260">
        <f>AS70</f>
        <v/>
      </c>
      <c r="BC70" s="260">
        <f>VLOOKUP(AS70,AX:AZ,2,0)</f>
        <v/>
      </c>
      <c r="BD70" s="260">
        <f>VLOOKUP(AS70,AX:AZ,3,0)</f>
        <v/>
      </c>
      <c r="BG70" s="515" t="n">
        <v>2022</v>
      </c>
      <c r="BH70" s="516" t="inlineStr">
        <is>
          <t>Guiana</t>
        </is>
      </c>
      <c r="BI70" s="295" t="n">
        <v>75875</v>
      </c>
      <c r="BJ70" s="295" t="n">
        <v>40077</v>
      </c>
      <c r="BK70" s="295" t="n"/>
      <c r="BL70" s="517" t="n">
        <v>2021</v>
      </c>
      <c r="BM70" s="516" t="inlineStr">
        <is>
          <t>Seicheles</t>
        </is>
      </c>
      <c r="BN70" s="295" t="n">
        <v>36816</v>
      </c>
      <c r="BO70" s="295" t="n">
        <v>23667</v>
      </c>
      <c r="BQ70" s="260">
        <f>BH70</f>
        <v/>
      </c>
      <c r="BR70" s="260">
        <f>VLOOKUP(BH70,BM:BO,2,0)</f>
        <v/>
      </c>
      <c r="BS70" s="260">
        <f>VLOOKUP(BH70,BM:BO,3,0)</f>
        <v/>
      </c>
      <c r="BV70" s="517" t="n">
        <v>2022</v>
      </c>
      <c r="BW70" s="516" t="inlineStr">
        <is>
          <t>Turcomenistão</t>
        </is>
      </c>
      <c r="BX70" s="295" t="n">
        <v>45779</v>
      </c>
      <c r="BY70" s="295" t="n">
        <v>24150</v>
      </c>
      <c r="CA70" s="260">
        <f>BH70</f>
        <v/>
      </c>
      <c r="CB70" s="260">
        <f>VLOOKUP(BH70,BW:BY,2,0)</f>
        <v/>
      </c>
      <c r="CC70" s="260">
        <f>VLOOKUP(BH70,BW:BY,3,0)</f>
        <v/>
      </c>
    </row>
    <row r="71" ht="13.5" customHeight="1" s="261">
      <c r="B71" s="515" t="n">
        <v>2022</v>
      </c>
      <c r="C71" s="516" t="inlineStr">
        <is>
          <t>Nova Caledônia</t>
        </is>
      </c>
      <c r="D71" s="295" t="n">
        <v>2817687</v>
      </c>
      <c r="E71" s="295" t="n">
        <v>1434311</v>
      </c>
      <c r="F71" s="295" t="n"/>
      <c r="G71" s="517" t="n">
        <v>2021</v>
      </c>
      <c r="H71" s="516" t="inlineStr">
        <is>
          <t>Tanzânia</t>
        </is>
      </c>
      <c r="I71" s="295" t="n">
        <v>1834038</v>
      </c>
      <c r="J71" s="295" t="n">
        <v>1299818</v>
      </c>
      <c r="L71" s="260">
        <f>C71</f>
        <v/>
      </c>
      <c r="M71" s="260">
        <f>VLOOKUP(C71,H:J,2,0)</f>
        <v/>
      </c>
      <c r="N71" s="260">
        <f>VLOOKUP(C71,H:J,3,0)</f>
        <v/>
      </c>
      <c r="Q71" s="515" t="n">
        <v>2022</v>
      </c>
      <c r="R71" s="516" t="inlineStr">
        <is>
          <t>Camboja</t>
        </is>
      </c>
      <c r="S71" s="295" t="n">
        <v>540418</v>
      </c>
      <c r="T71" s="295" t="n">
        <v>401940</v>
      </c>
      <c r="U71" s="295" t="n"/>
      <c r="V71" s="517" t="n">
        <v>2021</v>
      </c>
      <c r="W71" s="516" t="inlineStr">
        <is>
          <t>Guiné</t>
        </is>
      </c>
      <c r="X71" s="295" t="n">
        <v>271247</v>
      </c>
      <c r="Y71" s="295" t="n">
        <v>207297</v>
      </c>
      <c r="AA71" s="260">
        <f>R71</f>
        <v/>
      </c>
      <c r="AB71" s="260">
        <f>VLOOKUP(R71,W:Y,2,0)</f>
        <v/>
      </c>
      <c r="AC71" s="260">
        <f>VLOOKUP(R71,W:Y,3,0)</f>
        <v/>
      </c>
      <c r="AF71" s="517" t="n">
        <v>2022</v>
      </c>
      <c r="AG71" s="516" t="inlineStr">
        <is>
          <t>Grécia</t>
        </is>
      </c>
      <c r="AH71" s="295" t="n">
        <v>494614</v>
      </c>
      <c r="AI71" s="295" t="n">
        <v>161541</v>
      </c>
      <c r="AK71" s="260">
        <f>R71</f>
        <v/>
      </c>
      <c r="AL71" s="260">
        <f>VLOOKUP(R71,AG:AI,2,0)</f>
        <v/>
      </c>
      <c r="AM71" s="260">
        <f>VLOOKUP(R71,AG:AI,3,0)</f>
        <v/>
      </c>
      <c r="AR71" s="515" t="n">
        <v>2022</v>
      </c>
      <c r="AS71" s="516" t="inlineStr">
        <is>
          <t>Turquia</t>
        </is>
      </c>
      <c r="AT71" s="295" t="n">
        <v>401586</v>
      </c>
      <c r="AU71" s="295" t="n">
        <v>226506</v>
      </c>
      <c r="AV71" s="295" t="n"/>
      <c r="AW71" s="517" t="n">
        <v>2021</v>
      </c>
      <c r="AX71" s="516" t="inlineStr">
        <is>
          <t>Mayotte</t>
        </is>
      </c>
      <c r="AY71" s="295" t="n">
        <v>269368</v>
      </c>
      <c r="AZ71" s="295" t="n">
        <v>160628</v>
      </c>
      <c r="BB71" s="260">
        <f>AS71</f>
        <v/>
      </c>
      <c r="BC71" s="260">
        <f>VLOOKUP(AS71,AX:AZ,2,0)</f>
        <v/>
      </c>
      <c r="BD71" s="260">
        <f>VLOOKUP(AS71,AX:AZ,3,0)</f>
        <v/>
      </c>
      <c r="BG71" s="515" t="n">
        <v>2022</v>
      </c>
      <c r="BH71" s="516" t="inlineStr">
        <is>
          <t>Libéria</t>
        </is>
      </c>
      <c r="BI71" s="295" t="n">
        <v>72970</v>
      </c>
      <c r="BJ71" s="295" t="n">
        <v>105487</v>
      </c>
      <c r="BK71" s="295" t="n"/>
      <c r="BL71" s="517" t="n">
        <v>2021</v>
      </c>
      <c r="BM71" s="516" t="inlineStr">
        <is>
          <t>Timor Leste</t>
        </is>
      </c>
      <c r="BN71" s="295" t="n">
        <v>34612</v>
      </c>
      <c r="BO71" s="295" t="n">
        <v>27444</v>
      </c>
      <c r="BQ71" s="260">
        <f>BH71</f>
        <v/>
      </c>
      <c r="BR71" s="260">
        <f>VLOOKUP(BH71,BM:BO,2,0)</f>
        <v/>
      </c>
      <c r="BS71" s="260">
        <f>VLOOKUP(BH71,BM:BO,3,0)</f>
        <v/>
      </c>
      <c r="BV71" s="517" t="n">
        <v>2022</v>
      </c>
      <c r="BW71" s="516" t="inlineStr">
        <is>
          <t>Tanzânia</t>
        </is>
      </c>
      <c r="BX71" s="295" t="n">
        <v>43887</v>
      </c>
      <c r="BY71" s="295" t="n">
        <v>25200</v>
      </c>
      <c r="CA71" s="260">
        <f>BH71</f>
        <v/>
      </c>
      <c r="CB71" s="260">
        <f>VLOOKUP(BH71,BW:BY,2,0)</f>
        <v/>
      </c>
      <c r="CC71" s="260">
        <f>VLOOKUP(BH71,BW:BY,3,0)</f>
        <v/>
      </c>
    </row>
    <row r="72" ht="13.5" customHeight="1" s="261">
      <c r="B72" s="515" t="n">
        <v>2022</v>
      </c>
      <c r="C72" s="516" t="inlineStr">
        <is>
          <t>Mayotte</t>
        </is>
      </c>
      <c r="D72" s="295" t="n">
        <v>2791208</v>
      </c>
      <c r="E72" s="295" t="n">
        <v>983272</v>
      </c>
      <c r="F72" s="295" t="n"/>
      <c r="G72" s="517" t="n">
        <v>2021</v>
      </c>
      <c r="H72" s="516" t="inlineStr">
        <is>
          <t>Comores</t>
        </is>
      </c>
      <c r="I72" s="295" t="n">
        <v>1814423</v>
      </c>
      <c r="J72" s="295" t="n">
        <v>1035838</v>
      </c>
      <c r="L72" s="260">
        <f>C72</f>
        <v/>
      </c>
      <c r="M72" s="260">
        <f>VLOOKUP(C72,H:J,2,0)</f>
        <v/>
      </c>
      <c r="N72" s="260">
        <f>VLOOKUP(C72,H:J,3,0)</f>
        <v/>
      </c>
      <c r="Q72" s="515" t="n">
        <v>2022</v>
      </c>
      <c r="R72" s="516" t="inlineStr">
        <is>
          <t>Sudão do Sul</t>
        </is>
      </c>
      <c r="S72" s="295" t="n">
        <v>527960</v>
      </c>
      <c r="T72" s="295" t="n">
        <v>266453</v>
      </c>
      <c r="U72" s="295" t="n"/>
      <c r="V72" s="517" t="n">
        <v>2021</v>
      </c>
      <c r="W72" s="516" t="inlineStr">
        <is>
          <t>Bolívia</t>
        </is>
      </c>
      <c r="X72" s="295" t="n">
        <v>259567</v>
      </c>
      <c r="Y72" s="295" t="n">
        <v>243000</v>
      </c>
      <c r="AA72" s="260">
        <f>R72</f>
        <v/>
      </c>
      <c r="AB72" s="260">
        <f>VLOOKUP(R72,W:Y,2,0)</f>
        <v/>
      </c>
      <c r="AC72" s="260">
        <f>VLOOKUP(R72,W:Y,3,0)</f>
        <v/>
      </c>
      <c r="AF72" s="517" t="n">
        <v>2022</v>
      </c>
      <c r="AG72" s="516" t="inlineStr">
        <is>
          <t>Namíbia</t>
        </is>
      </c>
      <c r="AH72" s="295" t="n">
        <v>484860</v>
      </c>
      <c r="AI72" s="295" t="n">
        <v>865597</v>
      </c>
      <c r="AK72" s="260">
        <f>R72</f>
        <v/>
      </c>
      <c r="AL72" s="260">
        <f>VLOOKUP(R72,AG:AI,2,0)</f>
        <v/>
      </c>
      <c r="AM72" s="260">
        <f>VLOOKUP(R72,AG:AI,3,0)</f>
        <v/>
      </c>
      <c r="AR72" s="515" t="n">
        <v>2022</v>
      </c>
      <c r="AS72" s="516" t="inlineStr">
        <is>
          <t>Albânia</t>
        </is>
      </c>
      <c r="AT72" s="295" t="n">
        <v>343446</v>
      </c>
      <c r="AU72" s="295" t="n">
        <v>193333</v>
      </c>
      <c r="AV72" s="295" t="n"/>
      <c r="AW72" s="517" t="n">
        <v>2021</v>
      </c>
      <c r="AX72" s="516" t="inlineStr">
        <is>
          <t>Guiné Equatorial</t>
        </is>
      </c>
      <c r="AY72" s="295" t="n">
        <v>252373</v>
      </c>
      <c r="AZ72" s="295" t="n">
        <v>142716</v>
      </c>
      <c r="BB72" s="260">
        <f>AS72</f>
        <v/>
      </c>
      <c r="BC72" s="260">
        <f>VLOOKUP(AS72,AX:AZ,2,0)</f>
        <v/>
      </c>
      <c r="BD72" s="260">
        <f>VLOOKUP(AS72,AX:AZ,3,0)</f>
        <v/>
      </c>
      <c r="BG72" s="515" t="n">
        <v>2022</v>
      </c>
      <c r="BH72" s="516" t="inlineStr">
        <is>
          <t>Turcomenistão</t>
        </is>
      </c>
      <c r="BI72" s="295" t="n">
        <v>67699</v>
      </c>
      <c r="BJ72" s="295" t="n">
        <v>35413</v>
      </c>
      <c r="BK72" s="295" t="n"/>
      <c r="BL72" s="517" t="n">
        <v>2021</v>
      </c>
      <c r="BM72" s="516" t="inlineStr">
        <is>
          <t>Guiana</t>
        </is>
      </c>
      <c r="BN72" s="295" t="n">
        <v>33580</v>
      </c>
      <c r="BO72" s="295" t="n">
        <v>25271</v>
      </c>
      <c r="BQ72" s="260">
        <f>BH72</f>
        <v/>
      </c>
      <c r="BR72" s="260">
        <f>VLOOKUP(BH72,BM:BO,2,0)</f>
        <v/>
      </c>
      <c r="BS72" s="260">
        <f>VLOOKUP(BH72,BM:BO,3,0)</f>
        <v/>
      </c>
      <c r="BV72" s="517" t="n">
        <v>2022</v>
      </c>
      <c r="BW72" s="516" t="inlineStr">
        <is>
          <t>Maldivas</t>
        </is>
      </c>
      <c r="BX72" s="295" t="n">
        <v>43403</v>
      </c>
      <c r="BY72" s="295" t="n">
        <v>14535</v>
      </c>
      <c r="CA72" s="260">
        <f>BH72</f>
        <v/>
      </c>
      <c r="CB72" s="260">
        <f>VLOOKUP(BH72,BW:BY,2,0)</f>
        <v/>
      </c>
      <c r="CC72" s="260">
        <f>VLOOKUP(BH72,BW:BY,3,0)</f>
        <v/>
      </c>
    </row>
    <row r="73" ht="13.5" customHeight="1" s="261">
      <c r="B73" s="515" t="n">
        <v>2022</v>
      </c>
      <c r="C73" s="516" t="inlineStr">
        <is>
          <t>Djibuti</t>
        </is>
      </c>
      <c r="D73" s="295" t="n">
        <v>2739052</v>
      </c>
      <c r="E73" s="295" t="n">
        <v>1490832</v>
      </c>
      <c r="F73" s="295" t="n"/>
      <c r="G73" s="517" t="n">
        <v>2021</v>
      </c>
      <c r="H73" s="516" t="inlineStr">
        <is>
          <t>Moldávia</t>
        </is>
      </c>
      <c r="I73" s="295" t="n">
        <v>1617392</v>
      </c>
      <c r="J73" s="295" t="n">
        <v>987695</v>
      </c>
      <c r="L73" s="260">
        <f>C73</f>
        <v/>
      </c>
      <c r="M73" s="260">
        <f>VLOOKUP(C73,H:J,2,0)</f>
        <v/>
      </c>
      <c r="N73" s="260">
        <f>VLOOKUP(C73,H:J,3,0)</f>
        <v/>
      </c>
      <c r="Q73" s="515" t="n">
        <v>2022</v>
      </c>
      <c r="R73" s="516" t="inlineStr">
        <is>
          <t>Bolívia</t>
        </is>
      </c>
      <c r="S73" s="295" t="n">
        <v>520539</v>
      </c>
      <c r="T73" s="295" t="n">
        <v>580800</v>
      </c>
      <c r="U73" s="295" t="n"/>
      <c r="V73" s="517" t="n">
        <v>2021</v>
      </c>
      <c r="W73" s="516" t="inlineStr">
        <is>
          <t>Sint Maarten</t>
        </is>
      </c>
      <c r="X73" s="295" t="n">
        <v>246709</v>
      </c>
      <c r="Y73" s="295" t="n">
        <v>120693</v>
      </c>
      <c r="AA73" s="260">
        <f>R73</f>
        <v/>
      </c>
      <c r="AB73" s="260">
        <f>VLOOKUP(R73,W:Y,2,0)</f>
        <v/>
      </c>
      <c r="AC73" s="260">
        <f>VLOOKUP(R73,W:Y,3,0)</f>
        <v/>
      </c>
      <c r="AF73" s="517" t="n">
        <v>2022</v>
      </c>
      <c r="AG73" s="516" t="inlineStr">
        <is>
          <t>Dominica</t>
        </is>
      </c>
      <c r="AH73" s="295" t="n">
        <v>474913</v>
      </c>
      <c r="AI73" s="295" t="n">
        <v>175884</v>
      </c>
      <c r="AK73" s="260">
        <f>R73</f>
        <v/>
      </c>
      <c r="AL73" s="260">
        <f>VLOOKUP(R73,AG:AI,2,0)</f>
        <v/>
      </c>
      <c r="AM73" s="260">
        <f>VLOOKUP(R73,AG:AI,3,0)</f>
        <v/>
      </c>
      <c r="AR73" s="515" t="n">
        <v>2022</v>
      </c>
      <c r="AS73" s="516" t="inlineStr">
        <is>
          <t>Moçambique</t>
        </is>
      </c>
      <c r="AT73" s="295" t="n">
        <v>339243</v>
      </c>
      <c r="AU73" s="295" t="n">
        <v>249285</v>
      </c>
      <c r="AV73" s="295" t="n"/>
      <c r="AW73" s="517" t="n">
        <v>2021</v>
      </c>
      <c r="AX73" s="516" t="inlineStr">
        <is>
          <t>Serra Leoa</t>
        </is>
      </c>
      <c r="AY73" s="295" t="n">
        <v>225820</v>
      </c>
      <c r="AZ73" s="295" t="n">
        <v>249803</v>
      </c>
      <c r="BB73" s="260">
        <f>AS73</f>
        <v/>
      </c>
      <c r="BC73" s="260">
        <f>VLOOKUP(AS73,AX:AZ,2,0)</f>
        <v/>
      </c>
      <c r="BD73" s="260">
        <f>VLOOKUP(AS73,AX:AZ,3,0)</f>
        <v/>
      </c>
      <c r="BG73" s="515" t="n">
        <v>2022</v>
      </c>
      <c r="BH73" s="516" t="inlineStr">
        <is>
          <t>Quênia</t>
        </is>
      </c>
      <c r="BI73" s="295" t="n">
        <v>51304</v>
      </c>
      <c r="BJ73" s="295" t="n">
        <v>26565</v>
      </c>
      <c r="BK73" s="295" t="n"/>
      <c r="BL73" s="517" t="n">
        <v>2021</v>
      </c>
      <c r="BM73" s="516" t="inlineStr">
        <is>
          <t>Tonga</t>
        </is>
      </c>
      <c r="BN73" s="295" t="n">
        <v>33364</v>
      </c>
      <c r="BO73" s="295" t="n">
        <v>12000</v>
      </c>
      <c r="BQ73" s="260">
        <f>BH73</f>
        <v/>
      </c>
      <c r="BR73" s="260">
        <f>VLOOKUP(BH73,BM:BO,2,0)</f>
        <v/>
      </c>
      <c r="BS73" s="260">
        <f>VLOOKUP(BH73,BM:BO,3,0)</f>
        <v/>
      </c>
      <c r="BV73" s="517" t="n">
        <v>2022</v>
      </c>
      <c r="BW73" s="516" t="inlineStr">
        <is>
          <t>Laos</t>
        </is>
      </c>
      <c r="BX73" s="295" t="n">
        <v>42592</v>
      </c>
      <c r="BY73" s="295" t="n">
        <v>26925</v>
      </c>
      <c r="CA73" s="260">
        <f>BH73</f>
        <v/>
      </c>
      <c r="CB73" s="260">
        <f>VLOOKUP(BH73,BW:BY,2,0)</f>
        <v/>
      </c>
      <c r="CC73" s="260">
        <f>VLOOKUP(BH73,BW:BY,3,0)</f>
        <v/>
      </c>
    </row>
    <row r="74" ht="13.5" customHeight="1" s="261">
      <c r="B74" s="515" t="n">
        <v>2022</v>
      </c>
      <c r="C74" s="516" t="inlineStr">
        <is>
          <t>Sudão do Sul</t>
        </is>
      </c>
      <c r="D74" s="295" t="n">
        <v>2722045</v>
      </c>
      <c r="E74" s="295" t="n">
        <v>1432512</v>
      </c>
      <c r="F74" s="295" t="n"/>
      <c r="G74" s="517" t="n">
        <v>2021</v>
      </c>
      <c r="H74" s="516" t="inlineStr">
        <is>
          <t>Suriname</t>
        </is>
      </c>
      <c r="I74" s="295" t="n">
        <v>1595006</v>
      </c>
      <c r="J74" s="295" t="n">
        <v>1111899</v>
      </c>
      <c r="L74" s="260">
        <f>C74</f>
        <v/>
      </c>
      <c r="M74" s="260">
        <f>VLOOKUP(C74,H:J,2,0)</f>
        <v/>
      </c>
      <c r="N74" s="260">
        <f>VLOOKUP(C74,H:J,3,0)</f>
        <v/>
      </c>
      <c r="Q74" s="515" t="n">
        <v>2022</v>
      </c>
      <c r="R74" s="516" t="inlineStr">
        <is>
          <t>Mayotte</t>
        </is>
      </c>
      <c r="S74" s="295" t="n">
        <v>508185</v>
      </c>
      <c r="T74" s="295" t="n">
        <v>186212</v>
      </c>
      <c r="U74" s="295" t="n"/>
      <c r="V74" s="517" t="n">
        <v>2021</v>
      </c>
      <c r="W74" s="516" t="inlineStr">
        <is>
          <t>Suriname</t>
        </is>
      </c>
      <c r="X74" s="295" t="n">
        <v>231975</v>
      </c>
      <c r="Y74" s="295" t="n">
        <v>180909</v>
      </c>
      <c r="AA74" s="260">
        <f>R74</f>
        <v/>
      </c>
      <c r="AB74" s="260">
        <f>VLOOKUP(R74,W:Y,2,0)</f>
        <v/>
      </c>
      <c r="AC74" s="260">
        <f>VLOOKUP(R74,W:Y,3,0)</f>
        <v/>
      </c>
      <c r="AF74" s="517" t="n">
        <v>2022</v>
      </c>
      <c r="AG74" s="516" t="inlineStr">
        <is>
          <t>Seicheles</t>
        </is>
      </c>
      <c r="AH74" s="295" t="n">
        <v>471133</v>
      </c>
      <c r="AI74" s="295" t="n">
        <v>224910</v>
      </c>
      <c r="AK74" s="260">
        <f>R74</f>
        <v/>
      </c>
      <c r="AL74" s="260">
        <f>VLOOKUP(R74,AG:AI,2,0)</f>
        <v/>
      </c>
      <c r="AM74" s="260">
        <f>VLOOKUP(R74,AG:AI,3,0)</f>
        <v/>
      </c>
      <c r="AR74" s="515" t="n">
        <v>2022</v>
      </c>
      <c r="AS74" s="516" t="inlineStr">
        <is>
          <t>Tanzânia</t>
        </is>
      </c>
      <c r="AT74" s="295" t="n">
        <v>323008</v>
      </c>
      <c r="AU74" s="295" t="n">
        <v>211094</v>
      </c>
      <c r="AV74" s="295" t="n"/>
      <c r="AW74" s="517" t="n">
        <v>2021</v>
      </c>
      <c r="AX74" s="516" t="inlineStr">
        <is>
          <t>Chade</t>
        </is>
      </c>
      <c r="AY74" s="295" t="n">
        <v>224191</v>
      </c>
      <c r="AZ74" s="295" t="n">
        <v>135114</v>
      </c>
      <c r="BB74" s="260">
        <f>AS74</f>
        <v/>
      </c>
      <c r="BC74" s="260">
        <f>VLOOKUP(AS74,AX:AZ,2,0)</f>
        <v/>
      </c>
      <c r="BD74" s="260">
        <f>VLOOKUP(AS74,AX:AZ,3,0)</f>
        <v/>
      </c>
      <c r="BG74" s="515" t="n">
        <v>2022</v>
      </c>
      <c r="BH74" s="516" t="inlineStr">
        <is>
          <t>Guiné</t>
        </is>
      </c>
      <c r="BI74" s="295" t="n">
        <v>48231</v>
      </c>
      <c r="BJ74" s="295" t="n">
        <v>83399</v>
      </c>
      <c r="BK74" s="295" t="n"/>
      <c r="BL74" s="517" t="n">
        <v>2021</v>
      </c>
      <c r="BM74" s="516" t="inlineStr">
        <is>
          <t>Moldávia</t>
        </is>
      </c>
      <c r="BN74" s="295" t="n">
        <v>26803</v>
      </c>
      <c r="BO74" s="295" t="n">
        <v>13104</v>
      </c>
      <c r="BQ74" s="260">
        <f>BH74</f>
        <v/>
      </c>
      <c r="BR74" s="260">
        <f>VLOOKUP(BH74,BM:BO,2,0)</f>
        <v/>
      </c>
      <c r="BS74" s="260">
        <f>VLOOKUP(BH74,BM:BO,3,0)</f>
        <v/>
      </c>
      <c r="BV74" s="517" t="n">
        <v>2022</v>
      </c>
      <c r="BW74" s="516" t="inlineStr">
        <is>
          <t>Guiana</t>
        </is>
      </c>
      <c r="BX74" s="295" t="n">
        <v>35083</v>
      </c>
      <c r="BY74" s="295" t="n">
        <v>17603</v>
      </c>
      <c r="CA74" s="260">
        <f>BH74</f>
        <v/>
      </c>
      <c r="CB74" s="260">
        <f>VLOOKUP(BH74,BW:BY,2,0)</f>
        <v/>
      </c>
      <c r="CC74" s="260">
        <f>VLOOKUP(BH74,BW:BY,3,0)</f>
        <v/>
      </c>
    </row>
    <row r="75" ht="13.5" customHeight="1" s="261">
      <c r="B75" s="515" t="n">
        <v>2022</v>
      </c>
      <c r="C75" s="516" t="inlineStr">
        <is>
          <t>Tanzânia</t>
        </is>
      </c>
      <c r="D75" s="295" t="n">
        <v>2617204</v>
      </c>
      <c r="E75" s="295" t="n">
        <v>1613529</v>
      </c>
      <c r="F75" s="295" t="n"/>
      <c r="G75" s="517" t="n">
        <v>2021</v>
      </c>
      <c r="H75" s="516" t="inlineStr">
        <is>
          <t>Tailândia</t>
        </is>
      </c>
      <c r="I75" s="295" t="n">
        <v>1563306</v>
      </c>
      <c r="J75" s="295" t="n">
        <v>1655073</v>
      </c>
      <c r="L75" s="260">
        <f>C75</f>
        <v/>
      </c>
      <c r="M75" s="260">
        <f>VLOOKUP(C75,H:J,2,0)</f>
        <v/>
      </c>
      <c r="N75" s="260">
        <f>VLOOKUP(C75,H:J,3,0)</f>
        <v/>
      </c>
      <c r="Q75" s="515" t="n">
        <v>2022</v>
      </c>
      <c r="R75" s="516" t="inlineStr">
        <is>
          <t>Romênia</t>
        </is>
      </c>
      <c r="S75" s="295" t="n">
        <v>500582</v>
      </c>
      <c r="T75" s="295" t="n">
        <v>214110</v>
      </c>
      <c r="U75" s="295" t="n"/>
      <c r="V75" s="517" t="n">
        <v>2021</v>
      </c>
      <c r="W75" s="516" t="inlineStr">
        <is>
          <t>Nova Caledônia</t>
        </is>
      </c>
      <c r="X75" s="295" t="n">
        <v>223763</v>
      </c>
      <c r="Y75" s="295" t="n">
        <v>143988</v>
      </c>
      <c r="AA75" s="260">
        <f>R75</f>
        <v/>
      </c>
      <c r="AB75" s="260">
        <f>VLOOKUP(R75,W:Y,2,0)</f>
        <v/>
      </c>
      <c r="AC75" s="260">
        <f>VLOOKUP(R75,W:Y,3,0)</f>
        <v/>
      </c>
      <c r="AF75" s="517" t="n">
        <v>2022</v>
      </c>
      <c r="AG75" s="516" t="inlineStr">
        <is>
          <t>Suriname</t>
        </is>
      </c>
      <c r="AH75" s="295" t="n">
        <v>414831</v>
      </c>
      <c r="AI75" s="295" t="n">
        <v>186137</v>
      </c>
      <c r="AK75" s="260">
        <f>R75</f>
        <v/>
      </c>
      <c r="AL75" s="260">
        <f>VLOOKUP(R75,AG:AI,2,0)</f>
        <v/>
      </c>
      <c r="AM75" s="260">
        <f>VLOOKUP(R75,AG:AI,3,0)</f>
        <v/>
      </c>
      <c r="AR75" s="515" t="n">
        <v>2022</v>
      </c>
      <c r="AS75" s="516" t="inlineStr">
        <is>
          <t>Montenegro</t>
        </is>
      </c>
      <c r="AT75" s="295" t="n">
        <v>312064</v>
      </c>
      <c r="AU75" s="295" t="n">
        <v>131541</v>
      </c>
      <c r="AV75" s="295" t="n"/>
      <c r="AW75" s="517" t="n">
        <v>2021</v>
      </c>
      <c r="AX75" s="516" t="inlineStr">
        <is>
          <t>Timor Leste</t>
        </is>
      </c>
      <c r="AY75" s="295" t="n">
        <v>222921</v>
      </c>
      <c r="AZ75" s="295" t="n">
        <v>173257</v>
      </c>
      <c r="BB75" s="260">
        <f>AS75</f>
        <v/>
      </c>
      <c r="BC75" s="260">
        <f>VLOOKUP(AS75,AX:AZ,2,0)</f>
        <v/>
      </c>
      <c r="BD75" s="260">
        <f>VLOOKUP(AS75,AX:AZ,3,0)</f>
        <v/>
      </c>
      <c r="BG75" s="515" t="n">
        <v>2022</v>
      </c>
      <c r="BH75" s="516" t="inlineStr">
        <is>
          <t>Maurício</t>
        </is>
      </c>
      <c r="BI75" s="295" t="n">
        <v>43737</v>
      </c>
      <c r="BJ75" s="295" t="n">
        <v>20400</v>
      </c>
      <c r="BK75" s="295" t="n"/>
      <c r="BL75" s="517" t="n">
        <v>2021</v>
      </c>
      <c r="BM75" s="516" t="inlineStr">
        <is>
          <t>Granada</t>
        </is>
      </c>
      <c r="BN75" s="295" t="n">
        <v>25436</v>
      </c>
      <c r="BO75" s="295" t="n">
        <v>12000</v>
      </c>
      <c r="BQ75" s="260">
        <f>BH75</f>
        <v/>
      </c>
      <c r="BR75" s="260">
        <f>VLOOKUP(BH75,BM:BO,2,0)</f>
        <v/>
      </c>
      <c r="BS75" s="260">
        <f>VLOOKUP(BH75,BM:BO,3,0)</f>
        <v/>
      </c>
      <c r="BV75" s="517" t="n">
        <v>2022</v>
      </c>
      <c r="BW75" s="516" t="inlineStr">
        <is>
          <t>Togo</t>
        </is>
      </c>
      <c r="BX75" s="295" t="n">
        <v>30591</v>
      </c>
      <c r="BY75" s="295" t="n">
        <v>27810</v>
      </c>
      <c r="CA75" s="260">
        <f>BH75</f>
        <v/>
      </c>
      <c r="CB75" s="260">
        <f>VLOOKUP(BH75,BW:BY,2,0)</f>
        <v/>
      </c>
      <c r="CC75" s="260">
        <f>VLOOKUP(BH75,BW:BY,3,0)</f>
        <v/>
      </c>
    </row>
    <row r="76" ht="13.5" customHeight="1" s="261">
      <c r="B76" s="515" t="n">
        <v>2022</v>
      </c>
      <c r="C76" s="516" t="inlineStr">
        <is>
          <t>Somália</t>
        </is>
      </c>
      <c r="D76" s="295" t="n">
        <v>2615292</v>
      </c>
      <c r="E76" s="295" t="n">
        <v>1321072</v>
      </c>
      <c r="F76" s="295" t="n"/>
      <c r="G76" s="517" t="n">
        <v>2021</v>
      </c>
      <c r="H76" s="516" t="inlineStr">
        <is>
          <t>Nova Caledônia</t>
        </is>
      </c>
      <c r="I76" s="295" t="n">
        <v>1379875</v>
      </c>
      <c r="J76" s="295" t="n">
        <v>881907</v>
      </c>
      <c r="L76" s="260">
        <f>C76</f>
        <v/>
      </c>
      <c r="M76" s="260">
        <f>VLOOKUP(C76,H:J,2,0)</f>
        <v/>
      </c>
      <c r="N76" s="260">
        <f>VLOOKUP(C76,H:J,3,0)</f>
        <v/>
      </c>
      <c r="Q76" s="515" t="n">
        <v>2022</v>
      </c>
      <c r="R76" s="516" t="inlineStr">
        <is>
          <t>Timor Leste</t>
        </is>
      </c>
      <c r="S76" s="295" t="n">
        <v>461689</v>
      </c>
      <c r="T76" s="295" t="n">
        <v>239935</v>
      </c>
      <c r="U76" s="295" t="n"/>
      <c r="V76" s="517" t="n">
        <v>2021</v>
      </c>
      <c r="W76" s="516" t="inlineStr">
        <is>
          <t>Ucrânia</t>
        </is>
      </c>
      <c r="X76" s="295" t="n">
        <v>207699</v>
      </c>
      <c r="Y76" s="295" t="n">
        <v>133500</v>
      </c>
      <c r="AA76" s="260">
        <f>R76</f>
        <v/>
      </c>
      <c r="AB76" s="260">
        <f>VLOOKUP(R76,W:Y,2,0)</f>
        <v/>
      </c>
      <c r="AC76" s="260">
        <f>VLOOKUP(R76,W:Y,3,0)</f>
        <v/>
      </c>
      <c r="AF76" s="517" t="n">
        <v>2022</v>
      </c>
      <c r="AG76" s="516" t="inlineStr">
        <is>
          <t>Timor Leste</t>
        </is>
      </c>
      <c r="AH76" s="295" t="n">
        <v>393495</v>
      </c>
      <c r="AI76" s="295" t="n">
        <v>195494</v>
      </c>
      <c r="AK76" s="260">
        <f>R76</f>
        <v/>
      </c>
      <c r="AL76" s="260">
        <f>VLOOKUP(R76,AG:AI,2,0)</f>
        <v/>
      </c>
      <c r="AM76" s="260">
        <f>VLOOKUP(R76,AG:AI,3,0)</f>
        <v/>
      </c>
      <c r="AR76" s="515" t="n">
        <v>2022</v>
      </c>
      <c r="AS76" s="516" t="inlineStr">
        <is>
          <t>Quênia</t>
        </is>
      </c>
      <c r="AT76" s="295" t="n">
        <v>260541</v>
      </c>
      <c r="AU76" s="295" t="n">
        <v>134640</v>
      </c>
      <c r="AV76" s="295" t="n"/>
      <c r="AW76" s="517" t="n">
        <v>2021</v>
      </c>
      <c r="AX76" s="516" t="inlineStr">
        <is>
          <t>Gabão</t>
        </is>
      </c>
      <c r="AY76" s="295" t="n">
        <v>220480</v>
      </c>
      <c r="AZ76" s="295" t="n">
        <v>174534</v>
      </c>
      <c r="BB76" s="260">
        <f>AS76</f>
        <v/>
      </c>
      <c r="BC76" s="260">
        <f>VLOOKUP(AS76,AX:AZ,2,0)</f>
        <v/>
      </c>
      <c r="BD76" s="260">
        <f>VLOOKUP(AS76,AX:AZ,3,0)</f>
        <v/>
      </c>
      <c r="BG76" s="515" t="n">
        <v>2022</v>
      </c>
      <c r="BH76" s="516" t="inlineStr">
        <is>
          <t>São Cristóvão e Névis</t>
        </is>
      </c>
      <c r="BI76" s="295" t="n">
        <v>40886</v>
      </c>
      <c r="BJ76" s="295" t="n">
        <v>27810</v>
      </c>
      <c r="BK76" s="295" t="n"/>
      <c r="BL76" s="517" t="n">
        <v>2021</v>
      </c>
      <c r="BM76" s="516" t="inlineStr">
        <is>
          <t>Anguilla</t>
        </is>
      </c>
      <c r="BN76" s="295" t="n">
        <v>23823</v>
      </c>
      <c r="BO76" s="295" t="n">
        <v>11252</v>
      </c>
      <c r="BQ76" s="260">
        <f>BH76</f>
        <v/>
      </c>
      <c r="BR76" s="260">
        <f>VLOOKUP(BH76,BM:BO,2,0)</f>
        <v/>
      </c>
      <c r="BS76" s="260">
        <f>VLOOKUP(BH76,BM:BO,3,0)</f>
        <v/>
      </c>
      <c r="BV76" s="517" t="n">
        <v>2022</v>
      </c>
      <c r="BW76" s="516" t="inlineStr">
        <is>
          <t>Cuba</t>
        </is>
      </c>
      <c r="BX76" s="295" t="n">
        <v>28339</v>
      </c>
      <c r="BY76" s="295" t="n">
        <v>11431</v>
      </c>
      <c r="CA76" s="260">
        <f>BH76</f>
        <v/>
      </c>
      <c r="CB76" s="260">
        <f>VLOOKUP(BH76,BW:BY,2,0)</f>
        <v/>
      </c>
      <c r="CC76" s="260">
        <f>VLOOKUP(BH76,BW:BY,3,0)</f>
        <v/>
      </c>
    </row>
    <row r="77" ht="13.5" customHeight="1" s="261">
      <c r="B77" s="515" t="n">
        <v>2022</v>
      </c>
      <c r="C77" s="516" t="inlineStr">
        <is>
          <t>Bolívia</t>
        </is>
      </c>
      <c r="D77" s="295" t="n">
        <v>2524248</v>
      </c>
      <c r="E77" s="295" t="n">
        <v>2479400</v>
      </c>
      <c r="F77" s="295" t="n"/>
      <c r="G77" s="517" t="n">
        <v>2021</v>
      </c>
      <c r="H77" s="516" t="inlineStr">
        <is>
          <t>São Cristóvão e Névis</t>
        </is>
      </c>
      <c r="I77" s="295" t="n">
        <v>1272756</v>
      </c>
      <c r="J77" s="295" t="n">
        <v>729244</v>
      </c>
      <c r="L77" s="260">
        <f>C77</f>
        <v/>
      </c>
      <c r="M77" s="260">
        <f>VLOOKUP(C77,H:J,2,0)</f>
        <v/>
      </c>
      <c r="N77" s="260">
        <f>VLOOKUP(C77,H:J,3,0)</f>
        <v/>
      </c>
      <c r="Q77" s="515" t="n">
        <v>2022</v>
      </c>
      <c r="R77" s="516" t="inlineStr">
        <is>
          <t>Cabo Verde</t>
        </is>
      </c>
      <c r="S77" s="295" t="n">
        <v>398272</v>
      </c>
      <c r="T77" s="295" t="n">
        <v>292153</v>
      </c>
      <c r="U77" s="295" t="n"/>
      <c r="V77" s="517" t="n">
        <v>2021</v>
      </c>
      <c r="W77" s="516" t="inlineStr">
        <is>
          <t>Togo</t>
        </is>
      </c>
      <c r="X77" s="295" t="n">
        <v>203853</v>
      </c>
      <c r="Y77" s="295" t="n">
        <v>135528</v>
      </c>
      <c r="AA77" s="260">
        <f>R77</f>
        <v/>
      </c>
      <c r="AB77" s="260">
        <f>VLOOKUP(R77,W:Y,2,0)</f>
        <v/>
      </c>
      <c r="AC77" s="260">
        <f>VLOOKUP(R77,W:Y,3,0)</f>
        <v/>
      </c>
      <c r="AF77" s="517" t="n">
        <v>2022</v>
      </c>
      <c r="AG77" s="516" t="inlineStr">
        <is>
          <t>Mauritânia</t>
        </is>
      </c>
      <c r="AH77" s="295" t="n">
        <v>384789</v>
      </c>
      <c r="AI77" s="295" t="n">
        <v>242981</v>
      </c>
      <c r="AK77" s="260">
        <f>R77</f>
        <v/>
      </c>
      <c r="AL77" s="260">
        <f>VLOOKUP(R77,AG:AI,2,0)</f>
        <v/>
      </c>
      <c r="AM77" s="260">
        <f>VLOOKUP(R77,AG:AI,3,0)</f>
        <v/>
      </c>
      <c r="AR77" s="515" t="n">
        <v>2022</v>
      </c>
      <c r="AS77" s="516" t="inlineStr">
        <is>
          <t>Maurício</t>
        </is>
      </c>
      <c r="AT77" s="295" t="n">
        <v>257472</v>
      </c>
      <c r="AU77" s="295" t="n">
        <v>117871</v>
      </c>
      <c r="AV77" s="295" t="n"/>
      <c r="AW77" s="517" t="n">
        <v>2021</v>
      </c>
      <c r="AX77" s="516" t="inlineStr">
        <is>
          <t>Seicheles</t>
        </is>
      </c>
      <c r="AY77" s="295" t="n">
        <v>208364</v>
      </c>
      <c r="AZ77" s="295" t="n">
        <v>131469</v>
      </c>
      <c r="BB77" s="260">
        <f>AS77</f>
        <v/>
      </c>
      <c r="BC77" s="260">
        <f>VLOOKUP(AS77,AX:AZ,2,0)</f>
        <v/>
      </c>
      <c r="BD77" s="260">
        <f>VLOOKUP(AS77,AX:AZ,3,0)</f>
        <v/>
      </c>
      <c r="BG77" s="515" t="n">
        <v>2022</v>
      </c>
      <c r="BH77" s="516" t="inlineStr">
        <is>
          <t>Trinidad e Tobago</t>
        </is>
      </c>
      <c r="BI77" s="295" t="n">
        <v>30260</v>
      </c>
      <c r="BJ77" s="295" t="n">
        <v>16201</v>
      </c>
      <c r="BK77" s="295" t="n"/>
      <c r="BL77" s="517" t="n">
        <v>2021</v>
      </c>
      <c r="BM77" s="516" t="inlineStr">
        <is>
          <t>Níger</t>
        </is>
      </c>
      <c r="BN77" s="295" t="n">
        <v>22028</v>
      </c>
      <c r="BO77" s="295" t="n">
        <v>15420</v>
      </c>
      <c r="BQ77" s="260">
        <f>BH77</f>
        <v/>
      </c>
      <c r="BR77" s="260">
        <f>VLOOKUP(BH77,BM:BO,2,0)</f>
        <v/>
      </c>
      <c r="BS77" s="260">
        <f>VLOOKUP(BH77,BM:BO,3,0)</f>
        <v/>
      </c>
      <c r="BV77" s="517" t="n">
        <v>2022</v>
      </c>
      <c r="BW77" s="516" t="inlineStr">
        <is>
          <t>Moçambique</t>
        </is>
      </c>
      <c r="BX77" s="295" t="n">
        <v>22749</v>
      </c>
      <c r="BY77" s="295" t="n">
        <v>8453</v>
      </c>
      <c r="CA77" s="260">
        <f>BH77</f>
        <v/>
      </c>
      <c r="CB77" s="260">
        <f>VLOOKUP(BH77,BW:BY,2,0)</f>
        <v/>
      </c>
      <c r="CC77" s="260">
        <f>VLOOKUP(BH77,BW:BY,3,0)</f>
        <v/>
      </c>
    </row>
    <row r="78" ht="13.5" customHeight="1" s="261">
      <c r="B78" s="515" t="n">
        <v>2022</v>
      </c>
      <c r="C78" s="516" t="inlineStr">
        <is>
          <t>Moçambique</t>
        </is>
      </c>
      <c r="D78" s="295" t="n">
        <v>2094724</v>
      </c>
      <c r="E78" s="295" t="n">
        <v>2784784</v>
      </c>
      <c r="F78" s="295" t="n"/>
      <c r="G78" s="517" t="n">
        <v>2021</v>
      </c>
      <c r="H78" s="516" t="inlineStr">
        <is>
          <t>Bélgica</t>
        </is>
      </c>
      <c r="I78" s="295" t="n">
        <v>1241384</v>
      </c>
      <c r="J78" s="295" t="n">
        <v>744086</v>
      </c>
      <c r="L78" s="260">
        <f>C78</f>
        <v/>
      </c>
      <c r="M78" s="260">
        <f>VLOOKUP(C78,H:J,2,0)</f>
        <v/>
      </c>
      <c r="N78" s="260">
        <f>VLOOKUP(C78,H:J,3,0)</f>
        <v/>
      </c>
      <c r="Q78" s="515" t="n">
        <v>2022</v>
      </c>
      <c r="R78" s="516" t="inlineStr">
        <is>
          <t>Turcomenistão</t>
        </is>
      </c>
      <c r="S78" s="295" t="n">
        <v>378164</v>
      </c>
      <c r="T78" s="295" t="n">
        <v>179697</v>
      </c>
      <c r="U78" s="295" t="n"/>
      <c r="V78" s="517" t="n">
        <v>2021</v>
      </c>
      <c r="W78" s="516" t="inlineStr">
        <is>
          <t>Seicheles</t>
        </is>
      </c>
      <c r="X78" s="295" t="n">
        <v>200836</v>
      </c>
      <c r="Y78" s="295" t="n">
        <v>150876</v>
      </c>
      <c r="AA78" s="260">
        <f>R78</f>
        <v/>
      </c>
      <c r="AB78" s="260">
        <f>VLOOKUP(R78,W:Y,2,0)</f>
        <v/>
      </c>
      <c r="AC78" s="260">
        <f>VLOOKUP(R78,W:Y,3,0)</f>
        <v/>
      </c>
      <c r="AF78" s="517" t="n">
        <v>2022</v>
      </c>
      <c r="AG78" s="516" t="inlineStr">
        <is>
          <t>Tanzânia</t>
        </is>
      </c>
      <c r="AH78" s="295" t="n">
        <v>372693</v>
      </c>
      <c r="AI78" s="295" t="n">
        <v>211580</v>
      </c>
      <c r="AK78" s="260">
        <f>R78</f>
        <v/>
      </c>
      <c r="AL78" s="260">
        <f>VLOOKUP(R78,AG:AI,2,0)</f>
        <v/>
      </c>
      <c r="AM78" s="260">
        <f>VLOOKUP(R78,AG:AI,3,0)</f>
        <v/>
      </c>
      <c r="AR78" s="515" t="n">
        <v>2022</v>
      </c>
      <c r="AS78" s="516" t="inlineStr">
        <is>
          <t>Guiana</t>
        </is>
      </c>
      <c r="AT78" s="295" t="n">
        <v>224525</v>
      </c>
      <c r="AU78" s="295" t="n">
        <v>125062</v>
      </c>
      <c r="AV78" s="295" t="n"/>
      <c r="AW78" s="517" t="n">
        <v>2021</v>
      </c>
      <c r="AX78" s="516" t="inlineStr">
        <is>
          <t>Maurício</t>
        </is>
      </c>
      <c r="AY78" s="295" t="n">
        <v>183359</v>
      </c>
      <c r="AZ78" s="295" t="n">
        <v>106473</v>
      </c>
      <c r="BB78" s="260">
        <f>AS78</f>
        <v/>
      </c>
      <c r="BC78" s="260">
        <f>VLOOKUP(AS78,AX:AZ,2,0)</f>
        <v/>
      </c>
      <c r="BD78" s="260">
        <f>VLOOKUP(AS78,AX:AZ,3,0)</f>
        <v/>
      </c>
      <c r="BG78" s="515" t="n">
        <v>2022</v>
      </c>
      <c r="BH78" s="516" t="inlineStr">
        <is>
          <t>Bonaire, Saint Eustatius e Saba</t>
        </is>
      </c>
      <c r="BI78" s="295" t="n">
        <v>30038</v>
      </c>
      <c r="BJ78" s="295" t="n">
        <v>18030</v>
      </c>
      <c r="BK78" s="295" t="n"/>
      <c r="BL78" s="517" t="n">
        <v>2021</v>
      </c>
      <c r="BM78" s="516" t="inlineStr">
        <is>
          <t>Bonaire, Saint Eustatius e Saba</t>
        </is>
      </c>
      <c r="BN78" s="295" t="n">
        <v>20049</v>
      </c>
      <c r="BO78" s="295" t="n">
        <v>10251</v>
      </c>
      <c r="BQ78" s="260">
        <f>BH78</f>
        <v/>
      </c>
      <c r="BR78" s="260">
        <f>VLOOKUP(BH78,BM:BO,2,0)</f>
        <v/>
      </c>
      <c r="BS78" s="260">
        <f>VLOOKUP(BH78,BM:BO,3,0)</f>
        <v/>
      </c>
      <c r="BV78" s="517" t="n">
        <v>2022</v>
      </c>
      <c r="BW78" s="516" t="inlineStr">
        <is>
          <t>Tailândia</t>
        </is>
      </c>
      <c r="BX78" s="295" t="n">
        <v>12889</v>
      </c>
      <c r="BY78" s="295" t="n">
        <v>25485</v>
      </c>
      <c r="CA78" s="260">
        <f>BH78</f>
        <v/>
      </c>
      <c r="CB78" s="260">
        <f>VLOOKUP(BH78,BW:BY,2,0)</f>
        <v/>
      </c>
      <c r="CC78" s="260">
        <f>VLOOKUP(BH78,BW:BY,3,0)</f>
        <v/>
      </c>
    </row>
    <row r="79" ht="13.5" customHeight="1" s="261">
      <c r="B79" s="515" t="n">
        <v>2022</v>
      </c>
      <c r="C79" s="516" t="inlineStr">
        <is>
          <t>República Centro-Africana</t>
        </is>
      </c>
      <c r="D79" s="295" t="n">
        <v>1987174</v>
      </c>
      <c r="E79" s="295" t="n">
        <v>1311122</v>
      </c>
      <c r="F79" s="295" t="n"/>
      <c r="G79" s="517" t="n">
        <v>2021</v>
      </c>
      <c r="H79" s="516" t="inlineStr">
        <is>
          <t>Dominica</t>
        </is>
      </c>
      <c r="I79" s="295" t="n">
        <v>1230510</v>
      </c>
      <c r="J79" s="295" t="n">
        <v>657247</v>
      </c>
      <c r="L79" s="260">
        <f>C79</f>
        <v/>
      </c>
      <c r="M79" s="260">
        <f>VLOOKUP(C79,H:J,2,0)</f>
        <v/>
      </c>
      <c r="N79" s="260">
        <f>VLOOKUP(C79,H:J,3,0)</f>
        <v/>
      </c>
      <c r="Q79" s="515" t="n">
        <v>2022</v>
      </c>
      <c r="R79" s="516" t="inlineStr">
        <is>
          <t>Rússia</t>
        </is>
      </c>
      <c r="S79" s="295" t="n">
        <v>356436</v>
      </c>
      <c r="T79" s="295" t="n">
        <v>375720</v>
      </c>
      <c r="U79" s="295" t="n"/>
      <c r="V79" s="517" t="n">
        <v>2021</v>
      </c>
      <c r="W79" s="516" t="inlineStr">
        <is>
          <t>Dominica</t>
        </is>
      </c>
      <c r="X79" s="295" t="n">
        <v>193473</v>
      </c>
      <c r="Y79" s="295" t="n">
        <v>106855</v>
      </c>
      <c r="AA79" s="260">
        <f>R79</f>
        <v/>
      </c>
      <c r="AB79" s="260">
        <f>VLOOKUP(R79,W:Y,2,0)</f>
        <v/>
      </c>
      <c r="AC79" s="260">
        <f>VLOOKUP(R79,W:Y,3,0)</f>
        <v/>
      </c>
      <c r="AF79" s="517" t="n">
        <v>2022</v>
      </c>
      <c r="AG79" s="516" t="inlineStr">
        <is>
          <t>Togo</t>
        </is>
      </c>
      <c r="AH79" s="295" t="n">
        <v>366968</v>
      </c>
      <c r="AI79" s="295" t="n">
        <v>242557</v>
      </c>
      <c r="AK79" s="260">
        <f>R79</f>
        <v/>
      </c>
      <c r="AL79" s="260">
        <f>VLOOKUP(R79,AG:AI,2,0)</f>
        <v/>
      </c>
      <c r="AM79" s="260">
        <f>VLOOKUP(R79,AG:AI,3,0)</f>
        <v/>
      </c>
      <c r="AR79" s="515" t="n">
        <v>2022</v>
      </c>
      <c r="AS79" s="516" t="inlineStr">
        <is>
          <t>Namíbia</t>
        </is>
      </c>
      <c r="AT79" s="295" t="n">
        <v>197252</v>
      </c>
      <c r="AU79" s="295" t="n">
        <v>106180</v>
      </c>
      <c r="AV79" s="295" t="n"/>
      <c r="AW79" s="517" t="n">
        <v>2021</v>
      </c>
      <c r="AX79" s="516" t="inlineStr">
        <is>
          <t>Tonga</t>
        </is>
      </c>
      <c r="AY79" s="295" t="n">
        <v>175961</v>
      </c>
      <c r="AZ79" s="295" t="n">
        <v>94620</v>
      </c>
      <c r="BB79" s="260">
        <f>AS79</f>
        <v/>
      </c>
      <c r="BC79" s="260">
        <f>VLOOKUP(AS79,AX:AZ,2,0)</f>
        <v/>
      </c>
      <c r="BD79" s="260">
        <f>VLOOKUP(AS79,AX:AZ,3,0)</f>
        <v/>
      </c>
      <c r="BG79" s="515" t="n">
        <v>2022</v>
      </c>
      <c r="BH79" s="516" t="inlineStr">
        <is>
          <t>Moldávia</t>
        </is>
      </c>
      <c r="BI79" s="295" t="n">
        <v>23997</v>
      </c>
      <c r="BJ79" s="295" t="n">
        <v>53952</v>
      </c>
      <c r="BK79" s="295" t="n"/>
      <c r="BL79" s="517" t="n">
        <v>2021</v>
      </c>
      <c r="BM79" s="516" t="inlineStr">
        <is>
          <t>Marrocos</t>
        </is>
      </c>
      <c r="BN79" s="295" t="n">
        <v>17941</v>
      </c>
      <c r="BO79" s="295" t="n">
        <v>15000</v>
      </c>
      <c r="BQ79" s="260">
        <f>BH79</f>
        <v/>
      </c>
      <c r="BR79" s="260">
        <f>VLOOKUP(BH79,BM:BO,2,0)</f>
        <v/>
      </c>
      <c r="BS79" s="260">
        <f>VLOOKUP(BH79,BM:BO,3,0)</f>
        <v/>
      </c>
      <c r="BV79" s="517" t="n">
        <v>2022</v>
      </c>
      <c r="BW79" s="516" t="inlineStr">
        <is>
          <t>Libéria</t>
        </is>
      </c>
      <c r="BX79" s="295" t="n">
        <v>6003</v>
      </c>
      <c r="BY79" s="295" t="n">
        <v>2829</v>
      </c>
      <c r="CA79" s="260">
        <f>BH79</f>
        <v/>
      </c>
      <c r="CB79" s="260">
        <f>VLOOKUP(BH79,BW:BY,2,0)</f>
        <v/>
      </c>
      <c r="CC79" s="260">
        <f>VLOOKUP(BH79,BW:BY,3,0)</f>
        <v/>
      </c>
    </row>
    <row r="80" ht="13.5" customHeight="1" s="261">
      <c r="B80" s="515" t="n">
        <v>2022</v>
      </c>
      <c r="C80" s="516" t="inlineStr">
        <is>
          <t>Seicheles</t>
        </is>
      </c>
      <c r="D80" s="295" t="n">
        <v>1981993</v>
      </c>
      <c r="E80" s="295" t="n">
        <v>1203842</v>
      </c>
      <c r="F80" s="295" t="n"/>
      <c r="G80" s="517" t="n">
        <v>2021</v>
      </c>
      <c r="H80" s="516" t="inlineStr">
        <is>
          <t>Seicheles</t>
        </is>
      </c>
      <c r="I80" s="295" t="n">
        <v>1229498</v>
      </c>
      <c r="J80" s="295" t="n">
        <v>981829</v>
      </c>
      <c r="L80" s="260">
        <f>C80</f>
        <v/>
      </c>
      <c r="M80" s="260">
        <f>VLOOKUP(C80,H:J,2,0)</f>
        <v/>
      </c>
      <c r="N80" s="260">
        <f>VLOOKUP(C80,H:J,3,0)</f>
        <v/>
      </c>
      <c r="Q80" s="515" t="n">
        <v>2022</v>
      </c>
      <c r="R80" s="516" t="inlineStr">
        <is>
          <t>Montenegro</t>
        </is>
      </c>
      <c r="S80" s="295" t="n">
        <v>350910</v>
      </c>
      <c r="T80" s="295" t="n">
        <v>133469</v>
      </c>
      <c r="U80" s="295" t="n"/>
      <c r="V80" s="517" t="n">
        <v>2021</v>
      </c>
      <c r="W80" s="516" t="inlineStr">
        <is>
          <t>Granada</t>
        </is>
      </c>
      <c r="X80" s="295" t="n">
        <v>179076</v>
      </c>
      <c r="Y80" s="295" t="n">
        <v>110091</v>
      </c>
      <c r="AA80" s="260">
        <f>R80</f>
        <v/>
      </c>
      <c r="AB80" s="260">
        <f>VLOOKUP(R80,W:Y,2,0)</f>
        <v/>
      </c>
      <c r="AC80" s="260">
        <f>VLOOKUP(R80,W:Y,3,0)</f>
        <v/>
      </c>
      <c r="AF80" s="517" t="n">
        <v>2022</v>
      </c>
      <c r="AG80" s="516" t="inlineStr">
        <is>
          <t>Nova Caledônia</t>
        </is>
      </c>
      <c r="AH80" s="295" t="n">
        <v>337946</v>
      </c>
      <c r="AI80" s="295" t="n">
        <v>165787</v>
      </c>
      <c r="AK80" s="260">
        <f>R80</f>
        <v/>
      </c>
      <c r="AL80" s="260">
        <f>VLOOKUP(R80,AG:AI,2,0)</f>
        <v/>
      </c>
      <c r="AM80" s="260">
        <f>VLOOKUP(R80,AG:AI,3,0)</f>
        <v/>
      </c>
      <c r="AR80" s="515" t="n">
        <v>2022</v>
      </c>
      <c r="AS80" s="516" t="inlineStr">
        <is>
          <t>Irã</t>
        </is>
      </c>
      <c r="AT80" s="295" t="n">
        <v>174391</v>
      </c>
      <c r="AU80" s="295" t="n">
        <v>121286</v>
      </c>
      <c r="AV80" s="295" t="n"/>
      <c r="AW80" s="517" t="n">
        <v>2021</v>
      </c>
      <c r="AX80" s="516" t="inlineStr">
        <is>
          <t>Belarus</t>
        </is>
      </c>
      <c r="AY80" s="295" t="n">
        <v>153568</v>
      </c>
      <c r="AZ80" s="295" t="n">
        <v>110025</v>
      </c>
      <c r="BB80" s="260">
        <f>AS80</f>
        <v/>
      </c>
      <c r="BC80" s="260">
        <f>VLOOKUP(AS80,AX:AZ,2,0)</f>
        <v/>
      </c>
      <c r="BD80" s="260">
        <f>VLOOKUP(AS80,AX:AZ,3,0)</f>
        <v/>
      </c>
      <c r="BG80" s="515" t="n">
        <v>2022</v>
      </c>
      <c r="BH80" s="516" t="inlineStr">
        <is>
          <t>Montserrat</t>
        </is>
      </c>
      <c r="BI80" s="295" t="n">
        <v>22170</v>
      </c>
      <c r="BJ80" s="295" t="n">
        <v>8040</v>
      </c>
      <c r="BK80" s="295" t="n"/>
      <c r="BL80" s="517" t="n">
        <v>2021</v>
      </c>
      <c r="BM80" s="516" t="inlineStr">
        <is>
          <t>Guiné</t>
        </is>
      </c>
      <c r="BN80" s="295" t="n">
        <v>15894</v>
      </c>
      <c r="BO80" s="295" t="n">
        <v>9095</v>
      </c>
      <c r="BQ80" s="260">
        <f>BH80</f>
        <v/>
      </c>
      <c r="BR80" s="260">
        <f>VLOOKUP(BH80,BM:BO,2,0)</f>
        <v/>
      </c>
      <c r="BS80" s="260">
        <f>VLOOKUP(BH80,BM:BO,3,0)</f>
        <v/>
      </c>
      <c r="BV80" s="517" t="n">
        <v>2022</v>
      </c>
      <c r="BW80" s="516" t="inlineStr">
        <is>
          <t>Montserrat</t>
        </is>
      </c>
      <c r="BX80" s="295" t="n">
        <v>4791</v>
      </c>
      <c r="BY80" s="295" t="n">
        <v>1912</v>
      </c>
      <c r="CA80" s="260">
        <f>BH80</f>
        <v/>
      </c>
      <c r="CB80" s="260">
        <f>VLOOKUP(BH80,BW:BY,2,0)</f>
        <v/>
      </c>
      <c r="CC80" s="260">
        <f>VLOOKUP(BH80,BW:BY,3,0)</f>
        <v/>
      </c>
    </row>
    <row r="81" ht="13.5" customHeight="1" s="261">
      <c r="B81" s="515" t="n">
        <v>2022</v>
      </c>
      <c r="C81" s="516" t="inlineStr">
        <is>
          <t>Quênia</t>
        </is>
      </c>
      <c r="D81" s="295" t="n">
        <v>1772389</v>
      </c>
      <c r="E81" s="295" t="n">
        <v>971450</v>
      </c>
      <c r="F81" s="295" t="n"/>
      <c r="G81" s="517" t="n">
        <v>2021</v>
      </c>
      <c r="H81" s="516" t="inlineStr">
        <is>
          <t>Somália</t>
        </is>
      </c>
      <c r="I81" s="295" t="n">
        <v>1218935</v>
      </c>
      <c r="J81" s="295" t="n">
        <v>842080</v>
      </c>
      <c r="L81" s="260">
        <f>C81</f>
        <v/>
      </c>
      <c r="M81" s="260">
        <f>VLOOKUP(C81,H:J,2,0)</f>
        <v/>
      </c>
      <c r="N81" s="260">
        <f>VLOOKUP(C81,H:J,3,0)</f>
        <v/>
      </c>
      <c r="Q81" s="515" t="n">
        <v>2022</v>
      </c>
      <c r="R81" s="516" t="inlineStr">
        <is>
          <t>Somália</t>
        </is>
      </c>
      <c r="S81" s="295" t="n">
        <v>318356</v>
      </c>
      <c r="T81" s="295" t="n">
        <v>170219</v>
      </c>
      <c r="U81" s="295" t="n"/>
      <c r="V81" s="517" t="n">
        <v>2021</v>
      </c>
      <c r="W81" s="516" t="inlineStr">
        <is>
          <t>Romênia</t>
        </is>
      </c>
      <c r="X81" s="295" t="n">
        <v>177588</v>
      </c>
      <c r="Y81" s="295" t="n">
        <v>135000</v>
      </c>
      <c r="AA81" s="260">
        <f>R81</f>
        <v/>
      </c>
      <c r="AB81" s="260">
        <f>VLOOKUP(R81,W:Y,2,0)</f>
        <v/>
      </c>
      <c r="AC81" s="260">
        <f>VLOOKUP(R81,W:Y,3,0)</f>
        <v/>
      </c>
      <c r="AF81" s="517" t="n">
        <v>2022</v>
      </c>
      <c r="AG81" s="516" t="inlineStr">
        <is>
          <t>Marrocos</t>
        </is>
      </c>
      <c r="AH81" s="295" t="n">
        <v>323974</v>
      </c>
      <c r="AI81" s="295" t="n">
        <v>154298</v>
      </c>
      <c r="AK81" s="260">
        <f>R81</f>
        <v/>
      </c>
      <c r="AL81" s="260">
        <f>VLOOKUP(R81,AG:AI,2,0)</f>
        <v/>
      </c>
      <c r="AM81" s="260">
        <f>VLOOKUP(R81,AG:AI,3,0)</f>
        <v/>
      </c>
      <c r="AR81" s="515" t="n">
        <v>2022</v>
      </c>
      <c r="AS81" s="516" t="inlineStr">
        <is>
          <t>Trinidad e Tobago</t>
        </is>
      </c>
      <c r="AT81" s="295" t="n">
        <v>149966</v>
      </c>
      <c r="AU81" s="295" t="n">
        <v>82977</v>
      </c>
      <c r="AV81" s="295" t="n"/>
      <c r="AW81" s="517" t="n">
        <v>2021</v>
      </c>
      <c r="AX81" s="516" t="inlineStr">
        <is>
          <t>Moldávia</t>
        </is>
      </c>
      <c r="AY81" s="295" t="n">
        <v>143260</v>
      </c>
      <c r="AZ81" s="295" t="n">
        <v>80214</v>
      </c>
      <c r="BB81" s="260">
        <f>AS81</f>
        <v/>
      </c>
      <c r="BC81" s="260">
        <f>VLOOKUP(AS81,AX:AZ,2,0)</f>
        <v/>
      </c>
      <c r="BD81" s="260">
        <f>VLOOKUP(AS81,AX:AZ,3,0)</f>
        <v/>
      </c>
      <c r="BG81" s="515" t="n">
        <v>2022</v>
      </c>
      <c r="BH81" s="516" t="inlineStr">
        <is>
          <t>Turcas e Caicos, Ilhas</t>
        </is>
      </c>
      <c r="BI81" s="295" t="n">
        <v>17020</v>
      </c>
      <c r="BJ81" s="295" t="n">
        <v>6010</v>
      </c>
      <c r="BK81" s="295" t="n"/>
      <c r="BL81" s="517" t="n">
        <v>2021</v>
      </c>
      <c r="BM81" s="516" t="inlineStr">
        <is>
          <t>Paraguai</t>
        </is>
      </c>
      <c r="BN81" s="295" t="n">
        <v>10580</v>
      </c>
      <c r="BO81" s="295" t="n">
        <v>2172</v>
      </c>
      <c r="BQ81" s="260">
        <f>BH81</f>
        <v/>
      </c>
      <c r="BR81" s="260">
        <f>VLOOKUP(BH81,BM:BO,2,0)</f>
        <v/>
      </c>
      <c r="BS81" s="260">
        <f>VLOOKUP(BH81,BM:BO,3,0)</f>
        <v/>
      </c>
      <c r="BV81" s="517" t="n">
        <v>2022</v>
      </c>
      <c r="BW81" s="516" t="inlineStr">
        <is>
          <t>Panamá</t>
        </is>
      </c>
      <c r="BX81" s="295" t="n">
        <v>2790</v>
      </c>
      <c r="BY81" s="295" t="n">
        <v>1191</v>
      </c>
      <c r="CA81" s="260">
        <f>BH81</f>
        <v/>
      </c>
      <c r="CB81" s="260">
        <f>VLOOKUP(BH81,BW:BY,2,0)</f>
        <v/>
      </c>
      <c r="CC81" s="260">
        <f>VLOOKUP(BH81,BW:BY,3,0)</f>
        <v/>
      </c>
    </row>
    <row r="82" ht="13.5" customHeight="1" s="261">
      <c r="B82" s="515" t="n">
        <v>2022</v>
      </c>
      <c r="C82" s="516" t="inlineStr">
        <is>
          <t>Dominica</t>
        </is>
      </c>
      <c r="D82" s="295" t="n">
        <v>1697838</v>
      </c>
      <c r="E82" s="295" t="n">
        <v>759684</v>
      </c>
      <c r="F82" s="295" t="n"/>
      <c r="G82" s="517" t="n">
        <v>2021</v>
      </c>
      <c r="H82" s="516" t="inlineStr">
        <is>
          <t>Sérvia</t>
        </is>
      </c>
      <c r="I82" s="295" t="n">
        <v>1015306</v>
      </c>
      <c r="J82" s="295" t="n">
        <v>496116</v>
      </c>
      <c r="L82" s="260">
        <f>C82</f>
        <v/>
      </c>
      <c r="M82" s="260">
        <f>VLOOKUP(C82,H:J,2,0)</f>
        <v/>
      </c>
      <c r="N82" s="260">
        <f>VLOOKUP(C82,H:J,3,0)</f>
        <v/>
      </c>
      <c r="Q82" s="515" t="n">
        <v>2022</v>
      </c>
      <c r="R82" s="516" t="inlineStr">
        <is>
          <t>Seicheles</t>
        </is>
      </c>
      <c r="S82" s="295" t="n">
        <v>312984</v>
      </c>
      <c r="T82" s="295" t="n">
        <v>164851</v>
      </c>
      <c r="U82" s="295" t="n"/>
      <c r="V82" s="517" t="n">
        <v>2021</v>
      </c>
      <c r="W82" s="516" t="inlineStr">
        <is>
          <t>Montenegro</t>
        </is>
      </c>
      <c r="X82" s="295" t="n">
        <v>171934</v>
      </c>
      <c r="Y82" s="295" t="n">
        <v>101285</v>
      </c>
      <c r="AA82" s="260">
        <f>R82</f>
        <v/>
      </c>
      <c r="AB82" s="260">
        <f>VLOOKUP(R82,W:Y,2,0)</f>
        <v/>
      </c>
      <c r="AC82" s="260">
        <f>VLOOKUP(R82,W:Y,3,0)</f>
        <v/>
      </c>
      <c r="AF82" s="517" t="n">
        <v>2022</v>
      </c>
      <c r="AG82" s="516" t="inlineStr">
        <is>
          <t>Moçambique</t>
        </is>
      </c>
      <c r="AH82" s="295" t="n">
        <v>321571</v>
      </c>
      <c r="AI82" s="295" t="n">
        <v>502303</v>
      </c>
      <c r="AK82" s="260">
        <f>R82</f>
        <v/>
      </c>
      <c r="AL82" s="260">
        <f>VLOOKUP(R82,AG:AI,2,0)</f>
        <v/>
      </c>
      <c r="AM82" s="260">
        <f>VLOOKUP(R82,AG:AI,3,0)</f>
        <v/>
      </c>
      <c r="AR82" s="515" t="n">
        <v>2022</v>
      </c>
      <c r="AS82" s="516" t="inlineStr">
        <is>
          <t>Turcomenistão</t>
        </is>
      </c>
      <c r="AT82" s="295" t="n">
        <v>133728</v>
      </c>
      <c r="AU82" s="295" t="n">
        <v>72299</v>
      </c>
      <c r="AV82" s="295" t="n"/>
      <c r="AW82" s="517" t="n">
        <v>2021</v>
      </c>
      <c r="AX82" s="516" t="inlineStr">
        <is>
          <t>Montenegro</t>
        </is>
      </c>
      <c r="AY82" s="295" t="n">
        <v>143044</v>
      </c>
      <c r="AZ82" s="295" t="n">
        <v>79008</v>
      </c>
      <c r="BB82" s="260">
        <f>AS82</f>
        <v/>
      </c>
      <c r="BC82" s="260">
        <f>VLOOKUP(AS82,AX:AZ,2,0)</f>
        <v/>
      </c>
      <c r="BD82" s="260">
        <f>VLOOKUP(AS82,AX:AZ,3,0)</f>
        <v/>
      </c>
      <c r="BG82" s="515" t="n">
        <v>2022</v>
      </c>
      <c r="BH82" s="516" t="inlineStr">
        <is>
          <t>Guiné-Bissau</t>
        </is>
      </c>
      <c r="BI82" s="295" t="n">
        <v>11927</v>
      </c>
      <c r="BJ82" s="295" t="n">
        <v>7001</v>
      </c>
      <c r="BK82" s="295" t="n"/>
      <c r="BL82" s="517" t="n">
        <v>2021</v>
      </c>
      <c r="BM82" s="516" t="inlineStr">
        <is>
          <t>Mauritânia</t>
        </is>
      </c>
      <c r="BN82" s="295" t="n">
        <v>8972</v>
      </c>
      <c r="BO82" s="295" t="n">
        <v>5081</v>
      </c>
      <c r="BQ82" s="260">
        <f>BH82</f>
        <v/>
      </c>
      <c r="BR82" s="260">
        <f>VLOOKUP(BH82,BM:BO,2,0)</f>
        <v/>
      </c>
      <c r="BS82" s="260">
        <f>VLOOKUP(BH82,BM:BO,3,0)</f>
        <v/>
      </c>
      <c r="BV82" s="517" t="n">
        <v>2022</v>
      </c>
      <c r="BW82" s="516" t="inlineStr">
        <is>
          <t>Marshall, Ilhas</t>
        </is>
      </c>
      <c r="BX82" s="295" t="n">
        <v>2443</v>
      </c>
      <c r="BY82" s="295" t="n">
        <v>897</v>
      </c>
      <c r="CA82" s="260">
        <f>BH82</f>
        <v/>
      </c>
      <c r="CB82" s="260">
        <f>VLOOKUP(BH82,BW:BY,2,0)</f>
        <v/>
      </c>
      <c r="CC82" s="260">
        <f>VLOOKUP(BH82,BW:BY,3,0)</f>
        <v/>
      </c>
    </row>
    <row r="83" ht="13.5" customHeight="1" s="261">
      <c r="B83" s="515" t="n">
        <v>2022</v>
      </c>
      <c r="C83" s="516" t="inlineStr">
        <is>
          <t>São Cristóvão e Névis</t>
        </is>
      </c>
      <c r="D83" s="295" t="n">
        <v>1666279</v>
      </c>
      <c r="E83" s="295" t="n">
        <v>832414</v>
      </c>
      <c r="F83" s="295" t="n"/>
      <c r="G83" s="517" t="n">
        <v>2021</v>
      </c>
      <c r="H83" s="516" t="inlineStr">
        <is>
          <t>Guiné Equatorial</t>
        </is>
      </c>
      <c r="I83" s="295" t="n">
        <v>1014625</v>
      </c>
      <c r="J83" s="295" t="n">
        <v>638283</v>
      </c>
      <c r="L83" s="260">
        <f>C83</f>
        <v/>
      </c>
      <c r="M83" s="260">
        <f>VLOOKUP(C83,H:J,2,0)</f>
        <v/>
      </c>
      <c r="N83" s="260">
        <f>VLOOKUP(C83,H:J,3,0)</f>
        <v/>
      </c>
      <c r="Q83" s="515" t="n">
        <v>2022</v>
      </c>
      <c r="R83" s="516" t="inlineStr">
        <is>
          <t>São Cristóvão e Névis</t>
        </is>
      </c>
      <c r="S83" s="295" t="n">
        <v>307442</v>
      </c>
      <c r="T83" s="295" t="n">
        <v>133960</v>
      </c>
      <c r="U83" s="295" t="n"/>
      <c r="V83" s="517" t="n">
        <v>2021</v>
      </c>
      <c r="W83" s="516" t="inlineStr">
        <is>
          <t>São Cristóvão e Névis</t>
        </is>
      </c>
      <c r="X83" s="295" t="n">
        <v>168572</v>
      </c>
      <c r="Y83" s="295" t="n">
        <v>105332</v>
      </c>
      <c r="AA83" s="260">
        <f>R83</f>
        <v/>
      </c>
      <c r="AB83" s="260">
        <f>VLOOKUP(R83,W:Y,2,0)</f>
        <v/>
      </c>
      <c r="AC83" s="260">
        <f>VLOOKUP(R83,W:Y,3,0)</f>
        <v/>
      </c>
      <c r="AF83" s="517" t="n">
        <v>2022</v>
      </c>
      <c r="AG83" s="516" t="inlineStr">
        <is>
          <t>Romênia</t>
        </is>
      </c>
      <c r="AH83" s="295" t="n">
        <v>310779</v>
      </c>
      <c r="AI83" s="295" t="n">
        <v>184934</v>
      </c>
      <c r="AK83" s="260">
        <f>R83</f>
        <v/>
      </c>
      <c r="AL83" s="260">
        <f>VLOOKUP(R83,AG:AI,2,0)</f>
        <v/>
      </c>
      <c r="AM83" s="260">
        <f>VLOOKUP(R83,AG:AI,3,0)</f>
        <v/>
      </c>
      <c r="AR83" s="515" t="n">
        <v>2022</v>
      </c>
      <c r="AS83" s="516" t="inlineStr">
        <is>
          <t>Tunísia</t>
        </is>
      </c>
      <c r="AT83" s="295" t="n">
        <v>128220</v>
      </c>
      <c r="AU83" s="295" t="n">
        <v>248100</v>
      </c>
      <c r="AV83" s="295" t="n"/>
      <c r="AW83" s="517" t="n">
        <v>2021</v>
      </c>
      <c r="AX83" s="516" t="inlineStr">
        <is>
          <t>Guiana</t>
        </is>
      </c>
      <c r="AY83" s="295" t="n">
        <v>134230</v>
      </c>
      <c r="AZ83" s="295" t="n">
        <v>87083</v>
      </c>
      <c r="BB83" s="260">
        <f>AS83</f>
        <v/>
      </c>
      <c r="BC83" s="260">
        <f>VLOOKUP(AS83,AX:AZ,2,0)</f>
        <v/>
      </c>
      <c r="BD83" s="260">
        <f>VLOOKUP(AS83,AX:AZ,3,0)</f>
        <v/>
      </c>
      <c r="BG83" s="515" t="n">
        <v>2022</v>
      </c>
      <c r="BH83" s="516" t="inlineStr">
        <is>
          <t>Sint Maarten</t>
        </is>
      </c>
      <c r="BI83" s="295" t="n">
        <v>6136</v>
      </c>
      <c r="BJ83" s="295" t="n">
        <v>2875</v>
      </c>
      <c r="BK83" s="295" t="n"/>
      <c r="BL83" s="517" t="n">
        <v>2021</v>
      </c>
      <c r="BM83" s="516" t="inlineStr">
        <is>
          <t>Turcomenistão</t>
        </is>
      </c>
      <c r="BN83" s="295" t="n">
        <v>7286</v>
      </c>
      <c r="BO83" s="295" t="n">
        <v>4675</v>
      </c>
      <c r="BQ83" s="260">
        <f>BH83</f>
        <v/>
      </c>
      <c r="BR83" s="260">
        <f>VLOOKUP(BH83,BM:BO,2,0)</f>
        <v/>
      </c>
      <c r="BS83" s="260">
        <f>VLOOKUP(BH83,BM:BO,3,0)</f>
        <v/>
      </c>
      <c r="BV83" s="517" t="n">
        <v>2022</v>
      </c>
      <c r="BW83" s="516" t="inlineStr">
        <is>
          <t>Ilha de Man</t>
        </is>
      </c>
      <c r="BX83" s="295" t="n">
        <v>822</v>
      </c>
      <c r="BY83" s="295" t="n">
        <v>336</v>
      </c>
      <c r="CA83" s="260">
        <f>BH83</f>
        <v/>
      </c>
      <c r="CB83" s="260">
        <f>VLOOKUP(BH83,BW:BY,2,0)</f>
        <v/>
      </c>
      <c r="CC83" s="260">
        <f>VLOOKUP(BH83,BW:BY,3,0)</f>
        <v/>
      </c>
    </row>
    <row r="84" ht="13.5" customHeight="1" s="261">
      <c r="B84" s="515" t="n">
        <v>2022</v>
      </c>
      <c r="C84" s="516" t="inlineStr">
        <is>
          <t>Romênia</t>
        </is>
      </c>
      <c r="D84" s="295" t="n">
        <v>1617565</v>
      </c>
      <c r="E84" s="295" t="n">
        <v>749834</v>
      </c>
      <c r="F84" s="295" t="n"/>
      <c r="G84" s="517" t="n">
        <v>2021</v>
      </c>
      <c r="H84" s="516" t="inlineStr">
        <is>
          <t>República Centro-Africana</t>
        </is>
      </c>
      <c r="I84" s="295" t="n">
        <v>949360</v>
      </c>
      <c r="J84" s="295" t="n">
        <v>1175813</v>
      </c>
      <c r="L84" s="260">
        <f>C84</f>
        <v/>
      </c>
      <c r="M84" s="260">
        <f>VLOOKUP(C84,H:J,2,0)</f>
        <v/>
      </c>
      <c r="N84" s="260">
        <f>VLOOKUP(C84,H:J,3,0)</f>
        <v/>
      </c>
      <c r="Q84" s="515" t="n">
        <v>2022</v>
      </c>
      <c r="R84" s="516" t="inlineStr">
        <is>
          <t>Marrocos</t>
        </is>
      </c>
      <c r="S84" s="295" t="n">
        <v>304897</v>
      </c>
      <c r="T84" s="295" t="n">
        <v>103018</v>
      </c>
      <c r="U84" s="295" t="n"/>
      <c r="V84" s="517" t="n">
        <v>2021</v>
      </c>
      <c r="W84" s="516" t="inlineStr">
        <is>
          <t>Mayotte</t>
        </is>
      </c>
      <c r="X84" s="295" t="n">
        <v>148707</v>
      </c>
      <c r="Y84" s="295" t="n">
        <v>73052</v>
      </c>
      <c r="AA84" s="260">
        <f>R84</f>
        <v/>
      </c>
      <c r="AB84" s="260">
        <f>VLOOKUP(R84,W:Y,2,0)</f>
        <v/>
      </c>
      <c r="AC84" s="260">
        <f>VLOOKUP(R84,W:Y,3,0)</f>
        <v/>
      </c>
      <c r="AF84" s="517" t="n">
        <v>2022</v>
      </c>
      <c r="AG84" s="516" t="inlineStr">
        <is>
          <t>Djibuti</t>
        </is>
      </c>
      <c r="AH84" s="295" t="n">
        <v>300334</v>
      </c>
      <c r="AI84" s="295" t="n">
        <v>160239</v>
      </c>
      <c r="AK84" s="260">
        <f>R84</f>
        <v/>
      </c>
      <c r="AL84" s="260">
        <f>VLOOKUP(R84,AG:AI,2,0)</f>
        <v/>
      </c>
      <c r="AM84" s="260">
        <f>VLOOKUP(R84,AG:AI,3,0)</f>
        <v/>
      </c>
      <c r="AR84" s="515" t="n">
        <v>2022</v>
      </c>
      <c r="AS84" s="516" t="inlineStr">
        <is>
          <t>Moldávia</t>
        </is>
      </c>
      <c r="AT84" s="295" t="n">
        <v>122955</v>
      </c>
      <c r="AU84" s="295" t="n">
        <v>157137</v>
      </c>
      <c r="AV84" s="295" t="n"/>
      <c r="AW84" s="517" t="n">
        <v>2021</v>
      </c>
      <c r="AX84" s="516" t="inlineStr">
        <is>
          <t>Anguilla</t>
        </is>
      </c>
      <c r="AY84" s="295" t="n">
        <v>106501</v>
      </c>
      <c r="AZ84" s="295" t="n">
        <v>56456</v>
      </c>
      <c r="BB84" s="260">
        <f>AS84</f>
        <v/>
      </c>
      <c r="BC84" s="260">
        <f>VLOOKUP(AS84,AX:AZ,2,0)</f>
        <v/>
      </c>
      <c r="BD84" s="260">
        <f>VLOOKUP(AS84,AX:AZ,3,0)</f>
        <v/>
      </c>
      <c r="BG84" s="515" t="n">
        <v>2022</v>
      </c>
      <c r="BH84" s="516" t="inlineStr">
        <is>
          <t>Bermudas</t>
        </is>
      </c>
      <c r="BI84" s="295" t="n">
        <v>5208</v>
      </c>
      <c r="BJ84" s="295" t="n">
        <v>2300</v>
      </c>
      <c r="BK84" s="295" t="n"/>
      <c r="BL84" s="517" t="n">
        <v>2021</v>
      </c>
      <c r="BM84" s="516" t="inlineStr">
        <is>
          <t>Benin</t>
        </is>
      </c>
      <c r="BN84" s="295" t="n">
        <v>6745</v>
      </c>
      <c r="BO84" s="295" t="n">
        <v>4999</v>
      </c>
      <c r="BQ84" s="260">
        <f>BH84</f>
        <v/>
      </c>
      <c r="BR84" s="260">
        <f>VLOOKUP(BH84,BM:BO,2,0)</f>
        <v/>
      </c>
      <c r="BS84" s="260">
        <f>VLOOKUP(BH84,BM:BO,3,0)</f>
        <v/>
      </c>
      <c r="BV84" s="517" t="n">
        <v>2022</v>
      </c>
      <c r="BW84" s="516" t="inlineStr">
        <is>
          <t>Bonaire, Saint Eustatius e Saba</t>
        </is>
      </c>
      <c r="BX84" s="295" t="n">
        <v>619</v>
      </c>
      <c r="BY84" s="295" t="n">
        <v>300</v>
      </c>
      <c r="CA84" s="260">
        <f>BH84</f>
        <v/>
      </c>
      <c r="CB84" s="260">
        <f>VLOOKUP(BH84,BW:BY,2,0)</f>
        <v/>
      </c>
      <c r="CC84" s="260">
        <f>VLOOKUP(BH84,BW:BY,3,0)</f>
        <v/>
      </c>
    </row>
    <row r="85" ht="13.5" customHeight="1" s="261">
      <c r="B85" s="515" t="n">
        <v>2022</v>
      </c>
      <c r="C85" s="516" t="inlineStr">
        <is>
          <t>Grécia</t>
        </is>
      </c>
      <c r="D85" s="295" t="n">
        <v>1500727</v>
      </c>
      <c r="E85" s="295" t="n">
        <v>528371</v>
      </c>
      <c r="F85" s="295" t="n"/>
      <c r="G85" s="517" t="n">
        <v>2021</v>
      </c>
      <c r="H85" s="516" t="inlineStr">
        <is>
          <t>Chade</t>
        </is>
      </c>
      <c r="I85" s="295" t="n">
        <v>874182</v>
      </c>
      <c r="J85" s="295" t="n">
        <v>553226</v>
      </c>
      <c r="L85" s="260">
        <f>C85</f>
        <v/>
      </c>
      <c r="M85" s="260">
        <f>VLOOKUP(C85,H:J,2,0)</f>
        <v/>
      </c>
      <c r="N85" s="260">
        <f>VLOOKUP(C85,H:J,3,0)</f>
        <v/>
      </c>
      <c r="Q85" s="515" t="n">
        <v>2022</v>
      </c>
      <c r="R85" s="516" t="inlineStr">
        <is>
          <t>Guiana</t>
        </is>
      </c>
      <c r="S85" s="295" t="n">
        <v>290503</v>
      </c>
      <c r="T85" s="295" t="n">
        <v>149167</v>
      </c>
      <c r="U85" s="295" t="n"/>
      <c r="V85" s="517" t="n">
        <v>2021</v>
      </c>
      <c r="W85" s="516" t="inlineStr">
        <is>
          <t>Tailândia</t>
        </is>
      </c>
      <c r="X85" s="295" t="n">
        <v>144019</v>
      </c>
      <c r="Y85" s="295" t="n">
        <v>162101</v>
      </c>
      <c r="AA85" s="260">
        <f>R85</f>
        <v/>
      </c>
      <c r="AB85" s="260">
        <f>VLOOKUP(R85,W:Y,2,0)</f>
        <v/>
      </c>
      <c r="AC85" s="260">
        <f>VLOOKUP(R85,W:Y,3,0)</f>
        <v/>
      </c>
      <c r="AF85" s="517" t="n">
        <v>2022</v>
      </c>
      <c r="AG85" s="516" t="inlineStr">
        <is>
          <t>Síria</t>
        </is>
      </c>
      <c r="AH85" s="295" t="n">
        <v>223624</v>
      </c>
      <c r="AI85" s="295" t="n">
        <v>382125</v>
      </c>
      <c r="AK85" s="260">
        <f>R85</f>
        <v/>
      </c>
      <c r="AL85" s="260">
        <f>VLOOKUP(R85,AG:AI,2,0)</f>
        <v/>
      </c>
      <c r="AM85" s="260">
        <f>VLOOKUP(R85,AG:AI,3,0)</f>
        <v/>
      </c>
      <c r="AR85" s="515" t="n">
        <v>2022</v>
      </c>
      <c r="AS85" s="516" t="inlineStr">
        <is>
          <t>Sri Lanka</t>
        </is>
      </c>
      <c r="AT85" s="295" t="n">
        <v>112672</v>
      </c>
      <c r="AU85" s="295" t="n">
        <v>51732</v>
      </c>
      <c r="AV85" s="295" t="n"/>
      <c r="AW85" s="517" t="n">
        <v>2021</v>
      </c>
      <c r="AX85" s="516" t="inlineStr">
        <is>
          <t>Bonaire, Saint Eustatius e Saba</t>
        </is>
      </c>
      <c r="AY85" s="295" t="n">
        <v>102572</v>
      </c>
      <c r="AZ85" s="295" t="n">
        <v>82917</v>
      </c>
      <c r="BB85" s="260">
        <f>AS85</f>
        <v/>
      </c>
      <c r="BC85" s="260">
        <f>VLOOKUP(AS85,AX:AZ,2,0)</f>
        <v/>
      </c>
      <c r="BD85" s="260">
        <f>VLOOKUP(AS85,AX:AZ,3,0)</f>
        <v/>
      </c>
      <c r="BG85" s="515" t="n">
        <v>2022</v>
      </c>
      <c r="BH85" s="516" t="inlineStr">
        <is>
          <t>Marshall, Ilhas</t>
        </is>
      </c>
      <c r="BI85" s="295" t="n">
        <v>3285</v>
      </c>
      <c r="BJ85" s="295" t="n">
        <v>1138</v>
      </c>
      <c r="BK85" s="295" t="n"/>
      <c r="BL85" s="517" t="n">
        <v>2021</v>
      </c>
      <c r="BM85" s="516" t="inlineStr">
        <is>
          <t>Samoa Americana</t>
        </is>
      </c>
      <c r="BN85" s="295" t="n">
        <v>4286</v>
      </c>
      <c r="BO85" s="295" t="n">
        <v>2552</v>
      </c>
      <c r="BQ85" s="260">
        <f>BH85</f>
        <v/>
      </c>
      <c r="BR85" s="260">
        <f>VLOOKUP(BH85,BM:BO,2,0)</f>
        <v/>
      </c>
      <c r="BS85" s="260">
        <f>VLOOKUP(BH85,BM:BO,3,0)</f>
        <v/>
      </c>
      <c r="BV85" s="517" t="n">
        <v>2022</v>
      </c>
      <c r="BW85" s="516" t="inlineStr">
        <is>
          <t>Cayman, Ilhas</t>
        </is>
      </c>
      <c r="BX85" s="295" t="n">
        <v>381</v>
      </c>
      <c r="BY85" s="295" t="n">
        <v>144</v>
      </c>
      <c r="CA85" s="260">
        <f>BH85</f>
        <v/>
      </c>
      <c r="CB85" s="260">
        <f>VLOOKUP(BH85,BW:BY,2,0)</f>
        <v/>
      </c>
      <c r="CC85" s="260">
        <f>VLOOKUP(BH85,BW:BY,3,0)</f>
        <v/>
      </c>
    </row>
    <row r="86" ht="13.5" customHeight="1" s="261">
      <c r="B86" s="515" t="n">
        <v>2022</v>
      </c>
      <c r="C86" s="516" t="inlineStr">
        <is>
          <t>Serra Leoa</t>
        </is>
      </c>
      <c r="D86" s="295" t="n">
        <v>1345139</v>
      </c>
      <c r="E86" s="295" t="n">
        <v>1426121</v>
      </c>
      <c r="F86" s="295" t="n"/>
      <c r="G86" s="517" t="n">
        <v>2021</v>
      </c>
      <c r="H86" s="516" t="inlineStr">
        <is>
          <t>Togo</t>
        </is>
      </c>
      <c r="I86" s="295" t="n">
        <v>873993</v>
      </c>
      <c r="J86" s="295" t="n">
        <v>613151</v>
      </c>
      <c r="L86" s="260">
        <f>C86</f>
        <v/>
      </c>
      <c r="M86" s="260">
        <f>VLOOKUP(C86,H:J,2,0)</f>
        <v/>
      </c>
      <c r="N86" s="260">
        <f>VLOOKUP(C86,H:J,3,0)</f>
        <v/>
      </c>
      <c r="Q86" s="515" t="n">
        <v>2022</v>
      </c>
      <c r="R86" s="516" t="inlineStr">
        <is>
          <t>Tanzânia</t>
        </is>
      </c>
      <c r="S86" s="295" t="n">
        <v>262441</v>
      </c>
      <c r="T86" s="295" t="n">
        <v>134975</v>
      </c>
      <c r="U86" s="295" t="n"/>
      <c r="V86" s="517" t="n">
        <v>2021</v>
      </c>
      <c r="W86" s="516" t="inlineStr">
        <is>
          <t>Somália</t>
        </is>
      </c>
      <c r="X86" s="295" t="n">
        <v>142759</v>
      </c>
      <c r="Y86" s="295" t="n">
        <v>96835</v>
      </c>
      <c r="AA86" s="260">
        <f>R86</f>
        <v/>
      </c>
      <c r="AB86" s="260">
        <f>VLOOKUP(R86,W:Y,2,0)</f>
        <v/>
      </c>
      <c r="AC86" s="260">
        <f>VLOOKUP(R86,W:Y,3,0)</f>
        <v/>
      </c>
      <c r="AF86" s="517" t="n">
        <v>2022</v>
      </c>
      <c r="AG86" s="516" t="inlineStr">
        <is>
          <t>Portugal</t>
        </is>
      </c>
      <c r="AH86" s="295" t="n">
        <v>211216</v>
      </c>
      <c r="AI86" s="295" t="n">
        <v>135549</v>
      </c>
      <c r="AK86" s="260">
        <f>R86</f>
        <v/>
      </c>
      <c r="AL86" s="260">
        <f>VLOOKUP(R86,AG:AI,2,0)</f>
        <v/>
      </c>
      <c r="AM86" s="260">
        <f>VLOOKUP(R86,AG:AI,3,0)</f>
        <v/>
      </c>
      <c r="AR86" s="515" t="n">
        <v>2022</v>
      </c>
      <c r="AS86" s="516" t="inlineStr">
        <is>
          <t>Djibuti</t>
        </is>
      </c>
      <c r="AT86" s="295" t="n">
        <v>96555</v>
      </c>
      <c r="AU86" s="295" t="n">
        <v>50947</v>
      </c>
      <c r="AV86" s="295" t="n"/>
      <c r="AW86" s="517" t="n">
        <v>2021</v>
      </c>
      <c r="AX86" s="516" t="inlineStr">
        <is>
          <t>Malásia</t>
        </is>
      </c>
      <c r="AY86" s="295" t="n">
        <v>90115</v>
      </c>
      <c r="AZ86" s="295" t="n">
        <v>55569</v>
      </c>
      <c r="BB86" s="260">
        <f>AS86</f>
        <v/>
      </c>
      <c r="BC86" s="260">
        <f>VLOOKUP(AS86,AX:AZ,2,0)</f>
        <v/>
      </c>
      <c r="BD86" s="260">
        <f>VLOOKUP(AS86,AX:AZ,3,0)</f>
        <v/>
      </c>
      <c r="BG86" s="515" t="n">
        <v>2022</v>
      </c>
      <c r="BH86" s="516" t="inlineStr">
        <is>
          <t>Panamá</t>
        </is>
      </c>
      <c r="BI86" s="295" t="n">
        <v>2497</v>
      </c>
      <c r="BJ86" s="295" t="n">
        <v>909</v>
      </c>
      <c r="BK86" s="295" t="n"/>
      <c r="BL86" s="517" t="n">
        <v>2021</v>
      </c>
      <c r="BM86" s="516" t="inlineStr">
        <is>
          <t>Panamá</t>
        </is>
      </c>
      <c r="BN86" s="295" t="n">
        <v>2238</v>
      </c>
      <c r="BO86" s="295" t="n">
        <v>992</v>
      </c>
      <c r="BQ86" s="260">
        <f>BH86</f>
        <v/>
      </c>
      <c r="BR86" s="260">
        <f>VLOOKUP(BH86,BM:BO,2,0)</f>
        <v/>
      </c>
      <c r="BS86" s="260">
        <f>VLOOKUP(BH86,BM:BO,3,0)</f>
        <v/>
      </c>
      <c r="BV86" s="517" t="n">
        <v>2022</v>
      </c>
      <c r="BW86" s="516" t="inlineStr">
        <is>
          <t>Malta</t>
        </is>
      </c>
      <c r="BX86" s="295" t="n">
        <v>198</v>
      </c>
      <c r="BY86" s="295" t="n">
        <v>96</v>
      </c>
      <c r="CA86" s="260">
        <f>BH86</f>
        <v/>
      </c>
      <c r="CB86" s="260">
        <f>VLOOKUP(BH86,BW:BY,2,0)</f>
        <v/>
      </c>
      <c r="CC86" s="260">
        <f>VLOOKUP(BH86,BW:BY,3,0)</f>
        <v/>
      </c>
    </row>
    <row r="87" ht="13.5" customHeight="1" s="261">
      <c r="B87" s="515" t="n">
        <v>2022</v>
      </c>
      <c r="C87" s="516" t="inlineStr">
        <is>
          <t>Guiana</t>
        </is>
      </c>
      <c r="D87" s="295" t="n">
        <v>1307206</v>
      </c>
      <c r="E87" s="295" t="n">
        <v>727304</v>
      </c>
      <c r="F87" s="295" t="n"/>
      <c r="G87" s="517" t="n">
        <v>2021</v>
      </c>
      <c r="H87" s="516" t="inlineStr">
        <is>
          <t>Sudão</t>
        </is>
      </c>
      <c r="I87" s="295" t="n">
        <v>766566</v>
      </c>
      <c r="J87" s="295" t="n">
        <v>563250</v>
      </c>
      <c r="L87" s="260">
        <f>C87</f>
        <v/>
      </c>
      <c r="M87" s="260">
        <f>VLOOKUP(C87,H:J,2,0)</f>
        <v/>
      </c>
      <c r="N87" s="260">
        <f>VLOOKUP(C87,H:J,3,0)</f>
        <v/>
      </c>
      <c r="Q87" s="515" t="n">
        <v>2022</v>
      </c>
      <c r="R87" s="516" t="inlineStr">
        <is>
          <t>Sérvia</t>
        </is>
      </c>
      <c r="S87" s="295" t="n">
        <v>220838</v>
      </c>
      <c r="T87" s="295" t="n">
        <v>78619</v>
      </c>
      <c r="U87" s="295" t="n"/>
      <c r="V87" s="517" t="n">
        <v>2021</v>
      </c>
      <c r="W87" s="516" t="inlineStr">
        <is>
          <t>Sudão</t>
        </is>
      </c>
      <c r="X87" s="295" t="n">
        <v>123939</v>
      </c>
      <c r="Y87" s="295" t="n">
        <v>77400</v>
      </c>
      <c r="AA87" s="260">
        <f>R87</f>
        <v/>
      </c>
      <c r="AB87" s="260">
        <f>VLOOKUP(R87,W:Y,2,0)</f>
        <v/>
      </c>
      <c r="AC87" s="260">
        <f>VLOOKUP(R87,W:Y,3,0)</f>
        <v/>
      </c>
      <c r="AF87" s="517" t="n">
        <v>2022</v>
      </c>
      <c r="AG87" s="516" t="inlineStr">
        <is>
          <t>Venezuela</t>
        </is>
      </c>
      <c r="AH87" s="295" t="n">
        <v>207070</v>
      </c>
      <c r="AI87" s="295" t="n">
        <v>128610</v>
      </c>
      <c r="AK87" s="260">
        <f>R87</f>
        <v/>
      </c>
      <c r="AL87" s="260">
        <f>VLOOKUP(R87,AG:AI,2,0)</f>
        <v/>
      </c>
      <c r="AM87" s="260">
        <f>VLOOKUP(R87,AG:AI,3,0)</f>
        <v/>
      </c>
      <c r="AR87" s="515" t="n">
        <v>2022</v>
      </c>
      <c r="AS87" s="516" t="inlineStr">
        <is>
          <t>Sudão</t>
        </is>
      </c>
      <c r="AT87" s="295" t="n">
        <v>92614</v>
      </c>
      <c r="AU87" s="295" t="n">
        <v>54000</v>
      </c>
      <c r="AV87" s="295" t="n"/>
      <c r="AW87" s="517" t="n">
        <v>2021</v>
      </c>
      <c r="AX87" s="516" t="inlineStr">
        <is>
          <t>República Dominicana</t>
        </is>
      </c>
      <c r="AY87" s="295" t="n">
        <v>77747</v>
      </c>
      <c r="AZ87" s="295" t="n">
        <v>35010</v>
      </c>
      <c r="BB87" s="260">
        <f>AS87</f>
        <v/>
      </c>
      <c r="BC87" s="260">
        <f>VLOOKUP(AS87,AX:AZ,2,0)</f>
        <v/>
      </c>
      <c r="BD87" s="260">
        <f>VLOOKUP(AS87,AX:AZ,3,0)</f>
        <v/>
      </c>
      <c r="BG87" s="515" t="n">
        <v>2022</v>
      </c>
      <c r="BH87" s="516" t="inlineStr">
        <is>
          <t>Noruega</t>
        </is>
      </c>
      <c r="BI87" s="295" t="n">
        <v>759</v>
      </c>
      <c r="BJ87" s="295" t="n">
        <v>292</v>
      </c>
      <c r="BK87" s="295" t="n"/>
      <c r="BL87" s="517" t="n">
        <v>2021</v>
      </c>
      <c r="BM87" s="516" t="inlineStr">
        <is>
          <t>Tanzânia</t>
        </is>
      </c>
      <c r="BN87" s="295" t="n">
        <v>2117</v>
      </c>
      <c r="BO87" s="295" t="n">
        <v>1638</v>
      </c>
      <c r="BQ87" s="260">
        <f>BH87</f>
        <v/>
      </c>
      <c r="BR87" s="260">
        <f>VLOOKUP(BH87,BM:BO,2,0)</f>
        <v/>
      </c>
      <c r="BS87" s="260">
        <f>VLOOKUP(BH87,BM:BO,3,0)</f>
        <v/>
      </c>
      <c r="BV87" s="517" t="n">
        <v>2022</v>
      </c>
      <c r="BW87" s="516" t="inlineStr">
        <is>
          <t>Belize</t>
        </is>
      </c>
      <c r="BX87" s="295" t="n">
        <v>73</v>
      </c>
      <c r="BY87" s="295" t="n">
        <v>14</v>
      </c>
      <c r="CA87" s="260">
        <f>BH87</f>
        <v/>
      </c>
      <c r="CB87" s="260">
        <f>VLOOKUP(BH87,BW:BY,2,0)</f>
        <v/>
      </c>
      <c r="CC87" s="260">
        <f>VLOOKUP(BH87,BW:BY,3,0)</f>
        <v/>
      </c>
    </row>
    <row r="88" ht="13.5" customHeight="1" s="261">
      <c r="B88" s="515" t="n">
        <v>2022</v>
      </c>
      <c r="C88" s="516" t="inlineStr">
        <is>
          <t>Moldávia</t>
        </is>
      </c>
      <c r="D88" s="295" t="n">
        <v>1298865</v>
      </c>
      <c r="E88" s="295" t="n">
        <v>871505</v>
      </c>
      <c r="F88" s="295" t="n"/>
      <c r="G88" s="517" t="n">
        <v>2021</v>
      </c>
      <c r="H88" s="516" t="inlineStr">
        <is>
          <t>Romênia</t>
        </is>
      </c>
      <c r="I88" s="295" t="n">
        <v>718319</v>
      </c>
      <c r="J88" s="295" t="n">
        <v>495630</v>
      </c>
      <c r="L88" s="260">
        <f>C88</f>
        <v/>
      </c>
      <c r="M88" s="260">
        <f>VLOOKUP(C88,H:J,2,0)</f>
        <v/>
      </c>
      <c r="N88" s="260">
        <f>VLOOKUP(C88,H:J,3,0)</f>
        <v/>
      </c>
      <c r="Q88" s="515" t="n">
        <v>2022</v>
      </c>
      <c r="R88" s="516" t="inlineStr">
        <is>
          <t>Portugal</t>
        </is>
      </c>
      <c r="S88" s="295" t="n">
        <v>184125</v>
      </c>
      <c r="T88" s="295" t="n">
        <v>135231</v>
      </c>
      <c r="U88" s="295" t="n"/>
      <c r="V88" s="517" t="n">
        <v>2021</v>
      </c>
      <c r="W88" s="516" t="inlineStr">
        <is>
          <t>Estados Unidos</t>
        </is>
      </c>
      <c r="X88" s="295" t="n">
        <v>120408</v>
      </c>
      <c r="Y88" s="295" t="n">
        <v>27449</v>
      </c>
      <c r="AA88" s="260">
        <f>R88</f>
        <v/>
      </c>
      <c r="AB88" s="260">
        <f>VLOOKUP(R88,W:Y,2,0)</f>
        <v/>
      </c>
      <c r="AC88" s="260">
        <f>VLOOKUP(R88,W:Y,3,0)</f>
        <v/>
      </c>
      <c r="AF88" s="517" t="n">
        <v>2022</v>
      </c>
      <c r="AG88" s="516" t="inlineStr">
        <is>
          <t>Malavi</t>
        </is>
      </c>
      <c r="AH88" s="295" t="n">
        <v>199602</v>
      </c>
      <c r="AI88" s="295" t="n">
        <v>104879</v>
      </c>
      <c r="AK88" s="260">
        <f>R88</f>
        <v/>
      </c>
      <c r="AL88" s="260">
        <f>VLOOKUP(R88,AG:AI,2,0)</f>
        <v/>
      </c>
      <c r="AM88" s="260">
        <f>VLOOKUP(R88,AG:AI,3,0)</f>
        <v/>
      </c>
      <c r="AR88" s="515" t="n">
        <v>2022</v>
      </c>
      <c r="AS88" s="516" t="inlineStr">
        <is>
          <t>Tonga</t>
        </is>
      </c>
      <c r="AT88" s="295" t="n">
        <v>80936</v>
      </c>
      <c r="AU88" s="295" t="n">
        <v>54000</v>
      </c>
      <c r="AV88" s="295" t="n"/>
      <c r="AW88" s="517" t="n">
        <v>2021</v>
      </c>
      <c r="AX88" s="516" t="inlineStr">
        <is>
          <t>Trinidad e Tobago</t>
        </is>
      </c>
      <c r="AY88" s="295" t="n">
        <v>72778</v>
      </c>
      <c r="AZ88" s="295" t="n">
        <v>52776</v>
      </c>
      <c r="BB88" s="260">
        <f>AS88</f>
        <v/>
      </c>
      <c r="BC88" s="260">
        <f>VLOOKUP(AS88,AX:AZ,2,0)</f>
        <v/>
      </c>
      <c r="BD88" s="260">
        <f>VLOOKUP(AS88,AX:AZ,3,0)</f>
        <v/>
      </c>
      <c r="BG88" s="515" t="n">
        <v>2022</v>
      </c>
      <c r="BH88" s="516" t="inlineStr">
        <is>
          <t>Barbados</t>
        </is>
      </c>
      <c r="BI88" s="295" t="n">
        <v>504</v>
      </c>
      <c r="BJ88" s="295" t="n">
        <v>198</v>
      </c>
      <c r="BK88" s="295" t="n"/>
      <c r="BL88" s="517" t="n">
        <v>2021</v>
      </c>
      <c r="BM88" s="516" t="inlineStr">
        <is>
          <t>Malta</t>
        </is>
      </c>
      <c r="BN88" s="295" t="n">
        <v>1545</v>
      </c>
      <c r="BO88" s="295" t="n">
        <v>768</v>
      </c>
      <c r="BQ88" s="260">
        <f>BH88</f>
        <v/>
      </c>
      <c r="BR88" s="260">
        <f>VLOOKUP(BH88,BM:BO,2,0)</f>
        <v/>
      </c>
      <c r="BS88" s="260">
        <f>VLOOKUP(BH88,BM:BO,3,0)</f>
        <v/>
      </c>
      <c r="BV88" s="517" t="n">
        <v>2022</v>
      </c>
      <c r="BW88" s="516" t="inlineStr">
        <is>
          <t>Guiné-Bissau</t>
        </is>
      </c>
      <c r="BX88" s="295" t="n">
        <v>30</v>
      </c>
      <c r="BY88" s="295" t="n">
        <v>20</v>
      </c>
      <c r="CA88" s="260">
        <f>BH88</f>
        <v/>
      </c>
      <c r="CB88" s="260">
        <f>VLOOKUP(BH88,BW:BY,2,0)</f>
        <v/>
      </c>
      <c r="CC88" s="260">
        <f>VLOOKUP(BH88,BW:BY,3,0)</f>
        <v/>
      </c>
    </row>
    <row r="89" ht="13.5" customHeight="1" s="261">
      <c r="B89" s="515" t="n">
        <v>2022</v>
      </c>
      <c r="C89" s="516" t="inlineStr">
        <is>
          <t>Togo</t>
        </is>
      </c>
      <c r="D89" s="295" t="n">
        <v>1112089</v>
      </c>
      <c r="E89" s="295" t="n">
        <v>732645</v>
      </c>
      <c r="F89" s="295" t="n"/>
      <c r="G89" s="517" t="n">
        <v>2021</v>
      </c>
      <c r="H89" s="516" t="inlineStr">
        <is>
          <t>Montenegro</t>
        </is>
      </c>
      <c r="I89" s="295" t="n">
        <v>693151</v>
      </c>
      <c r="J89" s="295" t="n">
        <v>411519</v>
      </c>
      <c r="L89" s="260">
        <f>C89</f>
        <v/>
      </c>
      <c r="M89" s="260">
        <f>VLOOKUP(C89,H:J,2,0)</f>
        <v/>
      </c>
      <c r="N89" s="260">
        <f>VLOOKUP(C89,H:J,3,0)</f>
        <v/>
      </c>
      <c r="Q89" s="515" t="n">
        <v>2022</v>
      </c>
      <c r="R89" s="516" t="inlineStr">
        <is>
          <t>Tonga</t>
        </is>
      </c>
      <c r="S89" s="295" t="n">
        <v>170907</v>
      </c>
      <c r="T89" s="295" t="n">
        <v>96000</v>
      </c>
      <c r="U89" s="295" t="n"/>
      <c r="V89" s="517" t="n">
        <v>2021</v>
      </c>
      <c r="W89" s="516" t="inlineStr">
        <is>
          <t>Djibuti</t>
        </is>
      </c>
      <c r="X89" s="295" t="n">
        <v>116040</v>
      </c>
      <c r="Y89" s="295" t="n">
        <v>80021</v>
      </c>
      <c r="AA89" s="260">
        <f>R89</f>
        <v/>
      </c>
      <c r="AB89" s="260">
        <f>VLOOKUP(R89,W:Y,2,0)</f>
        <v/>
      </c>
      <c r="AC89" s="260">
        <f>VLOOKUP(R89,W:Y,3,0)</f>
        <v/>
      </c>
      <c r="AF89" s="517" t="n">
        <v>2022</v>
      </c>
      <c r="AG89" s="516" t="inlineStr">
        <is>
          <t>Guiné-Bissau</t>
        </is>
      </c>
      <c r="AH89" s="295" t="n">
        <v>196864</v>
      </c>
      <c r="AI89" s="295" t="n">
        <v>137510</v>
      </c>
      <c r="AK89" s="260">
        <f>R89</f>
        <v/>
      </c>
      <c r="AL89" s="260">
        <f>VLOOKUP(R89,AG:AI,2,0)</f>
        <v/>
      </c>
      <c r="AM89" s="260">
        <f>VLOOKUP(R89,AG:AI,3,0)</f>
        <v/>
      </c>
      <c r="AR89" s="515" t="n">
        <v>2022</v>
      </c>
      <c r="AS89" s="516" t="inlineStr">
        <is>
          <t>Bermudas</t>
        </is>
      </c>
      <c r="AT89" s="295" t="n">
        <v>65888</v>
      </c>
      <c r="AU89" s="295" t="n">
        <v>26297</v>
      </c>
      <c r="AV89" s="295" t="n"/>
      <c r="AW89" s="517" t="n">
        <v>2021</v>
      </c>
      <c r="AX89" s="516" t="inlineStr">
        <is>
          <t>Montserrat</t>
        </is>
      </c>
      <c r="AY89" s="295" t="n">
        <v>68758</v>
      </c>
      <c r="AZ89" s="295" t="n">
        <v>33940</v>
      </c>
      <c r="BB89" s="260">
        <f>AS89</f>
        <v/>
      </c>
      <c r="BC89" s="260">
        <f>VLOOKUP(AS89,AX:AZ,2,0)</f>
        <v/>
      </c>
      <c r="BD89" s="260">
        <f>VLOOKUP(AS89,AX:AZ,3,0)</f>
        <v/>
      </c>
      <c r="BG89" s="515" t="n">
        <v>2022</v>
      </c>
      <c r="BH89" s="516" t="inlineStr">
        <is>
          <t>Cayman, Ilhas</t>
        </is>
      </c>
      <c r="BI89" s="295" t="n">
        <v>428</v>
      </c>
      <c r="BJ89" s="295" t="n">
        <v>180</v>
      </c>
      <c r="BK89" s="295" t="n"/>
      <c r="BL89" s="517" t="n">
        <v>2021</v>
      </c>
      <c r="BM89" s="516" t="inlineStr">
        <is>
          <t>Etiópia</t>
        </is>
      </c>
      <c r="BN89" s="295" t="n">
        <v>922</v>
      </c>
      <c r="BO89" s="295" t="n">
        <v>630</v>
      </c>
      <c r="BQ89" s="260">
        <f>BH89</f>
        <v/>
      </c>
      <c r="BR89" s="260">
        <f>VLOOKUP(BH89,BM:BO,2,0)</f>
        <v/>
      </c>
      <c r="BS89" s="260">
        <f>VLOOKUP(BH89,BM:BO,3,0)</f>
        <v/>
      </c>
      <c r="BV89" s="517" t="n">
        <v>2022</v>
      </c>
      <c r="BW89" s="516" t="n"/>
      <c r="BX89" s="295" t="n"/>
      <c r="BY89" s="295" t="n"/>
      <c r="CA89" s="260">
        <f>BH89</f>
        <v/>
      </c>
      <c r="CB89" s="260">
        <f>VLOOKUP(BH89,BW:BY,2,0)</f>
        <v/>
      </c>
      <c r="CC89" s="260">
        <f>VLOOKUP(BH89,BW:BY,3,0)</f>
        <v/>
      </c>
    </row>
    <row r="90" ht="13.5" customHeight="1" s="261">
      <c r="B90" s="515" t="n">
        <v>2022</v>
      </c>
      <c r="C90" s="516" t="inlineStr">
        <is>
          <t>Montenegro</t>
        </is>
      </c>
      <c r="D90" s="295" t="n">
        <v>1029430</v>
      </c>
      <c r="E90" s="295" t="n">
        <v>427481</v>
      </c>
      <c r="F90" s="295" t="n"/>
      <c r="G90" s="517" t="n">
        <v>2021</v>
      </c>
      <c r="H90" s="516" t="inlineStr">
        <is>
          <t>Guiana</t>
        </is>
      </c>
      <c r="I90" s="295" t="n">
        <v>680781</v>
      </c>
      <c r="J90" s="295" t="n">
        <v>466266</v>
      </c>
      <c r="L90" s="260">
        <f>C90</f>
        <v/>
      </c>
      <c r="M90" s="260">
        <f>VLOOKUP(C90,H:J,2,0)</f>
        <v/>
      </c>
      <c r="N90" s="260">
        <f>VLOOKUP(C90,H:J,3,0)</f>
        <v/>
      </c>
      <c r="Q90" s="515" t="n">
        <v>2022</v>
      </c>
      <c r="R90" s="516" t="inlineStr">
        <is>
          <t>Paraguai</t>
        </is>
      </c>
      <c r="S90" s="295" t="n">
        <v>138516</v>
      </c>
      <c r="T90" s="295" t="n">
        <v>39799</v>
      </c>
      <c r="U90" s="295" t="n"/>
      <c r="V90" s="517" t="n">
        <v>2021</v>
      </c>
      <c r="W90" s="516" t="inlineStr">
        <is>
          <t>Bonaire, Saint Eustatius e Saba</t>
        </is>
      </c>
      <c r="X90" s="295" t="n">
        <v>113621</v>
      </c>
      <c r="Y90" s="295" t="n">
        <v>63322</v>
      </c>
      <c r="AA90" s="260">
        <f>R90</f>
        <v/>
      </c>
      <c r="AB90" s="260">
        <f>VLOOKUP(R90,W:Y,2,0)</f>
        <v/>
      </c>
      <c r="AC90" s="260">
        <f>VLOOKUP(R90,W:Y,3,0)</f>
        <v/>
      </c>
      <c r="AF90" s="517" t="n">
        <v>2022</v>
      </c>
      <c r="AG90" s="516" t="inlineStr">
        <is>
          <t>República Centro-Africana</t>
        </is>
      </c>
      <c r="AH90" s="295" t="n">
        <v>192390</v>
      </c>
      <c r="AI90" s="295" t="n">
        <v>109656</v>
      </c>
      <c r="AK90" s="260">
        <f>R90</f>
        <v/>
      </c>
      <c r="AL90" s="260">
        <f>VLOOKUP(R90,AG:AI,2,0)</f>
        <v/>
      </c>
      <c r="AM90" s="260">
        <f>VLOOKUP(R90,AG:AI,3,0)</f>
        <v/>
      </c>
      <c r="AR90" s="515" t="n">
        <v>2022</v>
      </c>
      <c r="AS90" s="516" t="inlineStr">
        <is>
          <t>Serra Leoa</t>
        </is>
      </c>
      <c r="AT90" s="295" t="n">
        <v>59713</v>
      </c>
      <c r="AU90" s="295" t="n">
        <v>101482</v>
      </c>
      <c r="AV90" s="295" t="n"/>
      <c r="AW90" s="517" t="n">
        <v>2021</v>
      </c>
      <c r="AX90" s="516" t="inlineStr">
        <is>
          <t>República Centro-Africana</t>
        </is>
      </c>
      <c r="AY90" s="295" t="n">
        <v>68536</v>
      </c>
      <c r="AZ90" s="295" t="n">
        <v>54086</v>
      </c>
      <c r="BB90" s="260">
        <f>AS90</f>
        <v/>
      </c>
      <c r="BC90" s="260">
        <f>VLOOKUP(AS90,AX:AZ,2,0)</f>
        <v/>
      </c>
      <c r="BD90" s="260">
        <f>VLOOKUP(AS90,AX:AZ,3,0)</f>
        <v/>
      </c>
      <c r="BG90" s="515" t="n">
        <v>2022</v>
      </c>
      <c r="BH90" s="516" t="inlineStr">
        <is>
          <t>Dinamarca</t>
        </is>
      </c>
      <c r="BI90" s="295" t="n">
        <v>412</v>
      </c>
      <c r="BJ90" s="295" t="n">
        <v>150</v>
      </c>
      <c r="BK90" s="295" t="n"/>
      <c r="BL90" s="517" t="n">
        <v>2021</v>
      </c>
      <c r="BM90" s="516" t="inlineStr">
        <is>
          <t>Guiné Equatorial</t>
        </is>
      </c>
      <c r="BN90" s="295" t="n">
        <v>717</v>
      </c>
      <c r="BO90" s="295" t="n">
        <v>515</v>
      </c>
      <c r="BQ90" s="260">
        <f>BH90</f>
        <v/>
      </c>
      <c r="BR90" s="260">
        <f>VLOOKUP(BH90,BM:BO,2,0)</f>
        <v/>
      </c>
      <c r="BS90" s="260">
        <f>VLOOKUP(BH90,BM:BO,3,0)</f>
        <v/>
      </c>
      <c r="BV90" s="517" t="n"/>
      <c r="BW90" s="516" t="n"/>
      <c r="BX90" s="295" t="n"/>
      <c r="BY90" s="295" t="n"/>
      <c r="CA90" s="260">
        <f>BH90</f>
        <v/>
      </c>
      <c r="CB90" s="260">
        <f>VLOOKUP(BH90,BW:BY,2,0)</f>
        <v/>
      </c>
      <c r="CC90" s="260">
        <f>VLOOKUP(BH90,BW:BY,3,0)</f>
        <v/>
      </c>
    </row>
    <row r="91" ht="13.5" customHeight="1" s="261">
      <c r="B91" s="515" t="n">
        <v>2022</v>
      </c>
      <c r="C91" s="516" t="inlineStr">
        <is>
          <t>Chade</t>
        </is>
      </c>
      <c r="D91" s="295" t="n">
        <v>1003877</v>
      </c>
      <c r="E91" s="295" t="n">
        <v>580731</v>
      </c>
      <c r="F91" s="295" t="n"/>
      <c r="G91" s="517" t="n">
        <v>2021</v>
      </c>
      <c r="H91" s="516" t="inlineStr">
        <is>
          <t>Paraguai</t>
        </is>
      </c>
      <c r="I91" s="295" t="n">
        <v>564384</v>
      </c>
      <c r="J91" s="295" t="n">
        <v>284748</v>
      </c>
      <c r="L91" s="260">
        <f>C91</f>
        <v/>
      </c>
      <c r="M91" s="260">
        <f>VLOOKUP(C91,H:J,2,0)</f>
        <v/>
      </c>
      <c r="N91" s="260">
        <f>VLOOKUP(C91,H:J,3,0)</f>
        <v/>
      </c>
      <c r="Q91" s="515" t="n">
        <v>2022</v>
      </c>
      <c r="R91" s="516" t="inlineStr">
        <is>
          <t>Sudão</t>
        </is>
      </c>
      <c r="S91" s="295" t="n">
        <v>110614</v>
      </c>
      <c r="T91" s="295" t="n">
        <v>54000</v>
      </c>
      <c r="U91" s="295" t="n"/>
      <c r="V91" s="517" t="n">
        <v>2021</v>
      </c>
      <c r="W91" s="516" t="inlineStr">
        <is>
          <t>Cazaquistão</t>
        </is>
      </c>
      <c r="X91" s="295" t="n">
        <v>105855</v>
      </c>
      <c r="Y91" s="295" t="n">
        <v>54000</v>
      </c>
      <c r="AA91" s="260">
        <f>R91</f>
        <v/>
      </c>
      <c r="AB91" s="260">
        <f>VLOOKUP(R91,W:Y,2,0)</f>
        <v/>
      </c>
      <c r="AC91" s="260">
        <f>VLOOKUP(R91,W:Y,3,0)</f>
        <v/>
      </c>
      <c r="AF91" s="517" t="n">
        <v>2022</v>
      </c>
      <c r="AG91" s="516" t="inlineStr">
        <is>
          <t>França</t>
        </is>
      </c>
      <c r="AH91" s="295" t="n">
        <v>184309</v>
      </c>
      <c r="AI91" s="295" t="n">
        <v>49121</v>
      </c>
      <c r="AK91" s="260">
        <f>R91</f>
        <v/>
      </c>
      <c r="AL91" s="260">
        <f>VLOOKUP(R91,AG:AI,2,0)</f>
        <v/>
      </c>
      <c r="AM91" s="260">
        <f>VLOOKUP(R91,AG:AI,3,0)</f>
        <v/>
      </c>
      <c r="AR91" s="515" t="n">
        <v>2022</v>
      </c>
      <c r="AS91" s="516" t="inlineStr">
        <is>
          <t>Botsuana</t>
        </is>
      </c>
      <c r="AT91" s="295" t="n">
        <v>52826</v>
      </c>
      <c r="AU91" s="295" t="n">
        <v>164203</v>
      </c>
      <c r="AV91" s="295" t="n"/>
      <c r="AW91" s="517" t="n">
        <v>2021</v>
      </c>
      <c r="AX91" s="516" t="inlineStr">
        <is>
          <t>Sudão do Sul</t>
        </is>
      </c>
      <c r="AY91" s="295" t="n">
        <v>62017</v>
      </c>
      <c r="AZ91" s="295" t="n">
        <v>39693</v>
      </c>
      <c r="BB91" s="260">
        <f>AS91</f>
        <v/>
      </c>
      <c r="BC91" s="260">
        <f>VLOOKUP(AS91,AX:AZ,2,0)</f>
        <v/>
      </c>
      <c r="BD91" s="260">
        <f>VLOOKUP(AS91,AX:AZ,3,0)</f>
        <v/>
      </c>
      <c r="BG91" s="515" t="n">
        <v>2022</v>
      </c>
      <c r="BH91" s="516" t="inlineStr">
        <is>
          <t>São Vicente e Granadinas</t>
        </is>
      </c>
      <c r="BI91" s="295" t="n">
        <v>401</v>
      </c>
      <c r="BJ91" s="295" t="n">
        <v>144</v>
      </c>
      <c r="BK91" s="295" t="n"/>
      <c r="BL91" s="517" t="n">
        <v>2021</v>
      </c>
      <c r="BM91" s="516" t="inlineStr">
        <is>
          <t>Marshall, Ilhas</t>
        </is>
      </c>
      <c r="BN91" s="295" t="n">
        <v>510</v>
      </c>
      <c r="BO91" s="295" t="n">
        <v>264</v>
      </c>
      <c r="BQ91" s="260">
        <f>BH91</f>
        <v/>
      </c>
      <c r="BR91" s="260">
        <f>VLOOKUP(BH91,BM:BO,2,0)</f>
        <v/>
      </c>
      <c r="BS91" s="260">
        <f>VLOOKUP(BH91,BM:BO,3,0)</f>
        <v/>
      </c>
      <c r="BV91" s="517" t="n"/>
      <c r="BW91" s="516" t="n"/>
      <c r="BX91" s="295" t="n"/>
      <c r="BY91" s="295" t="n"/>
      <c r="CA91" s="260">
        <f>BH91</f>
        <v/>
      </c>
      <c r="CB91" s="260">
        <f>VLOOKUP(BH91,BW:BY,2,0)</f>
        <v/>
      </c>
      <c r="CC91" s="260">
        <f>VLOOKUP(BH91,BW:BY,3,0)</f>
        <v/>
      </c>
    </row>
    <row r="92" ht="13.5" customHeight="1" s="261">
      <c r="B92" s="515" t="n">
        <v>2022</v>
      </c>
      <c r="C92" s="516" t="inlineStr">
        <is>
          <t>Marrocos</t>
        </is>
      </c>
      <c r="D92" s="295" t="n">
        <v>940254</v>
      </c>
      <c r="E92" s="295" t="n">
        <v>555308</v>
      </c>
      <c r="F92" s="295" t="n"/>
      <c r="G92" s="517" t="n">
        <v>2021</v>
      </c>
      <c r="H92" s="516" t="inlineStr">
        <is>
          <t>Ucrânia</t>
        </is>
      </c>
      <c r="I92" s="295" t="n">
        <v>498687</v>
      </c>
      <c r="J92" s="295" t="n">
        <v>322500</v>
      </c>
      <c r="L92" s="260">
        <f>C92</f>
        <v/>
      </c>
      <c r="M92" s="260">
        <f>VLOOKUP(C92,H:J,2,0)</f>
        <v/>
      </c>
      <c r="N92" s="260">
        <f>VLOOKUP(C92,H:J,3,0)</f>
        <v/>
      </c>
      <c r="Q92" s="515" t="n">
        <v>2022</v>
      </c>
      <c r="R92" s="516" t="inlineStr">
        <is>
          <t>Guiné-Bissau</t>
        </is>
      </c>
      <c r="S92" s="295" t="n">
        <v>109400</v>
      </c>
      <c r="T92" s="295" t="n">
        <v>76603</v>
      </c>
      <c r="U92" s="295" t="n"/>
      <c r="V92" s="517" t="n">
        <v>2021</v>
      </c>
      <c r="W92" s="516" t="inlineStr">
        <is>
          <t>Moldávia</t>
        </is>
      </c>
      <c r="X92" s="295" t="n">
        <v>105349</v>
      </c>
      <c r="Y92" s="295" t="n">
        <v>50208</v>
      </c>
      <c r="AA92" s="260">
        <f>R92</f>
        <v/>
      </c>
      <c r="AB92" s="260">
        <f>VLOOKUP(R92,W:Y,2,0)</f>
        <v/>
      </c>
      <c r="AC92" s="260">
        <f>VLOOKUP(R92,W:Y,3,0)</f>
        <v/>
      </c>
      <c r="AF92" s="517" t="n">
        <v>2022</v>
      </c>
      <c r="AG92" s="516" t="inlineStr">
        <is>
          <t>Paraguai</t>
        </is>
      </c>
      <c r="AH92" s="295" t="n">
        <v>144504</v>
      </c>
      <c r="AI92" s="295" t="n">
        <v>55350</v>
      </c>
      <c r="AK92" s="260">
        <f>R92</f>
        <v/>
      </c>
      <c r="AL92" s="260">
        <f>VLOOKUP(R92,AG:AI,2,0)</f>
        <v/>
      </c>
      <c r="AM92" s="260">
        <f>VLOOKUP(R92,AG:AI,3,0)</f>
        <v/>
      </c>
      <c r="AR92" s="515" t="n">
        <v>2022</v>
      </c>
      <c r="AS92" s="516" t="inlineStr">
        <is>
          <t>Togo</t>
        </is>
      </c>
      <c r="AT92" s="295" t="n">
        <v>50756</v>
      </c>
      <c r="AU92" s="295" t="n">
        <v>39809</v>
      </c>
      <c r="AV92" s="295" t="n"/>
      <c r="AW92" s="517" t="n">
        <v>2021</v>
      </c>
      <c r="AX92" s="516" t="inlineStr">
        <is>
          <t>Cabo Verde</t>
        </is>
      </c>
      <c r="AY92" s="295" t="n">
        <v>52373</v>
      </c>
      <c r="AZ92" s="295" t="n">
        <v>27804</v>
      </c>
      <c r="BB92" s="260">
        <f>AS92</f>
        <v/>
      </c>
      <c r="BC92" s="260">
        <f>VLOOKUP(AS92,AX:AZ,2,0)</f>
        <v/>
      </c>
      <c r="BD92" s="260">
        <f>VLOOKUP(AS92,AX:AZ,3,0)</f>
        <v/>
      </c>
      <c r="BG92" s="515" t="n"/>
      <c r="BH92" s="516" t="n"/>
      <c r="BI92" s="295" t="n"/>
      <c r="BJ92" s="295" t="n"/>
      <c r="BK92" s="295" t="n"/>
      <c r="BL92" s="517" t="n">
        <v>2021</v>
      </c>
      <c r="BM92" s="516" t="inlineStr">
        <is>
          <t>Dinamarca</t>
        </is>
      </c>
      <c r="BN92" s="295" t="n">
        <v>377</v>
      </c>
      <c r="BO92" s="295" t="n">
        <v>138</v>
      </c>
      <c r="BQ92" s="260">
        <f>BH92</f>
        <v/>
      </c>
      <c r="BR92" s="260">
        <f>VLOOKUP(BH92,BM:BO,2,0)</f>
        <v/>
      </c>
      <c r="BS92" s="260">
        <f>VLOOKUP(BH92,BM:BO,3,0)</f>
        <v/>
      </c>
      <c r="BV92" s="517" t="n"/>
      <c r="BW92" s="516" t="n"/>
      <c r="BX92" s="295" t="n"/>
      <c r="BY92" s="295" t="n"/>
      <c r="CA92" s="260">
        <f>BH92</f>
        <v/>
      </c>
      <c r="CB92" s="260">
        <f>VLOOKUP(BH92,BW:BY,2,0)</f>
        <v/>
      </c>
      <c r="CC92" s="260">
        <f>VLOOKUP(BH92,BW:BY,3,0)</f>
        <v/>
      </c>
    </row>
    <row r="93" ht="13.5" customHeight="1" s="261">
      <c r="B93" s="515" t="n">
        <v>2022</v>
      </c>
      <c r="C93" s="516" t="inlineStr">
        <is>
          <t>Portugal</t>
        </is>
      </c>
      <c r="D93" s="295" t="n">
        <v>874924</v>
      </c>
      <c r="E93" s="295" t="n">
        <v>621547</v>
      </c>
      <c r="F93" s="295" t="n"/>
      <c r="G93" s="517" t="n">
        <v>2021</v>
      </c>
      <c r="H93" s="516" t="inlineStr">
        <is>
          <t>Bonaire, Saint Eustatius e Saba</t>
        </is>
      </c>
      <c r="I93" s="295" t="n">
        <v>456346</v>
      </c>
      <c r="J93" s="295" t="n">
        <v>275329</v>
      </c>
      <c r="L93" s="260">
        <f>C93</f>
        <v/>
      </c>
      <c r="M93" s="260">
        <f>VLOOKUP(C93,H:J,2,0)</f>
        <v/>
      </c>
      <c r="N93" s="260">
        <f>VLOOKUP(C93,H:J,3,0)</f>
        <v/>
      </c>
      <c r="Q93" s="515" t="n">
        <v>2022</v>
      </c>
      <c r="R93" s="516" t="inlineStr">
        <is>
          <t>Moldávia</t>
        </is>
      </c>
      <c r="S93" s="295" t="n">
        <v>101881</v>
      </c>
      <c r="T93" s="295" t="n">
        <v>132941</v>
      </c>
      <c r="U93" s="295" t="n"/>
      <c r="V93" s="517" t="n">
        <v>2021</v>
      </c>
      <c r="W93" s="516" t="inlineStr">
        <is>
          <t>Níger</t>
        </is>
      </c>
      <c r="X93" s="295" t="n">
        <v>98421</v>
      </c>
      <c r="Y93" s="295" t="n">
        <v>48509</v>
      </c>
      <c r="AA93" s="260">
        <f>R93</f>
        <v/>
      </c>
      <c r="AB93" s="260">
        <f>VLOOKUP(R93,W:Y,2,0)</f>
        <v/>
      </c>
      <c r="AC93" s="260">
        <f>VLOOKUP(R93,W:Y,3,0)</f>
        <v/>
      </c>
      <c r="AF93" s="517" t="n">
        <v>2022</v>
      </c>
      <c r="AG93" s="516" t="inlineStr">
        <is>
          <t>Maurício</t>
        </is>
      </c>
      <c r="AH93" s="295" t="n">
        <v>137326</v>
      </c>
      <c r="AI93" s="295" t="n">
        <v>53846</v>
      </c>
      <c r="AK93" s="260">
        <f>R93</f>
        <v/>
      </c>
      <c r="AL93" s="260">
        <f>VLOOKUP(R93,AG:AI,2,0)</f>
        <v/>
      </c>
      <c r="AM93" s="260">
        <f>VLOOKUP(R93,AG:AI,3,0)</f>
        <v/>
      </c>
      <c r="AR93" s="515" t="n">
        <v>2022</v>
      </c>
      <c r="AS93" s="516" t="inlineStr">
        <is>
          <t>Bonaire, Saint Eustatius e Saba</t>
        </is>
      </c>
      <c r="AT93" s="295" t="n">
        <v>49990</v>
      </c>
      <c r="AU93" s="295" t="n">
        <v>30530</v>
      </c>
      <c r="AV93" s="295" t="n"/>
      <c r="AW93" s="517" t="n">
        <v>2021</v>
      </c>
      <c r="AX93" s="516" t="inlineStr">
        <is>
          <t>Armênia</t>
        </is>
      </c>
      <c r="AY93" s="295" t="n">
        <v>47764</v>
      </c>
      <c r="AZ93" s="295" t="n">
        <v>25500</v>
      </c>
      <c r="BB93" s="260">
        <f>AS93</f>
        <v/>
      </c>
      <c r="BC93" s="260">
        <f>VLOOKUP(AS93,AX:AZ,2,0)</f>
        <v/>
      </c>
      <c r="BD93" s="260">
        <f>VLOOKUP(AS93,AX:AZ,3,0)</f>
        <v/>
      </c>
      <c r="BG93" s="515" t="n"/>
      <c r="BH93" s="516" t="n"/>
      <c r="BI93" s="295" t="n"/>
      <c r="BJ93" s="295" t="n"/>
      <c r="BK93" s="295" t="n"/>
      <c r="BL93" s="517" t="n">
        <v>2021</v>
      </c>
      <c r="BM93" s="516" t="inlineStr">
        <is>
          <t>Noruega</t>
        </is>
      </c>
      <c r="BN93" s="295" t="n">
        <v>259</v>
      </c>
      <c r="BO93" s="295" t="n">
        <v>144</v>
      </c>
      <c r="BQ93" s="260">
        <f>BH93</f>
        <v/>
      </c>
      <c r="BR93" s="260">
        <f>VLOOKUP(BH93,BM:BO,2,0)</f>
        <v/>
      </c>
      <c r="BS93" s="260">
        <f>VLOOKUP(BH93,BM:BO,3,0)</f>
        <v/>
      </c>
      <c r="BV93" s="517" t="n"/>
      <c r="BW93" s="516" t="n"/>
      <c r="BX93" s="295" t="n"/>
      <c r="BY93" s="295" t="n"/>
      <c r="CA93" s="260">
        <f>BH93</f>
        <v/>
      </c>
      <c r="CB93" s="260">
        <f>VLOOKUP(BH93,BW:BY,2,0)</f>
        <v/>
      </c>
      <c r="CC93" s="260">
        <f>VLOOKUP(BH93,BW:BY,3,0)</f>
        <v/>
      </c>
    </row>
    <row r="94" ht="13.5" customHeight="1" s="261">
      <c r="B94" s="515" t="n">
        <v>2022</v>
      </c>
      <c r="C94" s="516" t="inlineStr">
        <is>
          <t>Sérvia</t>
        </is>
      </c>
      <c r="D94" s="295" t="n">
        <v>829128</v>
      </c>
      <c r="E94" s="295" t="n">
        <v>349396</v>
      </c>
      <c r="F94" s="295" t="n"/>
      <c r="G94" s="517" t="n">
        <v>2021</v>
      </c>
      <c r="H94" s="516" t="inlineStr">
        <is>
          <t>Marrocos</t>
        </is>
      </c>
      <c r="I94" s="295" t="n">
        <v>447006</v>
      </c>
      <c r="J94" s="295" t="n">
        <v>297365</v>
      </c>
      <c r="L94" s="260">
        <f>C94</f>
        <v/>
      </c>
      <c r="M94" s="260">
        <f>VLOOKUP(C94,H:J,2,0)</f>
        <v/>
      </c>
      <c r="N94" s="260">
        <f>VLOOKUP(C94,H:J,3,0)</f>
        <v/>
      </c>
      <c r="Q94" s="515" t="n">
        <v>2022</v>
      </c>
      <c r="R94" s="516" t="inlineStr">
        <is>
          <t>Virgens, Ilhas (Britânicas)</t>
        </is>
      </c>
      <c r="S94" s="295" t="n">
        <v>86345</v>
      </c>
      <c r="T94" s="295" t="n">
        <v>27000</v>
      </c>
      <c r="U94" s="295" t="n"/>
      <c r="V94" s="517" t="n">
        <v>2021</v>
      </c>
      <c r="W94" s="516" t="inlineStr">
        <is>
          <t>Zâmbia</t>
        </is>
      </c>
      <c r="X94" s="295" t="n">
        <v>96936</v>
      </c>
      <c r="Y94" s="295" t="n">
        <v>218400</v>
      </c>
      <c r="AA94" s="260">
        <f>R94</f>
        <v/>
      </c>
      <c r="AB94" s="260">
        <f>VLOOKUP(R94,W:Y,2,0)</f>
        <v/>
      </c>
      <c r="AC94" s="260">
        <f>VLOOKUP(R94,W:Y,3,0)</f>
        <v/>
      </c>
      <c r="AF94" s="517" t="n">
        <v>2022</v>
      </c>
      <c r="AG94" s="516" t="inlineStr">
        <is>
          <t>Chade</t>
        </is>
      </c>
      <c r="AH94" s="295" t="n">
        <v>136330</v>
      </c>
      <c r="AI94" s="295" t="n">
        <v>76547</v>
      </c>
      <c r="AK94" s="260">
        <f>R94</f>
        <v/>
      </c>
      <c r="AL94" s="260">
        <f>VLOOKUP(R94,AG:AI,2,0)</f>
        <v/>
      </c>
      <c r="AM94" s="260">
        <f>VLOOKUP(R94,AG:AI,3,0)</f>
        <v/>
      </c>
      <c r="AR94" s="515" t="n">
        <v>2022</v>
      </c>
      <c r="AS94" s="516" t="inlineStr">
        <is>
          <t>Laos</t>
        </is>
      </c>
      <c r="AT94" s="295" t="n">
        <v>42592</v>
      </c>
      <c r="AU94" s="295" t="n">
        <v>26925</v>
      </c>
      <c r="AV94" s="295" t="n"/>
      <c r="AW94" s="517" t="n">
        <v>2021</v>
      </c>
      <c r="AX94" s="516" t="inlineStr">
        <is>
          <t>Costa do Marfim</t>
        </is>
      </c>
      <c r="AY94" s="295" t="n">
        <v>40014</v>
      </c>
      <c r="AZ94" s="295" t="n">
        <v>20010</v>
      </c>
      <c r="BB94" s="260">
        <f>AS94</f>
        <v/>
      </c>
      <c r="BC94" s="260">
        <f>VLOOKUP(AS94,AX:AZ,2,0)</f>
        <v/>
      </c>
      <c r="BD94" s="260">
        <f>VLOOKUP(AS94,AX:AZ,3,0)</f>
        <v/>
      </c>
      <c r="BG94" s="515" t="n"/>
      <c r="BH94" s="516" t="n"/>
      <c r="BI94" s="295" t="n"/>
      <c r="BJ94" s="295" t="n"/>
      <c r="BK94" s="295" t="n"/>
      <c r="BL94" s="517" t="n">
        <v>2021</v>
      </c>
      <c r="BM94" s="516" t="inlineStr">
        <is>
          <t>Portugal</t>
        </is>
      </c>
      <c r="BN94" s="295" t="n">
        <v>100</v>
      </c>
      <c r="BO94" s="295" t="n">
        <v>60</v>
      </c>
      <c r="BQ94" s="260">
        <f>BH94</f>
        <v/>
      </c>
      <c r="BR94" s="260">
        <f>VLOOKUP(BH94,BM:BO,2,0)</f>
        <v/>
      </c>
      <c r="BS94" s="260">
        <f>VLOOKUP(BH94,BM:BO,3,0)</f>
        <v/>
      </c>
      <c r="BV94" s="517" t="n"/>
      <c r="BW94" s="516" t="n"/>
      <c r="BX94" s="295" t="n"/>
      <c r="BY94" s="295" t="n"/>
      <c r="CA94" s="260">
        <f>BH94</f>
        <v/>
      </c>
      <c r="CB94" s="260">
        <f>VLOOKUP(BH94,BW:BY,2,0)</f>
        <v/>
      </c>
      <c r="CC94" s="260">
        <f>VLOOKUP(BH94,BW:BY,3,0)</f>
        <v/>
      </c>
    </row>
    <row r="95" ht="13.5" customHeight="1" s="261">
      <c r="B95" s="515" t="n">
        <v>2022</v>
      </c>
      <c r="C95" s="516" t="inlineStr">
        <is>
          <t>Sudão</t>
        </is>
      </c>
      <c r="D95" s="295" t="n">
        <v>825760</v>
      </c>
      <c r="E95" s="295" t="n">
        <v>453375</v>
      </c>
      <c r="F95" s="295" t="n"/>
      <c r="G95" s="517" t="n">
        <v>2021</v>
      </c>
      <c r="H95" s="516" t="inlineStr">
        <is>
          <t>Maurício</t>
        </is>
      </c>
      <c r="I95" s="295" t="n">
        <v>427487</v>
      </c>
      <c r="J95" s="295" t="n">
        <v>228899</v>
      </c>
      <c r="L95" s="260">
        <f>C95</f>
        <v/>
      </c>
      <c r="M95" s="260">
        <f>VLOOKUP(C95,H:J,2,0)</f>
        <v/>
      </c>
      <c r="N95" s="260">
        <f>VLOOKUP(C95,H:J,3,0)</f>
        <v/>
      </c>
      <c r="Q95" s="515" t="n">
        <v>2022</v>
      </c>
      <c r="R95" s="516" t="inlineStr">
        <is>
          <t>Chipre</t>
        </is>
      </c>
      <c r="S95" s="295" t="n">
        <v>84178</v>
      </c>
      <c r="T95" s="295" t="n">
        <v>29623</v>
      </c>
      <c r="U95" s="295" t="n"/>
      <c r="V95" s="517" t="n">
        <v>2021</v>
      </c>
      <c r="W95" s="516" t="inlineStr">
        <is>
          <t>Guiana</t>
        </is>
      </c>
      <c r="X95" s="295" t="n">
        <v>95343</v>
      </c>
      <c r="Y95" s="295" t="n">
        <v>66221</v>
      </c>
      <c r="AA95" s="260">
        <f>R95</f>
        <v/>
      </c>
      <c r="AB95" s="260">
        <f>VLOOKUP(R95,W:Y,2,0)</f>
        <v/>
      </c>
      <c r="AC95" s="260">
        <f>VLOOKUP(R95,W:Y,3,0)</f>
        <v/>
      </c>
      <c r="AF95" s="517" t="n">
        <v>2022</v>
      </c>
      <c r="AG95" s="516" t="inlineStr">
        <is>
          <t>Virgens, Ilhas (Britânicas)</t>
        </is>
      </c>
      <c r="AH95" s="295" t="n">
        <v>104027</v>
      </c>
      <c r="AI95" s="295" t="n">
        <v>26985</v>
      </c>
      <c r="AK95" s="260">
        <f>R95</f>
        <v/>
      </c>
      <c r="AL95" s="260">
        <f>VLOOKUP(R95,AG:AI,2,0)</f>
        <v/>
      </c>
      <c r="AM95" s="260">
        <f>VLOOKUP(R95,AG:AI,3,0)</f>
        <v/>
      </c>
      <c r="AR95" s="515" t="n">
        <v>2022</v>
      </c>
      <c r="AS95" s="516" t="inlineStr">
        <is>
          <t>Zâmbia</t>
        </is>
      </c>
      <c r="AT95" s="295" t="n">
        <v>35646</v>
      </c>
      <c r="AU95" s="295" t="n">
        <v>83528</v>
      </c>
      <c r="AV95" s="295" t="n"/>
      <c r="AW95" s="517" t="n">
        <v>2021</v>
      </c>
      <c r="AX95" s="516" t="inlineStr">
        <is>
          <t>Cayman, Ilhas</t>
        </is>
      </c>
      <c r="AY95" s="295" t="n">
        <v>39130</v>
      </c>
      <c r="AZ95" s="295" t="n">
        <v>19022</v>
      </c>
      <c r="BB95" s="260">
        <f>AS95</f>
        <v/>
      </c>
      <c r="BC95" s="260">
        <f>VLOOKUP(AS95,AX:AZ,2,0)</f>
        <v/>
      </c>
      <c r="BD95" s="260">
        <f>VLOOKUP(AS95,AX:AZ,3,0)</f>
        <v/>
      </c>
      <c r="BG95" s="515" t="n"/>
      <c r="BH95" s="516" t="n"/>
      <c r="BI95" s="295" t="n"/>
      <c r="BJ95" s="295" t="n"/>
      <c r="BK95" s="295" t="n"/>
      <c r="BL95" s="517" t="n">
        <v>2021</v>
      </c>
      <c r="BM95" s="516" t="inlineStr">
        <is>
          <t>Polônia</t>
        </is>
      </c>
      <c r="BN95" s="295" t="n">
        <v>97</v>
      </c>
      <c r="BO95" s="295" t="n">
        <v>40</v>
      </c>
      <c r="BQ95" s="260">
        <f>BH95</f>
        <v/>
      </c>
      <c r="BR95" s="260">
        <f>VLOOKUP(BH95,BM:BO,2,0)</f>
        <v/>
      </c>
      <c r="BS95" s="260">
        <f>VLOOKUP(BH95,BM:BO,3,0)</f>
        <v/>
      </c>
      <c r="BV95" s="517" t="n"/>
      <c r="BW95" s="516" t="n"/>
      <c r="BX95" s="295" t="n"/>
      <c r="BY95" s="295" t="n"/>
      <c r="CA95" s="260">
        <f>BH95</f>
        <v/>
      </c>
      <c r="CB95" s="260">
        <f>VLOOKUP(BH95,BW:BY,2,0)</f>
        <v/>
      </c>
      <c r="CC95" s="260">
        <f>VLOOKUP(BH95,BW:BY,3,0)</f>
        <v/>
      </c>
    </row>
    <row r="96" ht="13.5" customHeight="1" s="261">
      <c r="B96" s="515" t="n">
        <v>2022</v>
      </c>
      <c r="C96" s="516" t="inlineStr">
        <is>
          <t>Paraguai</t>
        </is>
      </c>
      <c r="D96" s="295" t="n">
        <v>786683</v>
      </c>
      <c r="E96" s="295" t="n">
        <v>299748</v>
      </c>
      <c r="F96" s="295" t="n"/>
      <c r="G96" s="517" t="n">
        <v>2021</v>
      </c>
      <c r="H96" s="516" t="inlineStr">
        <is>
          <t>Belarus</t>
        </is>
      </c>
      <c r="I96" s="295" t="n">
        <v>421871</v>
      </c>
      <c r="J96" s="295" t="n">
        <v>302595</v>
      </c>
      <c r="L96" s="260">
        <f>C96</f>
        <v/>
      </c>
      <c r="M96" s="260">
        <f>VLOOKUP(C96,H:J,2,0)</f>
        <v/>
      </c>
      <c r="N96" s="260">
        <f>VLOOKUP(C96,H:J,3,0)</f>
        <v/>
      </c>
      <c r="Q96" s="515" t="n">
        <v>2022</v>
      </c>
      <c r="R96" s="516" t="inlineStr">
        <is>
          <t>São Tomé e Príncipe</t>
        </is>
      </c>
      <c r="S96" s="295" t="n">
        <v>68871</v>
      </c>
      <c r="T96" s="295" t="n">
        <v>55510</v>
      </c>
      <c r="U96" s="295" t="n"/>
      <c r="V96" s="517" t="n">
        <v>2021</v>
      </c>
      <c r="W96" s="516" t="inlineStr">
        <is>
          <t>Maurício</t>
        </is>
      </c>
      <c r="X96" s="295" t="n">
        <v>89197</v>
      </c>
      <c r="Y96" s="295" t="n">
        <v>35805</v>
      </c>
      <c r="AA96" s="260">
        <f>R96</f>
        <v/>
      </c>
      <c r="AB96" s="260">
        <f>VLOOKUP(R96,W:Y,2,0)</f>
        <v/>
      </c>
      <c r="AC96" s="260">
        <f>VLOOKUP(R96,W:Y,3,0)</f>
        <v/>
      </c>
      <c r="AF96" s="517" t="n">
        <v>2022</v>
      </c>
      <c r="AG96" s="516" t="inlineStr">
        <is>
          <t>Guiana</t>
        </is>
      </c>
      <c r="AH96" s="295" t="n">
        <v>101777</v>
      </c>
      <c r="AI96" s="295" t="n">
        <v>52253</v>
      </c>
      <c r="AK96" s="260">
        <f>R96</f>
        <v/>
      </c>
      <c r="AL96" s="260">
        <f>VLOOKUP(R96,AG:AI,2,0)</f>
        <v/>
      </c>
      <c r="AM96" s="260">
        <f>VLOOKUP(R96,AG:AI,3,0)</f>
        <v/>
      </c>
      <c r="AR96" s="515" t="n">
        <v>2022</v>
      </c>
      <c r="AS96" s="516" t="inlineStr">
        <is>
          <t>Virgens, Ilhas (Britânicas)</t>
        </is>
      </c>
      <c r="AT96" s="295" t="n">
        <v>28593</v>
      </c>
      <c r="AU96" s="295" t="n">
        <v>19200</v>
      </c>
      <c r="AV96" s="295" t="n"/>
      <c r="AW96" s="517" t="n">
        <v>2021</v>
      </c>
      <c r="AX96" s="516" t="inlineStr">
        <is>
          <t>Níger</t>
        </is>
      </c>
      <c r="AY96" s="295" t="n">
        <v>31996</v>
      </c>
      <c r="AZ96" s="295" t="n">
        <v>22416</v>
      </c>
      <c r="BB96" s="260">
        <f>AS96</f>
        <v/>
      </c>
      <c r="BC96" s="260">
        <f>VLOOKUP(AS96,AX:AZ,2,0)</f>
        <v/>
      </c>
      <c r="BD96" s="260">
        <f>VLOOKUP(AS96,AX:AZ,3,0)</f>
        <v/>
      </c>
      <c r="BG96" s="515" t="n"/>
      <c r="BH96" s="516" t="n"/>
      <c r="BI96" s="295" t="n"/>
      <c r="BJ96" s="295" t="n"/>
      <c r="BK96" s="295" t="n"/>
      <c r="BL96" s="517" t="n"/>
      <c r="BM96" s="516" t="n"/>
      <c r="BN96" s="295" t="n"/>
      <c r="BO96" s="295" t="n"/>
      <c r="BQ96" s="260">
        <f>BH96</f>
        <v/>
      </c>
      <c r="BR96" s="260">
        <f>VLOOKUP(BH96,BM:BO,2,0)</f>
        <v/>
      </c>
      <c r="BS96" s="260">
        <f>VLOOKUP(BH96,BM:BO,3,0)</f>
        <v/>
      </c>
      <c r="BV96" s="517" t="n"/>
      <c r="BW96" s="516" t="n"/>
      <c r="BX96" s="295" t="n"/>
      <c r="BY96" s="295" t="n"/>
      <c r="CA96" s="260">
        <f>BH96</f>
        <v/>
      </c>
      <c r="CB96" s="260">
        <f>VLOOKUP(BH96,BW:BY,2,0)</f>
        <v/>
      </c>
      <c r="CC96" s="260">
        <f>VLOOKUP(BH96,BW:BY,3,0)</f>
        <v/>
      </c>
    </row>
    <row r="97" ht="13.5" customHeight="1" s="261">
      <c r="B97" s="515" t="n">
        <v>2022</v>
      </c>
      <c r="C97" s="516" t="inlineStr">
        <is>
          <t>Maurício</t>
        </is>
      </c>
      <c r="D97" s="295" t="n">
        <v>475240</v>
      </c>
      <c r="E97" s="295" t="n">
        <v>215030</v>
      </c>
      <c r="F97" s="295" t="n"/>
      <c r="G97" s="517" t="n">
        <v>2021</v>
      </c>
      <c r="H97" s="516" t="inlineStr">
        <is>
          <t>Estados Unidos</t>
        </is>
      </c>
      <c r="I97" s="295" t="n">
        <v>333838</v>
      </c>
      <c r="J97" s="295" t="n">
        <v>209544</v>
      </c>
      <c r="L97" s="260">
        <f>C97</f>
        <v/>
      </c>
      <c r="M97" s="260">
        <f>VLOOKUP(C97,H:J,2,0)</f>
        <v/>
      </c>
      <c r="N97" s="260">
        <f>VLOOKUP(C97,H:J,3,0)</f>
        <v/>
      </c>
      <c r="Q97" s="515" t="n">
        <v>2022</v>
      </c>
      <c r="R97" s="516" t="inlineStr">
        <is>
          <t>Tailândia</t>
        </is>
      </c>
      <c r="S97" s="295" t="n">
        <v>67101</v>
      </c>
      <c r="T97" s="295" t="n">
        <v>55075</v>
      </c>
      <c r="U97" s="295" t="n"/>
      <c r="V97" s="517" t="n">
        <v>2021</v>
      </c>
      <c r="W97" s="516" t="inlineStr">
        <is>
          <t>Panamá</t>
        </is>
      </c>
      <c r="X97" s="295" t="n">
        <v>84090</v>
      </c>
      <c r="Y97" s="295" t="n">
        <v>49276</v>
      </c>
      <c r="AA97" s="260">
        <f>R97</f>
        <v/>
      </c>
      <c r="AB97" s="260">
        <f>VLOOKUP(R97,W:Y,2,0)</f>
        <v/>
      </c>
      <c r="AC97" s="260">
        <f>VLOOKUP(R97,W:Y,3,0)</f>
        <v/>
      </c>
      <c r="AF97" s="517" t="n">
        <v>2022</v>
      </c>
      <c r="AG97" s="516" t="inlineStr">
        <is>
          <t>Serra Leoa</t>
        </is>
      </c>
      <c r="AH97" s="295" t="n">
        <v>96565</v>
      </c>
      <c r="AI97" s="295" t="n">
        <v>134775</v>
      </c>
      <c r="AK97" s="260">
        <f>R97</f>
        <v/>
      </c>
      <c r="AL97" s="260">
        <f>VLOOKUP(R97,AG:AI,2,0)</f>
        <v/>
      </c>
      <c r="AM97" s="260">
        <f>VLOOKUP(R97,AG:AI,3,0)</f>
        <v/>
      </c>
      <c r="AR97" s="515" t="n">
        <v>2022</v>
      </c>
      <c r="AS97" s="516" t="inlineStr">
        <is>
          <t>Montserrat</t>
        </is>
      </c>
      <c r="AT97" s="295" t="n">
        <v>28197</v>
      </c>
      <c r="AU97" s="295" t="n">
        <v>10624</v>
      </c>
      <c r="AV97" s="295" t="n"/>
      <c r="AW97" s="517" t="n">
        <v>2021</v>
      </c>
      <c r="AX97" s="516" t="inlineStr">
        <is>
          <t>Uzbequistão</t>
        </is>
      </c>
      <c r="AY97" s="295" t="n">
        <v>31832</v>
      </c>
      <c r="AZ97" s="295" t="n">
        <v>97680</v>
      </c>
      <c r="BB97" s="260">
        <f>AS97</f>
        <v/>
      </c>
      <c r="BC97" s="260">
        <f>VLOOKUP(AS97,AX:AZ,2,0)</f>
        <v/>
      </c>
      <c r="BD97" s="260">
        <f>VLOOKUP(AS97,AX:AZ,3,0)</f>
        <v/>
      </c>
      <c r="BG97" s="515" t="n"/>
      <c r="BH97" s="516" t="n"/>
      <c r="BI97" s="295" t="n"/>
      <c r="BJ97" s="295" t="n"/>
      <c r="BK97" s="295" t="n"/>
      <c r="BL97" s="517" t="n"/>
      <c r="BM97" s="516" t="n"/>
      <c r="BN97" s="295" t="n"/>
      <c r="BO97" s="295" t="n"/>
      <c r="BQ97" s="260">
        <f>BH97</f>
        <v/>
      </c>
      <c r="BR97" s="260">
        <f>VLOOKUP(BH97,BM:BO,2,0)</f>
        <v/>
      </c>
      <c r="BS97" s="260">
        <f>VLOOKUP(BH97,BM:BO,3,0)</f>
        <v/>
      </c>
      <c r="BV97" s="517" t="n"/>
      <c r="BW97" s="516" t="n"/>
      <c r="BX97" s="295" t="n"/>
      <c r="BY97" s="295" t="n"/>
      <c r="CA97" s="260">
        <f>BH97</f>
        <v/>
      </c>
      <c r="CB97" s="260">
        <f>VLOOKUP(BH97,BW:BY,2,0)</f>
        <v/>
      </c>
      <c r="CC97" s="260">
        <f>VLOOKUP(BH97,BW:BY,3,0)</f>
        <v/>
      </c>
    </row>
    <row r="98" ht="13.5" customHeight="1" s="261">
      <c r="B98" s="515" t="n">
        <v>2022</v>
      </c>
      <c r="C98" s="516" t="inlineStr">
        <is>
          <t>Zâmbia</t>
        </is>
      </c>
      <c r="D98" s="295" t="n">
        <v>392192</v>
      </c>
      <c r="E98" s="295" t="n">
        <v>804871</v>
      </c>
      <c r="F98" s="295" t="n"/>
      <c r="G98" s="517" t="n">
        <v>2021</v>
      </c>
      <c r="H98" s="516" t="inlineStr">
        <is>
          <t>Grécia</t>
        </is>
      </c>
      <c r="I98" s="295" t="n">
        <v>332063</v>
      </c>
      <c r="J98" s="295" t="n">
        <v>247703</v>
      </c>
      <c r="L98" s="260">
        <f>C98</f>
        <v/>
      </c>
      <c r="M98" s="260">
        <f>VLOOKUP(C98,H:J,2,0)</f>
        <v/>
      </c>
      <c r="N98" s="260">
        <f>VLOOKUP(C98,H:J,3,0)</f>
        <v/>
      </c>
      <c r="Q98" s="515" t="n">
        <v>2022</v>
      </c>
      <c r="R98" s="516" t="inlineStr">
        <is>
          <t>Bonaire, Saint Eustatius e Saba</t>
        </is>
      </c>
      <c r="S98" s="295" t="n">
        <v>63227</v>
      </c>
      <c r="T98" s="295" t="n">
        <v>36034</v>
      </c>
      <c r="U98" s="295" t="n"/>
      <c r="V98" s="517" t="n">
        <v>2021</v>
      </c>
      <c r="W98" s="516" t="inlineStr">
        <is>
          <t>Chade</t>
        </is>
      </c>
      <c r="X98" s="295" t="n">
        <v>80182</v>
      </c>
      <c r="Y98" s="295" t="n">
        <v>50595</v>
      </c>
      <c r="AA98" s="260">
        <f>R98</f>
        <v/>
      </c>
      <c r="AB98" s="260">
        <f>VLOOKUP(R98,W:Y,2,0)</f>
        <v/>
      </c>
      <c r="AC98" s="260">
        <f>VLOOKUP(R98,W:Y,3,0)</f>
        <v/>
      </c>
      <c r="AF98" s="517" t="n">
        <v>2022</v>
      </c>
      <c r="AG98" s="516" t="inlineStr">
        <is>
          <t>Sudão</t>
        </is>
      </c>
      <c r="AH98" s="295" t="n">
        <v>92614</v>
      </c>
      <c r="AI98" s="295" t="n">
        <v>54000</v>
      </c>
      <c r="AK98" s="260">
        <f>R98</f>
        <v/>
      </c>
      <c r="AL98" s="260">
        <f>VLOOKUP(R98,AG:AI,2,0)</f>
        <v/>
      </c>
      <c r="AM98" s="260">
        <f>VLOOKUP(R98,AG:AI,3,0)</f>
        <v/>
      </c>
      <c r="AR98" s="515" t="n">
        <v>2022</v>
      </c>
      <c r="AS98" s="516" t="inlineStr">
        <is>
          <t>Tailândia</t>
        </is>
      </c>
      <c r="AT98" s="295" t="n">
        <v>21768</v>
      </c>
      <c r="AU98" s="295" t="n">
        <v>30855</v>
      </c>
      <c r="AV98" s="295" t="n"/>
      <c r="AW98" s="517" t="n">
        <v>2021</v>
      </c>
      <c r="AX98" s="516" t="inlineStr">
        <is>
          <t>Tunísia</t>
        </is>
      </c>
      <c r="AY98" s="295" t="n">
        <v>20946</v>
      </c>
      <c r="AZ98" s="295" t="n">
        <v>81000</v>
      </c>
      <c r="BB98" s="260">
        <f>AS98</f>
        <v/>
      </c>
      <c r="BC98" s="260">
        <f>VLOOKUP(AS98,AX:AZ,2,0)</f>
        <v/>
      </c>
      <c r="BD98" s="260">
        <f>VLOOKUP(AS98,AX:AZ,3,0)</f>
        <v/>
      </c>
      <c r="BG98" s="515" t="n"/>
      <c r="BH98" s="516" t="n"/>
      <c r="BI98" s="295" t="n"/>
      <c r="BJ98" s="295" t="n"/>
      <c r="BK98" s="295" t="n"/>
      <c r="BL98" s="517" t="n"/>
      <c r="BM98" s="516" t="n"/>
      <c r="BN98" s="295" t="n"/>
      <c r="BO98" s="295" t="n"/>
      <c r="BQ98" s="260">
        <f>BH98</f>
        <v/>
      </c>
      <c r="BR98" s="260">
        <f>VLOOKUP(BH98,BM:BO,2,0)</f>
        <v/>
      </c>
      <c r="BS98" s="260">
        <f>VLOOKUP(BH98,BM:BO,3,0)</f>
        <v/>
      </c>
      <c r="BV98" s="517" t="n"/>
      <c r="BW98" s="516" t="n"/>
      <c r="BX98" s="295" t="n"/>
      <c r="BY98" s="295" t="n"/>
      <c r="CA98" s="260">
        <f>BH98</f>
        <v/>
      </c>
      <c r="CB98" s="260">
        <f>VLOOKUP(BH98,BW:BY,2,0)</f>
        <v/>
      </c>
      <c r="CC98" s="260">
        <f>VLOOKUP(BH98,BW:BY,3,0)</f>
        <v/>
      </c>
    </row>
    <row r="99" ht="13.5" customHeight="1" s="261">
      <c r="B99" s="515" t="n">
        <v>2022</v>
      </c>
      <c r="C99" s="516" t="inlineStr">
        <is>
          <t>Malavi</t>
        </is>
      </c>
      <c r="D99" s="295" t="n">
        <v>382404</v>
      </c>
      <c r="E99" s="295" t="n">
        <v>209204</v>
      </c>
      <c r="F99" s="295" t="n"/>
      <c r="G99" s="517" t="n">
        <v>2021</v>
      </c>
      <c r="H99" s="516" t="inlineStr">
        <is>
          <t>Mayotte</t>
        </is>
      </c>
      <c r="I99" s="295" t="n">
        <v>313413</v>
      </c>
      <c r="J99" s="295" t="n">
        <v>181640</v>
      </c>
      <c r="L99" s="260">
        <f>C99</f>
        <v/>
      </c>
      <c r="M99" s="260">
        <f>VLOOKUP(C99,H:J,2,0)</f>
        <v/>
      </c>
      <c r="N99" s="260">
        <f>VLOOKUP(C99,H:J,3,0)</f>
        <v/>
      </c>
      <c r="Q99" s="515" t="n">
        <v>2022</v>
      </c>
      <c r="R99" s="516" t="inlineStr">
        <is>
          <t>Maurício</t>
        </is>
      </c>
      <c r="S99" s="295" t="n">
        <v>62152</v>
      </c>
      <c r="T99" s="295" t="n">
        <v>26640</v>
      </c>
      <c r="U99" s="295" t="n"/>
      <c r="V99" s="517" t="n">
        <v>2021</v>
      </c>
      <c r="W99" s="516" t="inlineStr">
        <is>
          <t>Anguilla</t>
        </is>
      </c>
      <c r="X99" s="295" t="n">
        <v>78036</v>
      </c>
      <c r="Y99" s="295" t="n">
        <v>38392</v>
      </c>
      <c r="AA99" s="260">
        <f>R99</f>
        <v/>
      </c>
      <c r="AB99" s="260">
        <f>VLOOKUP(R99,W:Y,2,0)</f>
        <v/>
      </c>
      <c r="AC99" s="260">
        <f>VLOOKUP(R99,W:Y,3,0)</f>
        <v/>
      </c>
      <c r="AF99" s="517" t="n">
        <v>2022</v>
      </c>
      <c r="AG99" s="516" t="inlineStr">
        <is>
          <t>Sérvia</t>
        </is>
      </c>
      <c r="AH99" s="295" t="n">
        <v>85547</v>
      </c>
      <c r="AI99" s="295" t="n">
        <v>48430</v>
      </c>
      <c r="AK99" s="260">
        <f>R99</f>
        <v/>
      </c>
      <c r="AL99" s="260">
        <f>VLOOKUP(R99,AG:AI,2,0)</f>
        <v/>
      </c>
      <c r="AM99" s="260">
        <f>VLOOKUP(R99,AG:AI,3,0)</f>
        <v/>
      </c>
      <c r="AR99" s="515" t="n">
        <v>2022</v>
      </c>
      <c r="AS99" s="516" t="inlineStr">
        <is>
          <t>Zimbábue</t>
        </is>
      </c>
      <c r="AT99" s="295" t="n">
        <v>21267</v>
      </c>
      <c r="AU99" s="295" t="n">
        <v>68093</v>
      </c>
      <c r="AV99" s="295" t="n"/>
      <c r="AW99" s="517" t="n">
        <v>2021</v>
      </c>
      <c r="AX99" s="516" t="inlineStr">
        <is>
          <t>Bermudas</t>
        </is>
      </c>
      <c r="AY99" s="295" t="n">
        <v>9582</v>
      </c>
      <c r="AZ99" s="295" t="n">
        <v>6420</v>
      </c>
      <c r="BB99" s="260">
        <f>AS99</f>
        <v/>
      </c>
      <c r="BC99" s="260">
        <f>VLOOKUP(AS99,AX:AZ,2,0)</f>
        <v/>
      </c>
      <c r="BD99" s="260">
        <f>VLOOKUP(AS99,AX:AZ,3,0)</f>
        <v/>
      </c>
      <c r="BG99" s="515" t="n"/>
      <c r="BH99" s="516" t="n"/>
      <c r="BI99" s="295" t="n"/>
      <c r="BJ99" s="295" t="n"/>
      <c r="BK99" s="295" t="n"/>
      <c r="BL99" s="517" t="n"/>
      <c r="BM99" s="516" t="n"/>
      <c r="BN99" s="295" t="n"/>
      <c r="BO99" s="295" t="n"/>
      <c r="BQ99" s="260">
        <f>BH99</f>
        <v/>
      </c>
      <c r="BR99" s="260">
        <f>VLOOKUP(BH99,BM:BO,2,0)</f>
        <v/>
      </c>
      <c r="BS99" s="260">
        <f>VLOOKUP(BH99,BM:BO,3,0)</f>
        <v/>
      </c>
      <c r="BV99" s="517" t="n"/>
      <c r="BW99" s="516" t="n"/>
      <c r="BX99" s="295" t="n"/>
      <c r="BY99" s="295" t="n"/>
      <c r="CA99" s="260">
        <f>BH99</f>
        <v/>
      </c>
      <c r="CB99" s="260">
        <f>VLOOKUP(BH99,BW:BY,2,0)</f>
        <v/>
      </c>
      <c r="CC99" s="260">
        <f>VLOOKUP(BH99,BW:BY,3,0)</f>
        <v/>
      </c>
    </row>
    <row r="100" ht="13.5" customHeight="1" s="261">
      <c r="B100" s="515" t="n">
        <v>2022</v>
      </c>
      <c r="C100" s="516" t="inlineStr">
        <is>
          <t>Guiné-Bissau</t>
        </is>
      </c>
      <c r="D100" s="295" t="n">
        <v>306283</v>
      </c>
      <c r="E100" s="295" t="n">
        <v>214123</v>
      </c>
      <c r="F100" s="295" t="n"/>
      <c r="G100" s="517" t="n">
        <v>2021</v>
      </c>
      <c r="H100" s="516" t="inlineStr">
        <is>
          <t>Virgens, Ilhas (Britânicas)</t>
        </is>
      </c>
      <c r="I100" s="295" t="n">
        <v>312872</v>
      </c>
      <c r="J100" s="295" t="n">
        <v>168297</v>
      </c>
      <c r="L100" s="260">
        <f>C100</f>
        <v/>
      </c>
      <c r="M100" s="260">
        <f>VLOOKUP(C100,H:J,2,0)</f>
        <v/>
      </c>
      <c r="N100" s="260">
        <f>VLOOKUP(C100,H:J,3,0)</f>
        <v/>
      </c>
      <c r="Q100" s="515" t="n">
        <v>2022</v>
      </c>
      <c r="R100" s="516" t="inlineStr">
        <is>
          <t>Bermudas</t>
        </is>
      </c>
      <c r="S100" s="295" t="n">
        <v>58154</v>
      </c>
      <c r="T100" s="295" t="n">
        <v>25082</v>
      </c>
      <c r="U100" s="295" t="n"/>
      <c r="V100" s="517" t="n">
        <v>2021</v>
      </c>
      <c r="W100" s="516" t="inlineStr">
        <is>
          <t>Virgens, Ilhas (Britânicas)</t>
        </is>
      </c>
      <c r="X100" s="295" t="n">
        <v>67259</v>
      </c>
      <c r="Y100" s="295" t="n">
        <v>36985</v>
      </c>
      <c r="AA100" s="260">
        <f>R100</f>
        <v/>
      </c>
      <c r="AB100" s="260">
        <f>VLOOKUP(R100,W:Y,2,0)</f>
        <v/>
      </c>
      <c r="AC100" s="260">
        <f>VLOOKUP(R100,W:Y,3,0)</f>
        <v/>
      </c>
      <c r="AF100" s="517" t="n">
        <v>2022</v>
      </c>
      <c r="AG100" s="516" t="inlineStr">
        <is>
          <t>Saara Ocidental</t>
        </is>
      </c>
      <c r="AH100" s="295" t="n">
        <v>78812</v>
      </c>
      <c r="AI100" s="295" t="n">
        <v>27000</v>
      </c>
      <c r="AK100" s="260">
        <f>R100</f>
        <v/>
      </c>
      <c r="AL100" s="260">
        <f>VLOOKUP(R100,AG:AI,2,0)</f>
        <v/>
      </c>
      <c r="AM100" s="260">
        <f>VLOOKUP(R100,AG:AI,3,0)</f>
        <v/>
      </c>
      <c r="AR100" s="515" t="n">
        <v>2022</v>
      </c>
      <c r="AS100" s="516" t="inlineStr">
        <is>
          <t>Níger</t>
        </is>
      </c>
      <c r="AT100" s="295" t="n">
        <v>21203</v>
      </c>
      <c r="AU100" s="295" t="n">
        <v>12152</v>
      </c>
      <c r="AV100" s="295" t="n"/>
      <c r="AW100" s="517" t="n">
        <v>2021</v>
      </c>
      <c r="AX100" s="516" t="inlineStr">
        <is>
          <t>Togo</t>
        </is>
      </c>
      <c r="AY100" s="295" t="n">
        <v>9392</v>
      </c>
      <c r="AZ100" s="295" t="n">
        <v>7000</v>
      </c>
      <c r="BB100" s="260">
        <f>AS100</f>
        <v/>
      </c>
      <c r="BC100" s="260">
        <f>VLOOKUP(AS100,AX:AZ,2,0)</f>
        <v/>
      </c>
      <c r="BD100" s="260">
        <f>VLOOKUP(AS100,AX:AZ,3,0)</f>
        <v/>
      </c>
      <c r="BG100" s="515" t="n"/>
      <c r="BH100" s="516" t="n"/>
      <c r="BI100" s="295" t="n"/>
      <c r="BJ100" s="295" t="n"/>
      <c r="BK100" s="295" t="n"/>
      <c r="BL100" s="517" t="n"/>
      <c r="BM100" s="516" t="n"/>
      <c r="BN100" s="295" t="n"/>
      <c r="BO100" s="295" t="n"/>
      <c r="BQ100" s="260">
        <f>BH100</f>
        <v/>
      </c>
      <c r="BR100" s="260">
        <f>VLOOKUP(BH100,BM:BO,2,0)</f>
        <v/>
      </c>
      <c r="BS100" s="260">
        <f>VLOOKUP(BH100,BM:BO,3,0)</f>
        <v/>
      </c>
      <c r="BV100" s="517" t="n"/>
      <c r="BW100" s="516" t="n"/>
      <c r="BX100" s="295" t="n"/>
      <c r="BY100" s="295" t="n"/>
      <c r="CA100" s="260">
        <f>BH100</f>
        <v/>
      </c>
      <c r="CB100" s="260">
        <f>VLOOKUP(BH100,BW:BY,2,0)</f>
        <v/>
      </c>
      <c r="CC100" s="260">
        <f>VLOOKUP(BH100,BW:BY,3,0)</f>
        <v/>
      </c>
    </row>
    <row r="101" ht="13.5" customHeight="1" s="261">
      <c r="B101" s="515" t="n">
        <v>2022</v>
      </c>
      <c r="C101" s="516" t="inlineStr">
        <is>
          <t>França</t>
        </is>
      </c>
      <c r="D101" s="295" t="n">
        <v>285280</v>
      </c>
      <c r="E101" s="295" t="n">
        <v>104118</v>
      </c>
      <c r="F101" s="295" t="n"/>
      <c r="G101" s="517" t="n">
        <v>2021</v>
      </c>
      <c r="H101" s="516" t="inlineStr">
        <is>
          <t>Panamá</t>
        </is>
      </c>
      <c r="I101" s="295" t="n">
        <v>292217</v>
      </c>
      <c r="J101" s="295" t="n">
        <v>161703</v>
      </c>
      <c r="L101" s="260">
        <f>C101</f>
        <v/>
      </c>
      <c r="M101" s="260">
        <f>VLOOKUP(C101,H:J,2,0)</f>
        <v/>
      </c>
      <c r="N101" s="260">
        <f>VLOOKUP(C101,H:J,3,0)</f>
        <v/>
      </c>
      <c r="Q101" s="515" t="n">
        <v>2022</v>
      </c>
      <c r="R101" s="516" t="inlineStr">
        <is>
          <t>Serra Leoa</t>
        </is>
      </c>
      <c r="S101" s="295" t="n">
        <v>52627</v>
      </c>
      <c r="T101" s="295" t="n">
        <v>135036</v>
      </c>
      <c r="U101" s="295" t="n"/>
      <c r="V101" s="517" t="n">
        <v>2021</v>
      </c>
      <c r="W101" s="516" t="inlineStr">
        <is>
          <t>Trinidad e Tobago</t>
        </is>
      </c>
      <c r="X101" s="295" t="n">
        <v>55097</v>
      </c>
      <c r="Y101" s="295" t="n">
        <v>39848</v>
      </c>
      <c r="AA101" s="260">
        <f>R101</f>
        <v/>
      </c>
      <c r="AB101" s="260">
        <f>VLOOKUP(R101,W:Y,2,0)</f>
        <v/>
      </c>
      <c r="AC101" s="260">
        <f>VLOOKUP(R101,W:Y,3,0)</f>
        <v/>
      </c>
      <c r="AF101" s="517" t="n">
        <v>2022</v>
      </c>
      <c r="AG101" s="516" t="inlineStr">
        <is>
          <t>Montenegro</t>
        </is>
      </c>
      <c r="AH101" s="295" t="n">
        <v>75301</v>
      </c>
      <c r="AI101" s="295" t="n">
        <v>27000</v>
      </c>
      <c r="AK101" s="260">
        <f>R101</f>
        <v/>
      </c>
      <c r="AL101" s="260">
        <f>VLOOKUP(R101,AG:AI,2,0)</f>
        <v/>
      </c>
      <c r="AM101" s="260">
        <f>VLOOKUP(R101,AG:AI,3,0)</f>
        <v/>
      </c>
      <c r="AR101" s="515" t="n">
        <v>2022</v>
      </c>
      <c r="AS101" s="516" t="inlineStr">
        <is>
          <t>Turcas e Caicos, Ilhas</t>
        </is>
      </c>
      <c r="AT101" s="295" t="n">
        <v>20290</v>
      </c>
      <c r="AU101" s="295" t="n">
        <v>8130</v>
      </c>
      <c r="AV101" s="295" t="n"/>
      <c r="AW101" s="517" t="n">
        <v>2021</v>
      </c>
      <c r="AX101" s="516" t="inlineStr">
        <is>
          <t>Panamá</t>
        </is>
      </c>
      <c r="AY101" s="295" t="n">
        <v>8583</v>
      </c>
      <c r="AZ101" s="295" t="n">
        <v>3876</v>
      </c>
      <c r="BB101" s="260">
        <f>AS101</f>
        <v/>
      </c>
      <c r="BC101" s="260">
        <f>VLOOKUP(AS101,AX:AZ,2,0)</f>
        <v/>
      </c>
      <c r="BD101" s="260">
        <f>VLOOKUP(AS101,AX:AZ,3,0)</f>
        <v/>
      </c>
      <c r="BG101" s="515" t="n"/>
      <c r="BH101" s="516" t="n"/>
      <c r="BI101" s="295" t="n"/>
      <c r="BJ101" s="295" t="n"/>
      <c r="BK101" s="295" t="n"/>
      <c r="BL101" s="517" t="n"/>
      <c r="BM101" s="516" t="n"/>
      <c r="BN101" s="295" t="n"/>
      <c r="BO101" s="295" t="n"/>
      <c r="BQ101" s="260">
        <f>BH101</f>
        <v/>
      </c>
      <c r="BR101" s="260">
        <f>VLOOKUP(BH101,BM:BO,2,0)</f>
        <v/>
      </c>
      <c r="BS101" s="260">
        <f>VLOOKUP(BH101,BM:BO,3,0)</f>
        <v/>
      </c>
      <c r="BV101" s="517" t="n"/>
      <c r="BW101" s="516" t="n"/>
      <c r="BX101" s="295" t="n"/>
      <c r="BY101" s="295" t="n"/>
      <c r="CA101" s="260">
        <f>BH101</f>
        <v/>
      </c>
      <c r="CB101" s="260">
        <f>VLOOKUP(BH101,BW:BY,2,0)</f>
        <v/>
      </c>
      <c r="CC101" s="260">
        <f>VLOOKUP(BH101,BW:BY,3,0)</f>
        <v/>
      </c>
    </row>
    <row r="102" ht="13.5" customHeight="1" s="261">
      <c r="B102" s="515" t="n">
        <v>2022</v>
      </c>
      <c r="C102" s="516" t="inlineStr">
        <is>
          <t>Tonga</t>
        </is>
      </c>
      <c r="D102" s="295" t="n">
        <v>278635</v>
      </c>
      <c r="E102" s="295" t="n">
        <v>136962</v>
      </c>
      <c r="F102" s="295" t="n"/>
      <c r="G102" s="517" t="n">
        <v>2021</v>
      </c>
      <c r="H102" s="516" t="inlineStr">
        <is>
          <t>Cabo Verde</t>
        </is>
      </c>
      <c r="I102" s="295" t="n">
        <v>280753</v>
      </c>
      <c r="J102" s="295" t="n">
        <v>183869</v>
      </c>
      <c r="L102" s="260">
        <f>C102</f>
        <v/>
      </c>
      <c r="M102" s="260">
        <f>VLOOKUP(C102,H:J,2,0)</f>
        <v/>
      </c>
      <c r="N102" s="260">
        <f>VLOOKUP(C102,H:J,3,0)</f>
        <v/>
      </c>
      <c r="Q102" s="515" t="n">
        <v>2022</v>
      </c>
      <c r="R102" s="516" t="inlineStr">
        <is>
          <t>Turcas e Caicos, Ilhas</t>
        </is>
      </c>
      <c r="S102" s="295" t="n">
        <v>52016</v>
      </c>
      <c r="T102" s="295" t="n">
        <v>21315</v>
      </c>
      <c r="U102" s="295" t="n"/>
      <c r="V102" s="517" t="n">
        <v>2021</v>
      </c>
      <c r="W102" s="516" t="inlineStr">
        <is>
          <t>Dinamarca</t>
        </is>
      </c>
      <c r="X102" s="295" t="n">
        <v>53037</v>
      </c>
      <c r="Y102" s="295" t="n">
        <v>29120</v>
      </c>
      <c r="AA102" s="260">
        <f>R102</f>
        <v/>
      </c>
      <c r="AB102" s="260">
        <f>VLOOKUP(R102,W:Y,2,0)</f>
        <v/>
      </c>
      <c r="AC102" s="260">
        <f>VLOOKUP(R102,W:Y,3,0)</f>
        <v/>
      </c>
      <c r="AF102" s="517" t="n">
        <v>2022</v>
      </c>
      <c r="AG102" s="516" t="inlineStr">
        <is>
          <t>Tunísia</t>
        </is>
      </c>
      <c r="AH102" s="295" t="n">
        <v>68214</v>
      </c>
      <c r="AI102" s="295" t="n">
        <v>163364</v>
      </c>
      <c r="AK102" s="260">
        <f>R102</f>
        <v/>
      </c>
      <c r="AL102" s="260">
        <f>VLOOKUP(R102,AG:AI,2,0)</f>
        <v/>
      </c>
      <c r="AM102" s="260">
        <f>VLOOKUP(R102,AG:AI,3,0)</f>
        <v/>
      </c>
      <c r="AR102" s="515" t="n">
        <v>2022</v>
      </c>
      <c r="AS102" s="516" t="inlineStr">
        <is>
          <t>Marshall, Ilhas</t>
        </is>
      </c>
      <c r="AT102" s="295" t="n">
        <v>16123</v>
      </c>
      <c r="AU102" s="295" t="n">
        <v>6186</v>
      </c>
      <c r="AV102" s="295" t="n"/>
      <c r="AW102" s="517" t="n">
        <v>2021</v>
      </c>
      <c r="AX102" s="516" t="inlineStr">
        <is>
          <t>Marshall, Ilhas</t>
        </is>
      </c>
      <c r="AY102" s="295" t="n">
        <v>7417</v>
      </c>
      <c r="AZ102" s="295" t="n">
        <v>3831</v>
      </c>
      <c r="BB102" s="260">
        <f>AS102</f>
        <v/>
      </c>
      <c r="BC102" s="260">
        <f>VLOOKUP(AS102,AX:AZ,2,0)</f>
        <v/>
      </c>
      <c r="BD102" s="260">
        <f>VLOOKUP(AS102,AX:AZ,3,0)</f>
        <v/>
      </c>
      <c r="BG102" s="515" t="n"/>
      <c r="BH102" s="516" t="n"/>
      <c r="BI102" s="295" t="n"/>
      <c r="BJ102" s="295" t="n"/>
      <c r="BK102" s="295" t="n"/>
      <c r="BL102" s="517" t="n"/>
      <c r="BM102" s="516" t="n"/>
      <c r="BN102" s="295" t="n"/>
      <c r="BO102" s="295" t="n"/>
      <c r="BQ102" s="260">
        <f>BH102</f>
        <v/>
      </c>
      <c r="BR102" s="260">
        <f>VLOOKUP(BH102,BM:BO,2,0)</f>
        <v/>
      </c>
      <c r="BS102" s="260">
        <f>VLOOKUP(BH102,BM:BO,3,0)</f>
        <v/>
      </c>
      <c r="BV102" s="517" t="n"/>
      <c r="BW102" s="516" t="n"/>
      <c r="BX102" s="295" t="n"/>
      <c r="BY102" s="295" t="n"/>
      <c r="CA102" s="260">
        <f>BH102</f>
        <v/>
      </c>
      <c r="CB102" s="260">
        <f>VLOOKUP(BH102,BW:BY,2,0)</f>
        <v/>
      </c>
      <c r="CC102" s="260">
        <f>VLOOKUP(BH102,BW:BY,3,0)</f>
        <v/>
      </c>
    </row>
    <row r="103" ht="13.5" customHeight="1" s="261">
      <c r="B103" s="515" t="n">
        <v>2022</v>
      </c>
      <c r="C103" s="516" t="inlineStr">
        <is>
          <t>Marshall, Ilhas</t>
        </is>
      </c>
      <c r="D103" s="295" t="n">
        <v>275616</v>
      </c>
      <c r="E103" s="295" t="n">
        <v>103912</v>
      </c>
      <c r="F103" s="295" t="n"/>
      <c r="G103" s="517" t="n">
        <v>2021</v>
      </c>
      <c r="H103" s="516" t="inlineStr">
        <is>
          <t>Portugal</t>
        </is>
      </c>
      <c r="I103" s="295" t="n">
        <v>274943</v>
      </c>
      <c r="J103" s="295" t="n">
        <v>271579</v>
      </c>
      <c r="L103" s="260">
        <f>C103</f>
        <v/>
      </c>
      <c r="M103" s="260">
        <f>VLOOKUP(C103,H:J,2,0)</f>
        <v/>
      </c>
      <c r="N103" s="260">
        <f>VLOOKUP(C103,H:J,3,0)</f>
        <v/>
      </c>
      <c r="Q103" s="515" t="n">
        <v>2022</v>
      </c>
      <c r="R103" s="516" t="inlineStr">
        <is>
          <t>Quênia</t>
        </is>
      </c>
      <c r="S103" s="295" t="n">
        <v>51304</v>
      </c>
      <c r="T103" s="295" t="n">
        <v>26565</v>
      </c>
      <c r="U103" s="295" t="n"/>
      <c r="V103" s="517" t="n">
        <v>2021</v>
      </c>
      <c r="W103" s="516" t="inlineStr">
        <is>
          <t>Cabo Verde</t>
        </is>
      </c>
      <c r="X103" s="295" t="n">
        <v>52373</v>
      </c>
      <c r="Y103" s="295" t="n">
        <v>27804</v>
      </c>
      <c r="AA103" s="260">
        <f>R103</f>
        <v/>
      </c>
      <c r="AB103" s="260">
        <f>VLOOKUP(R103,W:Y,2,0)</f>
        <v/>
      </c>
      <c r="AC103" s="260">
        <f>VLOOKUP(R103,W:Y,3,0)</f>
        <v/>
      </c>
      <c r="AF103" s="517" t="n">
        <v>2022</v>
      </c>
      <c r="AG103" s="516" t="inlineStr">
        <is>
          <t>Sri Lanka</t>
        </is>
      </c>
      <c r="AH103" s="295" t="n">
        <v>63335</v>
      </c>
      <c r="AI103" s="295" t="n">
        <v>25992</v>
      </c>
      <c r="AK103" s="260">
        <f>R103</f>
        <v/>
      </c>
      <c r="AL103" s="260">
        <f>VLOOKUP(R103,AG:AI,2,0)</f>
        <v/>
      </c>
      <c r="AM103" s="260">
        <f>VLOOKUP(R103,AG:AI,3,0)</f>
        <v/>
      </c>
      <c r="AR103" s="515" t="n">
        <v>2022</v>
      </c>
      <c r="AS103" s="516" t="inlineStr">
        <is>
          <t>Guiné-Bissau</t>
        </is>
      </c>
      <c r="AT103" s="295" t="n">
        <v>11976</v>
      </c>
      <c r="AU103" s="295" t="n">
        <v>7031</v>
      </c>
      <c r="AV103" s="295" t="n"/>
      <c r="AW103" s="517" t="n">
        <v>2021</v>
      </c>
      <c r="AX103" s="516" t="inlineStr">
        <is>
          <t>Samoa Americana</t>
        </is>
      </c>
      <c r="AY103" s="295" t="n">
        <v>7267</v>
      </c>
      <c r="AZ103" s="295" t="n">
        <v>4332</v>
      </c>
      <c r="BB103" s="260">
        <f>AS103</f>
        <v/>
      </c>
      <c r="BC103" s="260">
        <f>VLOOKUP(AS103,AX:AZ,2,0)</f>
        <v/>
      </c>
      <c r="BD103" s="260">
        <f>VLOOKUP(AS103,AX:AZ,3,0)</f>
        <v/>
      </c>
      <c r="BG103" s="515" t="n"/>
      <c r="BH103" s="516" t="n"/>
      <c r="BI103" s="295" t="n"/>
      <c r="BJ103" s="295" t="n"/>
      <c r="BK103" s="295" t="n"/>
      <c r="BL103" s="517" t="n"/>
      <c r="BM103" s="516" t="n"/>
      <c r="BN103" s="295" t="n"/>
      <c r="BO103" s="295" t="n"/>
      <c r="BQ103" s="260">
        <f>BH103</f>
        <v/>
      </c>
      <c r="BR103" s="260">
        <f>VLOOKUP(BH103,BM:BO,2,0)</f>
        <v/>
      </c>
      <c r="BS103" s="260">
        <f>VLOOKUP(BH103,BM:BO,3,0)</f>
        <v/>
      </c>
      <c r="BV103" s="517" t="n"/>
      <c r="BW103" s="516" t="n"/>
      <c r="BX103" s="295" t="n"/>
      <c r="BY103" s="295" t="n"/>
      <c r="CA103" s="260">
        <f>BH103</f>
        <v/>
      </c>
      <c r="CB103" s="260">
        <f>VLOOKUP(BH103,BW:BY,2,0)</f>
        <v/>
      </c>
      <c r="CC103" s="260">
        <f>VLOOKUP(BH103,BW:BY,3,0)</f>
        <v/>
      </c>
    </row>
    <row r="104" ht="13.5" customHeight="1" s="261">
      <c r="B104" s="515" t="n">
        <v>2022</v>
      </c>
      <c r="C104" s="516" t="inlineStr">
        <is>
          <t>Tailândia</t>
        </is>
      </c>
      <c r="D104" s="295" t="n">
        <v>275587</v>
      </c>
      <c r="E104" s="295" t="n">
        <v>190909</v>
      </c>
      <c r="G104" s="517" t="n">
        <v>2021</v>
      </c>
      <c r="H104" s="516" t="inlineStr">
        <is>
          <t>Tonga</t>
        </is>
      </c>
      <c r="I104" s="295" t="n">
        <v>234715</v>
      </c>
      <c r="J104" s="295" t="n">
        <v>134620</v>
      </c>
      <c r="L104" s="260">
        <f>C104</f>
        <v/>
      </c>
      <c r="M104" s="260">
        <f>VLOOKUP(C104,H:J,2,0)</f>
        <v/>
      </c>
      <c r="N104" s="260">
        <f>VLOOKUP(C104,H:J,3,0)</f>
        <v/>
      </c>
      <c r="Q104" s="515" t="n">
        <v>2022</v>
      </c>
      <c r="R104" s="516" t="inlineStr">
        <is>
          <t>Chade</t>
        </is>
      </c>
      <c r="S104" s="295" t="n">
        <v>49307</v>
      </c>
      <c r="T104" s="295" t="n">
        <v>20675</v>
      </c>
      <c r="V104" s="517" t="n">
        <v>2021</v>
      </c>
      <c r="W104" s="516" t="inlineStr">
        <is>
          <t>Bulgária</t>
        </is>
      </c>
      <c r="X104" s="295" t="n">
        <v>51625</v>
      </c>
      <c r="Y104" s="295" t="n">
        <v>82200</v>
      </c>
      <c r="AA104" s="260">
        <f>R104</f>
        <v/>
      </c>
      <c r="AB104" s="260">
        <f>VLOOKUP(R104,W:Y,2,0)</f>
        <v/>
      </c>
      <c r="AC104" s="260">
        <f>VLOOKUP(R104,W:Y,3,0)</f>
        <v/>
      </c>
      <c r="AF104" s="517" t="n">
        <v>2022</v>
      </c>
      <c r="AG104" s="516" t="inlineStr">
        <is>
          <t>São Tomé e Príncipe</t>
        </is>
      </c>
      <c r="AH104" s="295" t="n">
        <v>62950</v>
      </c>
      <c r="AI104" s="295" t="n">
        <v>55980</v>
      </c>
      <c r="AK104" s="260">
        <f>R104</f>
        <v/>
      </c>
      <c r="AL104" s="260">
        <f>VLOOKUP(R104,AG:AI,2,0)</f>
        <v/>
      </c>
      <c r="AM104" s="260">
        <f>VLOOKUP(R104,AG:AI,3,0)</f>
        <v/>
      </c>
      <c r="AR104" s="515" t="n">
        <v>2022</v>
      </c>
      <c r="AS104" s="516" t="inlineStr">
        <is>
          <t>Etiópia</t>
        </is>
      </c>
      <c r="AT104" s="295" t="n">
        <v>11222</v>
      </c>
      <c r="AU104" s="295" t="n">
        <v>5325</v>
      </c>
      <c r="AW104" s="517" t="n">
        <v>2021</v>
      </c>
      <c r="AX104" s="516" t="inlineStr">
        <is>
          <t>Benin</t>
        </is>
      </c>
      <c r="AY104" s="295" t="n">
        <v>6745</v>
      </c>
      <c r="AZ104" s="295" t="n">
        <v>4999</v>
      </c>
      <c r="BB104" s="260">
        <f>AS104</f>
        <v/>
      </c>
      <c r="BC104" s="260">
        <f>VLOOKUP(AS104,AX:AZ,2,0)</f>
        <v/>
      </c>
      <c r="BD104" s="260">
        <f>VLOOKUP(AS104,AX:AZ,3,0)</f>
        <v/>
      </c>
    </row>
    <row r="105" ht="13.5" customHeight="1" s="261">
      <c r="B105" s="515" t="n">
        <v>2022</v>
      </c>
      <c r="C105" s="516" t="inlineStr">
        <is>
          <t>Tunísia</t>
        </is>
      </c>
      <c r="D105" s="295" t="n">
        <v>261568</v>
      </c>
      <c r="E105" s="295" t="n">
        <v>548100</v>
      </c>
      <c r="G105" s="517" t="n">
        <v>2021</v>
      </c>
      <c r="H105" s="516" t="inlineStr">
        <is>
          <t>Anguilla</t>
        </is>
      </c>
      <c r="I105" s="295" t="n">
        <v>199134</v>
      </c>
      <c r="J105" s="295" t="n">
        <v>101021</v>
      </c>
      <c r="L105" s="260">
        <f>C105</f>
        <v/>
      </c>
      <c r="M105" s="260">
        <f>VLOOKUP(C105,H:J,2,0)</f>
        <v/>
      </c>
      <c r="N105" s="260">
        <f>VLOOKUP(C105,H:J,3,0)</f>
        <v/>
      </c>
      <c r="Q105" s="515" t="n">
        <v>2022</v>
      </c>
      <c r="R105" s="516" t="inlineStr">
        <is>
          <t>Marshall, Ilhas</t>
        </is>
      </c>
      <c r="S105" s="295" t="n">
        <v>47950</v>
      </c>
      <c r="T105" s="295" t="n">
        <v>16660</v>
      </c>
      <c r="V105" s="517" t="n">
        <v>2021</v>
      </c>
      <c r="W105" s="516" t="inlineStr">
        <is>
          <t>Cayman, Ilhas</t>
        </is>
      </c>
      <c r="X105" s="295" t="n">
        <v>49718</v>
      </c>
      <c r="Y105" s="295" t="n">
        <v>25738</v>
      </c>
      <c r="AA105" s="260">
        <f>R105</f>
        <v/>
      </c>
      <c r="AB105" s="260">
        <f>VLOOKUP(R105,W:Y,2,0)</f>
        <v/>
      </c>
      <c r="AC105" s="260">
        <f>VLOOKUP(R105,W:Y,3,0)</f>
        <v/>
      </c>
      <c r="AF105" s="517" t="n">
        <v>2022</v>
      </c>
      <c r="AG105" s="516" t="inlineStr">
        <is>
          <t>Marshall, Ilhas</t>
        </is>
      </c>
      <c r="AH105" s="295" t="n">
        <v>54117</v>
      </c>
      <c r="AI105" s="295" t="n">
        <v>18456</v>
      </c>
      <c r="AK105" s="260">
        <f>R105</f>
        <v/>
      </c>
      <c r="AL105" s="260">
        <f>VLOOKUP(R105,AG:AI,2,0)</f>
        <v/>
      </c>
      <c r="AM105" s="260">
        <f>VLOOKUP(R105,AG:AI,3,0)</f>
        <v/>
      </c>
      <c r="AR105" s="515" t="n">
        <v>2022</v>
      </c>
      <c r="AS105" s="516" t="inlineStr">
        <is>
          <t>Panamá</t>
        </is>
      </c>
      <c r="AT105" s="295" t="n">
        <v>9598</v>
      </c>
      <c r="AU105" s="295" t="n">
        <v>4329</v>
      </c>
      <c r="AW105" s="517" t="n">
        <v>2021</v>
      </c>
      <c r="AX105" s="516" t="inlineStr">
        <is>
          <t>Tanzânia</t>
        </is>
      </c>
      <c r="AY105" s="295" t="n">
        <v>6509</v>
      </c>
      <c r="AZ105" s="295" t="n">
        <v>4638</v>
      </c>
      <c r="BB105" s="260">
        <f>AS105</f>
        <v/>
      </c>
      <c r="BC105" s="260">
        <f>VLOOKUP(AS105,AX:AZ,2,0)</f>
        <v/>
      </c>
      <c r="BD105" s="260">
        <f>VLOOKUP(AS105,AX:AZ,3,0)</f>
        <v/>
      </c>
    </row>
    <row r="106" ht="13.5" customHeight="1" s="261">
      <c r="B106" s="515" t="n">
        <v>2022</v>
      </c>
      <c r="C106" s="516" t="inlineStr">
        <is>
          <t>Virgens, Ilhas (Britânicas)</t>
        </is>
      </c>
      <c r="D106" s="295" t="n">
        <v>259910</v>
      </c>
      <c r="E106" s="295" t="n">
        <v>87142</v>
      </c>
      <c r="G106" s="517" t="n">
        <v>2021</v>
      </c>
      <c r="H106" s="516" t="inlineStr">
        <is>
          <t>Etiópia</t>
        </is>
      </c>
      <c r="I106" s="295" t="n">
        <v>196937</v>
      </c>
      <c r="J106" s="295" t="n">
        <v>124188</v>
      </c>
      <c r="L106" s="260">
        <f>C106</f>
        <v/>
      </c>
      <c r="M106" s="260">
        <f>VLOOKUP(C106,H:J,2,0)</f>
        <v/>
      </c>
      <c r="N106" s="260">
        <f>VLOOKUP(C106,H:J,3,0)</f>
        <v/>
      </c>
      <c r="Q106" s="515" t="n">
        <v>2022</v>
      </c>
      <c r="R106" s="516" t="inlineStr">
        <is>
          <t>Estados Unidos</t>
        </is>
      </c>
      <c r="S106" s="295" t="n">
        <v>47648</v>
      </c>
      <c r="T106" s="295" t="n">
        <v>53005</v>
      </c>
      <c r="V106" s="517" t="n">
        <v>2021</v>
      </c>
      <c r="W106" s="516" t="inlineStr">
        <is>
          <t>Etiópia</t>
        </is>
      </c>
      <c r="X106" s="295" t="n">
        <v>44566</v>
      </c>
      <c r="Y106" s="295" t="n">
        <v>24870</v>
      </c>
      <c r="AA106" s="260">
        <f>R106</f>
        <v/>
      </c>
      <c r="AB106" s="260">
        <f>VLOOKUP(R106,W:Y,2,0)</f>
        <v/>
      </c>
      <c r="AC106" s="260">
        <f>VLOOKUP(R106,W:Y,3,0)</f>
        <v/>
      </c>
      <c r="AF106" s="517" t="n">
        <v>2022</v>
      </c>
      <c r="AG106" s="516" t="inlineStr">
        <is>
          <t>Armênia</t>
        </is>
      </c>
      <c r="AH106" s="295" t="n">
        <v>53690</v>
      </c>
      <c r="AI106" s="295" t="n">
        <v>25416</v>
      </c>
      <c r="AK106" s="260">
        <f>R106</f>
        <v/>
      </c>
      <c r="AL106" s="260">
        <f>VLOOKUP(R106,AG:AI,2,0)</f>
        <v/>
      </c>
      <c r="AM106" s="260">
        <f>VLOOKUP(R106,AG:AI,3,0)</f>
        <v/>
      </c>
      <c r="AR106" s="515" t="n">
        <v>2022</v>
      </c>
      <c r="AS106" s="516" t="inlineStr">
        <is>
          <t>Noruega</t>
        </is>
      </c>
      <c r="AT106" s="295" t="n">
        <v>1364</v>
      </c>
      <c r="AU106" s="295" t="n">
        <v>542</v>
      </c>
      <c r="AW106" s="517" t="n">
        <v>2021</v>
      </c>
      <c r="AX106" s="516" t="inlineStr">
        <is>
          <t>Malta</t>
        </is>
      </c>
      <c r="AY106" s="295" t="n">
        <v>3261</v>
      </c>
      <c r="AZ106" s="295" t="n">
        <v>1649</v>
      </c>
      <c r="BB106" s="260">
        <f>AS106</f>
        <v/>
      </c>
      <c r="BC106" s="260">
        <f>VLOOKUP(AS106,AX:AZ,2,0)</f>
        <v/>
      </c>
      <c r="BD106" s="260">
        <f>VLOOKUP(AS106,AX:AZ,3,0)</f>
        <v/>
      </c>
    </row>
    <row r="107" ht="13.5" customHeight="1" s="261">
      <c r="B107" s="515" t="n">
        <v>2022</v>
      </c>
      <c r="C107" s="516" t="inlineStr">
        <is>
          <t>Bonaire, Saint Eustatius e Saba</t>
        </is>
      </c>
      <c r="D107" s="295" t="n">
        <v>257284</v>
      </c>
      <c r="E107" s="295" t="n">
        <v>131788</v>
      </c>
      <c r="G107" s="517" t="n">
        <v>2021</v>
      </c>
      <c r="H107" s="516" t="inlineStr">
        <is>
          <t>Zâmbia</t>
        </is>
      </c>
      <c r="I107" s="295" t="n">
        <v>196076</v>
      </c>
      <c r="J107" s="295" t="n">
        <v>818940</v>
      </c>
      <c r="L107" s="260">
        <f>C107</f>
        <v/>
      </c>
      <c r="M107" s="260">
        <f>VLOOKUP(C107,H:J,2,0)</f>
        <v/>
      </c>
      <c r="N107" s="260">
        <f>VLOOKUP(C107,H:J,3,0)</f>
        <v/>
      </c>
      <c r="Q107" s="515" t="n">
        <v>2022</v>
      </c>
      <c r="R107" s="516" t="inlineStr">
        <is>
          <t>República Centro-Africana</t>
        </is>
      </c>
      <c r="S107" s="295" t="n">
        <v>41994</v>
      </c>
      <c r="T107" s="295" t="n">
        <v>80925</v>
      </c>
      <c r="V107" s="517" t="n">
        <v>2021</v>
      </c>
      <c r="W107" s="516" t="inlineStr">
        <is>
          <t>Paquistão</t>
        </is>
      </c>
      <c r="X107" s="295" t="n">
        <v>43867</v>
      </c>
      <c r="Y107" s="295" t="n">
        <v>27340</v>
      </c>
      <c r="AA107" s="260">
        <f>R107</f>
        <v/>
      </c>
      <c r="AB107" s="260">
        <f>VLOOKUP(R107,W:Y,2,0)</f>
        <v/>
      </c>
      <c r="AC107" s="260">
        <f>VLOOKUP(R107,W:Y,3,0)</f>
        <v/>
      </c>
      <c r="AF107" s="517" t="n">
        <v>2022</v>
      </c>
      <c r="AG107" s="516" t="inlineStr">
        <is>
          <t>Anguilla</t>
        </is>
      </c>
      <c r="AH107" s="295" t="n">
        <v>49474</v>
      </c>
      <c r="AI107" s="295" t="n">
        <v>17030</v>
      </c>
      <c r="AK107" s="260">
        <f>R107</f>
        <v/>
      </c>
      <c r="AL107" s="260">
        <f>VLOOKUP(R107,AG:AI,2,0)</f>
        <v/>
      </c>
      <c r="AM107" s="260">
        <f>VLOOKUP(R107,AG:AI,3,0)</f>
        <v/>
      </c>
      <c r="AR107" s="515" t="n">
        <v>2022</v>
      </c>
      <c r="AS107" s="516" t="inlineStr">
        <is>
          <t>Malta</t>
        </is>
      </c>
      <c r="AT107" s="295" t="n">
        <v>1235</v>
      </c>
      <c r="AU107" s="295" t="n">
        <v>455</v>
      </c>
      <c r="AW107" s="517" t="n">
        <v>2021</v>
      </c>
      <c r="AX107" s="516" t="inlineStr">
        <is>
          <t>Etiópia</t>
        </is>
      </c>
      <c r="AY107" s="295" t="n">
        <v>3135</v>
      </c>
      <c r="AZ107" s="295" t="n">
        <v>2633</v>
      </c>
      <c r="BB107" s="260">
        <f>AS107</f>
        <v/>
      </c>
      <c r="BC107" s="260">
        <f>VLOOKUP(AS107,AX:AZ,2,0)</f>
        <v/>
      </c>
      <c r="BD107" s="260">
        <f>VLOOKUP(AS107,AX:AZ,3,0)</f>
        <v/>
      </c>
    </row>
    <row r="108" ht="13.5" customHeight="1" s="261">
      <c r="B108" s="515" t="n">
        <v>2022</v>
      </c>
      <c r="C108" s="516" t="inlineStr">
        <is>
          <t>Dinamarca</t>
        </is>
      </c>
      <c r="D108" s="295" t="n">
        <v>239141</v>
      </c>
      <c r="E108" s="295" t="n">
        <v>114918</v>
      </c>
      <c r="G108" s="517" t="n">
        <v>2021</v>
      </c>
      <c r="H108" s="516" t="inlineStr">
        <is>
          <t>Bulgária</t>
        </is>
      </c>
      <c r="I108" s="295" t="n">
        <v>194436</v>
      </c>
      <c r="J108" s="295" t="n">
        <v>296610</v>
      </c>
      <c r="L108" s="260">
        <f>C108</f>
        <v/>
      </c>
      <c r="M108" s="260">
        <f>VLOOKUP(C108,H:J,2,0)</f>
        <v/>
      </c>
      <c r="N108" s="260">
        <f>VLOOKUP(C108,H:J,3,0)</f>
        <v/>
      </c>
      <c r="Q108" s="515" t="n">
        <v>2022</v>
      </c>
      <c r="R108" s="516" t="inlineStr">
        <is>
          <t>França</t>
        </is>
      </c>
      <c r="S108" s="295" t="n">
        <v>40256</v>
      </c>
      <c r="T108" s="295" t="n">
        <v>27997</v>
      </c>
      <c r="V108" s="517" t="n">
        <v>2021</v>
      </c>
      <c r="W108" s="516" t="inlineStr">
        <is>
          <t>Costa do Marfim</t>
        </is>
      </c>
      <c r="X108" s="295" t="n">
        <v>40014</v>
      </c>
      <c r="Y108" s="295" t="n">
        <v>20010</v>
      </c>
      <c r="AA108" s="260">
        <f>R108</f>
        <v/>
      </c>
      <c r="AB108" s="260">
        <f>VLOOKUP(R108,W:Y,2,0)</f>
        <v/>
      </c>
      <c r="AC108" s="260">
        <f>VLOOKUP(R108,W:Y,3,0)</f>
        <v/>
      </c>
      <c r="AF108" s="517" t="n">
        <v>2022</v>
      </c>
      <c r="AG108" s="516" t="inlineStr">
        <is>
          <t>Bonaire, Saint Eustatius e Saba</t>
        </is>
      </c>
      <c r="AH108" s="295" t="n">
        <v>46993</v>
      </c>
      <c r="AI108" s="295" t="n">
        <v>20254</v>
      </c>
      <c r="AK108" s="260">
        <f>R108</f>
        <v/>
      </c>
      <c r="AL108" s="260">
        <f>VLOOKUP(R108,AG:AI,2,0)</f>
        <v/>
      </c>
      <c r="AM108" s="260">
        <f>VLOOKUP(R108,AG:AI,3,0)</f>
        <v/>
      </c>
      <c r="AR108" s="515" t="n">
        <v>2022</v>
      </c>
      <c r="AS108" s="516" t="inlineStr">
        <is>
          <t>Cayman, Ilhas</t>
        </is>
      </c>
      <c r="AT108" s="295" t="n">
        <v>1225</v>
      </c>
      <c r="AU108" s="295" t="n">
        <v>478</v>
      </c>
      <c r="AW108" s="517" t="n">
        <v>2021</v>
      </c>
      <c r="AX108" s="516" t="inlineStr">
        <is>
          <t>São Vicente e Granadinas</t>
        </is>
      </c>
      <c r="AY108" s="295" t="n">
        <v>1253</v>
      </c>
      <c r="AZ108" s="295" t="n">
        <v>744</v>
      </c>
      <c r="BB108" s="260">
        <f>AS108</f>
        <v/>
      </c>
      <c r="BC108" s="260">
        <f>VLOOKUP(AS108,AX:AZ,2,0)</f>
        <v/>
      </c>
      <c r="BD108" s="260">
        <f>VLOOKUP(AS108,AX:AZ,3,0)</f>
        <v/>
      </c>
    </row>
    <row r="109" ht="13.5" customHeight="1" s="261">
      <c r="B109" s="515" t="n">
        <v>2022</v>
      </c>
      <c r="C109" s="516" t="inlineStr">
        <is>
          <t>Anguilla</t>
        </is>
      </c>
      <c r="D109" s="295" t="n">
        <v>231689</v>
      </c>
      <c r="E109" s="295" t="n">
        <v>93221</v>
      </c>
      <c r="G109" s="517" t="n">
        <v>2021</v>
      </c>
      <c r="H109" s="516" t="inlineStr">
        <is>
          <t>Uzbequistão</t>
        </is>
      </c>
      <c r="I109" s="295" t="n">
        <v>183697</v>
      </c>
      <c r="J109" s="295" t="n">
        <v>281955</v>
      </c>
      <c r="L109" s="260">
        <f>C109</f>
        <v/>
      </c>
      <c r="M109" s="260">
        <f>VLOOKUP(C109,H:J,2,0)</f>
        <v/>
      </c>
      <c r="N109" s="260">
        <f>VLOOKUP(C109,H:J,3,0)</f>
        <v/>
      </c>
      <c r="Q109" s="515" t="n">
        <v>2022</v>
      </c>
      <c r="R109" s="516" t="inlineStr">
        <is>
          <t>Israel</t>
        </is>
      </c>
      <c r="S109" s="295" t="n">
        <v>39918</v>
      </c>
      <c r="T109" s="295" t="n">
        <v>25879</v>
      </c>
      <c r="V109" s="517" t="n">
        <v>2021</v>
      </c>
      <c r="W109" s="516" t="inlineStr">
        <is>
          <t>Paraguai</t>
        </is>
      </c>
      <c r="X109" s="295" t="n">
        <v>38251</v>
      </c>
      <c r="Y109" s="295" t="n">
        <v>13050</v>
      </c>
      <c r="AA109" s="260">
        <f>R109</f>
        <v/>
      </c>
      <c r="AB109" s="260">
        <f>VLOOKUP(R109,W:Y,2,0)</f>
        <v/>
      </c>
      <c r="AC109" s="260">
        <f>VLOOKUP(R109,W:Y,3,0)</f>
        <v/>
      </c>
      <c r="AF109" s="517" t="n">
        <v>2022</v>
      </c>
      <c r="AG109" s="516" t="inlineStr">
        <is>
          <t>Tonga</t>
        </is>
      </c>
      <c r="AH109" s="295" t="n">
        <v>46970</v>
      </c>
      <c r="AI109" s="295" t="n">
        <v>13980</v>
      </c>
      <c r="AK109" s="260">
        <f>R109</f>
        <v/>
      </c>
      <c r="AL109" s="260">
        <f>VLOOKUP(R109,AG:AI,2,0)</f>
        <v/>
      </c>
      <c r="AM109" s="260">
        <f>VLOOKUP(R109,AG:AI,3,0)</f>
        <v/>
      </c>
      <c r="AR109" s="515" t="n">
        <v>2022</v>
      </c>
      <c r="AS109" s="516" t="inlineStr">
        <is>
          <t>Ilha de Man</t>
        </is>
      </c>
      <c r="AT109" s="295" t="n">
        <v>822</v>
      </c>
      <c r="AU109" s="295" t="n">
        <v>336</v>
      </c>
      <c r="AW109" s="517" t="n">
        <v>2021</v>
      </c>
      <c r="AX109" s="516" t="inlineStr">
        <is>
          <t>Polônia</t>
        </is>
      </c>
      <c r="AY109" s="295" t="n">
        <v>899</v>
      </c>
      <c r="AZ109" s="295" t="n">
        <v>335</v>
      </c>
      <c r="BB109" s="260">
        <f>AS109</f>
        <v/>
      </c>
      <c r="BC109" s="260">
        <f>VLOOKUP(AS109,AX:AZ,2,0)</f>
        <v/>
      </c>
      <c r="BD109" s="260">
        <f>VLOOKUP(AS109,AX:AZ,3,0)</f>
        <v/>
      </c>
    </row>
    <row r="110" ht="13.5" customHeight="1" s="261">
      <c r="B110" s="515" t="n">
        <v>2022</v>
      </c>
      <c r="C110" s="516" t="inlineStr">
        <is>
          <t>Cayman, Ilhas</t>
        </is>
      </c>
      <c r="D110" s="295" t="n">
        <v>225853</v>
      </c>
      <c r="E110" s="295" t="n">
        <v>96292</v>
      </c>
      <c r="G110" s="517" t="n">
        <v>2021</v>
      </c>
      <c r="H110" s="516" t="inlineStr">
        <is>
          <t>Marshall, Ilhas</t>
        </is>
      </c>
      <c r="I110" s="295" t="n">
        <v>170002</v>
      </c>
      <c r="J110" s="295" t="n">
        <v>78583</v>
      </c>
      <c r="L110" s="260">
        <f>C110</f>
        <v/>
      </c>
      <c r="M110" s="260">
        <f>VLOOKUP(C110,H:J,2,0)</f>
        <v/>
      </c>
      <c r="N110" s="260">
        <f>VLOOKUP(C110,H:J,3,0)</f>
        <v/>
      </c>
      <c r="Q110" s="515" t="n">
        <v>2022</v>
      </c>
      <c r="R110" s="516" t="inlineStr">
        <is>
          <t>Togo</t>
        </is>
      </c>
      <c r="S110" s="295" t="n">
        <v>39900</v>
      </c>
      <c r="T110" s="295" t="n">
        <v>28000</v>
      </c>
      <c r="V110" s="517" t="n">
        <v>2021</v>
      </c>
      <c r="W110" s="516" t="inlineStr">
        <is>
          <t>Síria</t>
        </is>
      </c>
      <c r="X110" s="295" t="n">
        <v>37774</v>
      </c>
      <c r="Y110" s="295" t="n">
        <v>109131</v>
      </c>
      <c r="AA110" s="260">
        <f>R110</f>
        <v/>
      </c>
      <c r="AB110" s="260">
        <f>VLOOKUP(R110,W:Y,2,0)</f>
        <v/>
      </c>
      <c r="AC110" s="260">
        <f>VLOOKUP(R110,W:Y,3,0)</f>
        <v/>
      </c>
      <c r="AF110" s="517" t="n">
        <v>2022</v>
      </c>
      <c r="AG110" s="516" t="inlineStr">
        <is>
          <t>Laos</t>
        </is>
      </c>
      <c r="AH110" s="295" t="n">
        <v>42592</v>
      </c>
      <c r="AI110" s="295" t="n">
        <v>26925</v>
      </c>
      <c r="AK110" s="260">
        <f>R110</f>
        <v/>
      </c>
      <c r="AL110" s="260">
        <f>VLOOKUP(R110,AG:AI,2,0)</f>
        <v/>
      </c>
      <c r="AM110" s="260">
        <f>VLOOKUP(R110,AG:AI,3,0)</f>
        <v/>
      </c>
      <c r="AR110" s="515" t="n">
        <v>2022</v>
      </c>
      <c r="AS110" s="516" t="inlineStr">
        <is>
          <t>Índia</t>
        </is>
      </c>
      <c r="AT110" s="295" t="n">
        <v>694</v>
      </c>
      <c r="AU110" s="295" t="n">
        <v>217</v>
      </c>
      <c r="AW110" s="517" t="n">
        <v>2021</v>
      </c>
      <c r="AX110" s="516" t="inlineStr">
        <is>
          <t>Noruega</t>
        </is>
      </c>
      <c r="AY110" s="295" t="n">
        <v>604</v>
      </c>
      <c r="AZ110" s="295" t="n">
        <v>316</v>
      </c>
      <c r="BB110" s="260">
        <f>AS110</f>
        <v/>
      </c>
      <c r="BC110" s="260">
        <f>VLOOKUP(AS110,AX:AZ,2,0)</f>
        <v/>
      </c>
      <c r="BD110" s="260">
        <f>VLOOKUP(AS110,AX:AZ,3,0)</f>
        <v/>
      </c>
    </row>
    <row r="111" ht="13.5" customHeight="1" s="261">
      <c r="B111" s="515" t="n">
        <v>2022</v>
      </c>
      <c r="C111" s="516" t="inlineStr">
        <is>
          <t>Síria</t>
        </is>
      </c>
      <c r="D111" s="295" t="n">
        <v>223624</v>
      </c>
      <c r="E111" s="295" t="n">
        <v>382125</v>
      </c>
      <c r="G111" s="517" t="n">
        <v>2021</v>
      </c>
      <c r="H111" s="516" t="inlineStr">
        <is>
          <t>Níger</t>
        </is>
      </c>
      <c r="I111" s="295" t="n">
        <v>164987</v>
      </c>
      <c r="J111" s="295" t="n">
        <v>85430</v>
      </c>
      <c r="L111" s="260">
        <f>C111</f>
        <v/>
      </c>
      <c r="M111" s="260">
        <f>VLOOKUP(C111,H:J,2,0)</f>
        <v/>
      </c>
      <c r="N111" s="260">
        <f>VLOOKUP(C111,H:J,3,0)</f>
        <v/>
      </c>
      <c r="Q111" s="515" t="n">
        <v>2022</v>
      </c>
      <c r="R111" s="516" t="inlineStr">
        <is>
          <t>Montserrat</t>
        </is>
      </c>
      <c r="S111" s="295" t="n">
        <v>35580</v>
      </c>
      <c r="T111" s="295" t="n">
        <v>12990</v>
      </c>
      <c r="V111" s="517" t="n">
        <v>2021</v>
      </c>
      <c r="W111" s="516" t="inlineStr">
        <is>
          <t>Marshall, Ilhas</t>
        </is>
      </c>
      <c r="X111" s="295" t="n">
        <v>35361</v>
      </c>
      <c r="Y111" s="295" t="n">
        <v>15229</v>
      </c>
      <c r="AA111" s="260">
        <f>R111</f>
        <v/>
      </c>
      <c r="AB111" s="260">
        <f>VLOOKUP(R111,W:Y,2,0)</f>
        <v/>
      </c>
      <c r="AC111" s="260">
        <f>VLOOKUP(R111,W:Y,3,0)</f>
        <v/>
      </c>
      <c r="AF111" s="517" t="n">
        <v>2022</v>
      </c>
      <c r="AG111" s="516" t="inlineStr">
        <is>
          <t>Cayman, Ilhas</t>
        </is>
      </c>
      <c r="AH111" s="295" t="n">
        <v>41330</v>
      </c>
      <c r="AI111" s="295" t="n">
        <v>18371</v>
      </c>
      <c r="AK111" s="260">
        <f>R111</f>
        <v/>
      </c>
      <c r="AL111" s="260">
        <f>VLOOKUP(R111,AG:AI,2,0)</f>
        <v/>
      </c>
      <c r="AM111" s="260">
        <f>VLOOKUP(R111,AG:AI,3,0)</f>
        <v/>
      </c>
      <c r="AR111" s="515" t="n">
        <v>2022</v>
      </c>
      <c r="AS111" s="516" t="inlineStr">
        <is>
          <t>Dinamarca</t>
        </is>
      </c>
      <c r="AT111" s="295" t="n">
        <v>619</v>
      </c>
      <c r="AU111" s="295" t="n">
        <v>220</v>
      </c>
      <c r="AW111" s="517" t="n">
        <v>2021</v>
      </c>
      <c r="AX111" s="516" t="inlineStr">
        <is>
          <t>Dinamarca</t>
        </is>
      </c>
      <c r="AY111" s="295" t="n">
        <v>377</v>
      </c>
      <c r="AZ111" s="295" t="n">
        <v>138</v>
      </c>
      <c r="BB111" s="260">
        <f>AS111</f>
        <v/>
      </c>
      <c r="BC111" s="260">
        <f>VLOOKUP(AS111,AX:AZ,2,0)</f>
        <v/>
      </c>
      <c r="BD111" s="260">
        <f>VLOOKUP(AS111,AX:AZ,3,0)</f>
        <v/>
      </c>
    </row>
    <row r="112" ht="13.5" customHeight="1" s="261">
      <c r="B112" s="515" t="n">
        <v>2022</v>
      </c>
      <c r="C112" s="516" t="inlineStr">
        <is>
          <t>Estados Unidos</t>
        </is>
      </c>
      <c r="D112" s="295" t="n">
        <v>223038</v>
      </c>
      <c r="E112" s="295" t="n">
        <v>251510</v>
      </c>
      <c r="G112" s="517" t="n">
        <v>2021</v>
      </c>
      <c r="H112" s="516" t="inlineStr">
        <is>
          <t>Cayman, Ilhas</t>
        </is>
      </c>
      <c r="I112" s="295" t="n">
        <v>142297</v>
      </c>
      <c r="J112" s="295" t="n">
        <v>78098</v>
      </c>
      <c r="L112" s="260">
        <f>C112</f>
        <v/>
      </c>
      <c r="M112" s="260">
        <f>VLOOKUP(C112,H:J,2,0)</f>
        <v/>
      </c>
      <c r="N112" s="260">
        <f>VLOOKUP(C112,H:J,3,0)</f>
        <v/>
      </c>
      <c r="Q112" s="515" t="n">
        <v>2022</v>
      </c>
      <c r="R112" s="516" t="inlineStr">
        <is>
          <t>Panamá</t>
        </is>
      </c>
      <c r="S112" s="295" t="n">
        <v>33475</v>
      </c>
      <c r="T112" s="295" t="n">
        <v>12222</v>
      </c>
      <c r="V112" s="517" t="n">
        <v>2021</v>
      </c>
      <c r="W112" s="516" t="inlineStr">
        <is>
          <t>Guiné-Bissau</t>
        </is>
      </c>
      <c r="X112" s="295" t="n">
        <v>34550</v>
      </c>
      <c r="Y112" s="295" t="n">
        <v>27300</v>
      </c>
      <c r="AA112" s="260">
        <f>R112</f>
        <v/>
      </c>
      <c r="AB112" s="260">
        <f>VLOOKUP(R112,W:Y,2,0)</f>
        <v/>
      </c>
      <c r="AC112" s="260">
        <f>VLOOKUP(R112,W:Y,3,0)</f>
        <v/>
      </c>
      <c r="AF112" s="517" t="n">
        <v>2022</v>
      </c>
      <c r="AG112" s="516" t="inlineStr">
        <is>
          <t>Panamá</t>
        </is>
      </c>
      <c r="AH112" s="295" t="n">
        <v>30044</v>
      </c>
      <c r="AI112" s="295" t="n">
        <v>11681</v>
      </c>
      <c r="AK112" s="260">
        <f>R112</f>
        <v/>
      </c>
      <c r="AL112" s="260">
        <f>VLOOKUP(R112,AG:AI,2,0)</f>
        <v/>
      </c>
      <c r="AM112" s="260">
        <f>VLOOKUP(R112,AG:AI,3,0)</f>
        <v/>
      </c>
      <c r="AR112" s="515" t="n">
        <v>2022</v>
      </c>
      <c r="AS112" s="516" t="inlineStr">
        <is>
          <t>Irlanda</t>
        </is>
      </c>
      <c r="AT112" s="295" t="n">
        <v>594</v>
      </c>
      <c r="AU112" s="295" t="n">
        <v>270</v>
      </c>
      <c r="AW112" s="517" t="n">
        <v>2021</v>
      </c>
      <c r="AX112" s="516" t="inlineStr">
        <is>
          <t>Irã</t>
        </is>
      </c>
      <c r="AY112" s="295" t="n">
        <v>364</v>
      </c>
      <c r="AZ112" s="295" t="n">
        <v>290</v>
      </c>
      <c r="BB112" s="260">
        <f>AS112</f>
        <v/>
      </c>
      <c r="BC112" s="260">
        <f>VLOOKUP(AS112,AX:AZ,2,0)</f>
        <v/>
      </c>
      <c r="BD112" s="260">
        <f>VLOOKUP(AS112,AX:AZ,3,0)</f>
        <v/>
      </c>
    </row>
    <row r="113" ht="13.5" customHeight="1" s="261">
      <c r="B113" s="515" t="n">
        <v>2022</v>
      </c>
      <c r="C113" s="516" t="inlineStr">
        <is>
          <t>Níger</t>
        </is>
      </c>
      <c r="D113" s="295" t="n">
        <v>214710</v>
      </c>
      <c r="E113" s="295" t="n">
        <v>95492</v>
      </c>
      <c r="G113" s="517" t="n">
        <v>2021</v>
      </c>
      <c r="H113" s="516" t="inlineStr">
        <is>
          <t>Índia</t>
        </is>
      </c>
      <c r="I113" s="295" t="n">
        <v>119579</v>
      </c>
      <c r="J113" s="295" t="n">
        <v>120317</v>
      </c>
      <c r="L113" s="260">
        <f>C113</f>
        <v/>
      </c>
      <c r="M113" s="260">
        <f>VLOOKUP(C113,H:J,2,0)</f>
        <v/>
      </c>
      <c r="N113" s="260">
        <f>VLOOKUP(C113,H:J,3,0)</f>
        <v/>
      </c>
      <c r="Q113" s="515" t="n">
        <v>2022</v>
      </c>
      <c r="R113" s="516" t="inlineStr">
        <is>
          <t>Trinidad e Tobago</t>
        </is>
      </c>
      <c r="S113" s="295" t="n">
        <v>30260</v>
      </c>
      <c r="T113" s="295" t="n">
        <v>16201</v>
      </c>
      <c r="V113" s="517" t="n">
        <v>2021</v>
      </c>
      <c r="W113" s="516" t="inlineStr">
        <is>
          <t>Tonga</t>
        </is>
      </c>
      <c r="X113" s="295" t="n">
        <v>33364</v>
      </c>
      <c r="Y113" s="295" t="n">
        <v>12000</v>
      </c>
      <c r="AA113" s="260">
        <f>R113</f>
        <v/>
      </c>
      <c r="AB113" s="260">
        <f>VLOOKUP(R113,W:Y,2,0)</f>
        <v/>
      </c>
      <c r="AC113" s="260">
        <f>VLOOKUP(R113,W:Y,3,0)</f>
        <v/>
      </c>
      <c r="AF113" s="517" t="n">
        <v>2022</v>
      </c>
      <c r="AG113" s="516" t="inlineStr">
        <is>
          <t>Montserrat</t>
        </is>
      </c>
      <c r="AH113" s="295" t="n">
        <v>29619</v>
      </c>
      <c r="AI113" s="295" t="n">
        <v>11757</v>
      </c>
      <c r="AK113" s="260">
        <f>R113</f>
        <v/>
      </c>
      <c r="AL113" s="260">
        <f>VLOOKUP(R113,AG:AI,2,0)</f>
        <v/>
      </c>
      <c r="AM113" s="260">
        <f>VLOOKUP(R113,AG:AI,3,0)</f>
        <v/>
      </c>
      <c r="AR113" s="515" t="n">
        <v>2022</v>
      </c>
      <c r="AS113" s="516" t="inlineStr">
        <is>
          <t>Portugal</t>
        </is>
      </c>
      <c r="AT113" s="295" t="n">
        <v>534</v>
      </c>
      <c r="AU113" s="295" t="n">
        <v>178</v>
      </c>
      <c r="AW113" s="517" t="n">
        <v>2021</v>
      </c>
      <c r="AX113" s="516" t="inlineStr">
        <is>
          <t>São Tomé e Príncipe</t>
        </is>
      </c>
      <c r="AY113" s="295" t="n">
        <v>289</v>
      </c>
      <c r="AZ113" s="295" t="n">
        <v>980</v>
      </c>
      <c r="BB113" s="260">
        <f>AS113</f>
        <v/>
      </c>
      <c r="BC113" s="260">
        <f>VLOOKUP(AS113,AX:AZ,2,0)</f>
        <v/>
      </c>
      <c r="BD113" s="260">
        <f>VLOOKUP(AS113,AX:AZ,3,0)</f>
        <v/>
      </c>
    </row>
    <row r="114" ht="13.5" customHeight="1" s="261">
      <c r="B114" s="515" t="n">
        <v>2022</v>
      </c>
      <c r="C114" s="516" t="inlineStr">
        <is>
          <t>Botsuana</t>
        </is>
      </c>
      <c r="D114" s="295" t="n">
        <v>210296</v>
      </c>
      <c r="E114" s="295" t="n">
        <v>661892</v>
      </c>
      <c r="G114" s="517" t="n">
        <v>2021</v>
      </c>
      <c r="H114" s="516" t="inlineStr">
        <is>
          <t>Cazaquistão</t>
        </is>
      </c>
      <c r="I114" s="295" t="n">
        <v>105855</v>
      </c>
      <c r="J114" s="295" t="n">
        <v>54000</v>
      </c>
      <c r="L114" s="260">
        <f>C114</f>
        <v/>
      </c>
      <c r="M114" s="260">
        <f>VLOOKUP(C114,H:J,2,0)</f>
        <v/>
      </c>
      <c r="N114" s="260">
        <f>VLOOKUP(C114,H:J,3,0)</f>
        <v/>
      </c>
      <c r="Q114" s="515" t="n">
        <v>2022</v>
      </c>
      <c r="R114" s="516" t="inlineStr">
        <is>
          <t>Níger</t>
        </is>
      </c>
      <c r="S114" s="295" t="n">
        <v>27622</v>
      </c>
      <c r="T114" s="295" t="n">
        <v>25000</v>
      </c>
      <c r="V114" s="517" t="n">
        <v>2021</v>
      </c>
      <c r="W114" s="516" t="inlineStr">
        <is>
          <t>Portugal</t>
        </is>
      </c>
      <c r="X114" s="295" t="n">
        <v>29245</v>
      </c>
      <c r="Y114" s="295" t="n">
        <v>25691</v>
      </c>
      <c r="AA114" s="260">
        <f>R114</f>
        <v/>
      </c>
      <c r="AB114" s="260">
        <f>VLOOKUP(R114,W:Y,2,0)</f>
        <v/>
      </c>
      <c r="AC114" s="260">
        <f>VLOOKUP(R114,W:Y,3,0)</f>
        <v/>
      </c>
      <c r="AF114" s="517" t="n">
        <v>2022</v>
      </c>
      <c r="AG114" s="516" t="inlineStr">
        <is>
          <t>Tailândia</t>
        </is>
      </c>
      <c r="AH114" s="295" t="n">
        <v>16382</v>
      </c>
      <c r="AI114" s="295" t="n">
        <v>26606</v>
      </c>
      <c r="AK114" s="260">
        <f>R114</f>
        <v/>
      </c>
      <c r="AL114" s="260">
        <f>VLOOKUP(R114,AG:AI,2,0)</f>
        <v/>
      </c>
      <c r="AM114" s="260">
        <f>VLOOKUP(R114,AG:AI,3,0)</f>
        <v/>
      </c>
      <c r="AR114" s="515" t="n">
        <v>2022</v>
      </c>
      <c r="AS114" s="516" t="inlineStr">
        <is>
          <t>Barbados</t>
        </is>
      </c>
      <c r="AT114" s="295" t="n">
        <v>504</v>
      </c>
      <c r="AU114" s="295" t="n">
        <v>198</v>
      </c>
      <c r="AW114" s="517" t="n">
        <v>2021</v>
      </c>
      <c r="AX114" s="516" t="inlineStr">
        <is>
          <t>Itália</t>
        </is>
      </c>
      <c r="AY114" s="295" t="n">
        <v>252</v>
      </c>
      <c r="AZ114" s="295" t="n">
        <v>162</v>
      </c>
      <c r="BB114" s="260">
        <f>AS114</f>
        <v/>
      </c>
      <c r="BC114" s="260">
        <f>VLOOKUP(AS114,AX:AZ,2,0)</f>
        <v/>
      </c>
      <c r="BD114" s="260">
        <f>VLOOKUP(AS114,AX:AZ,3,0)</f>
        <v/>
      </c>
    </row>
    <row r="115" ht="13.5" customHeight="1" s="261">
      <c r="B115" s="515" t="n">
        <v>2022</v>
      </c>
      <c r="C115" s="516" t="inlineStr">
        <is>
          <t>Zimbábue</t>
        </is>
      </c>
      <c r="D115" s="295" t="n">
        <v>210130</v>
      </c>
      <c r="E115" s="295" t="n">
        <v>610796</v>
      </c>
      <c r="G115" s="517" t="n">
        <v>2021</v>
      </c>
      <c r="H115" s="516" t="inlineStr">
        <is>
          <t>Dinamarca</t>
        </is>
      </c>
      <c r="I115" s="295" t="n">
        <v>104596</v>
      </c>
      <c r="J115" s="295" t="n">
        <v>62273</v>
      </c>
      <c r="L115" s="260">
        <f>C115</f>
        <v/>
      </c>
      <c r="M115" s="260">
        <f>VLOOKUP(C115,H:J,2,0)</f>
        <v/>
      </c>
      <c r="N115" s="260">
        <f>VLOOKUP(C115,H:J,3,0)</f>
        <v/>
      </c>
      <c r="Q115" s="515" t="n">
        <v>2022</v>
      </c>
      <c r="R115" s="516" t="inlineStr">
        <is>
          <t>Bulgária</t>
        </is>
      </c>
      <c r="S115" s="295" t="n">
        <v>16081</v>
      </c>
      <c r="T115" s="295" t="n">
        <v>25920</v>
      </c>
      <c r="V115" s="517" t="n">
        <v>2021</v>
      </c>
      <c r="W115" s="516" t="inlineStr">
        <is>
          <t>Índia</t>
        </is>
      </c>
      <c r="X115" s="295" t="n">
        <v>24079</v>
      </c>
      <c r="Y115" s="295" t="n">
        <v>24133</v>
      </c>
      <c r="AA115" s="260">
        <f>R115</f>
        <v/>
      </c>
      <c r="AB115" s="260">
        <f>VLOOKUP(R115,W:Y,2,0)</f>
        <v/>
      </c>
      <c r="AC115" s="260">
        <f>VLOOKUP(R115,W:Y,3,0)</f>
        <v/>
      </c>
      <c r="AF115" s="517" t="n">
        <v>2022</v>
      </c>
      <c r="AG115" s="516" t="inlineStr">
        <is>
          <t>Bulgária</t>
        </is>
      </c>
      <c r="AH115" s="295" t="n">
        <v>16081</v>
      </c>
      <c r="AI115" s="295" t="n">
        <v>25920</v>
      </c>
      <c r="AK115" s="260">
        <f>R115</f>
        <v/>
      </c>
      <c r="AL115" s="260">
        <f>VLOOKUP(R115,AG:AI,2,0)</f>
        <v/>
      </c>
      <c r="AM115" s="260">
        <f>VLOOKUP(R115,AG:AI,3,0)</f>
        <v/>
      </c>
      <c r="AR115" s="515" t="n">
        <v>2022</v>
      </c>
      <c r="AS115" s="516" t="inlineStr">
        <is>
          <t>São Vicente e Granadinas</t>
        </is>
      </c>
      <c r="AT115" s="295" t="n">
        <v>401</v>
      </c>
      <c r="AU115" s="295" t="n">
        <v>144</v>
      </c>
      <c r="AW115" s="517" t="n">
        <v>2021</v>
      </c>
      <c r="AX115" s="516" t="inlineStr">
        <is>
          <t>Chipre</t>
        </is>
      </c>
      <c r="AY115" s="295" t="n">
        <v>239</v>
      </c>
      <c r="AZ115" s="295" t="n">
        <v>118</v>
      </c>
      <c r="BB115" s="260">
        <f>AS115</f>
        <v/>
      </c>
      <c r="BC115" s="260">
        <f>VLOOKUP(AS115,AX:AZ,2,0)</f>
        <v/>
      </c>
      <c r="BD115" s="260">
        <f>VLOOKUP(AS115,AX:AZ,3,0)</f>
        <v/>
      </c>
    </row>
    <row r="116" ht="13.5" customHeight="1" s="261">
      <c r="B116" s="515" t="n">
        <v>2022</v>
      </c>
      <c r="C116" s="516" t="inlineStr">
        <is>
          <t>Bermudas</t>
        </is>
      </c>
      <c r="D116" s="295" t="n">
        <v>177486</v>
      </c>
      <c r="E116" s="295" t="n">
        <v>84955</v>
      </c>
      <c r="G116" s="517" t="n">
        <v>2021</v>
      </c>
      <c r="H116" s="516" t="inlineStr">
        <is>
          <t>Bermudas</t>
        </is>
      </c>
      <c r="I116" s="295" t="n">
        <v>103713</v>
      </c>
      <c r="J116" s="295" t="n">
        <v>75143</v>
      </c>
      <c r="L116" s="260">
        <f>C116</f>
        <v/>
      </c>
      <c r="M116" s="260">
        <f>VLOOKUP(C116,H:J,2,0)</f>
        <v/>
      </c>
      <c r="N116" s="260">
        <f>VLOOKUP(C116,H:J,3,0)</f>
        <v/>
      </c>
      <c r="Q116" s="515" t="n">
        <v>2022</v>
      </c>
      <c r="R116" s="516" t="inlineStr">
        <is>
          <t>Camarões</t>
        </is>
      </c>
      <c r="S116" s="295" t="n">
        <v>14492</v>
      </c>
      <c r="T116" s="295" t="n">
        <v>5345</v>
      </c>
      <c r="V116" s="517" t="n">
        <v>2021</v>
      </c>
      <c r="W116" s="516" t="inlineStr">
        <is>
          <t>Uzbequistão</t>
        </is>
      </c>
      <c r="X116" s="295" t="n">
        <v>19888</v>
      </c>
      <c r="Y116" s="295" t="n">
        <v>52800</v>
      </c>
      <c r="AA116" s="260">
        <f>R116</f>
        <v/>
      </c>
      <c r="AB116" s="260">
        <f>VLOOKUP(R116,W:Y,2,0)</f>
        <v/>
      </c>
      <c r="AC116" s="260">
        <f>VLOOKUP(R116,W:Y,3,0)</f>
        <v/>
      </c>
      <c r="AF116" s="517" t="n">
        <v>2022</v>
      </c>
      <c r="AG116" s="516" t="inlineStr">
        <is>
          <t>Zâmbia</t>
        </is>
      </c>
      <c r="AH116" s="295" t="n">
        <v>15397</v>
      </c>
      <c r="AI116" s="295" t="n">
        <v>27685</v>
      </c>
      <c r="AK116" s="260">
        <f>R116</f>
        <v/>
      </c>
      <c r="AL116" s="260">
        <f>VLOOKUP(R116,AG:AI,2,0)</f>
        <v/>
      </c>
      <c r="AM116" s="260">
        <f>VLOOKUP(R116,AG:AI,3,0)</f>
        <v/>
      </c>
      <c r="AR116" s="515" t="n">
        <v>2022</v>
      </c>
      <c r="AS116" s="516" t="inlineStr">
        <is>
          <t>Itália</t>
        </is>
      </c>
      <c r="AT116" s="295" t="n">
        <v>382</v>
      </c>
      <c r="AU116" s="295" t="n">
        <v>144</v>
      </c>
      <c r="AW116" s="517" t="n">
        <v>2021</v>
      </c>
      <c r="AX116" s="516" t="inlineStr">
        <is>
          <t>Croácia</t>
        </is>
      </c>
      <c r="AY116" s="295" t="n">
        <v>201</v>
      </c>
      <c r="AZ116" s="295" t="n">
        <v>94</v>
      </c>
      <c r="BB116" s="260">
        <f>AS116</f>
        <v/>
      </c>
      <c r="BC116" s="260">
        <f>VLOOKUP(AS116,AX:AZ,2,0)</f>
        <v/>
      </c>
      <c r="BD116" s="260">
        <f>VLOOKUP(AS116,AX:AZ,3,0)</f>
        <v/>
      </c>
    </row>
    <row r="117" ht="13.5" customHeight="1" s="261">
      <c r="B117" s="515" t="n">
        <v>2022</v>
      </c>
      <c r="C117" s="516" t="inlineStr">
        <is>
          <t>Armênia</t>
        </is>
      </c>
      <c r="D117" s="295" t="n">
        <v>174440</v>
      </c>
      <c r="E117" s="295" t="n">
        <v>76404</v>
      </c>
      <c r="G117" s="517" t="n">
        <v>2021</v>
      </c>
      <c r="H117" s="516" t="inlineStr">
        <is>
          <t>Costa do Marfim</t>
        </is>
      </c>
      <c r="I117" s="295" t="n">
        <v>101040</v>
      </c>
      <c r="J117" s="295" t="n">
        <v>72293</v>
      </c>
      <c r="L117" s="260">
        <f>C117</f>
        <v/>
      </c>
      <c r="M117" s="260">
        <f>VLOOKUP(C117,H:J,2,0)</f>
        <v/>
      </c>
      <c r="N117" s="260">
        <f>VLOOKUP(C117,H:J,3,0)</f>
        <v/>
      </c>
      <c r="Q117" s="515" t="n">
        <v>2022</v>
      </c>
      <c r="R117" s="516" t="inlineStr">
        <is>
          <t>Malta</t>
        </is>
      </c>
      <c r="S117" s="295" t="n">
        <v>14237</v>
      </c>
      <c r="T117" s="295" t="n">
        <v>5239</v>
      </c>
      <c r="V117" s="517" t="n">
        <v>2021</v>
      </c>
      <c r="W117" s="516" t="inlineStr">
        <is>
          <t>Senegal</t>
        </is>
      </c>
      <c r="X117" s="295" t="n">
        <v>18104</v>
      </c>
      <c r="Y117" s="295" t="n">
        <v>9170</v>
      </c>
      <c r="AA117" s="260">
        <f>R117</f>
        <v/>
      </c>
      <c r="AB117" s="260">
        <f>VLOOKUP(R117,W:Y,2,0)</f>
        <v/>
      </c>
      <c r="AC117" s="260">
        <f>VLOOKUP(R117,W:Y,3,0)</f>
        <v/>
      </c>
      <c r="AF117" s="517" t="n">
        <v>2022</v>
      </c>
      <c r="AG117" s="516" t="inlineStr">
        <is>
          <t>Malta</t>
        </is>
      </c>
      <c r="AH117" s="295" t="n">
        <v>12992</v>
      </c>
      <c r="AI117" s="295" t="n">
        <v>4794</v>
      </c>
      <c r="AK117" s="260">
        <f>R117</f>
        <v/>
      </c>
      <c r="AL117" s="260">
        <f>VLOOKUP(R117,AG:AI,2,0)</f>
        <v/>
      </c>
      <c r="AM117" s="260">
        <f>VLOOKUP(R117,AG:AI,3,0)</f>
        <v/>
      </c>
      <c r="AR117" s="515" t="n">
        <v>2022</v>
      </c>
      <c r="AS117" s="516" t="inlineStr">
        <is>
          <t>Grécia</t>
        </is>
      </c>
      <c r="AT117" s="295" t="n">
        <v>135</v>
      </c>
      <c r="AU117" s="295" t="n">
        <v>50</v>
      </c>
      <c r="AW117" s="517" t="n">
        <v>2021</v>
      </c>
      <c r="AX117" s="516" t="inlineStr">
        <is>
          <t>Portugal</t>
        </is>
      </c>
      <c r="AY117" s="295" t="n">
        <v>148</v>
      </c>
      <c r="AZ117" s="295" t="n">
        <v>78</v>
      </c>
      <c r="BB117" s="260">
        <f>AS117</f>
        <v/>
      </c>
      <c r="BC117" s="260">
        <f>VLOOKUP(AS117,AX:AZ,2,0)</f>
        <v/>
      </c>
      <c r="BD117" s="260">
        <f>VLOOKUP(AS117,AX:AZ,3,0)</f>
        <v/>
      </c>
    </row>
    <row r="118" ht="13.5" customHeight="1" s="261">
      <c r="B118" s="515" t="n">
        <v>2022</v>
      </c>
      <c r="C118" s="516" t="inlineStr">
        <is>
          <t>Panamá</t>
        </is>
      </c>
      <c r="D118" s="295" t="n">
        <v>163061</v>
      </c>
      <c r="E118" s="295" t="n">
        <v>67807</v>
      </c>
      <c r="G118" s="517" t="n">
        <v>2021</v>
      </c>
      <c r="H118" s="516" t="inlineStr">
        <is>
          <t>Montserrat</t>
        </is>
      </c>
      <c r="I118" s="295" t="n">
        <v>98775</v>
      </c>
      <c r="J118" s="295" t="n">
        <v>50032</v>
      </c>
      <c r="L118" s="260">
        <f>C118</f>
        <v/>
      </c>
      <c r="M118" s="260">
        <f>VLOOKUP(C118,H:J,2,0)</f>
        <v/>
      </c>
      <c r="N118" s="260">
        <f>VLOOKUP(C118,H:J,3,0)</f>
        <v/>
      </c>
      <c r="Q118" s="515" t="n">
        <v>2022</v>
      </c>
      <c r="R118" s="516" t="inlineStr">
        <is>
          <t>Colômbia</t>
        </is>
      </c>
      <c r="S118" s="295" t="n">
        <v>10087</v>
      </c>
      <c r="T118" s="295" t="n">
        <v>27000</v>
      </c>
      <c r="V118" s="517" t="n">
        <v>2021</v>
      </c>
      <c r="W118" s="516" t="inlineStr">
        <is>
          <t>Marrocos</t>
        </is>
      </c>
      <c r="X118" s="295" t="n">
        <v>17941</v>
      </c>
      <c r="Y118" s="295" t="n">
        <v>15000</v>
      </c>
      <c r="AA118" s="260">
        <f>R118</f>
        <v/>
      </c>
      <c r="AB118" s="260">
        <f>VLOOKUP(R118,W:Y,2,0)</f>
        <v/>
      </c>
      <c r="AC118" s="260">
        <f>VLOOKUP(R118,W:Y,3,0)</f>
        <v/>
      </c>
      <c r="AF118" s="517" t="n">
        <v>2022</v>
      </c>
      <c r="AG118" s="516" t="inlineStr">
        <is>
          <t>Belize</t>
        </is>
      </c>
      <c r="AH118" s="295" t="n">
        <v>9237</v>
      </c>
      <c r="AI118" s="295" t="n">
        <v>4454</v>
      </c>
      <c r="AK118" s="260">
        <f>R118</f>
        <v/>
      </c>
      <c r="AL118" s="260">
        <f>VLOOKUP(R118,AG:AI,2,0)</f>
        <v/>
      </c>
      <c r="AM118" s="260">
        <f>VLOOKUP(R118,AG:AI,3,0)</f>
        <v/>
      </c>
      <c r="AR118" s="515" t="n">
        <v>2022</v>
      </c>
      <c r="AS118" s="516" t="inlineStr">
        <is>
          <t>Belize</t>
        </is>
      </c>
      <c r="AT118" s="295" t="n">
        <v>73</v>
      </c>
      <c r="AU118" s="295" t="n">
        <v>14</v>
      </c>
      <c r="AW118" s="517" t="n">
        <v>2021</v>
      </c>
      <c r="AX118" s="516" t="inlineStr">
        <is>
          <t>Vanuatu</t>
        </is>
      </c>
      <c r="AY118" s="295" t="n">
        <v>72</v>
      </c>
      <c r="AZ118" s="295" t="n">
        <v>40</v>
      </c>
      <c r="BB118" s="260">
        <f>AS118</f>
        <v/>
      </c>
      <c r="BC118" s="260">
        <f>VLOOKUP(AS118,AX:AZ,2,0)</f>
        <v/>
      </c>
      <c r="BD118" s="260">
        <f>VLOOKUP(AS118,AX:AZ,3,0)</f>
        <v/>
      </c>
    </row>
    <row r="119" ht="13.5" customHeight="1" s="261">
      <c r="B119" s="515" t="n">
        <v>2022</v>
      </c>
      <c r="C119" s="516" t="inlineStr">
        <is>
          <t>Trinidad e Tobago</t>
        </is>
      </c>
      <c r="D119" s="295" t="n">
        <v>158362</v>
      </c>
      <c r="E119" s="295" t="n">
        <v>87928</v>
      </c>
      <c r="G119" s="517" t="n">
        <v>2021</v>
      </c>
      <c r="H119" s="516" t="inlineStr">
        <is>
          <t>Armênia</t>
        </is>
      </c>
      <c r="I119" s="295" t="n">
        <v>89777</v>
      </c>
      <c r="J119" s="295" t="n">
        <v>51072</v>
      </c>
      <c r="L119" s="260">
        <f>C119</f>
        <v/>
      </c>
      <c r="M119" s="260">
        <f>VLOOKUP(C119,H:J,2,0)</f>
        <v/>
      </c>
      <c r="N119" s="260">
        <f>VLOOKUP(C119,H:J,3,0)</f>
        <v/>
      </c>
      <c r="Q119" s="515" t="n">
        <v>2022</v>
      </c>
      <c r="R119" s="516" t="inlineStr">
        <is>
          <t>Belize</t>
        </is>
      </c>
      <c r="S119" s="295" t="n">
        <v>8904</v>
      </c>
      <c r="T119" s="295" t="n">
        <v>3857</v>
      </c>
      <c r="V119" s="517" t="n">
        <v>2021</v>
      </c>
      <c r="W119" s="516" t="inlineStr">
        <is>
          <t>Malta</t>
        </is>
      </c>
      <c r="X119" s="295" t="n">
        <v>13530</v>
      </c>
      <c r="Y119" s="295" t="n">
        <v>6069</v>
      </c>
      <c r="AA119" s="260">
        <f>R119</f>
        <v/>
      </c>
      <c r="AB119" s="260">
        <f>VLOOKUP(R119,W:Y,2,0)</f>
        <v/>
      </c>
      <c r="AC119" s="260">
        <f>VLOOKUP(R119,W:Y,3,0)</f>
        <v/>
      </c>
      <c r="AF119" s="517" t="n">
        <v>2022</v>
      </c>
      <c r="AG119" s="516" t="inlineStr">
        <is>
          <t>Chipre</t>
        </is>
      </c>
      <c r="AH119" s="295" t="n">
        <v>6973</v>
      </c>
      <c r="AI119" s="295" t="n">
        <v>3659</v>
      </c>
      <c r="AK119" s="260">
        <f>R119</f>
        <v/>
      </c>
      <c r="AL119" s="260">
        <f>VLOOKUP(R119,AG:AI,2,0)</f>
        <v/>
      </c>
      <c r="AM119" s="260">
        <f>VLOOKUP(R119,AG:AI,3,0)</f>
        <v/>
      </c>
      <c r="AR119" s="515" t="n"/>
      <c r="AS119" s="516" t="n"/>
      <c r="AT119" s="295" t="n"/>
      <c r="AU119" s="295" t="n"/>
      <c r="AW119" s="517" t="n">
        <v>2021</v>
      </c>
      <c r="AX119" s="516" t="inlineStr">
        <is>
          <t>Turquia</t>
        </is>
      </c>
      <c r="AY119" s="295" t="n">
        <v>52</v>
      </c>
      <c r="AZ119" s="295" t="n">
        <v>18</v>
      </c>
    </row>
    <row r="120" ht="13.5" customHeight="1" s="261">
      <c r="B120" s="515" t="n">
        <v>2022</v>
      </c>
      <c r="C120" s="516" t="inlineStr">
        <is>
          <t>São Tomé e Príncipe</t>
        </is>
      </c>
      <c r="D120" s="295" t="n">
        <v>131821</v>
      </c>
      <c r="E120" s="295" t="n">
        <v>111490</v>
      </c>
      <c r="G120" s="517" t="n">
        <v>2021</v>
      </c>
      <c r="H120" s="516" t="inlineStr">
        <is>
          <t>Síria</t>
        </is>
      </c>
      <c r="I120" s="295" t="n">
        <v>86307</v>
      </c>
      <c r="J120" s="295" t="n">
        <v>272931</v>
      </c>
      <c r="L120" s="260">
        <f>C120</f>
        <v/>
      </c>
      <c r="M120" s="260">
        <f>VLOOKUP(C120,H:J,2,0)</f>
        <v/>
      </c>
      <c r="N120" s="260">
        <f>VLOOKUP(C120,H:J,3,0)</f>
        <v/>
      </c>
      <c r="Q120" s="515" t="n">
        <v>2022</v>
      </c>
      <c r="R120" s="516" t="inlineStr">
        <is>
          <t>Noruega</t>
        </is>
      </c>
      <c r="S120" s="295" t="n">
        <v>8720</v>
      </c>
      <c r="T120" s="295" t="n">
        <v>2972</v>
      </c>
      <c r="V120" s="517" t="n">
        <v>2021</v>
      </c>
      <c r="W120" s="516" t="inlineStr">
        <is>
          <t>Brunei</t>
        </is>
      </c>
      <c r="X120" s="295" t="n">
        <v>8940</v>
      </c>
      <c r="Y120" s="295" t="n">
        <v>4608</v>
      </c>
      <c r="AA120" s="260">
        <f>R120</f>
        <v/>
      </c>
      <c r="AB120" s="260">
        <f>VLOOKUP(R120,W:Y,2,0)</f>
        <v/>
      </c>
      <c r="AC120" s="260">
        <f>VLOOKUP(R120,W:Y,3,0)</f>
        <v/>
      </c>
      <c r="AF120" s="517" t="n">
        <v>2022</v>
      </c>
      <c r="AG120" s="516" t="inlineStr">
        <is>
          <t>Bangladesh</t>
        </is>
      </c>
      <c r="AH120" s="295" t="n">
        <v>5992</v>
      </c>
      <c r="AI120" s="295" t="n">
        <v>3072</v>
      </c>
      <c r="AK120" s="260">
        <f>R120</f>
        <v/>
      </c>
      <c r="AL120" s="260">
        <f>VLOOKUP(R120,AG:AI,2,0)</f>
        <v/>
      </c>
      <c r="AM120" s="260">
        <f>VLOOKUP(R120,AG:AI,3,0)</f>
        <v/>
      </c>
      <c r="AW120" s="517" t="n">
        <v>2021</v>
      </c>
      <c r="AX120" s="516" t="inlineStr">
        <is>
          <t>Ilha de Man</t>
        </is>
      </c>
      <c r="AY120" s="295" t="n">
        <v>20</v>
      </c>
      <c r="AZ120" s="295" t="n">
        <v>18</v>
      </c>
    </row>
    <row r="121" ht="13.5" customHeight="1" s="261">
      <c r="B121" s="515" t="n">
        <v>2022</v>
      </c>
      <c r="C121" s="516" t="inlineStr">
        <is>
          <t>Bulgária</t>
        </is>
      </c>
      <c r="D121" s="295" t="n">
        <v>129392</v>
      </c>
      <c r="E121" s="295" t="n">
        <v>209280</v>
      </c>
      <c r="G121" s="517" t="n">
        <v>2021</v>
      </c>
      <c r="H121" s="516" t="inlineStr">
        <is>
          <t>Trinidad e Tobago</t>
        </is>
      </c>
      <c r="I121" s="295" t="n">
        <v>73389</v>
      </c>
      <c r="J121" s="295" t="n">
        <v>53196</v>
      </c>
      <c r="L121" s="260">
        <f>C121</f>
        <v/>
      </c>
      <c r="M121" s="260">
        <f>VLOOKUP(C121,H:J,2,0)</f>
        <v/>
      </c>
      <c r="N121" s="260">
        <f>VLOOKUP(C121,H:J,3,0)</f>
        <v/>
      </c>
      <c r="Q121" s="515" t="n">
        <v>2022</v>
      </c>
      <c r="R121" s="516" t="inlineStr">
        <is>
          <t>Dinamarca</t>
        </is>
      </c>
      <c r="S121" s="295" t="n">
        <v>6424</v>
      </c>
      <c r="T121" s="295" t="n">
        <v>1995</v>
      </c>
      <c r="V121" s="517" t="n">
        <v>2021</v>
      </c>
      <c r="W121" s="516" t="inlineStr">
        <is>
          <t>Grécia</t>
        </is>
      </c>
      <c r="X121" s="295" t="n">
        <v>8762</v>
      </c>
      <c r="Y121" s="295" t="n">
        <v>3881</v>
      </c>
      <c r="AA121" s="260">
        <f>R121</f>
        <v/>
      </c>
      <c r="AB121" s="260">
        <f>VLOOKUP(R121,W:Y,2,0)</f>
        <v/>
      </c>
      <c r="AC121" s="260">
        <f>VLOOKUP(R121,W:Y,3,0)</f>
        <v/>
      </c>
      <c r="AF121" s="517" t="n">
        <v>2022</v>
      </c>
      <c r="AG121" s="516" t="inlineStr">
        <is>
          <t>Noruega</t>
        </is>
      </c>
      <c r="AH121" s="295" t="n">
        <v>4405</v>
      </c>
      <c r="AI121" s="295" t="n">
        <v>1535</v>
      </c>
      <c r="AK121" s="260">
        <f>R121</f>
        <v/>
      </c>
      <c r="AL121" s="260">
        <f>VLOOKUP(R121,AG:AI,2,0)</f>
        <v/>
      </c>
      <c r="AM121" s="260">
        <f>VLOOKUP(R121,AG:AI,3,0)</f>
        <v/>
      </c>
    </row>
    <row r="122" ht="13.5" customHeight="1" s="261">
      <c r="B122" s="515" t="n">
        <v>2022</v>
      </c>
      <c r="C122" s="516" t="inlineStr">
        <is>
          <t>Chipre</t>
        </is>
      </c>
      <c r="D122" s="295" t="n">
        <v>116236</v>
      </c>
      <c r="E122" s="295" t="n">
        <v>44796</v>
      </c>
      <c r="G122" s="517" t="n">
        <v>2021</v>
      </c>
      <c r="H122" s="516" t="inlineStr">
        <is>
          <t>Guiné-Bissau</t>
        </is>
      </c>
      <c r="I122" s="295" t="n">
        <v>69578</v>
      </c>
      <c r="J122" s="295" t="n">
        <v>53304</v>
      </c>
      <c r="L122" s="260">
        <f>C122</f>
        <v/>
      </c>
      <c r="M122" s="260">
        <f>VLOOKUP(C122,H:J,2,0)</f>
        <v/>
      </c>
      <c r="N122" s="260">
        <f>VLOOKUP(C122,H:J,3,0)</f>
        <v/>
      </c>
      <c r="Q122" s="515" t="n">
        <v>2022</v>
      </c>
      <c r="R122" s="516" t="inlineStr">
        <is>
          <t>Índia</t>
        </is>
      </c>
      <c r="S122" s="295" t="n">
        <v>2014</v>
      </c>
      <c r="T122" s="295" t="n">
        <v>412</v>
      </c>
      <c r="V122" s="517" t="n">
        <v>2021</v>
      </c>
      <c r="W122" s="516" t="inlineStr">
        <is>
          <t>Chipre</t>
        </is>
      </c>
      <c r="X122" s="295" t="n">
        <v>7832</v>
      </c>
      <c r="Y122" s="295" t="n">
        <v>3411</v>
      </c>
      <c r="AA122" s="260">
        <f>R122</f>
        <v/>
      </c>
      <c r="AB122" s="260">
        <f>VLOOKUP(R122,W:Y,2,0)</f>
        <v/>
      </c>
      <c r="AC122" s="260">
        <f>VLOOKUP(R122,W:Y,3,0)</f>
        <v/>
      </c>
      <c r="AF122" s="517" t="n">
        <v>2022</v>
      </c>
      <c r="AG122" s="516" t="inlineStr">
        <is>
          <t>Dinamarca</t>
        </is>
      </c>
      <c r="AH122" s="295" t="n">
        <v>2656</v>
      </c>
      <c r="AI122" s="295" t="n">
        <v>870</v>
      </c>
      <c r="AK122" s="260">
        <f>R122</f>
        <v/>
      </c>
      <c r="AL122" s="260">
        <f>VLOOKUP(R122,AG:AI,2,0)</f>
        <v/>
      </c>
      <c r="AM122" s="260">
        <f>VLOOKUP(R122,AG:AI,3,0)</f>
        <v/>
      </c>
    </row>
    <row r="123" ht="13.5" customHeight="1" s="261">
      <c r="B123" s="515" t="n">
        <v>2022</v>
      </c>
      <c r="C123" s="516" t="inlineStr">
        <is>
          <t>Sri Lanka</t>
        </is>
      </c>
      <c r="D123" s="295" t="n">
        <v>112672</v>
      </c>
      <c r="E123" s="295" t="n">
        <v>51732</v>
      </c>
      <c r="G123" s="517" t="n">
        <v>2021</v>
      </c>
      <c r="H123" s="516" t="inlineStr">
        <is>
          <t>Honduras</t>
        </is>
      </c>
      <c r="I123" s="295" t="n">
        <v>67074</v>
      </c>
      <c r="J123" s="295" t="n">
        <v>27990</v>
      </c>
      <c r="L123" s="260">
        <f>C123</f>
        <v/>
      </c>
      <c r="M123" s="260">
        <f>VLOOKUP(C123,H:J,2,0)</f>
        <v/>
      </c>
      <c r="N123" s="260">
        <f>VLOOKUP(C123,H:J,3,0)</f>
        <v/>
      </c>
      <c r="Q123" s="515" t="n">
        <v>2022</v>
      </c>
      <c r="R123" s="516" t="inlineStr">
        <is>
          <t>Itália</t>
        </is>
      </c>
      <c r="S123" s="295" t="n">
        <v>1661</v>
      </c>
      <c r="T123" s="295" t="n">
        <v>548</v>
      </c>
      <c r="V123" s="517" t="n">
        <v>2021</v>
      </c>
      <c r="W123" s="516" t="inlineStr">
        <is>
          <t>Samoa Americana</t>
        </is>
      </c>
      <c r="X123" s="295" t="n">
        <v>5913</v>
      </c>
      <c r="Y123" s="295" t="n">
        <v>3902</v>
      </c>
      <c r="AA123" s="260">
        <f>R123</f>
        <v/>
      </c>
      <c r="AB123" s="260">
        <f>VLOOKUP(R123,W:Y,2,0)</f>
        <v/>
      </c>
      <c r="AC123" s="260">
        <f>VLOOKUP(R123,W:Y,3,0)</f>
        <v/>
      </c>
      <c r="AF123" s="517" t="n">
        <v>2022</v>
      </c>
      <c r="AG123" s="516" t="inlineStr">
        <is>
          <t>Barbados</t>
        </is>
      </c>
      <c r="AH123" s="295" t="n">
        <v>2126</v>
      </c>
      <c r="AI123" s="295" t="n">
        <v>648</v>
      </c>
      <c r="AK123" s="260">
        <f>R123</f>
        <v/>
      </c>
      <c r="AL123" s="260">
        <f>VLOOKUP(R123,AG:AI,2,0)</f>
        <v/>
      </c>
      <c r="AM123" s="260">
        <f>VLOOKUP(R123,AG:AI,3,0)</f>
        <v/>
      </c>
    </row>
    <row r="124" ht="13.5" customHeight="1" s="261">
      <c r="B124" s="515" t="n">
        <v>2022</v>
      </c>
      <c r="C124" s="516" t="inlineStr">
        <is>
          <t>Senegal</t>
        </is>
      </c>
      <c r="D124" s="295" t="n">
        <v>107030</v>
      </c>
      <c r="E124" s="295" t="n">
        <v>62938</v>
      </c>
      <c r="G124" s="517" t="n">
        <v>2021</v>
      </c>
      <c r="H124" s="516" t="inlineStr">
        <is>
          <t>Itália</t>
        </is>
      </c>
      <c r="I124" s="295" t="n">
        <v>62721</v>
      </c>
      <c r="J124" s="295" t="n">
        <v>28982</v>
      </c>
      <c r="L124" s="260">
        <f>C124</f>
        <v/>
      </c>
      <c r="M124" s="260">
        <f>VLOOKUP(C124,H:J,2,0)</f>
        <v/>
      </c>
      <c r="N124" s="260">
        <f>VLOOKUP(C124,H:J,3,0)</f>
        <v/>
      </c>
      <c r="Q124" s="515" t="n">
        <v>2022</v>
      </c>
      <c r="R124" s="516" t="inlineStr">
        <is>
          <t>Cayman, Ilhas</t>
        </is>
      </c>
      <c r="S124" s="295" t="n">
        <v>1607</v>
      </c>
      <c r="T124" s="295" t="n">
        <v>625</v>
      </c>
      <c r="V124" s="517" t="n">
        <v>2021</v>
      </c>
      <c r="W124" s="516" t="inlineStr">
        <is>
          <t>Noruega</t>
        </is>
      </c>
      <c r="X124" s="295" t="n">
        <v>3895</v>
      </c>
      <c r="Y124" s="295" t="n">
        <v>1687</v>
      </c>
      <c r="AA124" s="260">
        <f>R124</f>
        <v/>
      </c>
      <c r="AB124" s="260">
        <f>VLOOKUP(R124,W:Y,2,0)</f>
        <v/>
      </c>
      <c r="AC124" s="260">
        <f>VLOOKUP(R124,W:Y,3,0)</f>
        <v/>
      </c>
      <c r="AF124" s="517" t="n">
        <v>2022</v>
      </c>
      <c r="AG124" s="516" t="inlineStr">
        <is>
          <t>Ilha de Man</t>
        </is>
      </c>
      <c r="AH124" s="295" t="n">
        <v>1116</v>
      </c>
      <c r="AI124" s="295" t="n">
        <v>451</v>
      </c>
      <c r="AK124" s="260">
        <f>R124</f>
        <v/>
      </c>
      <c r="AL124" s="260">
        <f>VLOOKUP(R124,AG:AI,2,0)</f>
        <v/>
      </c>
      <c r="AM124" s="260">
        <f>VLOOKUP(R124,AG:AI,3,0)</f>
        <v/>
      </c>
    </row>
    <row r="125" ht="13.5" customHeight="1" s="261">
      <c r="B125" s="515" t="n">
        <v>2022</v>
      </c>
      <c r="C125" s="516" t="inlineStr">
        <is>
          <t>Turcas e Caicos, Ilhas</t>
        </is>
      </c>
      <c r="D125" s="295" t="n">
        <v>97839</v>
      </c>
      <c r="E125" s="295" t="n">
        <v>45934</v>
      </c>
      <c r="G125" s="517" t="n">
        <v>2021</v>
      </c>
      <c r="H125" s="516" t="inlineStr">
        <is>
          <t>Malta</t>
        </is>
      </c>
      <c r="I125" s="295" t="n">
        <v>58935</v>
      </c>
      <c r="J125" s="295" t="n">
        <v>29283</v>
      </c>
      <c r="L125" s="260">
        <f>C125</f>
        <v/>
      </c>
      <c r="M125" s="260">
        <f>VLOOKUP(C125,H:J,2,0)</f>
        <v/>
      </c>
      <c r="N125" s="260">
        <f>VLOOKUP(C125,H:J,3,0)</f>
        <v/>
      </c>
      <c r="Q125" s="515" t="n">
        <v>2022</v>
      </c>
      <c r="R125" s="516" t="inlineStr">
        <is>
          <t>São Vicente e Granadinas</t>
        </is>
      </c>
      <c r="S125" s="295" t="n">
        <v>1140</v>
      </c>
      <c r="T125" s="295" t="n">
        <v>419</v>
      </c>
      <c r="V125" s="517" t="n">
        <v>2021</v>
      </c>
      <c r="W125" s="516" t="inlineStr">
        <is>
          <t>Barbados</t>
        </is>
      </c>
      <c r="X125" s="295" t="n">
        <v>1043</v>
      </c>
      <c r="Y125" s="295" t="n">
        <v>552</v>
      </c>
      <c r="AA125" s="260">
        <f>R125</f>
        <v/>
      </c>
      <c r="AB125" s="260">
        <f>VLOOKUP(R125,W:Y,2,0)</f>
        <v/>
      </c>
      <c r="AC125" s="260">
        <f>VLOOKUP(R125,W:Y,3,0)</f>
        <v/>
      </c>
      <c r="AF125" s="517" t="n">
        <v>2022</v>
      </c>
      <c r="AG125" s="516" t="inlineStr">
        <is>
          <t>Trinidad e Tobago</t>
        </is>
      </c>
      <c r="AH125" s="295" t="n">
        <v>1076</v>
      </c>
      <c r="AI125" s="295" t="n">
        <v>480</v>
      </c>
      <c r="AK125" s="260">
        <f>R125</f>
        <v/>
      </c>
      <c r="AL125" s="260">
        <f>VLOOKUP(R125,AG:AI,2,0)</f>
        <v/>
      </c>
      <c r="AM125" s="260">
        <f>VLOOKUP(R125,AG:AI,3,0)</f>
        <v/>
      </c>
    </row>
    <row r="126" ht="13.5" customHeight="1" s="261">
      <c r="B126" s="515" t="n">
        <v>2022</v>
      </c>
      <c r="C126" s="516" t="inlineStr">
        <is>
          <t>Montserrat</t>
        </is>
      </c>
      <c r="D126" s="295" t="n">
        <v>93832</v>
      </c>
      <c r="E126" s="295" t="n">
        <v>37133</v>
      </c>
      <c r="G126" s="517" t="n">
        <v>2021</v>
      </c>
      <c r="H126" s="516" t="inlineStr">
        <is>
          <t>São Tomé e Príncipe</t>
        </is>
      </c>
      <c r="I126" s="295" t="n">
        <v>53678</v>
      </c>
      <c r="J126" s="295" t="n">
        <v>64855</v>
      </c>
      <c r="L126" s="260">
        <f>C126</f>
        <v/>
      </c>
      <c r="M126" s="260">
        <f>VLOOKUP(C126,H:J,2,0)</f>
        <v/>
      </c>
      <c r="N126" s="260">
        <f>VLOOKUP(C126,H:J,3,0)</f>
        <v/>
      </c>
      <c r="Q126" s="515" t="n">
        <v>2022</v>
      </c>
      <c r="R126" s="516" t="inlineStr">
        <is>
          <t>Bangladesh</t>
        </is>
      </c>
      <c r="S126" s="295" t="n">
        <v>925</v>
      </c>
      <c r="T126" s="295" t="n">
        <v>470</v>
      </c>
      <c r="V126" s="517" t="n">
        <v>2021</v>
      </c>
      <c r="W126" s="516" t="inlineStr">
        <is>
          <t>Ilha de Man</t>
        </is>
      </c>
      <c r="X126" s="295" t="n">
        <v>679</v>
      </c>
      <c r="Y126" s="295" t="n">
        <v>235</v>
      </c>
      <c r="AA126" s="260">
        <f>R126</f>
        <v/>
      </c>
      <c r="AB126" s="260">
        <f>VLOOKUP(R126,W:Y,2,0)</f>
        <v/>
      </c>
      <c r="AC126" s="260">
        <f>VLOOKUP(R126,W:Y,3,0)</f>
        <v/>
      </c>
      <c r="AF126" s="517" t="n">
        <v>2022</v>
      </c>
      <c r="AG126" s="516" t="inlineStr">
        <is>
          <t>Gibraltar</t>
        </is>
      </c>
      <c r="AH126" s="295" t="n">
        <v>635</v>
      </c>
      <c r="AI126" s="295" t="n">
        <v>224</v>
      </c>
      <c r="AK126" s="260">
        <f>R126</f>
        <v/>
      </c>
      <c r="AL126" s="260">
        <f>VLOOKUP(R126,AG:AI,2,0)</f>
        <v/>
      </c>
      <c r="AM126" s="260">
        <f>VLOOKUP(R126,AG:AI,3,0)</f>
        <v/>
      </c>
    </row>
    <row r="127" ht="13.5" customHeight="1" s="261">
      <c r="B127" s="515" t="n">
        <v>2022</v>
      </c>
      <c r="C127" s="516" t="inlineStr">
        <is>
          <t>Saara Ocidental</t>
        </is>
      </c>
      <c r="D127" s="295" t="n">
        <v>78812</v>
      </c>
      <c r="E127" s="295" t="n">
        <v>27000</v>
      </c>
      <c r="G127" s="517" t="n">
        <v>2021</v>
      </c>
      <c r="H127" s="516" t="inlineStr">
        <is>
          <t>San Marino</t>
        </is>
      </c>
      <c r="I127" s="295" t="n">
        <v>45360</v>
      </c>
      <c r="J127" s="295" t="n">
        <v>27000</v>
      </c>
      <c r="L127" s="260">
        <f>C127</f>
        <v/>
      </c>
      <c r="M127" s="260">
        <f>VLOOKUP(C127,H:J,2,0)</f>
        <v/>
      </c>
      <c r="N127" s="260">
        <f>VLOOKUP(C127,H:J,3,0)</f>
        <v/>
      </c>
      <c r="Q127" s="515" t="n">
        <v>2022</v>
      </c>
      <c r="R127" s="516" t="inlineStr">
        <is>
          <t>Barbados</t>
        </is>
      </c>
      <c r="S127" s="295" t="n">
        <v>504</v>
      </c>
      <c r="T127" s="295" t="n">
        <v>198</v>
      </c>
      <c r="V127" s="517" t="n">
        <v>2021</v>
      </c>
      <c r="W127" s="516" t="inlineStr">
        <is>
          <t>Suazilândia</t>
        </is>
      </c>
      <c r="X127" s="295" t="n">
        <v>599</v>
      </c>
      <c r="Y127" s="295" t="n">
        <v>290</v>
      </c>
      <c r="AA127" s="260">
        <f>R127</f>
        <v/>
      </c>
      <c r="AB127" s="260">
        <f>VLOOKUP(R127,W:Y,2,0)</f>
        <v/>
      </c>
      <c r="AC127" s="260">
        <f>VLOOKUP(R127,W:Y,3,0)</f>
        <v/>
      </c>
      <c r="AF127" s="517" t="n">
        <v>2022</v>
      </c>
      <c r="AG127" s="516" t="inlineStr">
        <is>
          <t>Itália</t>
        </is>
      </c>
      <c r="AH127" s="295" t="n">
        <v>452</v>
      </c>
      <c r="AI127" s="295" t="n">
        <v>185</v>
      </c>
      <c r="AK127" s="260">
        <f>R127</f>
        <v/>
      </c>
      <c r="AL127" s="260">
        <f>VLOOKUP(R127,AG:AI,2,0)</f>
        <v/>
      </c>
      <c r="AM127" s="260">
        <f>VLOOKUP(R127,AG:AI,3,0)</f>
        <v/>
      </c>
    </row>
    <row r="128" ht="13.5" customHeight="1" s="261">
      <c r="B128" s="515" t="n">
        <v>2022</v>
      </c>
      <c r="C128" s="516" t="inlineStr">
        <is>
          <t>Malta</t>
        </is>
      </c>
      <c r="D128" s="295" t="n">
        <v>66225</v>
      </c>
      <c r="E128" s="295" t="n">
        <v>26439</v>
      </c>
      <c r="G128" s="517" t="n">
        <v>2021</v>
      </c>
      <c r="H128" s="516" t="inlineStr">
        <is>
          <t>Paquistão</t>
        </is>
      </c>
      <c r="I128" s="295" t="n">
        <v>44489</v>
      </c>
      <c r="J128" s="295" t="n">
        <v>27642</v>
      </c>
      <c r="L128" s="260">
        <f>C128</f>
        <v/>
      </c>
      <c r="M128" s="260">
        <f>VLOOKUP(C128,H:J,2,0)</f>
        <v/>
      </c>
      <c r="N128" s="260">
        <f>VLOOKUP(C128,H:J,3,0)</f>
        <v/>
      </c>
      <c r="Q128" s="515" t="n">
        <v>2022</v>
      </c>
      <c r="R128" s="516" t="inlineStr">
        <is>
          <t>Vanuatu</t>
        </is>
      </c>
      <c r="S128" s="295" t="n">
        <v>503</v>
      </c>
      <c r="T128" s="295" t="n">
        <v>220</v>
      </c>
      <c r="V128" s="517" t="n">
        <v>2021</v>
      </c>
      <c r="W128" s="516" t="inlineStr">
        <is>
          <t>Luxemburgo</t>
        </is>
      </c>
      <c r="X128" s="295" t="n">
        <v>381</v>
      </c>
      <c r="Y128" s="295" t="n">
        <v>160</v>
      </c>
      <c r="AA128" s="260">
        <f>R128</f>
        <v/>
      </c>
      <c r="AB128" s="260">
        <f>VLOOKUP(R128,W:Y,2,0)</f>
        <v/>
      </c>
      <c r="AC128" s="260">
        <f>VLOOKUP(R128,W:Y,3,0)</f>
        <v/>
      </c>
      <c r="AF128" s="517" t="n">
        <v>2022</v>
      </c>
      <c r="AG128" s="516" t="inlineStr">
        <is>
          <t>Bermudas</t>
        </is>
      </c>
      <c r="AH128" s="295" t="n">
        <v>415</v>
      </c>
      <c r="AI128" s="295" t="n">
        <v>138</v>
      </c>
      <c r="AK128" s="260">
        <f>R128</f>
        <v/>
      </c>
      <c r="AL128" s="260">
        <f>VLOOKUP(R128,AG:AI,2,0)</f>
        <v/>
      </c>
      <c r="AM128" s="260">
        <f>VLOOKUP(R128,AG:AI,3,0)</f>
        <v/>
      </c>
    </row>
    <row r="129" ht="13.5" customHeight="1" s="261">
      <c r="B129" s="515" t="n">
        <v>2022</v>
      </c>
      <c r="C129" s="516" t="inlineStr">
        <is>
          <t>Etiópia</t>
        </is>
      </c>
      <c r="D129" s="295" t="n">
        <v>44987</v>
      </c>
      <c r="E129" s="295" t="n">
        <v>23864</v>
      </c>
      <c r="G129" s="517" t="n">
        <v>2021</v>
      </c>
      <c r="H129" s="516" t="inlineStr">
        <is>
          <t>Tunísia</t>
        </is>
      </c>
      <c r="I129" s="295" t="n">
        <v>37350</v>
      </c>
      <c r="J129" s="295" t="n">
        <v>135409</v>
      </c>
      <c r="L129" s="260">
        <f>C129</f>
        <v/>
      </c>
      <c r="M129" s="260">
        <f>VLOOKUP(C129,H:J,2,0)</f>
        <v/>
      </c>
      <c r="N129" s="260">
        <f>VLOOKUP(C129,H:J,3,0)</f>
        <v/>
      </c>
      <c r="Q129" s="515" t="n">
        <v>2022</v>
      </c>
      <c r="R129" s="516" t="inlineStr">
        <is>
          <t>Paquistão</t>
        </is>
      </c>
      <c r="S129" s="295" t="n">
        <v>378</v>
      </c>
      <c r="T129" s="295" t="n">
        <v>172</v>
      </c>
      <c r="V129" s="517" t="n">
        <v>2021</v>
      </c>
      <c r="W129" s="516" t="inlineStr">
        <is>
          <t>Polônia</t>
        </is>
      </c>
      <c r="X129" s="295" t="n">
        <v>97</v>
      </c>
      <c r="Y129" s="295" t="n">
        <v>40</v>
      </c>
      <c r="AA129" s="260">
        <f>R129</f>
        <v/>
      </c>
      <c r="AB129" s="260">
        <f>VLOOKUP(R129,W:Y,2,0)</f>
        <v/>
      </c>
      <c r="AC129" s="260">
        <f>VLOOKUP(R129,W:Y,3,0)</f>
        <v/>
      </c>
      <c r="AF129" s="517" t="n">
        <v>2022</v>
      </c>
      <c r="AG129" s="516" t="inlineStr">
        <is>
          <t>Taiwan (Formosa)</t>
        </is>
      </c>
      <c r="AH129" s="295" t="n">
        <v>37</v>
      </c>
      <c r="AI129" s="295" t="n">
        <v>24</v>
      </c>
      <c r="AK129" s="260">
        <f>R129</f>
        <v/>
      </c>
      <c r="AL129" s="260">
        <f>VLOOKUP(R129,AG:AI,2,0)</f>
        <v/>
      </c>
      <c r="AM129" s="260">
        <f>VLOOKUP(R129,AG:AI,3,0)</f>
        <v/>
      </c>
    </row>
    <row r="130" ht="13.5" customHeight="1" s="261">
      <c r="B130" s="515" t="n">
        <v>2022</v>
      </c>
      <c r="C130" s="516" t="inlineStr">
        <is>
          <t>Uzbequistão</t>
        </is>
      </c>
      <c r="D130" s="295" t="n">
        <v>43499</v>
      </c>
      <c r="E130" s="295" t="n">
        <v>54729</v>
      </c>
      <c r="G130" s="517" t="n">
        <v>2021</v>
      </c>
      <c r="H130" s="516" t="inlineStr">
        <is>
          <t>Malavi</t>
        </is>
      </c>
      <c r="I130" s="295" t="n">
        <v>35088</v>
      </c>
      <c r="J130" s="295" t="n">
        <v>26122</v>
      </c>
      <c r="L130" s="260">
        <f>C130</f>
        <v/>
      </c>
      <c r="M130" s="260">
        <f>VLOOKUP(C130,H:J,2,0)</f>
        <v/>
      </c>
      <c r="N130" s="260">
        <f>VLOOKUP(C130,H:J,3,0)</f>
        <v/>
      </c>
      <c r="Q130" s="515" t="n">
        <v>2022</v>
      </c>
      <c r="R130" s="516" t="inlineStr">
        <is>
          <t>Palau</t>
        </is>
      </c>
      <c r="S130" s="295" t="n">
        <v>353</v>
      </c>
      <c r="T130" s="295" t="n">
        <v>190</v>
      </c>
      <c r="V130" s="517" t="n">
        <v>2021</v>
      </c>
      <c r="W130" s="516" t="inlineStr">
        <is>
          <t>França</t>
        </is>
      </c>
      <c r="X130" s="295" t="n">
        <v>87</v>
      </c>
      <c r="Y130" s="295" t="n">
        <v>24</v>
      </c>
      <c r="AA130" s="260">
        <f>R130</f>
        <v/>
      </c>
      <c r="AB130" s="260">
        <f>VLOOKUP(R130,W:Y,2,0)</f>
        <v/>
      </c>
      <c r="AC130" s="260">
        <f>VLOOKUP(R130,W:Y,3,0)</f>
        <v/>
      </c>
      <c r="AK130" s="260">
        <f>R130</f>
        <v/>
      </c>
      <c r="AL130" s="260">
        <f>VLOOKUP(R130,AG:AI,2,0)</f>
        <v/>
      </c>
      <c r="AM130" s="260">
        <f>VLOOKUP(R130,AG:AI,3,0)</f>
        <v/>
      </c>
    </row>
    <row r="131" ht="13.5" customHeight="1" s="261">
      <c r="B131" s="515" t="n">
        <v>2022</v>
      </c>
      <c r="C131" s="516" t="inlineStr">
        <is>
          <t>Laos</t>
        </is>
      </c>
      <c r="D131" s="295" t="n">
        <v>42592</v>
      </c>
      <c r="E131" s="295" t="n">
        <v>26925</v>
      </c>
      <c r="G131" s="517" t="n">
        <v>2021</v>
      </c>
      <c r="H131" s="516" t="inlineStr">
        <is>
          <t>Chipre</t>
        </is>
      </c>
      <c r="I131" s="295" t="n">
        <v>32704</v>
      </c>
      <c r="J131" s="295" t="n">
        <v>15415</v>
      </c>
      <c r="L131" s="260">
        <f>C131</f>
        <v/>
      </c>
      <c r="M131" s="260">
        <f>VLOOKUP(C131,H:J,2,0)</f>
        <v/>
      </c>
      <c r="N131" s="260">
        <f>VLOOKUP(C131,H:J,3,0)</f>
        <v/>
      </c>
      <c r="Q131" s="515" t="n">
        <v>2022</v>
      </c>
      <c r="R131" s="516" t="inlineStr">
        <is>
          <t>Gibraltar</t>
        </is>
      </c>
      <c r="S131" s="295" t="n">
        <v>247</v>
      </c>
      <c r="T131" s="295" t="n">
        <v>137</v>
      </c>
      <c r="V131" s="517" t="n">
        <v>2021</v>
      </c>
      <c r="W131" s="516" t="inlineStr">
        <is>
          <t>Gibraltar</t>
        </is>
      </c>
      <c r="X131" s="295" t="n">
        <v>70</v>
      </c>
      <c r="Y131" s="295" t="n">
        <v>12</v>
      </c>
      <c r="AA131" s="260">
        <f>R131</f>
        <v/>
      </c>
      <c r="AB131" s="260">
        <f>VLOOKUP(R131,W:Y,2,0)</f>
        <v/>
      </c>
      <c r="AC131" s="260">
        <f>VLOOKUP(R131,W:Y,3,0)</f>
        <v/>
      </c>
      <c r="AK131" s="260">
        <f>R131</f>
        <v/>
      </c>
      <c r="AL131" s="260">
        <f>VLOOKUP(R131,AG:AI,2,0)</f>
        <v/>
      </c>
      <c r="AM131" s="260">
        <f>VLOOKUP(R131,AG:AI,3,0)</f>
        <v/>
      </c>
    </row>
    <row r="132" ht="13.5" customHeight="1" s="261">
      <c r="B132" s="515" t="n">
        <v>2022</v>
      </c>
      <c r="C132" s="516" t="inlineStr">
        <is>
          <t>Israel</t>
        </is>
      </c>
      <c r="D132" s="295" t="n">
        <v>39918</v>
      </c>
      <c r="E132" s="295" t="n">
        <v>25879</v>
      </c>
      <c r="G132" s="517" t="n">
        <v>2021</v>
      </c>
      <c r="H132" s="516" t="inlineStr">
        <is>
          <t>Noruega</t>
        </is>
      </c>
      <c r="I132" s="295" t="n">
        <v>21731</v>
      </c>
      <c r="J132" s="295" t="n">
        <v>9425</v>
      </c>
      <c r="L132" s="260">
        <f>C132</f>
        <v/>
      </c>
      <c r="M132" s="260">
        <f>VLOOKUP(C132,H:J,2,0)</f>
        <v/>
      </c>
      <c r="N132" s="260">
        <f>VLOOKUP(C132,H:J,3,0)</f>
        <v/>
      </c>
      <c r="V132" s="517" t="n">
        <v>2021</v>
      </c>
      <c r="W132" s="516" t="inlineStr">
        <is>
          <t>São Vicente e Granadinas</t>
        </is>
      </c>
      <c r="X132" s="295" t="n">
        <v>39</v>
      </c>
      <c r="Y132" s="295" t="n">
        <v>40</v>
      </c>
    </row>
    <row r="133" ht="13.5" customHeight="1" s="261">
      <c r="B133" s="515" t="n">
        <v>2022</v>
      </c>
      <c r="C133" s="516" t="inlineStr">
        <is>
          <t>Noruega</t>
        </is>
      </c>
      <c r="D133" s="295" t="n">
        <v>33953</v>
      </c>
      <c r="E133" s="295" t="n">
        <v>11734</v>
      </c>
      <c r="G133" s="517" t="n">
        <v>2021</v>
      </c>
      <c r="H133" s="516" t="inlineStr">
        <is>
          <t>Senegal</t>
        </is>
      </c>
      <c r="I133" s="295" t="n">
        <v>18104</v>
      </c>
      <c r="J133" s="295" t="n">
        <v>9170</v>
      </c>
      <c r="L133" s="260">
        <f>C133</f>
        <v/>
      </c>
      <c r="M133" s="260">
        <f>VLOOKUP(C133,H:J,2,0)</f>
        <v/>
      </c>
      <c r="N133" s="260">
        <f>VLOOKUP(C133,H:J,3,0)</f>
        <v/>
      </c>
    </row>
    <row r="134" ht="13.5" customHeight="1" s="261">
      <c r="B134" s="515" t="n">
        <v>2022</v>
      </c>
      <c r="C134" s="516" t="inlineStr">
        <is>
          <t>Camarões</t>
        </is>
      </c>
      <c r="D134" s="295" t="n">
        <v>32132</v>
      </c>
      <c r="E134" s="295" t="n">
        <v>13428</v>
      </c>
      <c r="G134" s="517" t="n">
        <v>2021</v>
      </c>
      <c r="H134" s="516" t="inlineStr">
        <is>
          <t>Samoa Americana</t>
        </is>
      </c>
      <c r="I134" s="295" t="n">
        <v>14624</v>
      </c>
      <c r="J134" s="295" t="n">
        <v>10082</v>
      </c>
      <c r="L134" s="260">
        <f>C134</f>
        <v/>
      </c>
      <c r="M134" s="260">
        <f>VLOOKUP(C134,H:J,2,0)</f>
        <v/>
      </c>
      <c r="N134" s="260">
        <f>VLOOKUP(C134,H:J,3,0)</f>
        <v/>
      </c>
    </row>
    <row r="135" ht="13.5" customHeight="1" s="261">
      <c r="B135" s="515" t="n">
        <v>2022</v>
      </c>
      <c r="C135" s="516" t="inlineStr">
        <is>
          <t>Samoa Americana</t>
        </is>
      </c>
      <c r="D135" s="295" t="n">
        <v>31272</v>
      </c>
      <c r="E135" s="295" t="n">
        <v>13416</v>
      </c>
      <c r="G135" s="517" t="n">
        <v>2021</v>
      </c>
      <c r="H135" s="516" t="inlineStr">
        <is>
          <t>Zimbábue</t>
        </is>
      </c>
      <c r="I135" s="295" t="n">
        <v>13965</v>
      </c>
      <c r="J135" s="295" t="n">
        <v>81900</v>
      </c>
      <c r="L135" s="260">
        <f>C135</f>
        <v/>
      </c>
      <c r="M135" s="260">
        <f>VLOOKUP(C135,H:J,2,0)</f>
        <v/>
      </c>
      <c r="N135" s="260">
        <f>VLOOKUP(C135,H:J,3,0)</f>
        <v/>
      </c>
    </row>
    <row r="136" ht="13.5" customHeight="1" s="261">
      <c r="B136" s="515" t="n">
        <v>2022</v>
      </c>
      <c r="C136" s="516" t="inlineStr">
        <is>
          <t>Ucrânia</t>
        </is>
      </c>
      <c r="D136" s="295" t="n">
        <v>29790</v>
      </c>
      <c r="E136" s="295" t="n">
        <v>53984</v>
      </c>
      <c r="G136" s="517" t="n">
        <v>2021</v>
      </c>
      <c r="H136" s="516" t="inlineStr">
        <is>
          <t>Belize</t>
        </is>
      </c>
      <c r="I136" s="295" t="n">
        <v>12531</v>
      </c>
      <c r="J136" s="295" t="n">
        <v>5822</v>
      </c>
      <c r="L136" s="260">
        <f>C136</f>
        <v/>
      </c>
      <c r="M136" s="260">
        <f>VLOOKUP(C136,H:J,2,0)</f>
        <v/>
      </c>
      <c r="N136" s="260">
        <f>VLOOKUP(C136,H:J,3,0)</f>
        <v/>
      </c>
    </row>
    <row r="137" ht="13.5" customHeight="1" s="261">
      <c r="B137" s="515" t="n">
        <v>2022</v>
      </c>
      <c r="C137" s="516" t="inlineStr">
        <is>
          <t>Belize</t>
        </is>
      </c>
      <c r="D137" s="295" t="n">
        <v>19575</v>
      </c>
      <c r="E137" s="295" t="n">
        <v>8981</v>
      </c>
      <c r="G137" s="517" t="n">
        <v>2021</v>
      </c>
      <c r="H137" s="516" t="inlineStr">
        <is>
          <t>Brunei</t>
        </is>
      </c>
      <c r="I137" s="295" t="n">
        <v>8940</v>
      </c>
      <c r="J137" s="295" t="n">
        <v>4608</v>
      </c>
      <c r="L137" s="260">
        <f>C137</f>
        <v/>
      </c>
      <c r="M137" s="260">
        <f>VLOOKUP(C137,H:J,2,0)</f>
        <v/>
      </c>
      <c r="N137" s="260">
        <f>VLOOKUP(C137,H:J,3,0)</f>
        <v/>
      </c>
    </row>
    <row r="138" ht="13.5" customHeight="1" s="261">
      <c r="B138" s="515" t="n">
        <v>2022</v>
      </c>
      <c r="C138" s="516" t="inlineStr">
        <is>
          <t>Austrália</t>
        </is>
      </c>
      <c r="D138" s="295" t="n">
        <v>17844</v>
      </c>
      <c r="E138" s="295" t="n">
        <v>54000</v>
      </c>
      <c r="G138" s="517" t="n">
        <v>2021</v>
      </c>
      <c r="H138" s="516" t="inlineStr">
        <is>
          <t>São Vicente e Granadinas</t>
        </is>
      </c>
      <c r="I138" s="295" t="n">
        <v>2085</v>
      </c>
      <c r="J138" s="295" t="n">
        <v>1094</v>
      </c>
      <c r="L138" s="260">
        <f>C138</f>
        <v/>
      </c>
      <c r="M138" s="260">
        <f>VLOOKUP(C138,H:J,2,0)</f>
        <v/>
      </c>
      <c r="N138" s="260">
        <f>VLOOKUP(C138,H:J,3,0)</f>
        <v/>
      </c>
    </row>
    <row r="139" ht="13.5" customHeight="1" s="261">
      <c r="B139" s="515" t="n">
        <v>2022</v>
      </c>
      <c r="C139" s="516" t="inlineStr">
        <is>
          <t>Nova Zelândia</t>
        </is>
      </c>
      <c r="D139" s="295" t="n">
        <v>12421</v>
      </c>
      <c r="E139" s="295" t="n">
        <v>6144</v>
      </c>
      <c r="G139" s="517" t="n">
        <v>2021</v>
      </c>
      <c r="H139" s="516" t="inlineStr">
        <is>
          <t>Barbados</t>
        </is>
      </c>
      <c r="I139" s="295" t="n">
        <v>2024</v>
      </c>
      <c r="J139" s="295" t="n">
        <v>1090</v>
      </c>
      <c r="L139" s="260">
        <f>C139</f>
        <v/>
      </c>
      <c r="M139" s="260">
        <f>VLOOKUP(C139,H:J,2,0)</f>
        <v/>
      </c>
      <c r="N139" s="260">
        <f>VLOOKUP(C139,H:J,3,0)</f>
        <v/>
      </c>
    </row>
    <row r="140" ht="13.5" customHeight="1" s="261">
      <c r="B140" s="515" t="n">
        <v>2022</v>
      </c>
      <c r="C140" s="516" t="inlineStr">
        <is>
          <t>Nigéria</t>
        </is>
      </c>
      <c r="D140" s="295" t="n">
        <v>11967</v>
      </c>
      <c r="E140" s="295" t="n">
        <v>6459</v>
      </c>
      <c r="G140" s="517" t="n">
        <v>2021</v>
      </c>
      <c r="H140" s="516" t="inlineStr">
        <is>
          <t>França</t>
        </is>
      </c>
      <c r="I140" s="295" t="n">
        <v>1325</v>
      </c>
      <c r="J140" s="295" t="n">
        <v>518</v>
      </c>
      <c r="L140" s="260">
        <f>C140</f>
        <v/>
      </c>
      <c r="M140" s="260">
        <f>VLOOKUP(C140,H:J,2,0)</f>
        <v/>
      </c>
      <c r="N140" s="260">
        <f>VLOOKUP(C140,H:J,3,0)</f>
        <v/>
      </c>
    </row>
    <row r="141" ht="13.5" customHeight="1" s="261">
      <c r="B141" s="515" t="n">
        <v>2022</v>
      </c>
      <c r="C141" s="516" t="inlineStr">
        <is>
          <t>Brasil</t>
        </is>
      </c>
      <c r="D141" s="295" t="n">
        <v>10843</v>
      </c>
      <c r="E141" s="295" t="n">
        <v>5768</v>
      </c>
      <c r="G141" s="517" t="n">
        <v>2021</v>
      </c>
      <c r="H141" s="516" t="inlineStr">
        <is>
          <t>Polônia</t>
        </is>
      </c>
      <c r="I141" s="295" t="n">
        <v>1300</v>
      </c>
      <c r="J141" s="295" t="n">
        <v>479</v>
      </c>
      <c r="L141" s="260">
        <f>C141</f>
        <v/>
      </c>
      <c r="M141" s="260">
        <f>VLOOKUP(C141,H:J,2,0)</f>
        <v/>
      </c>
      <c r="N141" s="260">
        <f>VLOOKUP(C141,H:J,3,0)</f>
        <v/>
      </c>
    </row>
    <row r="142" ht="13.5" customHeight="1" s="261">
      <c r="B142" s="515" t="n">
        <v>2022</v>
      </c>
      <c r="C142" s="516" t="inlineStr">
        <is>
          <t>Colômbia</t>
        </is>
      </c>
      <c r="D142" s="295" t="n">
        <v>10087</v>
      </c>
      <c r="E142" s="295" t="n">
        <v>27000</v>
      </c>
      <c r="G142" s="517" t="n">
        <v>2021</v>
      </c>
      <c r="H142" s="516" t="inlineStr">
        <is>
          <t>Ilha de Man</t>
        </is>
      </c>
      <c r="I142" s="295" t="n">
        <v>1092</v>
      </c>
      <c r="J142" s="295" t="n">
        <v>713</v>
      </c>
      <c r="L142" s="260">
        <f>C142</f>
        <v/>
      </c>
      <c r="M142" s="260">
        <f>VLOOKUP(C142,H:J,2,0)</f>
        <v/>
      </c>
      <c r="N142" s="260">
        <f>VLOOKUP(C142,H:J,3,0)</f>
        <v/>
      </c>
    </row>
    <row r="143" ht="13.5" customHeight="1" s="261">
      <c r="B143" s="515" t="n">
        <v>2022</v>
      </c>
      <c r="C143" s="516" t="inlineStr">
        <is>
          <t>Índia</t>
        </is>
      </c>
      <c r="D143" s="295" t="n">
        <v>9428</v>
      </c>
      <c r="E143" s="295" t="n">
        <v>2820</v>
      </c>
      <c r="G143" s="517" t="n">
        <v>2021</v>
      </c>
      <c r="H143" s="516" t="inlineStr">
        <is>
          <t>Irã</t>
        </is>
      </c>
      <c r="I143" s="295" t="n">
        <v>854</v>
      </c>
      <c r="J143" s="295" t="n">
        <v>548</v>
      </c>
      <c r="L143" s="260">
        <f>C143</f>
        <v/>
      </c>
      <c r="M143" s="260">
        <f>VLOOKUP(C143,H:J,2,0)</f>
        <v/>
      </c>
      <c r="N143" s="260">
        <f>VLOOKUP(C143,H:J,3,0)</f>
        <v/>
      </c>
    </row>
    <row r="144" ht="13.5" customHeight="1" s="261">
      <c r="B144" s="515" t="n">
        <v>2022</v>
      </c>
      <c r="C144" s="516" t="inlineStr">
        <is>
          <t>Bangladesh</t>
        </is>
      </c>
      <c r="D144" s="295" t="n">
        <v>7043</v>
      </c>
      <c r="E144" s="295" t="n">
        <v>3587</v>
      </c>
      <c r="G144" s="517" t="n">
        <v>2021</v>
      </c>
      <c r="H144" s="516" t="inlineStr">
        <is>
          <t>Luxemburgo</t>
        </is>
      </c>
      <c r="I144" s="295" t="n">
        <v>827</v>
      </c>
      <c r="J144" s="295" t="n">
        <v>452</v>
      </c>
      <c r="L144" s="260">
        <f>C144</f>
        <v/>
      </c>
      <c r="M144" s="260">
        <f>VLOOKUP(C144,H:J,2,0)</f>
        <v/>
      </c>
      <c r="N144" s="260">
        <f>VLOOKUP(C144,H:J,3,0)</f>
        <v/>
      </c>
    </row>
    <row r="145" ht="13.5" customHeight="1" s="261">
      <c r="B145" s="515" t="n">
        <v>2022</v>
      </c>
      <c r="C145" s="516" t="inlineStr">
        <is>
          <t>Kiribati</t>
        </is>
      </c>
      <c r="D145" s="295" t="n">
        <v>5565</v>
      </c>
      <c r="E145" s="295" t="n">
        <v>2688</v>
      </c>
      <c r="G145" s="517" t="n">
        <v>2021</v>
      </c>
      <c r="H145" s="516" t="inlineStr">
        <is>
          <t>Suazilândia</t>
        </is>
      </c>
      <c r="I145" s="295" t="n">
        <v>599</v>
      </c>
      <c r="J145" s="295" t="n">
        <v>290</v>
      </c>
      <c r="L145" s="260">
        <f>C145</f>
        <v/>
      </c>
      <c r="M145" s="260">
        <f>VLOOKUP(C145,H:J,2,0)</f>
        <v/>
      </c>
      <c r="N145" s="260">
        <f>VLOOKUP(C145,H:J,3,0)</f>
        <v/>
      </c>
    </row>
    <row r="146" ht="13.5" customHeight="1" s="261">
      <c r="B146" s="515" t="n">
        <v>2022</v>
      </c>
      <c r="C146" s="516" t="inlineStr">
        <is>
          <t>Itália</t>
        </is>
      </c>
      <c r="D146" s="295" t="n">
        <v>5292</v>
      </c>
      <c r="E146" s="295" t="n">
        <v>2100</v>
      </c>
      <c r="G146" s="517" t="n">
        <v>2021</v>
      </c>
      <c r="H146" s="516" t="inlineStr">
        <is>
          <t>Gibraltar</t>
        </is>
      </c>
      <c r="I146" s="295" t="n">
        <v>466</v>
      </c>
      <c r="J146" s="295" t="n">
        <v>140</v>
      </c>
      <c r="L146" s="260">
        <f>C146</f>
        <v/>
      </c>
      <c r="M146" s="260">
        <f>VLOOKUP(C146,H:J,2,0)</f>
        <v/>
      </c>
      <c r="N146" s="260">
        <f>VLOOKUP(C146,H:J,3,0)</f>
        <v/>
      </c>
    </row>
    <row r="147" ht="13.5" customHeight="1" s="261">
      <c r="B147" s="515" t="n">
        <v>2022</v>
      </c>
      <c r="C147" s="516" t="inlineStr">
        <is>
          <t>Barbados</t>
        </is>
      </c>
      <c r="D147" s="295" t="n">
        <v>4945</v>
      </c>
      <c r="E147" s="295" t="n">
        <v>1831</v>
      </c>
      <c r="G147" s="517" t="n">
        <v>2021</v>
      </c>
      <c r="H147" s="516" t="inlineStr">
        <is>
          <t>Colômbia</t>
        </is>
      </c>
      <c r="I147" s="295" t="n">
        <v>310</v>
      </c>
      <c r="J147" s="295" t="n">
        <v>135</v>
      </c>
      <c r="L147" s="260">
        <f>C147</f>
        <v/>
      </c>
      <c r="M147" s="260">
        <f>VLOOKUP(C147,H:J,2,0)</f>
        <v/>
      </c>
      <c r="N147" s="260">
        <f>VLOOKUP(C147,H:J,3,0)</f>
        <v/>
      </c>
    </row>
    <row r="148" ht="13.5" customHeight="1" s="261">
      <c r="B148" s="515" t="n">
        <v>2022</v>
      </c>
      <c r="C148" s="516" t="inlineStr">
        <is>
          <t>Costa do Marfim</t>
        </is>
      </c>
      <c r="D148" s="295" t="n">
        <v>3660</v>
      </c>
      <c r="E148" s="295" t="n">
        <v>2304</v>
      </c>
      <c r="G148" s="517" t="n">
        <v>2021</v>
      </c>
      <c r="H148" s="516" t="inlineStr">
        <is>
          <t>Micronésia</t>
        </is>
      </c>
      <c r="I148" s="295" t="n">
        <v>249</v>
      </c>
      <c r="J148" s="295" t="n">
        <v>123</v>
      </c>
      <c r="L148" s="260">
        <f>C148</f>
        <v/>
      </c>
      <c r="M148" s="260">
        <f>VLOOKUP(C148,H:J,2,0)</f>
        <v/>
      </c>
      <c r="N148" s="260">
        <f>VLOOKUP(C148,H:J,3,0)</f>
        <v/>
      </c>
    </row>
    <row r="149" ht="13.5" customHeight="1" s="261">
      <c r="B149" s="515" t="n">
        <v>2022</v>
      </c>
      <c r="C149" s="516" t="inlineStr">
        <is>
          <t>São Vicente e Granadinas</t>
        </is>
      </c>
      <c r="D149" s="295" t="n">
        <v>2903</v>
      </c>
      <c r="E149" s="295" t="n">
        <v>1182</v>
      </c>
      <c r="G149" s="517" t="n">
        <v>2021</v>
      </c>
      <c r="H149" s="516" t="inlineStr">
        <is>
          <t>Taiwan (Formosa)</t>
        </is>
      </c>
      <c r="I149" s="295" t="n">
        <v>233</v>
      </c>
      <c r="J149" s="295" t="n">
        <v>103</v>
      </c>
      <c r="L149" s="260">
        <f>C149</f>
        <v/>
      </c>
      <c r="M149" s="260">
        <f>VLOOKUP(C149,H:J,2,0)</f>
        <v/>
      </c>
      <c r="N149" s="260">
        <f>VLOOKUP(C149,H:J,3,0)</f>
        <v/>
      </c>
    </row>
    <row r="150" ht="13.5" customHeight="1" s="261">
      <c r="B150" s="515" t="n">
        <v>2022</v>
      </c>
      <c r="C150" s="516" t="inlineStr">
        <is>
          <t>Vanuatu</t>
        </is>
      </c>
      <c r="D150" s="295" t="n">
        <v>2796</v>
      </c>
      <c r="E150" s="295" t="n">
        <v>996</v>
      </c>
      <c r="G150" s="517" t="n">
        <v>2021</v>
      </c>
      <c r="H150" s="516" t="inlineStr">
        <is>
          <t>Croácia</t>
        </is>
      </c>
      <c r="I150" s="295" t="n">
        <v>201</v>
      </c>
      <c r="J150" s="295" t="n">
        <v>94</v>
      </c>
      <c r="L150" s="260">
        <f>C150</f>
        <v/>
      </c>
      <c r="M150" s="260">
        <f>VLOOKUP(C150,H:J,2,0)</f>
        <v/>
      </c>
      <c r="N150" s="260">
        <f>VLOOKUP(C150,H:J,3,0)</f>
        <v/>
      </c>
    </row>
    <row r="151" ht="13.5" customHeight="1" s="261">
      <c r="B151" s="515" t="n">
        <v>2022</v>
      </c>
      <c r="C151" s="516" t="inlineStr">
        <is>
          <t>Falkland (Malvinas)</t>
        </is>
      </c>
      <c r="D151" s="295" t="n">
        <v>2268</v>
      </c>
      <c r="E151" s="295" t="n">
        <v>774</v>
      </c>
      <c r="G151" s="517" t="n">
        <v>2021</v>
      </c>
      <c r="H151" s="516" t="inlineStr">
        <is>
          <t>Bangladesh</t>
        </is>
      </c>
      <c r="I151" s="295" t="n">
        <v>142</v>
      </c>
      <c r="J151" s="295" t="n">
        <v>90</v>
      </c>
      <c r="L151" s="260">
        <f>C151</f>
        <v/>
      </c>
      <c r="M151" s="260">
        <f>VLOOKUP(C151,H:J,2,0)</f>
        <v/>
      </c>
      <c r="N151" s="260">
        <f>VLOOKUP(C151,H:J,3,0)</f>
        <v/>
      </c>
    </row>
    <row r="152" ht="13.5" customHeight="1" s="261">
      <c r="B152" s="515" t="n">
        <v>2022</v>
      </c>
      <c r="C152" s="516" t="inlineStr">
        <is>
          <t>Gibraltar</t>
        </is>
      </c>
      <c r="D152" s="295" t="n">
        <v>2243</v>
      </c>
      <c r="E152" s="295" t="n">
        <v>785</v>
      </c>
      <c r="G152" s="517" t="n">
        <v>2021</v>
      </c>
      <c r="H152" s="516" t="inlineStr">
        <is>
          <t>Vanuatu</t>
        </is>
      </c>
      <c r="I152" s="295" t="n">
        <v>72</v>
      </c>
      <c r="J152" s="295" t="n">
        <v>40</v>
      </c>
      <c r="L152" s="260">
        <f>C152</f>
        <v/>
      </c>
      <c r="M152" s="260">
        <f>VLOOKUP(C152,H:J,2,0)</f>
        <v/>
      </c>
      <c r="N152" s="260">
        <f>VLOOKUP(C152,H:J,3,0)</f>
        <v/>
      </c>
    </row>
    <row r="153" ht="13.5" customHeight="1" s="261">
      <c r="B153" s="515" t="n">
        <v>2022</v>
      </c>
      <c r="C153" s="516" t="inlineStr">
        <is>
          <t>Ilha de Man</t>
        </is>
      </c>
      <c r="D153" s="295" t="n">
        <v>2184</v>
      </c>
      <c r="E153" s="295" t="n">
        <v>874</v>
      </c>
      <c r="G153" s="517" t="n">
        <v>2021</v>
      </c>
      <c r="H153" s="516" t="inlineStr">
        <is>
          <t>Tuvalu</t>
        </is>
      </c>
      <c r="I153" s="295" t="n">
        <v>71</v>
      </c>
      <c r="J153" s="295" t="n">
        <v>40</v>
      </c>
      <c r="L153" s="260">
        <f>C153</f>
        <v/>
      </c>
      <c r="M153" s="260">
        <f>VLOOKUP(C153,H:J,2,0)</f>
        <v/>
      </c>
      <c r="N153" s="260">
        <f>VLOOKUP(C153,H:J,3,0)</f>
        <v/>
      </c>
    </row>
    <row r="154" ht="13.5" customHeight="1" s="261">
      <c r="B154" s="515" t="n">
        <v>2022</v>
      </c>
      <c r="C154" s="516" t="inlineStr">
        <is>
          <t>Luxemburgo</t>
        </is>
      </c>
      <c r="D154" s="295" t="n">
        <v>2065</v>
      </c>
      <c r="E154" s="295" t="n">
        <v>428</v>
      </c>
      <c r="L154" s="260">
        <f>C154</f>
        <v/>
      </c>
      <c r="M154" s="260">
        <f>VLOOKUP(C154,H:J,2,0)</f>
        <v/>
      </c>
      <c r="N154" s="260">
        <f>VLOOKUP(C154,H:J,3,0)</f>
        <v/>
      </c>
    </row>
    <row r="155" ht="13.5" customHeight="1" s="261">
      <c r="B155" s="515" t="n">
        <v>2022</v>
      </c>
      <c r="C155" s="516" t="inlineStr">
        <is>
          <t>Paquistão</t>
        </is>
      </c>
      <c r="D155" s="295" t="n">
        <v>1020</v>
      </c>
      <c r="E155" s="295" t="n">
        <v>492</v>
      </c>
      <c r="L155" s="260">
        <f>C155</f>
        <v/>
      </c>
      <c r="M155" s="260">
        <f>VLOOKUP(C155,H:J,2,0)</f>
        <v/>
      </c>
      <c r="N155" s="260">
        <f>VLOOKUP(C155,H:J,3,0)</f>
        <v/>
      </c>
    </row>
    <row r="156" ht="13.5" customHeight="1" s="261">
      <c r="B156" s="515" t="n">
        <v>2022</v>
      </c>
      <c r="C156" s="516" t="inlineStr">
        <is>
          <t>Indonésia</t>
        </is>
      </c>
      <c r="D156" s="295" t="n">
        <v>579</v>
      </c>
      <c r="E156" s="295" t="n">
        <v>200</v>
      </c>
      <c r="L156" s="260">
        <f>C156</f>
        <v/>
      </c>
      <c r="M156" s="260">
        <f>VLOOKUP(C156,H:J,2,0)</f>
        <v/>
      </c>
      <c r="N156" s="260">
        <f>VLOOKUP(C156,H:J,3,0)</f>
        <v/>
      </c>
    </row>
    <row r="157" ht="13.5" customHeight="1" s="261">
      <c r="B157" s="515" t="n">
        <v>2022</v>
      </c>
      <c r="C157" s="516" t="inlineStr">
        <is>
          <t>Croácia</t>
        </is>
      </c>
      <c r="D157" s="295" t="n">
        <v>510</v>
      </c>
      <c r="E157" s="295" t="n">
        <v>160</v>
      </c>
      <c r="L157" s="260">
        <f>C157</f>
        <v/>
      </c>
      <c r="M157" s="260">
        <f>VLOOKUP(C157,H:J,2,0)</f>
        <v/>
      </c>
      <c r="N157" s="260">
        <f>VLOOKUP(C157,H:J,3,0)</f>
        <v/>
      </c>
    </row>
    <row r="158" ht="13.5" customHeight="1" s="261">
      <c r="B158" s="515" t="n">
        <v>2022</v>
      </c>
      <c r="C158" s="516" t="inlineStr">
        <is>
          <t>Palau</t>
        </is>
      </c>
      <c r="D158" s="295" t="n">
        <v>353</v>
      </c>
      <c r="E158" s="295" t="n">
        <v>190</v>
      </c>
      <c r="L158" s="260">
        <f>C158</f>
        <v/>
      </c>
      <c r="M158" s="260">
        <f>VLOOKUP(C158,H:J,2,0)</f>
        <v/>
      </c>
      <c r="N158" s="260">
        <f>VLOOKUP(C158,H:J,3,0)</f>
        <v/>
      </c>
    </row>
    <row r="159" ht="13.5" customHeight="1" s="261">
      <c r="B159" s="515" t="n">
        <v>2022</v>
      </c>
      <c r="C159" s="516" t="inlineStr">
        <is>
          <t>Taiwan (Formosa)</t>
        </is>
      </c>
      <c r="D159" s="295" t="n">
        <v>37</v>
      </c>
      <c r="E159" s="295" t="n">
        <v>24</v>
      </c>
      <c r="L159" s="260">
        <f>C159</f>
        <v/>
      </c>
      <c r="M159" s="260">
        <f>VLOOKUP(C159,H:J,2,0)</f>
        <v/>
      </c>
      <c r="N159" s="260">
        <f>VLOOKUP(C159,H:J,3,0)</f>
        <v/>
      </c>
    </row>
  </sheetData>
  <mergeCells count="10">
    <mergeCell ref="A1:A36"/>
    <mergeCell ref="F1:F36"/>
    <mergeCell ref="P1:P19"/>
    <mergeCell ref="U1:U36"/>
    <mergeCell ref="AE1:AE24"/>
    <mergeCell ref="AQ1:AQ30"/>
    <mergeCell ref="AV1:AV33"/>
    <mergeCell ref="BF1:BF19"/>
    <mergeCell ref="BK1:BK36"/>
    <mergeCell ref="BU1:BU24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CC110"/>
  <sheetViews>
    <sheetView showFormulas="0" showGridLines="1" showRowColHeaders="1" showZeros="1" rightToLeft="0" tabSelected="0" showOutlineSymbols="1" defaultGridColor="1" view="normal" topLeftCell="BS13" colorId="64" zoomScale="100" zoomScaleNormal="100" zoomScalePageLayoutView="100" workbookViewId="0">
      <selection pane="topLeft" activeCell="BV1" activeCellId="1" sqref="C104:D110 BV1"/>
    </sheetView>
  </sheetViews>
  <sheetFormatPr baseColWidth="8" defaultColWidth="8.58984375" defaultRowHeight="13.5" zeroHeight="0" outlineLevelRow="0"/>
  <cols>
    <col width="6.54" customWidth="1" style="260" min="1" max="1"/>
    <col width="6.27" customWidth="1" style="301" min="2" max="2"/>
    <col width="17.27" customWidth="1" style="260" min="3" max="3"/>
    <col width="14.81" customWidth="1" style="260" min="4" max="4"/>
    <col width="11.99" customWidth="1" style="260" min="5" max="5"/>
    <col width="5.72" customWidth="1" style="260" min="6" max="6"/>
    <col width="6.18" customWidth="1" style="292" min="7" max="7"/>
    <col width="16.72" customWidth="1" style="260" min="8" max="8"/>
    <col width="15.45" customWidth="1" style="260" min="9" max="9"/>
    <col width="14.28" customWidth="1" style="260" min="10" max="10"/>
    <col width="6.01" customWidth="1" style="260" min="11" max="11"/>
    <col width="20.27" customWidth="1" style="260" min="12" max="12"/>
    <col width="16.54" customWidth="1" style="260" min="13" max="13"/>
    <col width="15.72" customWidth="1" style="260" min="14" max="14"/>
    <col width="4.71" customWidth="1" style="260" min="15" max="15"/>
    <col width="6.54" customWidth="1" style="260" min="16" max="16"/>
    <col width="6.27" customWidth="1" style="301" min="17" max="17"/>
    <col width="17.27" customWidth="1" style="260" min="18" max="18"/>
    <col width="14.81" customWidth="1" style="260" min="19" max="19"/>
    <col width="11.27" customWidth="1" style="260" min="20" max="20"/>
    <col width="6.72" customWidth="1" style="260" min="21" max="21"/>
    <col width="6.18" customWidth="1" style="292" min="22" max="22"/>
    <col width="16.72" customWidth="1" style="260" min="23" max="23"/>
    <col width="15.45" customWidth="1" style="260" min="24" max="24"/>
    <col width="14.28" customWidth="1" style="260" min="25" max="25"/>
    <col width="5.43" customWidth="1" style="260" min="26" max="26"/>
    <col width="20.27" customWidth="1" style="260" min="27" max="27"/>
    <col width="16.54" customWidth="1" style="260" min="28" max="28"/>
    <col width="15.72" customWidth="1" style="260" min="29" max="29"/>
    <col width="4.71" customWidth="1" style="260" min="30" max="30"/>
    <col width="6.54" customWidth="1" style="260" min="31" max="31"/>
    <col width="6.18" customWidth="1" style="292" min="32" max="32"/>
    <col width="16.72" customWidth="1" style="260" min="33" max="33"/>
    <col width="15.45" customWidth="1" style="260" min="34" max="34"/>
    <col width="14.28" customWidth="1" style="260" min="35" max="35"/>
    <col width="5.43" customWidth="1" style="260" min="36" max="36"/>
    <col width="20.27" customWidth="1" style="260" min="37" max="37"/>
    <col width="16.54" customWidth="1" style="260" min="38" max="38"/>
    <col width="15.72" customWidth="1" style="260" min="39" max="39"/>
    <col width="4.29" customWidth="1" style="260" min="40" max="40"/>
    <col width="4.17" customWidth="1" style="510" min="41" max="41"/>
    <col width="3.54" customWidth="1" style="260" min="42" max="42"/>
    <col width="6.54" customWidth="1" style="260" min="43" max="43"/>
    <col width="6.27" customWidth="1" style="301" min="44" max="44"/>
    <col width="17.27" customWidth="1" style="260" min="45" max="45"/>
    <col width="14.81" customWidth="1" style="260" min="46" max="46"/>
    <col width="11.27" customWidth="1" style="260" min="47" max="47"/>
    <col width="5.72" customWidth="1" style="260" min="48" max="48"/>
    <col width="6.18" customWidth="1" style="292" min="49" max="49"/>
    <col width="16.72" customWidth="1" style="260" min="50" max="50"/>
    <col width="15.45" customWidth="1" style="260" min="51" max="51"/>
    <col width="14.28" customWidth="1" style="260" min="52" max="52"/>
    <col width="6.01" customWidth="1" style="260" min="53" max="53"/>
    <col width="20.27" customWidth="1" style="260" min="54" max="54"/>
    <col width="16.54" customWidth="1" style="260" min="55" max="55"/>
    <col width="15.72" customWidth="1" style="260" min="56" max="56"/>
    <col width="4.71" customWidth="1" style="260" min="57" max="57"/>
    <col width="6.54" customWidth="1" style="260" min="58" max="58"/>
    <col width="6.27" customWidth="1" style="301" min="59" max="59"/>
    <col width="17.27" customWidth="1" style="260" min="60" max="60"/>
    <col width="14.81" customWidth="1" style="260" min="61" max="61"/>
    <col width="11.27" customWidth="1" style="260" min="62" max="62"/>
    <col width="6.72" customWidth="1" style="260" min="63" max="63"/>
    <col width="6.18" customWidth="1" style="292" min="64" max="64"/>
    <col width="16.72" customWidth="1" style="260" min="65" max="65"/>
    <col width="15.45" customWidth="1" style="260" min="66" max="66"/>
    <col width="14.28" customWidth="1" style="260" min="67" max="67"/>
    <col width="5.43" customWidth="1" style="260" min="68" max="68"/>
    <col width="20.27" customWidth="1" style="260" min="69" max="69"/>
    <col width="16.54" customWidth="1" style="260" min="70" max="70"/>
    <col width="15.72" customWidth="1" style="260" min="71" max="71"/>
    <col width="4.71" customWidth="1" style="260" min="72" max="72"/>
    <col width="6.54" customWidth="1" style="260" min="73" max="73"/>
    <col width="6.18" customWidth="1" style="292" min="74" max="74"/>
    <col width="16.72" customWidth="1" style="260" min="75" max="75"/>
    <col width="15.45" customWidth="1" style="260" min="76" max="76"/>
    <col width="14.28" customWidth="1" style="260" min="77" max="77"/>
    <col width="5.43" customWidth="1" style="260" min="78" max="78"/>
    <col width="20.27" customWidth="1" style="260" min="79" max="79"/>
    <col width="16.54" customWidth="1" style="260" min="80" max="80"/>
    <col width="15.72" customWidth="1" style="260" min="81" max="81"/>
    <col width="7.54" customWidth="1" style="260" min="82" max="82"/>
  </cols>
  <sheetData>
    <row r="1" ht="15" customHeight="1" s="261">
      <c r="A1" s="511" t="inlineStr">
        <is>
          <t>ACUMULADO NO ANO ATUAL - BRASIL</t>
        </is>
      </c>
      <c r="B1" s="512" t="inlineStr">
        <is>
          <t>Ano</t>
        </is>
      </c>
      <c r="C1" s="513" t="inlineStr">
        <is>
          <t>Países</t>
        </is>
      </c>
      <c r="D1" s="301" t="inlineStr">
        <is>
          <t>Valor FOB (US$)</t>
        </is>
      </c>
      <c r="E1" s="301" t="inlineStr">
        <is>
          <t>Quilograma Líquido</t>
        </is>
      </c>
      <c r="F1" s="511" t="inlineStr">
        <is>
          <t>ACUMULADO NO ANO ANTERIOR - BRASIL</t>
        </is>
      </c>
      <c r="G1" s="512" t="inlineStr">
        <is>
          <t>Ano</t>
        </is>
      </c>
      <c r="H1" s="513" t="inlineStr">
        <is>
          <t>Países</t>
        </is>
      </c>
      <c r="I1" s="301" t="inlineStr">
        <is>
          <t>Valor FOB (US$)</t>
        </is>
      </c>
      <c r="J1" s="301" t="inlineStr">
        <is>
          <t>Quilograma Líquido</t>
        </is>
      </c>
      <c r="L1" s="513" t="inlineStr">
        <is>
          <t>Países</t>
        </is>
      </c>
      <c r="M1" s="301" t="inlineStr">
        <is>
          <t>Valor FOB (US$)</t>
        </is>
      </c>
      <c r="N1" s="301" t="inlineStr">
        <is>
          <t>kg Líquido</t>
        </is>
      </c>
      <c r="P1" s="511" t="inlineStr">
        <is>
          <t>MÊS ATUAL - BRASIL</t>
        </is>
      </c>
      <c r="Q1" s="512" t="inlineStr">
        <is>
          <t>Ano</t>
        </is>
      </c>
      <c r="R1" s="513" t="inlineStr">
        <is>
          <t>Países</t>
        </is>
      </c>
      <c r="S1" s="301" t="inlineStr">
        <is>
          <t>Valor FOB (US$)</t>
        </is>
      </c>
      <c r="T1" s="301" t="inlineStr">
        <is>
          <t>Quilograma Líquido</t>
        </is>
      </c>
      <c r="U1" s="511" t="inlineStr">
        <is>
          <t>MESMO MÊS DO ANO ANTERIOR - BRASIL</t>
        </is>
      </c>
      <c r="V1" s="512" t="inlineStr">
        <is>
          <t>Ano</t>
        </is>
      </c>
      <c r="W1" s="513" t="inlineStr">
        <is>
          <t>Países</t>
        </is>
      </c>
      <c r="X1" s="301" t="inlineStr">
        <is>
          <t>Valor FOB (US$)</t>
        </is>
      </c>
      <c r="Y1" s="301" t="inlineStr">
        <is>
          <t>Quilograma Líquido</t>
        </is>
      </c>
      <c r="AA1" s="514" t="inlineStr">
        <is>
          <t>Países</t>
        </is>
      </c>
      <c r="AB1" s="301" t="inlineStr">
        <is>
          <t>Valor FOB (US$)</t>
        </is>
      </c>
      <c r="AC1" s="301" t="inlineStr">
        <is>
          <t>kg Líquido</t>
        </is>
      </c>
      <c r="AE1" s="511" t="inlineStr">
        <is>
          <t>MÊS ANTERIOR - BRASIL</t>
        </is>
      </c>
      <c r="AF1" s="512" t="inlineStr">
        <is>
          <t>Ano</t>
        </is>
      </c>
      <c r="AG1" s="513" t="inlineStr">
        <is>
          <t>Países</t>
        </is>
      </c>
      <c r="AH1" s="301" t="inlineStr">
        <is>
          <t>Valor FOB (US$)</t>
        </is>
      </c>
      <c r="AI1" s="301" t="inlineStr">
        <is>
          <t>Quilograma Líquido</t>
        </is>
      </c>
      <c r="AK1" s="514" t="inlineStr">
        <is>
          <t>Países</t>
        </is>
      </c>
      <c r="AL1" s="301" t="inlineStr">
        <is>
          <t>Valor FOB (US$)</t>
        </is>
      </c>
      <c r="AM1" s="301" t="inlineStr">
        <is>
          <t>kg Líquido</t>
        </is>
      </c>
      <c r="AQ1" s="511" t="inlineStr">
        <is>
          <t>ACUMULADO NO ANO ATUAL - SC</t>
        </is>
      </c>
      <c r="AR1" s="512" t="inlineStr">
        <is>
          <t>Ano</t>
        </is>
      </c>
      <c r="AS1" s="513" t="inlineStr">
        <is>
          <t>Países</t>
        </is>
      </c>
      <c r="AT1" s="301" t="inlineStr">
        <is>
          <t>Valor FOB (US$)</t>
        </is>
      </c>
      <c r="AU1" s="301" t="inlineStr">
        <is>
          <t>Quilograma Líquido</t>
        </is>
      </c>
      <c r="AV1" s="511" t="inlineStr">
        <is>
          <t>ACUMULADO NO ANO ANTERIOR - SC</t>
        </is>
      </c>
      <c r="AW1" s="512" t="inlineStr">
        <is>
          <t>Ano</t>
        </is>
      </c>
      <c r="AX1" s="513" t="inlineStr">
        <is>
          <t>Países</t>
        </is>
      </c>
      <c r="AY1" s="301" t="inlineStr">
        <is>
          <t>Valor FOB (US$)</t>
        </is>
      </c>
      <c r="AZ1" s="301" t="inlineStr">
        <is>
          <t>Quilograma Líquido</t>
        </is>
      </c>
      <c r="BB1" s="513" t="inlineStr">
        <is>
          <t>Países</t>
        </is>
      </c>
      <c r="BC1" s="301" t="inlineStr">
        <is>
          <t>Valor FOB (US$)</t>
        </is>
      </c>
      <c r="BD1" s="301" t="inlineStr">
        <is>
          <t>kg Líquido</t>
        </is>
      </c>
      <c r="BF1" s="511" t="inlineStr">
        <is>
          <t>MÊS ATUAL - SC</t>
        </is>
      </c>
      <c r="BG1" s="512" t="inlineStr">
        <is>
          <t>Ano</t>
        </is>
      </c>
      <c r="BH1" s="513" t="inlineStr">
        <is>
          <t>Países</t>
        </is>
      </c>
      <c r="BI1" s="301" t="inlineStr">
        <is>
          <t>Valor FOB (US$)</t>
        </is>
      </c>
      <c r="BJ1" s="301" t="inlineStr">
        <is>
          <t>Quilograma Líquido</t>
        </is>
      </c>
      <c r="BK1" s="511" t="inlineStr">
        <is>
          <t>MESMO MÊS DO ANO ANTERIOR - SC</t>
        </is>
      </c>
      <c r="BL1" s="512" t="inlineStr">
        <is>
          <t>Ano</t>
        </is>
      </c>
      <c r="BM1" s="513" t="inlineStr">
        <is>
          <t>Países</t>
        </is>
      </c>
      <c r="BN1" s="301" t="inlineStr">
        <is>
          <t>Valor FOB (US$)</t>
        </is>
      </c>
      <c r="BO1" s="301" t="inlineStr">
        <is>
          <t>Quilograma Líquido</t>
        </is>
      </c>
      <c r="BQ1" s="514" t="inlineStr">
        <is>
          <t>Países</t>
        </is>
      </c>
      <c r="BR1" s="301" t="inlineStr">
        <is>
          <t>Valor FOB (US$)</t>
        </is>
      </c>
      <c r="BS1" s="301" t="inlineStr">
        <is>
          <t>kg Líquido</t>
        </is>
      </c>
      <c r="BU1" s="511" t="inlineStr">
        <is>
          <t>MÊS ANTERIOR - SC</t>
        </is>
      </c>
      <c r="BV1" s="512" t="inlineStr">
        <is>
          <t>Ano</t>
        </is>
      </c>
      <c r="BW1" s="513" t="inlineStr">
        <is>
          <t>Países</t>
        </is>
      </c>
      <c r="BX1" s="301" t="inlineStr">
        <is>
          <t>Valor FOB (US$)</t>
        </is>
      </c>
      <c r="BY1" s="301" t="inlineStr">
        <is>
          <t>Quilograma Líquido</t>
        </is>
      </c>
      <c r="CA1" s="514" t="inlineStr">
        <is>
          <t>Países</t>
        </is>
      </c>
      <c r="CB1" s="301" t="inlineStr">
        <is>
          <t>Valor FOB (US$)</t>
        </is>
      </c>
      <c r="CC1" s="301" t="inlineStr">
        <is>
          <t>kg Líquido</t>
        </is>
      </c>
    </row>
    <row r="2" ht="13.5" customHeight="1" s="261">
      <c r="B2" s="515" t="n">
        <v>2022</v>
      </c>
      <c r="C2" s="516" t="inlineStr">
        <is>
          <t>China</t>
        </is>
      </c>
      <c r="D2" s="295" t="n">
        <v>407459844</v>
      </c>
      <c r="E2" s="295" t="n">
        <v>183154482</v>
      </c>
      <c r="G2" s="517" t="n">
        <v>2021</v>
      </c>
      <c r="H2" s="516" t="inlineStr">
        <is>
          <t>China</t>
        </is>
      </c>
      <c r="I2" s="295" t="n">
        <v>777775671</v>
      </c>
      <c r="J2" s="295" t="n">
        <v>297436228</v>
      </c>
      <c r="L2" s="260">
        <f>C2</f>
        <v/>
      </c>
      <c r="M2" s="260">
        <f>VLOOKUP(C2,H:J,2,0)</f>
        <v/>
      </c>
      <c r="N2" s="260">
        <f>VLOOKUP(C2,H:J,3,0)</f>
        <v/>
      </c>
      <c r="Q2" s="515" t="n">
        <v>2022</v>
      </c>
      <c r="R2" s="516" t="inlineStr">
        <is>
          <t>China</t>
        </is>
      </c>
      <c r="S2" s="295" t="n">
        <v>89986833</v>
      </c>
      <c r="T2" s="295" t="n">
        <v>37235231</v>
      </c>
      <c r="V2" s="517" t="n">
        <v>2021</v>
      </c>
      <c r="W2" s="516" t="inlineStr">
        <is>
          <t>China</t>
        </is>
      </c>
      <c r="X2" s="295" t="n">
        <v>159949058</v>
      </c>
      <c r="Y2" s="295" t="n">
        <v>58744604</v>
      </c>
      <c r="AA2" s="260">
        <f>R2</f>
        <v/>
      </c>
      <c r="AB2" s="260">
        <f>VLOOKUP(R2,W:Y,2,0)</f>
        <v/>
      </c>
      <c r="AC2" s="260">
        <f>VLOOKUP(R2,W:Y,3,0)</f>
        <v/>
      </c>
      <c r="AF2" s="517" t="n">
        <v>2022</v>
      </c>
      <c r="AG2" s="516" t="inlineStr">
        <is>
          <t>China</t>
        </is>
      </c>
      <c r="AH2" s="295" t="n">
        <v>64915421</v>
      </c>
      <c r="AI2" s="295" t="n">
        <v>27340113</v>
      </c>
      <c r="AK2" s="260">
        <f>R2</f>
        <v/>
      </c>
      <c r="AL2" s="260">
        <f>VLOOKUP(R2,AG:AI,2,0)</f>
        <v/>
      </c>
      <c r="AM2" s="260">
        <f>VLOOKUP(R2,AG:AI,3,0)</f>
        <v/>
      </c>
      <c r="AR2" s="515" t="n">
        <v>2022</v>
      </c>
      <c r="AS2" s="516" t="inlineStr">
        <is>
          <t>China</t>
        </is>
      </c>
      <c r="AT2" s="295" t="n">
        <v>273405893</v>
      </c>
      <c r="AU2" s="295" t="n">
        <v>125390150</v>
      </c>
      <c r="AW2" s="517" t="n">
        <v>2021</v>
      </c>
      <c r="AX2" s="516" t="inlineStr">
        <is>
          <t>China</t>
        </is>
      </c>
      <c r="AY2" s="295" t="n">
        <v>456006563</v>
      </c>
      <c r="AZ2" s="295" t="n">
        <v>178209153</v>
      </c>
      <c r="BB2" s="260">
        <f>AS2</f>
        <v/>
      </c>
      <c r="BC2" s="260">
        <f>VLOOKUP(AS2,AX:AZ,2,0)</f>
        <v/>
      </c>
      <c r="BD2" s="260">
        <f>VLOOKUP(AS2,AX:AZ,3,0)</f>
        <v/>
      </c>
      <c r="BG2" s="515" t="n">
        <v>2022</v>
      </c>
      <c r="BH2" s="516" t="inlineStr">
        <is>
          <t>China</t>
        </is>
      </c>
      <c r="BI2" s="295" t="n">
        <v>59720210</v>
      </c>
      <c r="BJ2" s="295" t="n">
        <v>25009962</v>
      </c>
      <c r="BL2" s="517" t="n">
        <v>2021</v>
      </c>
      <c r="BM2" s="516" t="inlineStr">
        <is>
          <t>China</t>
        </is>
      </c>
      <c r="BN2" s="295" t="n">
        <v>94931364</v>
      </c>
      <c r="BO2" s="295" t="n">
        <v>35294923</v>
      </c>
      <c r="BQ2" s="260">
        <f>BH2</f>
        <v/>
      </c>
      <c r="BR2" s="260">
        <f>VLOOKUP(BH2,BM:BO,2,0)</f>
        <v/>
      </c>
      <c r="BS2" s="260">
        <f>VLOOKUP(BH2,BM:BO,3,0)</f>
        <v/>
      </c>
      <c r="BV2" s="517" t="n">
        <v>2022</v>
      </c>
      <c r="BW2" s="516" t="inlineStr">
        <is>
          <t>China</t>
        </is>
      </c>
      <c r="BX2" s="295" t="n">
        <v>40247373</v>
      </c>
      <c r="BY2" s="295" t="n">
        <v>17016627</v>
      </c>
      <c r="CA2" s="260">
        <f>BH2</f>
        <v/>
      </c>
      <c r="CB2" s="260">
        <f>VLOOKUP(BH2,BW:BY,2,0)</f>
        <v/>
      </c>
      <c r="CC2" s="260">
        <f>VLOOKUP(BH2,BW:BY,3,0)</f>
        <v/>
      </c>
    </row>
    <row r="3" ht="13.5" customHeight="1" s="261">
      <c r="B3" s="515" t="n">
        <v>2022</v>
      </c>
      <c r="C3" s="516" t="inlineStr">
        <is>
          <t>Hong Kong</t>
        </is>
      </c>
      <c r="D3" s="295" t="n">
        <v>101513054</v>
      </c>
      <c r="E3" s="295" t="n">
        <v>50298095</v>
      </c>
      <c r="G3" s="517" t="n">
        <v>2021</v>
      </c>
      <c r="H3" s="516" t="inlineStr">
        <is>
          <t>Hong Kong</t>
        </is>
      </c>
      <c r="I3" s="295" t="n">
        <v>168006342</v>
      </c>
      <c r="J3" s="295" t="n">
        <v>80782240</v>
      </c>
      <c r="L3" s="260">
        <f>C3</f>
        <v/>
      </c>
      <c r="M3" s="260">
        <f>VLOOKUP(C3,H:J,2,0)</f>
        <v/>
      </c>
      <c r="N3" s="260">
        <f>VLOOKUP(C3,H:J,3,0)</f>
        <v/>
      </c>
      <c r="Q3" s="515" t="n">
        <v>2022</v>
      </c>
      <c r="R3" s="516" t="inlineStr">
        <is>
          <t>Filipinas</t>
        </is>
      </c>
      <c r="S3" s="295" t="n">
        <v>23083653</v>
      </c>
      <c r="T3" s="295" t="n">
        <v>9491760</v>
      </c>
      <c r="V3" s="517" t="n">
        <v>2021</v>
      </c>
      <c r="W3" s="516" t="inlineStr">
        <is>
          <t>Hong Kong</t>
        </is>
      </c>
      <c r="X3" s="295" t="n">
        <v>29953053</v>
      </c>
      <c r="Y3" s="295" t="n">
        <v>13845726</v>
      </c>
      <c r="AA3" s="260">
        <f>R3</f>
        <v/>
      </c>
      <c r="AB3" s="260">
        <f>VLOOKUP(R3,W:Y,2,0)</f>
        <v/>
      </c>
      <c r="AC3" s="260">
        <f>VLOOKUP(R3,W:Y,3,0)</f>
        <v/>
      </c>
      <c r="AF3" s="517" t="n">
        <v>2022</v>
      </c>
      <c r="AG3" s="516" t="inlineStr">
        <is>
          <t>Filipinas</t>
        </is>
      </c>
      <c r="AH3" s="295" t="n">
        <v>21391257</v>
      </c>
      <c r="AI3" s="295" t="n">
        <v>9073986</v>
      </c>
      <c r="AK3" s="260">
        <f>R3</f>
        <v/>
      </c>
      <c r="AL3" s="260">
        <f>VLOOKUP(R3,AG:AI,2,0)</f>
        <v/>
      </c>
      <c r="AM3" s="260">
        <f>VLOOKUP(R3,AG:AI,3,0)</f>
        <v/>
      </c>
      <c r="AR3" s="515" t="n">
        <v>2022</v>
      </c>
      <c r="AS3" s="516" t="inlineStr">
        <is>
          <t>Filipinas</t>
        </is>
      </c>
      <c r="AT3" s="295" t="n">
        <v>92882058</v>
      </c>
      <c r="AU3" s="295" t="n">
        <v>41861006</v>
      </c>
      <c r="AW3" s="517" t="n">
        <v>2021</v>
      </c>
      <c r="AX3" s="516" t="inlineStr">
        <is>
          <t>Chile</t>
        </is>
      </c>
      <c r="AY3" s="295" t="n">
        <v>78369183</v>
      </c>
      <c r="AZ3" s="295" t="n">
        <v>30821104</v>
      </c>
      <c r="BB3" s="260">
        <f>AS3</f>
        <v/>
      </c>
      <c r="BC3" s="260">
        <f>VLOOKUP(AS3,AX:AZ,2,0)</f>
        <v/>
      </c>
      <c r="BD3" s="260">
        <f>VLOOKUP(AS3,AX:AZ,3,0)</f>
        <v/>
      </c>
      <c r="BG3" s="515" t="n">
        <v>2022</v>
      </c>
      <c r="BH3" s="516" t="inlineStr">
        <is>
          <t>Filipinas</t>
        </is>
      </c>
      <c r="BI3" s="295" t="n">
        <v>23079400</v>
      </c>
      <c r="BJ3" s="295" t="n">
        <v>9490862</v>
      </c>
      <c r="BL3" s="517" t="n">
        <v>2021</v>
      </c>
      <c r="BM3" s="516" t="inlineStr">
        <is>
          <t>Chile</t>
        </is>
      </c>
      <c r="BN3" s="295" t="n">
        <v>14111268</v>
      </c>
      <c r="BO3" s="295" t="n">
        <v>5322892</v>
      </c>
      <c r="BQ3" s="260">
        <f>BH3</f>
        <v/>
      </c>
      <c r="BR3" s="260">
        <f>VLOOKUP(BH3,BM:BO,2,0)</f>
        <v/>
      </c>
      <c r="BS3" s="260">
        <f>VLOOKUP(BH3,BM:BO,3,0)</f>
        <v/>
      </c>
      <c r="BV3" s="517" t="n">
        <v>2022</v>
      </c>
      <c r="BW3" s="516" t="inlineStr">
        <is>
          <t>Filipinas</t>
        </is>
      </c>
      <c r="BX3" s="295" t="n">
        <v>21390124</v>
      </c>
      <c r="BY3" s="295" t="n">
        <v>9073691</v>
      </c>
      <c r="CA3" s="260">
        <f>BH3</f>
        <v/>
      </c>
      <c r="CB3" s="260">
        <f>VLOOKUP(BH3,BW:BY,2,0)</f>
        <v/>
      </c>
      <c r="CC3" s="260">
        <f>VLOOKUP(BH3,BW:BY,3,0)</f>
        <v/>
      </c>
    </row>
    <row r="4" ht="13.5" customHeight="1" s="261">
      <c r="B4" s="515" t="n">
        <v>2022</v>
      </c>
      <c r="C4" s="516" t="inlineStr">
        <is>
          <t>Filipinas</t>
        </is>
      </c>
      <c r="D4" s="295" t="n">
        <v>92891155</v>
      </c>
      <c r="E4" s="295" t="n">
        <v>41863447</v>
      </c>
      <c r="G4" s="517" t="n">
        <v>2021</v>
      </c>
      <c r="H4" s="516" t="inlineStr">
        <is>
          <t>Chile</t>
        </is>
      </c>
      <c r="I4" s="295" t="n">
        <v>78581794</v>
      </c>
      <c r="J4" s="295" t="n">
        <v>30938791</v>
      </c>
      <c r="L4" s="260">
        <f>C4</f>
        <v/>
      </c>
      <c r="M4" s="260">
        <f>VLOOKUP(C4,H:J,2,0)</f>
        <v/>
      </c>
      <c r="N4" s="260">
        <f>VLOOKUP(C4,H:J,3,0)</f>
        <v/>
      </c>
      <c r="Q4" s="515" t="n">
        <v>2022</v>
      </c>
      <c r="R4" s="516" t="inlineStr">
        <is>
          <t>Hong Kong</t>
        </is>
      </c>
      <c r="S4" s="295" t="n">
        <v>16882071</v>
      </c>
      <c r="T4" s="295" t="n">
        <v>7907832</v>
      </c>
      <c r="V4" s="517" t="n">
        <v>2021</v>
      </c>
      <c r="W4" s="516" t="inlineStr">
        <is>
          <t>Chile</t>
        </is>
      </c>
      <c r="X4" s="295" t="n">
        <v>14149811</v>
      </c>
      <c r="Y4" s="295" t="n">
        <v>5344747</v>
      </c>
      <c r="AA4" s="260">
        <f>R4</f>
        <v/>
      </c>
      <c r="AB4" s="260">
        <f>VLOOKUP(R4,W:Y,2,0)</f>
        <v/>
      </c>
      <c r="AC4" s="260">
        <f>VLOOKUP(R4,W:Y,3,0)</f>
        <v/>
      </c>
      <c r="AF4" s="517" t="n">
        <v>2022</v>
      </c>
      <c r="AG4" s="516" t="inlineStr">
        <is>
          <t>Singapura</t>
        </is>
      </c>
      <c r="AH4" s="295" t="n">
        <v>18092207</v>
      </c>
      <c r="AI4" s="295" t="n">
        <v>7392958</v>
      </c>
      <c r="AK4" s="260">
        <f>R4</f>
        <v/>
      </c>
      <c r="AL4" s="260">
        <f>VLOOKUP(R4,AG:AI,2,0)</f>
        <v/>
      </c>
      <c r="AM4" s="260">
        <f>VLOOKUP(R4,AG:AI,3,0)</f>
        <v/>
      </c>
      <c r="AR4" s="515" t="n">
        <v>2022</v>
      </c>
      <c r="AS4" s="516" t="inlineStr">
        <is>
          <t>Japão</t>
        </is>
      </c>
      <c r="AT4" s="295" t="n">
        <v>48042631</v>
      </c>
      <c r="AU4" s="295" t="n">
        <v>12185591</v>
      </c>
      <c r="AW4" s="517" t="n">
        <v>2021</v>
      </c>
      <c r="AX4" s="516" t="inlineStr">
        <is>
          <t>Hong Kong</t>
        </is>
      </c>
      <c r="AY4" s="295" t="n">
        <v>44802075</v>
      </c>
      <c r="AZ4" s="295" t="n">
        <v>21237423</v>
      </c>
      <c r="BB4" s="260">
        <f>AS4</f>
        <v/>
      </c>
      <c r="BC4" s="260">
        <f>VLOOKUP(AS4,AX:AZ,2,0)</f>
        <v/>
      </c>
      <c r="BD4" s="260">
        <f>VLOOKUP(AS4,AX:AZ,3,0)</f>
        <v/>
      </c>
      <c r="BG4" s="515" t="n">
        <v>2022</v>
      </c>
      <c r="BH4" s="516" t="inlineStr">
        <is>
          <t>Japão</t>
        </is>
      </c>
      <c r="BI4" s="295" t="n">
        <v>8651444</v>
      </c>
      <c r="BJ4" s="295" t="n">
        <v>2199860</v>
      </c>
      <c r="BL4" s="517" t="n">
        <v>2021</v>
      </c>
      <c r="BM4" s="516" t="inlineStr">
        <is>
          <t>Hong Kong</t>
        </is>
      </c>
      <c r="BN4" s="295" t="n">
        <v>9324908</v>
      </c>
      <c r="BO4" s="295" t="n">
        <v>4137979</v>
      </c>
      <c r="BQ4" s="260">
        <f>BH4</f>
        <v/>
      </c>
      <c r="BR4" s="260">
        <f>VLOOKUP(BH4,BM:BO,2,0)</f>
        <v/>
      </c>
      <c r="BS4" s="260">
        <f>VLOOKUP(BH4,BM:BO,3,0)</f>
        <v/>
      </c>
      <c r="BV4" s="517" t="n">
        <v>2022</v>
      </c>
      <c r="BW4" s="516" t="inlineStr">
        <is>
          <t>Japão</t>
        </is>
      </c>
      <c r="BX4" s="295" t="n">
        <v>10039389</v>
      </c>
      <c r="BY4" s="295" t="n">
        <v>2478498</v>
      </c>
      <c r="CA4" s="260">
        <f>BH4</f>
        <v/>
      </c>
      <c r="CB4" s="260">
        <f>VLOOKUP(BH4,BW:BY,2,0)</f>
        <v/>
      </c>
      <c r="CC4" s="260">
        <f>VLOOKUP(BH4,BW:BY,3,0)</f>
        <v/>
      </c>
    </row>
    <row r="5" ht="13.5" customHeight="1" s="261">
      <c r="B5" s="515" t="n">
        <v>2022</v>
      </c>
      <c r="C5" s="516" t="inlineStr">
        <is>
          <t>Singapura</t>
        </is>
      </c>
      <c r="D5" s="295" t="n">
        <v>75481941</v>
      </c>
      <c r="E5" s="295" t="n">
        <v>31767170</v>
      </c>
      <c r="G5" s="517" t="n">
        <v>2021</v>
      </c>
      <c r="H5" s="516" t="inlineStr">
        <is>
          <t>Singapura</t>
        </is>
      </c>
      <c r="I5" s="295" t="n">
        <v>56374507</v>
      </c>
      <c r="J5" s="295" t="n">
        <v>21955512</v>
      </c>
      <c r="L5" s="260">
        <f>C5</f>
        <v/>
      </c>
      <c r="M5" s="260">
        <f>VLOOKUP(C5,H:J,2,0)</f>
        <v/>
      </c>
      <c r="N5" s="260">
        <f>VLOOKUP(C5,H:J,3,0)</f>
        <v/>
      </c>
      <c r="Q5" s="515" t="n">
        <v>2022</v>
      </c>
      <c r="R5" s="516" t="inlineStr">
        <is>
          <t>Singapura</t>
        </is>
      </c>
      <c r="S5" s="295" t="n">
        <v>10979797</v>
      </c>
      <c r="T5" s="295" t="n">
        <v>4263964</v>
      </c>
      <c r="V5" s="517" t="n">
        <v>2021</v>
      </c>
      <c r="W5" s="516" t="inlineStr">
        <is>
          <t>Singapura</t>
        </is>
      </c>
      <c r="X5" s="295" t="n">
        <v>11884585</v>
      </c>
      <c r="Y5" s="295" t="n">
        <v>4651385</v>
      </c>
      <c r="AA5" s="260">
        <f>R5</f>
        <v/>
      </c>
      <c r="AB5" s="260">
        <f>VLOOKUP(R5,W:Y,2,0)</f>
        <v/>
      </c>
      <c r="AC5" s="260">
        <f>VLOOKUP(R5,W:Y,3,0)</f>
        <v/>
      </c>
      <c r="AF5" s="517" t="n">
        <v>2022</v>
      </c>
      <c r="AG5" s="516" t="inlineStr">
        <is>
          <t>Hong Kong</t>
        </is>
      </c>
      <c r="AH5" s="295" t="n">
        <v>17992743</v>
      </c>
      <c r="AI5" s="295" t="n">
        <v>8498637</v>
      </c>
      <c r="AK5" s="260">
        <f>R5</f>
        <v/>
      </c>
      <c r="AL5" s="260">
        <f>VLOOKUP(R5,AG:AI,2,0)</f>
        <v/>
      </c>
      <c r="AM5" s="260">
        <f>VLOOKUP(R5,AG:AI,3,0)</f>
        <v/>
      </c>
      <c r="AR5" s="515" t="n">
        <v>2022</v>
      </c>
      <c r="AS5" s="516" t="inlineStr">
        <is>
          <t>Chile</t>
        </is>
      </c>
      <c r="AT5" s="295" t="n">
        <v>47665666</v>
      </c>
      <c r="AU5" s="295" t="n">
        <v>23050969</v>
      </c>
      <c r="AW5" s="517" t="n">
        <v>2021</v>
      </c>
      <c r="AX5" s="516" t="inlineStr">
        <is>
          <t>Japão</t>
        </is>
      </c>
      <c r="AY5" s="295" t="n">
        <v>24092198</v>
      </c>
      <c r="AZ5" s="295" t="n">
        <v>5822393</v>
      </c>
      <c r="BB5" s="260">
        <f>AS5</f>
        <v/>
      </c>
      <c r="BC5" s="260">
        <f>VLOOKUP(AS5,AX:AZ,2,0)</f>
        <v/>
      </c>
      <c r="BD5" s="260">
        <f>VLOOKUP(AS5,AX:AZ,3,0)</f>
        <v/>
      </c>
      <c r="BG5" s="515" t="n">
        <v>2022</v>
      </c>
      <c r="BH5" s="516" t="inlineStr">
        <is>
          <t>Chile</t>
        </is>
      </c>
      <c r="BI5" s="295" t="n">
        <v>6765205</v>
      </c>
      <c r="BJ5" s="295" t="n">
        <v>3012874</v>
      </c>
      <c r="BL5" s="517" t="n">
        <v>2021</v>
      </c>
      <c r="BM5" s="516" t="inlineStr">
        <is>
          <t>Filipinas</t>
        </is>
      </c>
      <c r="BN5" s="295" t="n">
        <v>5872474</v>
      </c>
      <c r="BO5" s="295" t="n">
        <v>2883632</v>
      </c>
      <c r="BQ5" s="260">
        <f>BH5</f>
        <v/>
      </c>
      <c r="BR5" s="260">
        <f>VLOOKUP(BH5,BM:BO,2,0)</f>
        <v/>
      </c>
      <c r="BS5" s="260">
        <f>VLOOKUP(BH5,BM:BO,3,0)</f>
        <v/>
      </c>
      <c r="BV5" s="517" t="n">
        <v>2022</v>
      </c>
      <c r="BW5" s="516" t="inlineStr">
        <is>
          <t>Chile</t>
        </is>
      </c>
      <c r="BX5" s="295" t="n">
        <v>8938979</v>
      </c>
      <c r="BY5" s="295" t="n">
        <v>4031512</v>
      </c>
      <c r="CA5" s="260">
        <f>BH5</f>
        <v/>
      </c>
      <c r="CB5" s="260">
        <f>VLOOKUP(BH5,BW:BY,2,0)</f>
        <v/>
      </c>
      <c r="CC5" s="260">
        <f>VLOOKUP(BH5,BW:BY,3,0)</f>
        <v/>
      </c>
    </row>
    <row r="6" ht="13.5" customHeight="1" s="261">
      <c r="B6" s="515" t="n">
        <v>2022</v>
      </c>
      <c r="C6" s="516" t="inlineStr">
        <is>
          <t>Argentina</t>
        </is>
      </c>
      <c r="D6" s="295" t="n">
        <v>57313716</v>
      </c>
      <c r="E6" s="295" t="n">
        <v>24921665</v>
      </c>
      <c r="G6" s="517" t="n">
        <v>2021</v>
      </c>
      <c r="H6" s="516" t="inlineStr">
        <is>
          <t>Uruguai</t>
        </is>
      </c>
      <c r="I6" s="295" t="n">
        <v>48331648</v>
      </c>
      <c r="J6" s="295" t="n">
        <v>20966072</v>
      </c>
      <c r="L6" s="260">
        <f>C6</f>
        <v/>
      </c>
      <c r="M6" s="260">
        <f>VLOOKUP(C6,H:J,2,0)</f>
        <v/>
      </c>
      <c r="N6" s="260">
        <f>VLOOKUP(C6,H:J,3,0)</f>
        <v/>
      </c>
      <c r="Q6" s="515" t="n">
        <v>2022</v>
      </c>
      <c r="R6" s="516" t="inlineStr">
        <is>
          <t>Vietnã</t>
        </is>
      </c>
      <c r="S6" s="295" t="n">
        <v>10626565</v>
      </c>
      <c r="T6" s="295" t="n">
        <v>4334147</v>
      </c>
      <c r="V6" s="517" t="n">
        <v>2021</v>
      </c>
      <c r="W6" s="516" t="inlineStr">
        <is>
          <t>Vietnã</t>
        </is>
      </c>
      <c r="X6" s="295" t="n">
        <v>8613092</v>
      </c>
      <c r="Y6" s="295" t="n">
        <v>3771586</v>
      </c>
      <c r="AA6" s="260">
        <f>R6</f>
        <v/>
      </c>
      <c r="AB6" s="260">
        <f>VLOOKUP(R6,W:Y,2,0)</f>
        <v/>
      </c>
      <c r="AC6" s="260">
        <f>VLOOKUP(R6,W:Y,3,0)</f>
        <v/>
      </c>
      <c r="AF6" s="517" t="n">
        <v>2022</v>
      </c>
      <c r="AG6" s="516" t="inlineStr">
        <is>
          <t>Japão</t>
        </is>
      </c>
      <c r="AH6" s="295" t="n">
        <v>10041802</v>
      </c>
      <c r="AI6" s="295" t="n">
        <v>2478977</v>
      </c>
      <c r="AK6" s="260">
        <f>R6</f>
        <v/>
      </c>
      <c r="AL6" s="260">
        <f>VLOOKUP(R6,AG:AI,2,0)</f>
        <v/>
      </c>
      <c r="AM6" s="260">
        <f>VLOOKUP(R6,AG:AI,3,0)</f>
        <v/>
      </c>
      <c r="AR6" s="515" t="n">
        <v>2022</v>
      </c>
      <c r="AS6" s="516" t="inlineStr">
        <is>
          <t>Hong Kong</t>
        </is>
      </c>
      <c r="AT6" s="295" t="n">
        <v>28122326</v>
      </c>
      <c r="AU6" s="295" t="n">
        <v>14721914</v>
      </c>
      <c r="AW6" s="517" t="n">
        <v>2021</v>
      </c>
      <c r="AX6" s="516" t="inlineStr">
        <is>
          <t>Filipinas</t>
        </is>
      </c>
      <c r="AY6" s="295" t="n">
        <v>20569830</v>
      </c>
      <c r="AZ6" s="295" t="n">
        <v>10945449</v>
      </c>
      <c r="BB6" s="260">
        <f>AS6</f>
        <v/>
      </c>
      <c r="BC6" s="260">
        <f>VLOOKUP(AS6,AX:AZ,2,0)</f>
        <v/>
      </c>
      <c r="BD6" s="260">
        <f>VLOOKUP(AS6,AX:AZ,3,0)</f>
        <v/>
      </c>
      <c r="BG6" s="515" t="n">
        <v>2022</v>
      </c>
      <c r="BH6" s="516" t="inlineStr">
        <is>
          <t>Estados Unidos</t>
        </is>
      </c>
      <c r="BI6" s="295" t="n">
        <v>4772816</v>
      </c>
      <c r="BJ6" s="295" t="n">
        <v>1171584</v>
      </c>
      <c r="BL6" s="517" t="n">
        <v>2021</v>
      </c>
      <c r="BM6" s="516" t="inlineStr">
        <is>
          <t>Japão</t>
        </is>
      </c>
      <c r="BN6" s="295" t="n">
        <v>5163292</v>
      </c>
      <c r="BO6" s="295" t="n">
        <v>1283370</v>
      </c>
      <c r="BQ6" s="260">
        <f>BH6</f>
        <v/>
      </c>
      <c r="BR6" s="260">
        <f>VLOOKUP(BH6,BM:BO,2,0)</f>
        <v/>
      </c>
      <c r="BS6" s="260">
        <f>VLOOKUP(BH6,BM:BO,3,0)</f>
        <v/>
      </c>
      <c r="BV6" s="517" t="n">
        <v>2022</v>
      </c>
      <c r="BW6" s="516" t="inlineStr">
        <is>
          <t>Estados Unidos</t>
        </is>
      </c>
      <c r="BX6" s="295" t="n">
        <v>5178000</v>
      </c>
      <c r="BY6" s="295" t="n">
        <v>1418933</v>
      </c>
      <c r="CA6" s="260">
        <f>BH6</f>
        <v/>
      </c>
      <c r="CB6" s="260">
        <f>VLOOKUP(BH6,BW:BY,2,0)</f>
        <v/>
      </c>
      <c r="CC6" s="260">
        <f>VLOOKUP(BH6,BW:BY,3,0)</f>
        <v/>
      </c>
    </row>
    <row r="7" ht="13.5" customHeight="1" s="261">
      <c r="B7" s="515" t="n">
        <v>2022</v>
      </c>
      <c r="C7" s="516" t="inlineStr">
        <is>
          <t>Chile</t>
        </is>
      </c>
      <c r="D7" s="295" t="n">
        <v>48196778</v>
      </c>
      <c r="E7" s="295" t="n">
        <v>23239145</v>
      </c>
      <c r="G7" s="517" t="n">
        <v>2021</v>
      </c>
      <c r="H7" s="516" t="inlineStr">
        <is>
          <t>Argentina</t>
        </is>
      </c>
      <c r="I7" s="295" t="n">
        <v>38954576</v>
      </c>
      <c r="J7" s="295" t="n">
        <v>14453175</v>
      </c>
      <c r="L7" s="260">
        <f>C7</f>
        <v/>
      </c>
      <c r="M7" s="260">
        <f>VLOOKUP(C7,H:J,2,0)</f>
        <v/>
      </c>
      <c r="N7" s="260">
        <f>VLOOKUP(C7,H:J,3,0)</f>
        <v/>
      </c>
      <c r="Q7" s="515" t="n">
        <v>2022</v>
      </c>
      <c r="R7" s="516" t="inlineStr">
        <is>
          <t>Japão</t>
        </is>
      </c>
      <c r="S7" s="295" t="n">
        <v>8653467</v>
      </c>
      <c r="T7" s="295" t="n">
        <v>2200418</v>
      </c>
      <c r="V7" s="517" t="n">
        <v>2021</v>
      </c>
      <c r="W7" s="516" t="inlineStr">
        <is>
          <t>Uruguai</t>
        </is>
      </c>
      <c r="X7" s="295" t="n">
        <v>7905202</v>
      </c>
      <c r="Y7" s="295" t="n">
        <v>3610901</v>
      </c>
      <c r="AA7" s="260">
        <f>R7</f>
        <v/>
      </c>
      <c r="AB7" s="260">
        <f>VLOOKUP(R7,W:Y,2,0)</f>
        <v/>
      </c>
      <c r="AC7" s="260">
        <f>VLOOKUP(R7,W:Y,3,0)</f>
        <v/>
      </c>
      <c r="AF7" s="517" t="n">
        <v>2022</v>
      </c>
      <c r="AG7" s="516" t="inlineStr">
        <is>
          <t>Argentina</t>
        </is>
      </c>
      <c r="AH7" s="295" t="n">
        <v>9356580</v>
      </c>
      <c r="AI7" s="295" t="n">
        <v>3916578</v>
      </c>
      <c r="AK7" s="260">
        <f>R7</f>
        <v/>
      </c>
      <c r="AL7" s="260">
        <f>VLOOKUP(R7,AG:AI,2,0)</f>
        <v/>
      </c>
      <c r="AM7" s="260">
        <f>VLOOKUP(R7,AG:AI,3,0)</f>
        <v/>
      </c>
      <c r="AR7" s="515" t="n">
        <v>2022</v>
      </c>
      <c r="AS7" s="516" t="inlineStr">
        <is>
          <t>Estados Unidos</t>
        </is>
      </c>
      <c r="AT7" s="295" t="n">
        <v>27310652</v>
      </c>
      <c r="AU7" s="295" t="n">
        <v>7667082</v>
      </c>
      <c r="AW7" s="517" t="n">
        <v>2021</v>
      </c>
      <c r="AX7" s="516" t="inlineStr">
        <is>
          <t>Argentina</t>
        </is>
      </c>
      <c r="AY7" s="295" t="n">
        <v>18638162</v>
      </c>
      <c r="AZ7" s="295" t="n">
        <v>6536809</v>
      </c>
      <c r="BB7" s="260">
        <f>AS7</f>
        <v/>
      </c>
      <c r="BC7" s="260">
        <f>VLOOKUP(AS7,AX:AZ,2,0)</f>
        <v/>
      </c>
      <c r="BD7" s="260">
        <f>VLOOKUP(AS7,AX:AZ,3,0)</f>
        <v/>
      </c>
      <c r="BG7" s="515" t="n">
        <v>2022</v>
      </c>
      <c r="BH7" s="516" t="inlineStr">
        <is>
          <t>Hong Kong</t>
        </is>
      </c>
      <c r="BI7" s="295" t="n">
        <v>3817563</v>
      </c>
      <c r="BJ7" s="295" t="n">
        <v>1907470</v>
      </c>
      <c r="BL7" s="517" t="n">
        <v>2021</v>
      </c>
      <c r="BM7" s="516" t="inlineStr">
        <is>
          <t>Estados Unidos</t>
        </is>
      </c>
      <c r="BN7" s="295" t="n">
        <v>2313614</v>
      </c>
      <c r="BO7" s="295" t="n">
        <v>626950</v>
      </c>
      <c r="BQ7" s="260">
        <f>BH7</f>
        <v/>
      </c>
      <c r="BR7" s="260">
        <f>VLOOKUP(BH7,BM:BO,2,0)</f>
        <v/>
      </c>
      <c r="BS7" s="260">
        <f>VLOOKUP(BH7,BM:BO,3,0)</f>
        <v/>
      </c>
      <c r="BV7" s="517" t="n">
        <v>2022</v>
      </c>
      <c r="BW7" s="516" t="inlineStr">
        <is>
          <t>Hong Kong</t>
        </is>
      </c>
      <c r="BX7" s="295" t="n">
        <v>5018268</v>
      </c>
      <c r="BY7" s="295" t="n">
        <v>2393586</v>
      </c>
      <c r="CA7" s="260">
        <f>BH7</f>
        <v/>
      </c>
      <c r="CB7" s="260">
        <f>VLOOKUP(BH7,BW:BY,2,0)</f>
        <v/>
      </c>
      <c r="CC7" s="260">
        <f>VLOOKUP(BH7,BW:BY,3,0)</f>
        <v/>
      </c>
    </row>
    <row r="8" ht="13.5" customHeight="1" s="261">
      <c r="B8" s="515" t="n">
        <v>2022</v>
      </c>
      <c r="C8" s="516" t="inlineStr">
        <is>
          <t>Japão</t>
        </is>
      </c>
      <c r="D8" s="295" t="n">
        <v>48077681</v>
      </c>
      <c r="E8" s="295" t="n">
        <v>12200956</v>
      </c>
      <c r="G8" s="517" t="n">
        <v>2021</v>
      </c>
      <c r="H8" s="516" t="inlineStr">
        <is>
          <t>Vietnã</t>
        </is>
      </c>
      <c r="I8" s="295" t="n">
        <v>29512774</v>
      </c>
      <c r="J8" s="295" t="n">
        <v>13219481</v>
      </c>
      <c r="L8" s="260">
        <f>C8</f>
        <v/>
      </c>
      <c r="M8" s="260">
        <f>VLOOKUP(C8,H:J,2,0)</f>
        <v/>
      </c>
      <c r="N8" s="260">
        <f>VLOOKUP(C8,H:J,3,0)</f>
        <v/>
      </c>
      <c r="Q8" s="515" t="n">
        <v>2022</v>
      </c>
      <c r="R8" s="516" t="inlineStr">
        <is>
          <t>Tailândia</t>
        </is>
      </c>
      <c r="S8" s="295" t="n">
        <v>8045789</v>
      </c>
      <c r="T8" s="295" t="n">
        <v>3363609</v>
      </c>
      <c r="V8" s="517" t="n">
        <v>2021</v>
      </c>
      <c r="W8" s="516" t="inlineStr">
        <is>
          <t>Filipinas</t>
        </is>
      </c>
      <c r="X8" s="295" t="n">
        <v>5872474</v>
      </c>
      <c r="Y8" s="295" t="n">
        <v>2883632</v>
      </c>
      <c r="AA8" s="260">
        <f>R8</f>
        <v/>
      </c>
      <c r="AB8" s="260">
        <f>VLOOKUP(R8,W:Y,2,0)</f>
        <v/>
      </c>
      <c r="AC8" s="260">
        <f>VLOOKUP(R8,W:Y,3,0)</f>
        <v/>
      </c>
      <c r="AF8" s="517" t="n">
        <v>2022</v>
      </c>
      <c r="AG8" s="516" t="inlineStr">
        <is>
          <t>Chile</t>
        </is>
      </c>
      <c r="AH8" s="295" t="n">
        <v>8987401</v>
      </c>
      <c r="AI8" s="295" t="n">
        <v>4034008</v>
      </c>
      <c r="AK8" s="260">
        <f>R8</f>
        <v/>
      </c>
      <c r="AL8" s="260">
        <f>VLOOKUP(R8,AG:AI,2,0)</f>
        <v/>
      </c>
      <c r="AM8" s="260">
        <f>VLOOKUP(R8,AG:AI,3,0)</f>
        <v/>
      </c>
      <c r="AR8" s="515" t="n">
        <v>2022</v>
      </c>
      <c r="AS8" s="516" t="inlineStr">
        <is>
          <t>Argentina</t>
        </is>
      </c>
      <c r="AT8" s="295" t="n">
        <v>22607335</v>
      </c>
      <c r="AU8" s="295" t="n">
        <v>9326865</v>
      </c>
      <c r="AW8" s="517" t="n">
        <v>2021</v>
      </c>
      <c r="AX8" s="516" t="inlineStr">
        <is>
          <t>Estados Unidos</t>
        </is>
      </c>
      <c r="AY8" s="295" t="n">
        <v>15984549</v>
      </c>
      <c r="AZ8" s="295" t="n">
        <v>4440240</v>
      </c>
      <c r="BB8" s="260">
        <f>AS8</f>
        <v/>
      </c>
      <c r="BC8" s="260">
        <f>VLOOKUP(AS8,AX:AZ,2,0)</f>
        <v/>
      </c>
      <c r="BD8" s="260">
        <f>VLOOKUP(AS8,AX:AZ,3,0)</f>
        <v/>
      </c>
      <c r="BG8" s="515" t="n">
        <v>2022</v>
      </c>
      <c r="BH8" s="516" t="inlineStr">
        <is>
          <t>Argentina</t>
        </is>
      </c>
      <c r="BI8" s="295" t="n">
        <v>3514117</v>
      </c>
      <c r="BJ8" s="295" t="n">
        <v>1382482</v>
      </c>
      <c r="BL8" s="517" t="n">
        <v>2021</v>
      </c>
      <c r="BM8" s="516" t="inlineStr">
        <is>
          <t>Argentina</t>
        </is>
      </c>
      <c r="BN8" s="295" t="n">
        <v>1790383</v>
      </c>
      <c r="BO8" s="295" t="n">
        <v>643474</v>
      </c>
      <c r="BQ8" s="260">
        <f>BH8</f>
        <v/>
      </c>
      <c r="BR8" s="260">
        <f>VLOOKUP(BH8,BM:BO,2,0)</f>
        <v/>
      </c>
      <c r="BS8" s="260">
        <f>VLOOKUP(BH8,BM:BO,3,0)</f>
        <v/>
      </c>
      <c r="BV8" s="517" t="n">
        <v>2022</v>
      </c>
      <c r="BW8" s="516" t="inlineStr">
        <is>
          <t>Rússia</t>
        </is>
      </c>
      <c r="BX8" s="295" t="n">
        <v>4950913</v>
      </c>
      <c r="BY8" s="295" t="n">
        <v>2176150</v>
      </c>
      <c r="CA8" s="260">
        <f>BH8</f>
        <v/>
      </c>
      <c r="CB8" s="260">
        <f>VLOOKUP(BH8,BW:BY,2,0)</f>
        <v/>
      </c>
      <c r="CC8" s="260">
        <f>VLOOKUP(BH8,BW:BY,3,0)</f>
        <v/>
      </c>
    </row>
    <row r="9" ht="13.5" customHeight="1" s="261">
      <c r="B9" s="515" t="n">
        <v>2022</v>
      </c>
      <c r="C9" s="516" t="inlineStr">
        <is>
          <t>Uruguai</t>
        </is>
      </c>
      <c r="D9" s="295" t="n">
        <v>45210052</v>
      </c>
      <c r="E9" s="295" t="n">
        <v>21662100</v>
      </c>
      <c r="G9" s="517" t="n">
        <v>2021</v>
      </c>
      <c r="H9" s="516" t="inlineStr">
        <is>
          <t>Japão</t>
        </is>
      </c>
      <c r="I9" s="295" t="n">
        <v>24131050</v>
      </c>
      <c r="J9" s="295" t="n">
        <v>5838069</v>
      </c>
      <c r="L9" s="260">
        <f>C9</f>
        <v/>
      </c>
      <c r="M9" s="260">
        <f>VLOOKUP(C9,H:J,2,0)</f>
        <v/>
      </c>
      <c r="N9" s="260">
        <f>VLOOKUP(C9,H:J,3,0)</f>
        <v/>
      </c>
      <c r="Q9" s="515" t="n">
        <v>2022</v>
      </c>
      <c r="R9" s="516" t="inlineStr">
        <is>
          <t>Argentina</t>
        </is>
      </c>
      <c r="S9" s="295" t="n">
        <v>7223473</v>
      </c>
      <c r="T9" s="295" t="n">
        <v>3005375</v>
      </c>
      <c r="V9" s="517" t="n">
        <v>2021</v>
      </c>
      <c r="W9" s="516" t="inlineStr">
        <is>
          <t>Argentina</t>
        </is>
      </c>
      <c r="X9" s="295" t="n">
        <v>5796420</v>
      </c>
      <c r="Y9" s="295" t="n">
        <v>2223913</v>
      </c>
      <c r="AA9" s="260">
        <f>R9</f>
        <v/>
      </c>
      <c r="AB9" s="260">
        <f>VLOOKUP(R9,W:Y,2,0)</f>
        <v/>
      </c>
      <c r="AC9" s="260">
        <f>VLOOKUP(R9,W:Y,3,0)</f>
        <v/>
      </c>
      <c r="AF9" s="517" t="n">
        <v>2022</v>
      </c>
      <c r="AG9" s="516" t="inlineStr">
        <is>
          <t>Uruguai</t>
        </is>
      </c>
      <c r="AH9" s="295" t="n">
        <v>7437284</v>
      </c>
      <c r="AI9" s="295" t="n">
        <v>3481965</v>
      </c>
      <c r="AK9" s="260">
        <f>R9</f>
        <v/>
      </c>
      <c r="AL9" s="260">
        <f>VLOOKUP(R9,AG:AI,2,0)</f>
        <v/>
      </c>
      <c r="AM9" s="260">
        <f>VLOOKUP(R9,AG:AI,3,0)</f>
        <v/>
      </c>
      <c r="AR9" s="515" t="n">
        <v>2022</v>
      </c>
      <c r="AS9" s="516" t="inlineStr">
        <is>
          <t>Rússia</t>
        </is>
      </c>
      <c r="AT9" s="295" t="n">
        <v>12718291</v>
      </c>
      <c r="AU9" s="295" t="n">
        <v>5615780</v>
      </c>
      <c r="AW9" s="517" t="n">
        <v>2021</v>
      </c>
      <c r="AX9" s="516" t="inlineStr">
        <is>
          <t>Uruguai</t>
        </is>
      </c>
      <c r="AY9" s="295" t="n">
        <v>9281763</v>
      </c>
      <c r="AZ9" s="295" t="n">
        <v>4184563</v>
      </c>
      <c r="BB9" s="260">
        <f>AS9</f>
        <v/>
      </c>
      <c r="BC9" s="260">
        <f>VLOOKUP(AS9,AX:AZ,2,0)</f>
        <v/>
      </c>
      <c r="BD9" s="260">
        <f>VLOOKUP(AS9,AX:AZ,3,0)</f>
        <v/>
      </c>
      <c r="BG9" s="515" t="n">
        <v>2022</v>
      </c>
      <c r="BH9" s="516" t="inlineStr">
        <is>
          <t>Coreia do Sul</t>
        </is>
      </c>
      <c r="BI9" s="295" t="n">
        <v>2955195</v>
      </c>
      <c r="BJ9" s="295" t="n">
        <v>942271</v>
      </c>
      <c r="BL9" s="517" t="n">
        <v>2021</v>
      </c>
      <c r="BM9" s="516" t="inlineStr">
        <is>
          <t>Singapura</t>
        </is>
      </c>
      <c r="BN9" s="295" t="n">
        <v>1732212</v>
      </c>
      <c r="BO9" s="295" t="n">
        <v>676485</v>
      </c>
      <c r="BQ9" s="260">
        <f>BH9</f>
        <v/>
      </c>
      <c r="BR9" s="260">
        <f>VLOOKUP(BH9,BM:BO,2,0)</f>
        <v/>
      </c>
      <c r="BS9" s="260">
        <f>VLOOKUP(BH9,BM:BO,3,0)</f>
        <v/>
      </c>
      <c r="BV9" s="517" t="n">
        <v>2022</v>
      </c>
      <c r="BW9" s="516" t="inlineStr">
        <is>
          <t>Argentina</t>
        </is>
      </c>
      <c r="BX9" s="295" t="n">
        <v>3178165</v>
      </c>
      <c r="BY9" s="295" t="n">
        <v>1288471</v>
      </c>
      <c r="CA9" s="260">
        <f>BH9</f>
        <v/>
      </c>
      <c r="CB9" s="260">
        <f>VLOOKUP(BH9,BW:BY,2,0)</f>
        <v/>
      </c>
      <c r="CC9" s="260">
        <f>VLOOKUP(BH9,BW:BY,3,0)</f>
        <v/>
      </c>
    </row>
    <row r="10" ht="13.5" customHeight="1" s="261">
      <c r="B10" s="515" t="n">
        <v>2022</v>
      </c>
      <c r="C10" s="516" t="inlineStr">
        <is>
          <t>Vietnã</t>
        </is>
      </c>
      <c r="D10" s="295" t="n">
        <v>37577851</v>
      </c>
      <c r="E10" s="295" t="n">
        <v>17008308</v>
      </c>
      <c r="G10" s="517" t="n">
        <v>2021</v>
      </c>
      <c r="H10" s="516" t="inlineStr">
        <is>
          <t>Filipinas</t>
        </is>
      </c>
      <c r="I10" s="295" t="n">
        <v>20580140</v>
      </c>
      <c r="J10" s="295" t="n">
        <v>10947788</v>
      </c>
      <c r="L10" s="260">
        <f>C10</f>
        <v/>
      </c>
      <c r="M10" s="260">
        <f>VLOOKUP(C10,H:J,2,0)</f>
        <v/>
      </c>
      <c r="N10" s="260">
        <f>VLOOKUP(C10,H:J,3,0)</f>
        <v/>
      </c>
      <c r="Q10" s="515" t="n">
        <v>2022</v>
      </c>
      <c r="R10" s="516" t="inlineStr">
        <is>
          <t>Chile</t>
        </is>
      </c>
      <c r="S10" s="295" t="n">
        <v>6881338</v>
      </c>
      <c r="T10" s="295" t="n">
        <v>3056870</v>
      </c>
      <c r="V10" s="517" t="n">
        <v>2021</v>
      </c>
      <c r="W10" s="516" t="inlineStr">
        <is>
          <t>Japão</t>
        </is>
      </c>
      <c r="X10" s="295" t="n">
        <v>5164637</v>
      </c>
      <c r="Y10" s="295" t="n">
        <v>1283831</v>
      </c>
      <c r="AA10" s="260">
        <f>R10</f>
        <v/>
      </c>
      <c r="AB10" s="260">
        <f>VLOOKUP(R10,W:Y,2,0)</f>
        <v/>
      </c>
      <c r="AC10" s="260">
        <f>VLOOKUP(R10,W:Y,3,0)</f>
        <v/>
      </c>
      <c r="AF10" s="517" t="n">
        <v>2022</v>
      </c>
      <c r="AG10" s="516" t="inlineStr">
        <is>
          <t>Rússia</t>
        </is>
      </c>
      <c r="AH10" s="295" t="n">
        <v>5584459</v>
      </c>
      <c r="AI10" s="295" t="n">
        <v>2402969</v>
      </c>
      <c r="AK10" s="260">
        <f>R10</f>
        <v/>
      </c>
      <c r="AL10" s="260">
        <f>VLOOKUP(R10,AG:AI,2,0)</f>
        <v/>
      </c>
      <c r="AM10" s="260">
        <f>VLOOKUP(R10,AG:AI,3,0)</f>
        <v/>
      </c>
      <c r="AR10" s="515" t="n">
        <v>2022</v>
      </c>
      <c r="AS10" s="516" t="inlineStr">
        <is>
          <t>Singapura</t>
        </is>
      </c>
      <c r="AT10" s="295" t="n">
        <v>11997872</v>
      </c>
      <c r="AU10" s="295" t="n">
        <v>5284431</v>
      </c>
      <c r="AW10" s="517" t="n">
        <v>2021</v>
      </c>
      <c r="AX10" s="516" t="inlineStr">
        <is>
          <t>Singapura</t>
        </is>
      </c>
      <c r="AY10" s="295" t="n">
        <v>6895905</v>
      </c>
      <c r="AZ10" s="295" t="n">
        <v>2732842</v>
      </c>
      <c r="BB10" s="260">
        <f>AS10</f>
        <v/>
      </c>
      <c r="BC10" s="260">
        <f>VLOOKUP(AS10,AX:AZ,2,0)</f>
        <v/>
      </c>
      <c r="BD10" s="260">
        <f>VLOOKUP(AS10,AX:AZ,3,0)</f>
        <v/>
      </c>
      <c r="BG10" s="515" t="n">
        <v>2022</v>
      </c>
      <c r="BH10" s="516" t="inlineStr">
        <is>
          <t>Tailândia</t>
        </is>
      </c>
      <c r="BI10" s="295" t="n">
        <v>1861411</v>
      </c>
      <c r="BJ10" s="295" t="n">
        <v>779471</v>
      </c>
      <c r="BL10" s="517" t="n">
        <v>2021</v>
      </c>
      <c r="BM10" s="516" t="inlineStr">
        <is>
          <t>Uruguai</t>
        </is>
      </c>
      <c r="BN10" s="295" t="n">
        <v>1603808</v>
      </c>
      <c r="BO10" s="295" t="n">
        <v>784983</v>
      </c>
      <c r="BQ10" s="260">
        <f>BH10</f>
        <v/>
      </c>
      <c r="BR10" s="260">
        <f>VLOOKUP(BH10,BM:BO,2,0)</f>
        <v/>
      </c>
      <c r="BS10" s="260">
        <f>VLOOKUP(BH10,BM:BO,3,0)</f>
        <v/>
      </c>
      <c r="BV10" s="517" t="n">
        <v>2022</v>
      </c>
      <c r="BW10" s="516" t="inlineStr">
        <is>
          <t>Coreia do Sul</t>
        </is>
      </c>
      <c r="BX10" s="295" t="n">
        <v>2161792</v>
      </c>
      <c r="BY10" s="295" t="n">
        <v>666305</v>
      </c>
      <c r="CA10" s="260">
        <f>BH10</f>
        <v/>
      </c>
      <c r="CB10" s="260">
        <f>VLOOKUP(BH10,BW:BY,2,0)</f>
        <v/>
      </c>
      <c r="CC10" s="260">
        <f>VLOOKUP(BH10,BW:BY,3,0)</f>
        <v/>
      </c>
    </row>
    <row r="11" ht="13.5" customHeight="1" s="261">
      <c r="B11" s="515" t="n">
        <v>2022</v>
      </c>
      <c r="C11" s="516" t="inlineStr">
        <is>
          <t>Estados Unidos</t>
        </is>
      </c>
      <c r="D11" s="295" t="n">
        <v>27373440</v>
      </c>
      <c r="E11" s="295" t="n">
        <v>7690653</v>
      </c>
      <c r="G11" s="517" t="n">
        <v>2021</v>
      </c>
      <c r="H11" s="516" t="inlineStr">
        <is>
          <t>Estados Unidos</t>
        </is>
      </c>
      <c r="I11" s="295" t="n">
        <v>16220597</v>
      </c>
      <c r="J11" s="295" t="n">
        <v>4537350</v>
      </c>
      <c r="L11" s="260">
        <f>C11</f>
        <v/>
      </c>
      <c r="M11" s="260">
        <f>VLOOKUP(C11,H:J,2,0)</f>
        <v/>
      </c>
      <c r="N11" s="260">
        <f>VLOOKUP(C11,H:J,3,0)</f>
        <v/>
      </c>
      <c r="Q11" s="515" t="n">
        <v>2022</v>
      </c>
      <c r="R11" s="516" t="inlineStr">
        <is>
          <t>Uruguai</t>
        </is>
      </c>
      <c r="S11" s="295" t="n">
        <v>6609294</v>
      </c>
      <c r="T11" s="295" t="n">
        <v>3104383</v>
      </c>
      <c r="V11" s="517" t="n">
        <v>2021</v>
      </c>
      <c r="W11" s="516" t="inlineStr">
        <is>
          <t>África do Sul</t>
        </is>
      </c>
      <c r="X11" s="295" t="n">
        <v>2782720</v>
      </c>
      <c r="Y11" s="295" t="n">
        <v>942219</v>
      </c>
      <c r="AA11" s="260">
        <f>R11</f>
        <v/>
      </c>
      <c r="AB11" s="260">
        <f>VLOOKUP(R11,W:Y,2,0)</f>
        <v/>
      </c>
      <c r="AC11" s="260">
        <f>VLOOKUP(R11,W:Y,3,0)</f>
        <v/>
      </c>
      <c r="AF11" s="517" t="n">
        <v>2022</v>
      </c>
      <c r="AG11" s="516" t="inlineStr">
        <is>
          <t>Vietnã</t>
        </is>
      </c>
      <c r="AH11" s="295" t="n">
        <v>5365020</v>
      </c>
      <c r="AI11" s="295" t="n">
        <v>2304284</v>
      </c>
      <c r="AK11" s="260">
        <f>R11</f>
        <v/>
      </c>
      <c r="AL11" s="260">
        <f>VLOOKUP(R11,AG:AI,2,0)</f>
        <v/>
      </c>
      <c r="AM11" s="260">
        <f>VLOOKUP(R11,AG:AI,3,0)</f>
        <v/>
      </c>
      <c r="AR11" s="515" t="n">
        <v>2022</v>
      </c>
      <c r="AS11" s="516" t="inlineStr">
        <is>
          <t>Coreia do Sul</t>
        </is>
      </c>
      <c r="AT11" s="295" t="n">
        <v>11410722</v>
      </c>
      <c r="AU11" s="295" t="n">
        <v>3746637</v>
      </c>
      <c r="AW11" s="517" t="n">
        <v>2021</v>
      </c>
      <c r="AX11" s="516" t="inlineStr">
        <is>
          <t>Emirados Árabes Unidos</t>
        </is>
      </c>
      <c r="AY11" s="295" t="n">
        <v>4446395</v>
      </c>
      <c r="AZ11" s="295" t="n">
        <v>1512849</v>
      </c>
      <c r="BB11" s="260">
        <f>AS11</f>
        <v/>
      </c>
      <c r="BC11" s="260">
        <f>VLOOKUP(AS11,AX:AZ,2,0)</f>
        <v/>
      </c>
      <c r="BD11" s="260">
        <f>VLOOKUP(AS11,AX:AZ,3,0)</f>
        <v/>
      </c>
      <c r="BG11" s="515" t="n">
        <v>2022</v>
      </c>
      <c r="BH11" s="516" t="inlineStr">
        <is>
          <t>Singapura</t>
        </is>
      </c>
      <c r="BI11" s="295" t="n">
        <v>1615399</v>
      </c>
      <c r="BJ11" s="295" t="n">
        <v>660912</v>
      </c>
      <c r="BL11" s="517" t="n">
        <v>2021</v>
      </c>
      <c r="BM11" s="516" t="inlineStr">
        <is>
          <t>Emirados Árabes Unidos</t>
        </is>
      </c>
      <c r="BN11" s="295" t="n">
        <v>1224461</v>
      </c>
      <c r="BO11" s="295" t="n">
        <v>406630</v>
      </c>
      <c r="BQ11" s="260">
        <f>BH11</f>
        <v/>
      </c>
      <c r="BR11" s="260">
        <f>VLOOKUP(BH11,BM:BO,2,0)</f>
        <v/>
      </c>
      <c r="BS11" s="260">
        <f>VLOOKUP(BH11,BM:BO,3,0)</f>
        <v/>
      </c>
      <c r="BV11" s="517" t="n">
        <v>2022</v>
      </c>
      <c r="BW11" s="516" t="inlineStr">
        <is>
          <t>Singapura</t>
        </is>
      </c>
      <c r="BX11" s="295" t="n">
        <v>2072810</v>
      </c>
      <c r="BY11" s="295" t="n">
        <v>795188</v>
      </c>
      <c r="CA11" s="260">
        <f>BH11</f>
        <v/>
      </c>
      <c r="CB11" s="260">
        <f>VLOOKUP(BH11,BW:BY,2,0)</f>
        <v/>
      </c>
      <c r="CC11" s="260">
        <f>VLOOKUP(BH11,BW:BY,3,0)</f>
        <v/>
      </c>
    </row>
    <row r="12" ht="13.5" customHeight="1" s="261">
      <c r="B12" s="515" t="n">
        <v>2022</v>
      </c>
      <c r="C12" s="516" t="inlineStr">
        <is>
          <t>Tailândia</t>
        </is>
      </c>
      <c r="D12" s="295" t="n">
        <v>25710248</v>
      </c>
      <c r="E12" s="295" t="n">
        <v>11367567</v>
      </c>
      <c r="G12" s="517" t="n">
        <v>2021</v>
      </c>
      <c r="H12" s="516" t="inlineStr">
        <is>
          <t>Angola</t>
        </is>
      </c>
      <c r="I12" s="295" t="n">
        <v>13579301</v>
      </c>
      <c r="J12" s="295" t="n">
        <v>16581265</v>
      </c>
      <c r="L12" s="260">
        <f>C12</f>
        <v/>
      </c>
      <c r="M12" s="260">
        <f>VLOOKUP(C12,H:J,2,0)</f>
        <v/>
      </c>
      <c r="N12" s="260">
        <f>VLOOKUP(C12,H:J,3,0)</f>
        <v/>
      </c>
      <c r="Q12" s="515" t="n">
        <v>2022</v>
      </c>
      <c r="R12" s="516" t="inlineStr">
        <is>
          <t>Estados Unidos</t>
        </is>
      </c>
      <c r="S12" s="295" t="n">
        <v>4835278</v>
      </c>
      <c r="T12" s="295" t="n">
        <v>1195079</v>
      </c>
      <c r="V12" s="517" t="n">
        <v>2021</v>
      </c>
      <c r="W12" s="516" t="inlineStr">
        <is>
          <t>Angola</t>
        </is>
      </c>
      <c r="X12" s="295" t="n">
        <v>2444993</v>
      </c>
      <c r="Y12" s="295" t="n">
        <v>2785340</v>
      </c>
      <c r="AA12" s="260">
        <f>R12</f>
        <v/>
      </c>
      <c r="AB12" s="260">
        <f>VLOOKUP(R12,W:Y,2,0)</f>
        <v/>
      </c>
      <c r="AC12" s="260">
        <f>VLOOKUP(R12,W:Y,3,0)</f>
        <v/>
      </c>
      <c r="AF12" s="517" t="n">
        <v>2022</v>
      </c>
      <c r="AG12" s="516" t="inlineStr">
        <is>
          <t>Estados Unidos</t>
        </is>
      </c>
      <c r="AH12" s="295" t="n">
        <v>5178000</v>
      </c>
      <c r="AI12" s="295" t="n">
        <v>1418933</v>
      </c>
      <c r="AK12" s="260">
        <f>R12</f>
        <v/>
      </c>
      <c r="AL12" s="260">
        <f>VLOOKUP(R12,AG:AI,2,0)</f>
        <v/>
      </c>
      <c r="AM12" s="260">
        <f>VLOOKUP(R12,AG:AI,3,0)</f>
        <v/>
      </c>
      <c r="AR12" s="515" t="n">
        <v>2022</v>
      </c>
      <c r="AS12" s="516" t="inlineStr">
        <is>
          <t>Geórgia</t>
        </is>
      </c>
      <c r="AT12" s="295" t="n">
        <v>8050268</v>
      </c>
      <c r="AU12" s="295" t="n">
        <v>4194012</v>
      </c>
      <c r="AW12" s="517" t="n">
        <v>2021</v>
      </c>
      <c r="AX12" s="516" t="inlineStr">
        <is>
          <t>Coreia do Sul</t>
        </is>
      </c>
      <c r="AY12" s="295" t="n">
        <v>4279795</v>
      </c>
      <c r="AZ12" s="295" t="n">
        <v>1860683</v>
      </c>
      <c r="BB12" s="260">
        <f>AS12</f>
        <v/>
      </c>
      <c r="BC12" s="260">
        <f>VLOOKUP(AS12,AX:AZ,2,0)</f>
        <v/>
      </c>
      <c r="BD12" s="260">
        <f>VLOOKUP(AS12,AX:AZ,3,0)</f>
        <v/>
      </c>
      <c r="BG12" s="515" t="n">
        <v>2022</v>
      </c>
      <c r="BH12" s="516" t="inlineStr">
        <is>
          <t>Congo, República Democrática</t>
        </is>
      </c>
      <c r="BI12" s="295" t="n">
        <v>1346537</v>
      </c>
      <c r="BJ12" s="295" t="n">
        <v>869960</v>
      </c>
      <c r="BL12" s="517" t="n">
        <v>2021</v>
      </c>
      <c r="BM12" s="516" t="inlineStr">
        <is>
          <t>Angola</t>
        </is>
      </c>
      <c r="BN12" s="295" t="n">
        <v>1004601</v>
      </c>
      <c r="BO12" s="295" t="n">
        <v>899759</v>
      </c>
      <c r="BQ12" s="260">
        <f>BH12</f>
        <v/>
      </c>
      <c r="BR12" s="260">
        <f>VLOOKUP(BH12,BM:BO,2,0)</f>
        <v/>
      </c>
      <c r="BS12" s="260">
        <f>VLOOKUP(BH12,BM:BO,3,0)</f>
        <v/>
      </c>
      <c r="BV12" s="517" t="n">
        <v>2022</v>
      </c>
      <c r="BW12" s="516" t="inlineStr">
        <is>
          <t>Geórgia</t>
        </is>
      </c>
      <c r="BX12" s="295" t="n">
        <v>1508341</v>
      </c>
      <c r="BY12" s="295" t="n">
        <v>770386</v>
      </c>
      <c r="CA12" s="260">
        <f>BH12</f>
        <v/>
      </c>
      <c r="CB12" s="260">
        <f>VLOOKUP(BH12,BW:BY,2,0)</f>
        <v/>
      </c>
      <c r="CC12" s="260">
        <f>VLOOKUP(BH12,BW:BY,3,0)</f>
        <v/>
      </c>
    </row>
    <row r="13" ht="13.5" customHeight="1" s="261">
      <c r="B13" s="515" t="n">
        <v>2022</v>
      </c>
      <c r="C13" s="516" t="inlineStr">
        <is>
          <t>Rússia</t>
        </is>
      </c>
      <c r="D13" s="295" t="n">
        <v>23023799</v>
      </c>
      <c r="E13" s="295" t="n">
        <v>9943016</v>
      </c>
      <c r="G13" s="517" t="n">
        <v>2021</v>
      </c>
      <c r="H13" s="516" t="inlineStr">
        <is>
          <t>África do Sul</t>
        </is>
      </c>
      <c r="I13" s="295" t="n">
        <v>11982882</v>
      </c>
      <c r="J13" s="295" t="n">
        <v>4238363</v>
      </c>
      <c r="L13" s="260">
        <f>C13</f>
        <v/>
      </c>
      <c r="M13" s="260">
        <f>VLOOKUP(C13,H:J,2,0)</f>
        <v/>
      </c>
      <c r="N13" s="260">
        <f>VLOOKUP(C13,H:J,3,0)</f>
        <v/>
      </c>
      <c r="Q13" s="515" t="n">
        <v>2022</v>
      </c>
      <c r="R13" s="516" t="inlineStr">
        <is>
          <t>Angola</t>
        </is>
      </c>
      <c r="S13" s="295" t="n">
        <v>3815986</v>
      </c>
      <c r="T13" s="295" t="n">
        <v>2788692</v>
      </c>
      <c r="V13" s="517" t="n">
        <v>2021</v>
      </c>
      <c r="W13" s="516" t="inlineStr">
        <is>
          <t>Estados Unidos</t>
        </is>
      </c>
      <c r="X13" s="295" t="n">
        <v>2382132</v>
      </c>
      <c r="Y13" s="295" t="n">
        <v>654612</v>
      </c>
      <c r="AA13" s="260">
        <f>R13</f>
        <v/>
      </c>
      <c r="AB13" s="260">
        <f>VLOOKUP(R13,W:Y,2,0)</f>
        <v/>
      </c>
      <c r="AC13" s="260">
        <f>VLOOKUP(R13,W:Y,3,0)</f>
        <v/>
      </c>
      <c r="AF13" s="517" t="n">
        <v>2022</v>
      </c>
      <c r="AG13" s="516" t="inlineStr">
        <is>
          <t>Tailândia</t>
        </is>
      </c>
      <c r="AH13" s="295" t="n">
        <v>4816992</v>
      </c>
      <c r="AI13" s="295" t="n">
        <v>1986212</v>
      </c>
      <c r="AK13" s="260">
        <f>R13</f>
        <v/>
      </c>
      <c r="AL13" s="260">
        <f>VLOOKUP(R13,AG:AI,2,0)</f>
        <v/>
      </c>
      <c r="AM13" s="260">
        <f>VLOOKUP(R13,AG:AI,3,0)</f>
        <v/>
      </c>
      <c r="AR13" s="515" t="n">
        <v>2022</v>
      </c>
      <c r="AS13" s="516" t="inlineStr">
        <is>
          <t>Uruguai</t>
        </is>
      </c>
      <c r="AT13" s="295" t="n">
        <v>7505139</v>
      </c>
      <c r="AU13" s="295" t="n">
        <v>3275700</v>
      </c>
      <c r="AW13" s="517" t="n">
        <v>2021</v>
      </c>
      <c r="AX13" s="516" t="inlineStr">
        <is>
          <t>Angola</t>
        </is>
      </c>
      <c r="AY13" s="295" t="n">
        <v>3780260</v>
      </c>
      <c r="AZ13" s="295" t="n">
        <v>4063638</v>
      </c>
      <c r="BB13" s="260">
        <f>AS13</f>
        <v/>
      </c>
      <c r="BC13" s="260">
        <f>VLOOKUP(AS13,AX:AZ,2,0)</f>
        <v/>
      </c>
      <c r="BD13" s="260">
        <f>VLOOKUP(AS13,AX:AZ,3,0)</f>
        <v/>
      </c>
      <c r="BG13" s="515" t="n">
        <v>2022</v>
      </c>
      <c r="BH13" s="516" t="inlineStr">
        <is>
          <t>Porto Rico</t>
        </is>
      </c>
      <c r="BI13" s="295" t="n">
        <v>1134604</v>
      </c>
      <c r="BJ13" s="295" t="n">
        <v>528200</v>
      </c>
      <c r="BL13" s="517" t="n">
        <v>2021</v>
      </c>
      <c r="BM13" s="516" t="inlineStr">
        <is>
          <t>Coreia do Sul</t>
        </is>
      </c>
      <c r="BN13" s="295" t="n">
        <v>828056</v>
      </c>
      <c r="BO13" s="295" t="n">
        <v>318119</v>
      </c>
      <c r="BQ13" s="260">
        <f>BH13</f>
        <v/>
      </c>
      <c r="BR13" s="260">
        <f>VLOOKUP(BH13,BM:BO,2,0)</f>
        <v/>
      </c>
      <c r="BS13" s="260">
        <f>VLOOKUP(BH13,BM:BO,3,0)</f>
        <v/>
      </c>
      <c r="BV13" s="517" t="n">
        <v>2022</v>
      </c>
      <c r="BW13" s="516" t="inlineStr">
        <is>
          <t>Congo, República Democrática</t>
        </is>
      </c>
      <c r="BX13" s="295" t="n">
        <v>1170645</v>
      </c>
      <c r="BY13" s="295" t="n">
        <v>699529</v>
      </c>
      <c r="CA13" s="260">
        <f>BH13</f>
        <v/>
      </c>
      <c r="CB13" s="260">
        <f>VLOOKUP(BH13,BW:BY,2,0)</f>
        <v/>
      </c>
      <c r="CC13" s="260">
        <f>VLOOKUP(BH13,BW:BY,3,0)</f>
        <v/>
      </c>
    </row>
    <row r="14" ht="13.5" customHeight="1" s="261">
      <c r="B14" s="515" t="n">
        <v>2022</v>
      </c>
      <c r="C14" s="516" t="inlineStr">
        <is>
          <t>Geórgia</t>
        </is>
      </c>
      <c r="D14" s="295" t="n">
        <v>15862846</v>
      </c>
      <c r="E14" s="295" t="n">
        <v>8394659</v>
      </c>
      <c r="G14" s="517" t="n">
        <v>2021</v>
      </c>
      <c r="H14" s="516" t="inlineStr">
        <is>
          <t>Geórgia</t>
        </is>
      </c>
      <c r="I14" s="295" t="n">
        <v>10157218</v>
      </c>
      <c r="J14" s="295" t="n">
        <v>4883972</v>
      </c>
      <c r="L14" s="260">
        <f>C14</f>
        <v/>
      </c>
      <c r="M14" s="260">
        <f>VLOOKUP(C14,H:J,2,0)</f>
        <v/>
      </c>
      <c r="N14" s="260">
        <f>VLOOKUP(C14,H:J,3,0)</f>
        <v/>
      </c>
      <c r="Q14" s="515" t="n">
        <v>2022</v>
      </c>
      <c r="R14" s="516" t="inlineStr">
        <is>
          <t>Geórgia</t>
        </is>
      </c>
      <c r="S14" s="295" t="n">
        <v>3181901</v>
      </c>
      <c r="T14" s="295" t="n">
        <v>1678343</v>
      </c>
      <c r="V14" s="517" t="n">
        <v>2021</v>
      </c>
      <c r="W14" s="516" t="inlineStr">
        <is>
          <t>Geórgia</t>
        </is>
      </c>
      <c r="X14" s="295" t="n">
        <v>2089173</v>
      </c>
      <c r="Y14" s="295" t="n">
        <v>1010295</v>
      </c>
      <c r="AA14" s="260">
        <f>R14</f>
        <v/>
      </c>
      <c r="AB14" s="260">
        <f>VLOOKUP(R14,W:Y,2,0)</f>
        <v/>
      </c>
      <c r="AC14" s="260">
        <f>VLOOKUP(R14,W:Y,3,0)</f>
        <v/>
      </c>
      <c r="AF14" s="517" t="n">
        <v>2022</v>
      </c>
      <c r="AG14" s="516" t="inlineStr">
        <is>
          <t>Angola</t>
        </is>
      </c>
      <c r="AH14" s="295" t="n">
        <v>4270262</v>
      </c>
      <c r="AI14" s="295" t="n">
        <v>3640386</v>
      </c>
      <c r="AK14" s="260">
        <f>R14</f>
        <v/>
      </c>
      <c r="AL14" s="260">
        <f>VLOOKUP(R14,AG:AI,2,0)</f>
        <v/>
      </c>
      <c r="AM14" s="260">
        <f>VLOOKUP(R14,AG:AI,3,0)</f>
        <v/>
      </c>
      <c r="AR14" s="515" t="n">
        <v>2022</v>
      </c>
      <c r="AS14" s="516" t="inlineStr">
        <is>
          <t>Tailândia</t>
        </is>
      </c>
      <c r="AT14" s="295" t="n">
        <v>5984864</v>
      </c>
      <c r="AU14" s="295" t="n">
        <v>2874591</v>
      </c>
      <c r="AW14" s="517" t="n">
        <v>2021</v>
      </c>
      <c r="AX14" s="516" t="inlineStr">
        <is>
          <t>Geórgia</t>
        </is>
      </c>
      <c r="AY14" s="295" t="n">
        <v>3221854</v>
      </c>
      <c r="AZ14" s="295" t="n">
        <v>1411609</v>
      </c>
      <c r="BB14" s="260">
        <f>AS14</f>
        <v/>
      </c>
      <c r="BC14" s="260">
        <f>VLOOKUP(AS14,AX:AZ,2,0)</f>
        <v/>
      </c>
      <c r="BD14" s="260">
        <f>VLOOKUP(AS14,AX:AZ,3,0)</f>
        <v/>
      </c>
      <c r="BG14" s="515" t="n">
        <v>2022</v>
      </c>
      <c r="BH14" s="516" t="inlineStr">
        <is>
          <t>Vietnã</t>
        </is>
      </c>
      <c r="BI14" s="295" t="n">
        <v>1066410</v>
      </c>
      <c r="BJ14" s="295" t="n">
        <v>416951</v>
      </c>
      <c r="BL14" s="517" t="n">
        <v>2021</v>
      </c>
      <c r="BM14" s="516" t="inlineStr">
        <is>
          <t>Geórgia</t>
        </is>
      </c>
      <c r="BN14" s="295" t="n">
        <v>814109</v>
      </c>
      <c r="BO14" s="295" t="n">
        <v>325273</v>
      </c>
      <c r="BQ14" s="260">
        <f>BH14</f>
        <v/>
      </c>
      <c r="BR14" s="260">
        <f>VLOOKUP(BH14,BM:BO,2,0)</f>
        <v/>
      </c>
      <c r="BS14" s="260">
        <f>VLOOKUP(BH14,BM:BO,3,0)</f>
        <v/>
      </c>
      <c r="BV14" s="517" t="n">
        <v>2022</v>
      </c>
      <c r="BW14" s="516" t="inlineStr">
        <is>
          <t>Angola</t>
        </is>
      </c>
      <c r="BX14" s="295" t="n">
        <v>912454</v>
      </c>
      <c r="BY14" s="295" t="n">
        <v>882457</v>
      </c>
      <c r="CA14" s="260">
        <f>BH14</f>
        <v/>
      </c>
      <c r="CB14" s="260">
        <f>VLOOKUP(BH14,BW:BY,2,0)</f>
        <v/>
      </c>
      <c r="CC14" s="260">
        <f>VLOOKUP(BH14,BW:BY,3,0)</f>
        <v/>
      </c>
    </row>
    <row r="15" ht="13.5" customHeight="1" s="261">
      <c r="B15" s="515" t="n">
        <v>2022</v>
      </c>
      <c r="C15" s="516" t="inlineStr">
        <is>
          <t>Angola</t>
        </is>
      </c>
      <c r="D15" s="295" t="n">
        <v>15383338</v>
      </c>
      <c r="E15" s="295" t="n">
        <v>13406768</v>
      </c>
      <c r="G15" s="517" t="n">
        <v>2021</v>
      </c>
      <c r="H15" s="516" t="inlineStr">
        <is>
          <t>Emirados Árabes Unidos</t>
        </is>
      </c>
      <c r="I15" s="295" t="n">
        <v>8496777</v>
      </c>
      <c r="J15" s="295" t="n">
        <v>3340324</v>
      </c>
      <c r="L15" s="260">
        <f>C15</f>
        <v/>
      </c>
      <c r="M15" s="260">
        <f>VLOOKUP(C15,H:J,2,0)</f>
        <v/>
      </c>
      <c r="N15" s="260">
        <f>VLOOKUP(C15,H:J,3,0)</f>
        <v/>
      </c>
      <c r="Q15" s="515" t="n">
        <v>2022</v>
      </c>
      <c r="R15" s="516" t="inlineStr">
        <is>
          <t>Coreia do Sul</t>
        </is>
      </c>
      <c r="S15" s="295" t="n">
        <v>3016073</v>
      </c>
      <c r="T15" s="295" t="n">
        <v>966219</v>
      </c>
      <c r="V15" s="517" t="n">
        <v>2021</v>
      </c>
      <c r="W15" s="516" t="inlineStr">
        <is>
          <t>Emirados Árabes Unidos</t>
        </is>
      </c>
      <c r="X15" s="295" t="n">
        <v>2010282</v>
      </c>
      <c r="Y15" s="295" t="n">
        <v>774145</v>
      </c>
      <c r="AA15" s="260">
        <f>R15</f>
        <v/>
      </c>
      <c r="AB15" s="260">
        <f>VLOOKUP(R15,W:Y,2,0)</f>
        <v/>
      </c>
      <c r="AC15" s="260">
        <f>VLOOKUP(R15,W:Y,3,0)</f>
        <v/>
      </c>
      <c r="AF15" s="517" t="n">
        <v>2022</v>
      </c>
      <c r="AG15" s="516" t="inlineStr">
        <is>
          <t>Geórgia</t>
        </is>
      </c>
      <c r="AH15" s="295" t="n">
        <v>2725793</v>
      </c>
      <c r="AI15" s="295" t="n">
        <v>1382047</v>
      </c>
      <c r="AK15" s="260">
        <f>R15</f>
        <v/>
      </c>
      <c r="AL15" s="260">
        <f>VLOOKUP(R15,AG:AI,2,0)</f>
        <v/>
      </c>
      <c r="AM15" s="260">
        <f>VLOOKUP(R15,AG:AI,3,0)</f>
        <v/>
      </c>
      <c r="AR15" s="515" t="n">
        <v>2022</v>
      </c>
      <c r="AS15" s="516" t="inlineStr">
        <is>
          <t>Vietnã</t>
        </is>
      </c>
      <c r="AT15" s="295" t="n">
        <v>5750359</v>
      </c>
      <c r="AU15" s="295" t="n">
        <v>2608186</v>
      </c>
      <c r="AW15" s="517" t="n">
        <v>2021</v>
      </c>
      <c r="AX15" s="516" t="inlineStr">
        <is>
          <t>Porto Rico</t>
        </is>
      </c>
      <c r="AY15" s="295" t="n">
        <v>3063381</v>
      </c>
      <c r="AZ15" s="295" t="n">
        <v>1334400</v>
      </c>
      <c r="BB15" s="260">
        <f>AS15</f>
        <v/>
      </c>
      <c r="BC15" s="260">
        <f>VLOOKUP(AS15,AX:AZ,2,0)</f>
        <v/>
      </c>
      <c r="BD15" s="260">
        <f>VLOOKUP(AS15,AX:AZ,3,0)</f>
        <v/>
      </c>
      <c r="BG15" s="515" t="n">
        <v>2022</v>
      </c>
      <c r="BH15" s="516" t="inlineStr">
        <is>
          <t>Geórgia</t>
        </is>
      </c>
      <c r="BI15" s="295" t="n">
        <v>1054141</v>
      </c>
      <c r="BJ15" s="295" t="n">
        <v>515634</v>
      </c>
      <c r="BL15" s="517" t="n">
        <v>2021</v>
      </c>
      <c r="BM15" s="516" t="inlineStr">
        <is>
          <t>Congo, República Democrática</t>
        </is>
      </c>
      <c r="BN15" s="295" t="n">
        <v>502700</v>
      </c>
      <c r="BO15" s="295" t="n">
        <v>331687</v>
      </c>
      <c r="BQ15" s="260">
        <f>BH15</f>
        <v/>
      </c>
      <c r="BR15" s="260">
        <f>VLOOKUP(BH15,BM:BO,2,0)</f>
        <v/>
      </c>
      <c r="BS15" s="260">
        <f>VLOOKUP(BH15,BM:BO,3,0)</f>
        <v/>
      </c>
      <c r="BV15" s="517" t="n">
        <v>2022</v>
      </c>
      <c r="BW15" s="516" t="inlineStr">
        <is>
          <t>Tailândia</t>
        </is>
      </c>
      <c r="BX15" s="295" t="n">
        <v>873953</v>
      </c>
      <c r="BY15" s="295" t="n">
        <v>434966</v>
      </c>
      <c r="CA15" s="260">
        <f>BH15</f>
        <v/>
      </c>
      <c r="CB15" s="260">
        <f>VLOOKUP(BH15,BW:BY,2,0)</f>
        <v/>
      </c>
      <c r="CC15" s="260">
        <f>VLOOKUP(BH15,BW:BY,3,0)</f>
        <v/>
      </c>
    </row>
    <row r="16" ht="13.5" customHeight="1" s="261">
      <c r="B16" s="515" t="n">
        <v>2022</v>
      </c>
      <c r="C16" s="516" t="inlineStr">
        <is>
          <t>Coreia do Sul</t>
        </is>
      </c>
      <c r="D16" s="295" t="n">
        <v>12506347</v>
      </c>
      <c r="E16" s="295" t="n">
        <v>4279512</v>
      </c>
      <c r="G16" s="517" t="n">
        <v>2021</v>
      </c>
      <c r="H16" s="516" t="inlineStr">
        <is>
          <t>Coreia do Sul</t>
        </is>
      </c>
      <c r="I16" s="295" t="n">
        <v>4605721</v>
      </c>
      <c r="J16" s="295" t="n">
        <v>2008168</v>
      </c>
      <c r="L16" s="260">
        <f>C16</f>
        <v/>
      </c>
      <c r="M16" s="260">
        <f>VLOOKUP(C16,H:J,2,0)</f>
        <v/>
      </c>
      <c r="N16" s="260">
        <f>VLOOKUP(C16,H:J,3,0)</f>
        <v/>
      </c>
      <c r="Q16" s="515" t="n">
        <v>2022</v>
      </c>
      <c r="R16" s="516" t="inlineStr">
        <is>
          <t>Emirados Árabes Unidos</t>
        </is>
      </c>
      <c r="S16" s="295" t="n">
        <v>1797376</v>
      </c>
      <c r="T16" s="295" t="n">
        <v>824323</v>
      </c>
      <c r="V16" s="517" t="n">
        <v>2021</v>
      </c>
      <c r="W16" s="516" t="inlineStr">
        <is>
          <t>Albânia</t>
        </is>
      </c>
      <c r="X16" s="295" t="n">
        <v>947425</v>
      </c>
      <c r="Y16" s="295" t="n">
        <v>400107</v>
      </c>
      <c r="AA16" s="260">
        <f>R16</f>
        <v/>
      </c>
      <c r="AB16" s="260">
        <f>VLOOKUP(R16,W:Y,2,0)</f>
        <v/>
      </c>
      <c r="AC16" s="260">
        <f>VLOOKUP(R16,W:Y,3,0)</f>
        <v/>
      </c>
      <c r="AF16" s="517" t="n">
        <v>2022</v>
      </c>
      <c r="AG16" s="516" t="inlineStr">
        <is>
          <t>Coreia do Sul</t>
        </is>
      </c>
      <c r="AH16" s="295" t="n">
        <v>2215850</v>
      </c>
      <c r="AI16" s="295" t="n">
        <v>696963</v>
      </c>
      <c r="AK16" s="260">
        <f>R16</f>
        <v/>
      </c>
      <c r="AL16" s="260">
        <f>VLOOKUP(R16,AG:AI,2,0)</f>
        <v/>
      </c>
      <c r="AM16" s="260">
        <f>VLOOKUP(R16,AG:AI,3,0)</f>
        <v/>
      </c>
      <c r="AR16" s="515" t="n">
        <v>2022</v>
      </c>
      <c r="AS16" s="516" t="inlineStr">
        <is>
          <t>Emirados Árabes Unidos</t>
        </is>
      </c>
      <c r="AT16" s="295" t="n">
        <v>5322685</v>
      </c>
      <c r="AU16" s="295" t="n">
        <v>2436190</v>
      </c>
      <c r="AW16" s="517" t="n">
        <v>2021</v>
      </c>
      <c r="AX16" s="516" t="inlineStr">
        <is>
          <t>Congo, República Democrática</t>
        </is>
      </c>
      <c r="AY16" s="295" t="n">
        <v>2571024</v>
      </c>
      <c r="AZ16" s="295" t="n">
        <v>1737881</v>
      </c>
      <c r="BB16" s="260">
        <f>AS16</f>
        <v/>
      </c>
      <c r="BC16" s="260">
        <f>VLOOKUP(AS16,AX:AZ,2,0)</f>
        <v/>
      </c>
      <c r="BD16" s="260">
        <f>VLOOKUP(AS16,AX:AZ,3,0)</f>
        <v/>
      </c>
      <c r="BG16" s="515" t="n">
        <v>2022</v>
      </c>
      <c r="BH16" s="516" t="inlineStr">
        <is>
          <t>Angola</t>
        </is>
      </c>
      <c r="BI16" s="295" t="n">
        <v>701396</v>
      </c>
      <c r="BJ16" s="295" t="n">
        <v>646901</v>
      </c>
      <c r="BL16" s="517" t="n">
        <v>2021</v>
      </c>
      <c r="BM16" s="516" t="inlineStr">
        <is>
          <t>Porto Rico</t>
        </is>
      </c>
      <c r="BN16" s="295" t="n">
        <v>428540</v>
      </c>
      <c r="BO16" s="295" t="n">
        <v>166800</v>
      </c>
      <c r="BQ16" s="260">
        <f>BH16</f>
        <v/>
      </c>
      <c r="BR16" s="260">
        <f>VLOOKUP(BH16,BM:BO,2,0)</f>
        <v/>
      </c>
      <c r="BS16" s="260">
        <f>VLOOKUP(BH16,BM:BO,3,0)</f>
        <v/>
      </c>
      <c r="BV16" s="517" t="n">
        <v>2022</v>
      </c>
      <c r="BW16" s="516" t="inlineStr">
        <is>
          <t>Uruguai</t>
        </is>
      </c>
      <c r="BX16" s="295" t="n">
        <v>818678</v>
      </c>
      <c r="BY16" s="295" t="n">
        <v>341478</v>
      </c>
      <c r="CA16" s="260">
        <f>BH16</f>
        <v/>
      </c>
      <c r="CB16" s="260">
        <f>VLOOKUP(BH16,BW:BY,2,0)</f>
        <v/>
      </c>
      <c r="CC16" s="260">
        <f>VLOOKUP(BH16,BW:BY,3,0)</f>
        <v/>
      </c>
    </row>
    <row r="17" ht="13.5" customHeight="1" s="261">
      <c r="B17" s="515" t="n">
        <v>2022</v>
      </c>
      <c r="C17" s="516" t="inlineStr">
        <is>
          <t>Emirados Árabes Unidos</t>
        </is>
      </c>
      <c r="D17" s="295" t="n">
        <v>10341766</v>
      </c>
      <c r="E17" s="295" t="n">
        <v>4895038</v>
      </c>
      <c r="G17" s="517" t="n">
        <v>2021</v>
      </c>
      <c r="H17" s="516" t="inlineStr">
        <is>
          <t>Congo, República Democrática</t>
        </is>
      </c>
      <c r="I17" s="295" t="n">
        <v>3985068</v>
      </c>
      <c r="J17" s="295" t="n">
        <v>3029945</v>
      </c>
      <c r="L17" s="260">
        <f>C17</f>
        <v/>
      </c>
      <c r="M17" s="260">
        <f>VLOOKUP(C17,H:J,2,0)</f>
        <v/>
      </c>
      <c r="N17" s="260">
        <f>VLOOKUP(C17,H:J,3,0)</f>
        <v/>
      </c>
      <c r="Q17" s="515" t="n">
        <v>2022</v>
      </c>
      <c r="R17" s="516" t="inlineStr">
        <is>
          <t>África do Sul</t>
        </is>
      </c>
      <c r="S17" s="295" t="n">
        <v>1792896</v>
      </c>
      <c r="T17" s="295" t="n">
        <v>611582</v>
      </c>
      <c r="V17" s="517" t="n">
        <v>2021</v>
      </c>
      <c r="W17" s="516" t="inlineStr">
        <is>
          <t>Coreia do Sul</t>
        </is>
      </c>
      <c r="X17" s="295" t="n">
        <v>828078</v>
      </c>
      <c r="Y17" s="295" t="n">
        <v>318124</v>
      </c>
      <c r="AA17" s="260">
        <f>R17</f>
        <v/>
      </c>
      <c r="AB17" s="260">
        <f>VLOOKUP(R17,W:Y,2,0)</f>
        <v/>
      </c>
      <c r="AC17" s="260">
        <f>VLOOKUP(R17,W:Y,3,0)</f>
        <v/>
      </c>
      <c r="AF17" s="517" t="n">
        <v>2022</v>
      </c>
      <c r="AG17" s="516" t="inlineStr">
        <is>
          <t>Albânia</t>
        </is>
      </c>
      <c r="AH17" s="295" t="n">
        <v>1820989</v>
      </c>
      <c r="AI17" s="295" t="n">
        <v>947999</v>
      </c>
      <c r="AK17" s="260">
        <f>R17</f>
        <v/>
      </c>
      <c r="AL17" s="260">
        <f>VLOOKUP(R17,AG:AI,2,0)</f>
        <v/>
      </c>
      <c r="AM17" s="260">
        <f>VLOOKUP(R17,AG:AI,3,0)</f>
        <v/>
      </c>
      <c r="AR17" s="515" t="n">
        <v>2022</v>
      </c>
      <c r="AS17" s="516" t="inlineStr">
        <is>
          <t>Congo, República Democrática</t>
        </is>
      </c>
      <c r="AT17" s="295" t="n">
        <v>5300125</v>
      </c>
      <c r="AU17" s="295" t="n">
        <v>3323570</v>
      </c>
      <c r="AW17" s="517" t="n">
        <v>2021</v>
      </c>
      <c r="AX17" s="516" t="inlineStr">
        <is>
          <t>Vietnã</t>
        </is>
      </c>
      <c r="AY17" s="295" t="n">
        <v>1815865</v>
      </c>
      <c r="AZ17" s="295" t="n">
        <v>1142453</v>
      </c>
      <c r="BB17" s="260">
        <f>AS17</f>
        <v/>
      </c>
      <c r="BC17" s="260">
        <f>VLOOKUP(AS17,AX:AZ,2,0)</f>
        <v/>
      </c>
      <c r="BD17" s="260">
        <f>VLOOKUP(AS17,AX:AZ,3,0)</f>
        <v/>
      </c>
      <c r="BG17" s="515" t="n">
        <v>2022</v>
      </c>
      <c r="BH17" s="516" t="inlineStr">
        <is>
          <t>Uruguai</t>
        </is>
      </c>
      <c r="BI17" s="295" t="n">
        <v>597573</v>
      </c>
      <c r="BJ17" s="295" t="n">
        <v>260664</v>
      </c>
      <c r="BL17" s="517" t="n">
        <v>2021</v>
      </c>
      <c r="BM17" s="516" t="inlineStr">
        <is>
          <t>Vietnã</t>
        </is>
      </c>
      <c r="BN17" s="295" t="n">
        <v>390153</v>
      </c>
      <c r="BO17" s="295" t="n">
        <v>310296</v>
      </c>
      <c r="BQ17" s="260">
        <f>BH17</f>
        <v/>
      </c>
      <c r="BR17" s="260">
        <f>VLOOKUP(BH17,BM:BO,2,0)</f>
        <v/>
      </c>
      <c r="BS17" s="260">
        <f>VLOOKUP(BH17,BM:BO,3,0)</f>
        <v/>
      </c>
      <c r="BV17" s="517" t="n">
        <v>2022</v>
      </c>
      <c r="BW17" s="516" t="inlineStr">
        <is>
          <t>Emirados Árabes Unidos</t>
        </is>
      </c>
      <c r="BX17" s="295" t="n">
        <v>778090</v>
      </c>
      <c r="BY17" s="295" t="n">
        <v>351834</v>
      </c>
      <c r="CA17" s="260">
        <f>BH17</f>
        <v/>
      </c>
      <c r="CB17" s="260">
        <f>VLOOKUP(BH17,BW:BY,2,0)</f>
        <v/>
      </c>
      <c r="CC17" s="260">
        <f>VLOOKUP(BH17,BW:BY,3,0)</f>
        <v/>
      </c>
    </row>
    <row r="18" ht="13.5" customHeight="1" s="261">
      <c r="B18" s="515" t="n">
        <v>2022</v>
      </c>
      <c r="C18" s="516" t="inlineStr">
        <is>
          <t>África do Sul</t>
        </is>
      </c>
      <c r="D18" s="295" t="n">
        <v>9678785</v>
      </c>
      <c r="E18" s="295" t="n">
        <v>3625155</v>
      </c>
      <c r="G18" s="517" t="n">
        <v>2021</v>
      </c>
      <c r="H18" s="516" t="inlineStr">
        <is>
          <t>Porto Rico</t>
        </is>
      </c>
      <c r="I18" s="295" t="n">
        <v>3063381</v>
      </c>
      <c r="J18" s="295" t="n">
        <v>1334400</v>
      </c>
      <c r="L18" s="260">
        <f>C18</f>
        <v/>
      </c>
      <c r="M18" s="260">
        <f>VLOOKUP(C18,H:J,2,0)</f>
        <v/>
      </c>
      <c r="N18" s="260">
        <f>VLOOKUP(C18,H:J,3,0)</f>
        <v/>
      </c>
      <c r="Q18" s="515" t="n">
        <v>2022</v>
      </c>
      <c r="R18" s="516" t="inlineStr">
        <is>
          <t>Congo, República Democrática</t>
        </is>
      </c>
      <c r="S18" s="295" t="n">
        <v>1554909</v>
      </c>
      <c r="T18" s="295" t="n">
        <v>1065933</v>
      </c>
      <c r="V18" s="517" t="n">
        <v>2021</v>
      </c>
      <c r="W18" s="516" t="inlineStr">
        <is>
          <t>Congo, República Democrática</t>
        </is>
      </c>
      <c r="X18" s="295" t="n">
        <v>806195</v>
      </c>
      <c r="Y18" s="295" t="n">
        <v>568396</v>
      </c>
      <c r="AA18" s="260">
        <f>R18</f>
        <v/>
      </c>
      <c r="AB18" s="260">
        <f>VLOOKUP(R18,W:Y,2,0)</f>
        <v/>
      </c>
      <c r="AC18" s="260">
        <f>VLOOKUP(R18,W:Y,3,0)</f>
        <v/>
      </c>
      <c r="AF18" s="517" t="n">
        <v>2022</v>
      </c>
      <c r="AG18" s="516" t="inlineStr">
        <is>
          <t>Congo, República Democrática</t>
        </is>
      </c>
      <c r="AH18" s="295" t="n">
        <v>1767595</v>
      </c>
      <c r="AI18" s="295" t="n">
        <v>1107392</v>
      </c>
      <c r="AK18" s="260">
        <f>R18</f>
        <v/>
      </c>
      <c r="AL18" s="260">
        <f>VLOOKUP(R18,AG:AI,2,0)</f>
        <v/>
      </c>
      <c r="AM18" s="260">
        <f>VLOOKUP(R18,AG:AI,3,0)</f>
        <v/>
      </c>
      <c r="AR18" s="515" t="n">
        <v>2022</v>
      </c>
      <c r="AS18" s="516" t="inlineStr">
        <is>
          <t>Porto Rico</t>
        </is>
      </c>
      <c r="AT18" s="295" t="n">
        <v>5174537</v>
      </c>
      <c r="AU18" s="295" t="n">
        <v>2474225</v>
      </c>
      <c r="AW18" s="517" t="n">
        <v>2021</v>
      </c>
      <c r="AX18" s="516" t="inlineStr">
        <is>
          <t>África do Sul</t>
        </is>
      </c>
      <c r="AY18" s="295" t="n">
        <v>1293365</v>
      </c>
      <c r="AZ18" s="295" t="n">
        <v>543868</v>
      </c>
      <c r="BB18" s="260">
        <f>AS18</f>
        <v/>
      </c>
      <c r="BC18" s="260">
        <f>VLOOKUP(AS18,AX:AZ,2,0)</f>
        <v/>
      </c>
      <c r="BD18" s="260">
        <f>VLOOKUP(AS18,AX:AZ,3,0)</f>
        <v/>
      </c>
      <c r="BG18" s="515" t="n">
        <v>2022</v>
      </c>
      <c r="BH18" s="516" t="inlineStr">
        <is>
          <t>Emirados Árabes Unidos</t>
        </is>
      </c>
      <c r="BI18" s="295" t="n">
        <v>534087</v>
      </c>
      <c r="BJ18" s="295" t="n">
        <v>243281</v>
      </c>
      <c r="BL18" s="517" t="n">
        <v>2021</v>
      </c>
      <c r="BM18" s="516" t="inlineStr">
        <is>
          <t>África do Sul</t>
        </is>
      </c>
      <c r="BN18" s="295" t="n">
        <v>269290</v>
      </c>
      <c r="BO18" s="295" t="n">
        <v>106068</v>
      </c>
      <c r="BQ18" s="260">
        <f>BH18</f>
        <v/>
      </c>
      <c r="BR18" s="260">
        <f>VLOOKUP(BH18,BM:BO,2,0)</f>
        <v/>
      </c>
      <c r="BS18" s="260">
        <f>VLOOKUP(BH18,BM:BO,3,0)</f>
        <v/>
      </c>
      <c r="BV18" s="517" t="n">
        <v>2022</v>
      </c>
      <c r="BW18" s="516" t="inlineStr">
        <is>
          <t>Porto Rico</t>
        </is>
      </c>
      <c r="BX18" s="295" t="n">
        <v>742284</v>
      </c>
      <c r="BY18" s="295" t="n">
        <v>333600</v>
      </c>
      <c r="CA18" s="260">
        <f>BH18</f>
        <v/>
      </c>
      <c r="CB18" s="260">
        <f>VLOOKUP(BH18,BW:BY,2,0)</f>
        <v/>
      </c>
      <c r="CC18" s="260">
        <f>VLOOKUP(BH18,BW:BY,3,0)</f>
        <v/>
      </c>
    </row>
    <row r="19" ht="13.5" customHeight="1" s="261">
      <c r="B19" s="515" t="n">
        <v>2022</v>
      </c>
      <c r="C19" s="516" t="inlineStr">
        <is>
          <t>Congo, República Democrática</t>
        </is>
      </c>
      <c r="D19" s="295" t="n">
        <v>7963507</v>
      </c>
      <c r="E19" s="295" t="n">
        <v>5315641</v>
      </c>
      <c r="G19" s="517" t="n">
        <v>2021</v>
      </c>
      <c r="H19" s="516" t="inlineStr">
        <is>
          <t>Albânia</t>
        </is>
      </c>
      <c r="I19" s="295" t="n">
        <v>3017095</v>
      </c>
      <c r="J19" s="295" t="n">
        <v>1270891</v>
      </c>
      <c r="L19" s="260">
        <f>C19</f>
        <v/>
      </c>
      <c r="M19" s="260">
        <f>VLOOKUP(C19,H:J,2,0)</f>
        <v/>
      </c>
      <c r="N19" s="260">
        <f>VLOOKUP(C19,H:J,3,0)</f>
        <v/>
      </c>
      <c r="Q19" s="515" t="n">
        <v>2022</v>
      </c>
      <c r="R19" s="516" t="inlineStr">
        <is>
          <t>Porto Rico</t>
        </is>
      </c>
      <c r="S19" s="295" t="n">
        <v>1134604</v>
      </c>
      <c r="T19" s="295" t="n">
        <v>528200</v>
      </c>
      <c r="V19" s="517" t="n">
        <v>2021</v>
      </c>
      <c r="W19" s="516" t="inlineStr">
        <is>
          <t>Paraguai</t>
        </is>
      </c>
      <c r="X19" s="295" t="n">
        <v>477785</v>
      </c>
      <c r="Y19" s="295" t="n">
        <v>242439</v>
      </c>
      <c r="AA19" s="260">
        <f>R19</f>
        <v/>
      </c>
      <c r="AB19" s="260">
        <f>VLOOKUP(R19,W:Y,2,0)</f>
        <v/>
      </c>
      <c r="AC19" s="260">
        <f>VLOOKUP(R19,W:Y,3,0)</f>
        <v/>
      </c>
      <c r="AF19" s="517" t="n">
        <v>2022</v>
      </c>
      <c r="AG19" s="516" t="inlineStr">
        <is>
          <t>Emirados Árabes Unidos</t>
        </is>
      </c>
      <c r="AH19" s="295" t="n">
        <v>1742351</v>
      </c>
      <c r="AI19" s="295" t="n">
        <v>810643</v>
      </c>
      <c r="AK19" s="260">
        <f>R19</f>
        <v/>
      </c>
      <c r="AL19" s="260">
        <f>VLOOKUP(R19,AG:AI,2,0)</f>
        <v/>
      </c>
      <c r="AM19" s="260">
        <f>VLOOKUP(R19,AG:AI,3,0)</f>
        <v/>
      </c>
      <c r="AR19" s="515" t="n">
        <v>2022</v>
      </c>
      <c r="AS19" s="516" t="inlineStr">
        <is>
          <t>Angola</t>
        </is>
      </c>
      <c r="AT19" s="295" t="n">
        <v>3585608</v>
      </c>
      <c r="AU19" s="295" t="n">
        <v>3579759</v>
      </c>
      <c r="AW19" s="517" t="n">
        <v>2021</v>
      </c>
      <c r="AX19" s="516" t="inlineStr">
        <is>
          <t>Tailândia</t>
        </is>
      </c>
      <c r="AY19" s="295" t="n">
        <v>1034264</v>
      </c>
      <c r="AZ19" s="295" t="n">
        <v>869748</v>
      </c>
      <c r="BB19" s="260">
        <f>AS19</f>
        <v/>
      </c>
      <c r="BC19" s="260">
        <f>VLOOKUP(AS19,AX:AZ,2,0)</f>
        <v/>
      </c>
      <c r="BD19" s="260">
        <f>VLOOKUP(AS19,AX:AZ,3,0)</f>
        <v/>
      </c>
      <c r="BG19" s="515" t="n">
        <v>2022</v>
      </c>
      <c r="BH19" s="516" t="inlineStr">
        <is>
          <t>Aruba</t>
        </is>
      </c>
      <c r="BI19" s="295" t="n">
        <v>215767</v>
      </c>
      <c r="BJ19" s="295" t="n">
        <v>54240</v>
      </c>
      <c r="BL19" s="517" t="n">
        <v>2021</v>
      </c>
      <c r="BM19" s="516" t="inlineStr">
        <is>
          <t>Aruba</t>
        </is>
      </c>
      <c r="BN19" s="295" t="n">
        <v>260527</v>
      </c>
      <c r="BO19" s="295" t="n">
        <v>78400</v>
      </c>
      <c r="BQ19" s="260">
        <f>BH19</f>
        <v/>
      </c>
      <c r="BR19" s="260">
        <f>VLOOKUP(BH19,BM:BO,2,0)</f>
        <v/>
      </c>
      <c r="BS19" s="260">
        <f>VLOOKUP(BH19,BM:BO,3,0)</f>
        <v/>
      </c>
      <c r="BV19" s="517" t="n">
        <v>2022</v>
      </c>
      <c r="BW19" s="516" t="inlineStr">
        <is>
          <t>Vietnã</t>
        </is>
      </c>
      <c r="BX19" s="295" t="n">
        <v>735954</v>
      </c>
      <c r="BY19" s="295" t="n">
        <v>306790</v>
      </c>
      <c r="CA19" s="260">
        <f>BH19</f>
        <v/>
      </c>
      <c r="CB19" s="260">
        <f>VLOOKUP(BH19,BW:BY,2,0)</f>
        <v/>
      </c>
      <c r="CC19" s="260">
        <f>VLOOKUP(BH19,BW:BY,3,0)</f>
        <v/>
      </c>
    </row>
    <row r="20" ht="13.5" customHeight="1" s="261">
      <c r="B20" s="515" t="n">
        <v>2022</v>
      </c>
      <c r="C20" s="516" t="inlineStr">
        <is>
          <t>Albânia</t>
        </is>
      </c>
      <c r="D20" s="295" t="n">
        <v>6177203</v>
      </c>
      <c r="E20" s="295" t="n">
        <v>3166907</v>
      </c>
      <c r="G20" s="517" t="n">
        <v>2021</v>
      </c>
      <c r="H20" s="516" t="inlineStr">
        <is>
          <t>Paraguai</t>
        </is>
      </c>
      <c r="I20" s="295" t="n">
        <v>2575786</v>
      </c>
      <c r="J20" s="295" t="n">
        <v>1508747</v>
      </c>
      <c r="L20" s="260">
        <f>C20</f>
        <v/>
      </c>
      <c r="M20" s="260">
        <f>VLOOKUP(C20,H:J,2,0)</f>
        <v/>
      </c>
      <c r="N20" s="260">
        <f>VLOOKUP(C20,H:J,3,0)</f>
        <v/>
      </c>
      <c r="P20" s="518" t="n"/>
      <c r="Q20" s="515" t="n">
        <v>2022</v>
      </c>
      <c r="R20" s="516" t="inlineStr">
        <is>
          <t>Albânia</t>
        </is>
      </c>
      <c r="S20" s="295" t="n">
        <v>868530</v>
      </c>
      <c r="T20" s="295" t="n">
        <v>382211</v>
      </c>
      <c r="V20" s="517" t="n">
        <v>2021</v>
      </c>
      <c r="W20" s="516" t="inlineStr">
        <is>
          <t>Libéria</t>
        </is>
      </c>
      <c r="X20" s="295" t="n">
        <v>457758</v>
      </c>
      <c r="Y20" s="295" t="n">
        <v>722871</v>
      </c>
      <c r="AA20" s="260">
        <f>R20</f>
        <v/>
      </c>
      <c r="AB20" s="260">
        <f>VLOOKUP(R20,W:Y,2,0)</f>
        <v/>
      </c>
      <c r="AC20" s="260">
        <f>VLOOKUP(R20,W:Y,3,0)</f>
        <v/>
      </c>
      <c r="AF20" s="517" t="n">
        <v>2022</v>
      </c>
      <c r="AG20" s="516" t="inlineStr">
        <is>
          <t>África do Sul</t>
        </is>
      </c>
      <c r="AH20" s="295" t="n">
        <v>1467571</v>
      </c>
      <c r="AI20" s="295" t="n">
        <v>490642</v>
      </c>
      <c r="AK20" s="260">
        <f>R20</f>
        <v/>
      </c>
      <c r="AL20" s="260">
        <f>VLOOKUP(R20,AG:AI,2,0)</f>
        <v/>
      </c>
      <c r="AM20" s="260">
        <f>VLOOKUP(R20,AG:AI,3,0)</f>
        <v/>
      </c>
      <c r="AR20" s="515" t="n">
        <v>2022</v>
      </c>
      <c r="AS20" s="516" t="inlineStr">
        <is>
          <t>Albânia</t>
        </is>
      </c>
      <c r="AT20" s="295" t="n">
        <v>1418927</v>
      </c>
      <c r="AU20" s="295" t="n">
        <v>800811</v>
      </c>
      <c r="AW20" s="517" t="n">
        <v>2021</v>
      </c>
      <c r="AX20" s="516" t="inlineStr">
        <is>
          <t>Aruba</t>
        </is>
      </c>
      <c r="AY20" s="295" t="n">
        <v>1032432</v>
      </c>
      <c r="AZ20" s="295" t="n">
        <v>316635</v>
      </c>
      <c r="BB20" s="260">
        <f>AS20</f>
        <v/>
      </c>
      <c r="BC20" s="260">
        <f>VLOOKUP(AS20,AX:AZ,2,0)</f>
        <v/>
      </c>
      <c r="BD20" s="260">
        <f>VLOOKUP(AS20,AX:AZ,3,0)</f>
        <v/>
      </c>
      <c r="BF20" s="518" t="n"/>
      <c r="BG20" s="515" t="n">
        <v>2022</v>
      </c>
      <c r="BH20" s="516" t="inlineStr">
        <is>
          <t>Costa do Marfim</t>
        </is>
      </c>
      <c r="BI20" s="295" t="n">
        <v>145441</v>
      </c>
      <c r="BJ20" s="295" t="n">
        <v>195063</v>
      </c>
      <c r="BL20" s="517" t="n">
        <v>2021</v>
      </c>
      <c r="BM20" s="516" t="inlineStr">
        <is>
          <t>Albânia</t>
        </is>
      </c>
      <c r="BN20" s="295" t="n">
        <v>189805</v>
      </c>
      <c r="BO20" s="295" t="n">
        <v>81288</v>
      </c>
      <c r="BQ20" s="260">
        <f>BH20</f>
        <v/>
      </c>
      <c r="BR20" s="260">
        <f>VLOOKUP(BH20,BM:BO,2,0)</f>
        <v/>
      </c>
      <c r="BS20" s="260">
        <f>VLOOKUP(BH20,BM:BO,3,0)</f>
        <v/>
      </c>
      <c r="BV20" s="517" t="n">
        <v>2022</v>
      </c>
      <c r="BW20" s="516" t="inlineStr">
        <is>
          <t>Albânia</t>
        </is>
      </c>
      <c r="BX20" s="295" t="n">
        <v>407508</v>
      </c>
      <c r="BY20" s="295" t="n">
        <v>212998</v>
      </c>
      <c r="CA20" s="260">
        <f>BH20</f>
        <v/>
      </c>
      <c r="CB20" s="260">
        <f>VLOOKUP(BH20,BW:BY,2,0)</f>
        <v/>
      </c>
      <c r="CC20" s="260">
        <f>VLOOKUP(BH20,BW:BY,3,0)</f>
        <v/>
      </c>
    </row>
    <row r="21" ht="13.5" customHeight="1" s="261">
      <c r="B21" s="515" t="n">
        <v>2022</v>
      </c>
      <c r="C21" s="516" t="inlineStr">
        <is>
          <t>Porto Rico</t>
        </is>
      </c>
      <c r="D21" s="295" t="n">
        <v>5174537</v>
      </c>
      <c r="E21" s="295" t="n">
        <v>2474225</v>
      </c>
      <c r="G21" s="517" t="n">
        <v>2021</v>
      </c>
      <c r="H21" s="516" t="inlineStr">
        <is>
          <t>Costa do Marfim</t>
        </is>
      </c>
      <c r="I21" s="295" t="n">
        <v>1797274</v>
      </c>
      <c r="J21" s="295" t="n">
        <v>2978891</v>
      </c>
      <c r="L21" s="260">
        <f>C21</f>
        <v/>
      </c>
      <c r="M21" s="260">
        <f>VLOOKUP(C21,H:J,2,0)</f>
        <v/>
      </c>
      <c r="N21" s="260">
        <f>VLOOKUP(C21,H:J,3,0)</f>
        <v/>
      </c>
      <c r="P21" s="518" t="n"/>
      <c r="Q21" s="515" t="n">
        <v>2022</v>
      </c>
      <c r="R21" s="516" t="inlineStr">
        <is>
          <t>Paraguai</t>
        </is>
      </c>
      <c r="S21" s="295" t="n">
        <v>752469</v>
      </c>
      <c r="T21" s="295" t="n">
        <v>319258</v>
      </c>
      <c r="V21" s="517" t="n">
        <v>2021</v>
      </c>
      <c r="W21" s="516" t="inlineStr">
        <is>
          <t>Porto Rico</t>
        </is>
      </c>
      <c r="X21" s="295" t="n">
        <v>428540</v>
      </c>
      <c r="Y21" s="295" t="n">
        <v>166800</v>
      </c>
      <c r="AA21" s="260">
        <f>R21</f>
        <v/>
      </c>
      <c r="AB21" s="260">
        <f>VLOOKUP(R21,W:Y,2,0)</f>
        <v/>
      </c>
      <c r="AC21" s="260">
        <f>VLOOKUP(R21,W:Y,3,0)</f>
        <v/>
      </c>
      <c r="AF21" s="517" t="n">
        <v>2022</v>
      </c>
      <c r="AG21" s="516" t="inlineStr">
        <is>
          <t>Porto Rico</t>
        </is>
      </c>
      <c r="AH21" s="295" t="n">
        <v>742284</v>
      </c>
      <c r="AI21" s="295" t="n">
        <v>333600</v>
      </c>
      <c r="AK21" s="260">
        <f>R21</f>
        <v/>
      </c>
      <c r="AL21" s="260">
        <f>VLOOKUP(R21,AG:AI,2,0)</f>
        <v/>
      </c>
      <c r="AM21" s="260">
        <f>VLOOKUP(R21,AG:AI,3,0)</f>
        <v/>
      </c>
      <c r="AR21" s="515" t="n">
        <v>2022</v>
      </c>
      <c r="AS21" s="516" t="inlineStr">
        <is>
          <t>Aruba</t>
        </is>
      </c>
      <c r="AT21" s="295" t="n">
        <v>1257705</v>
      </c>
      <c r="AU21" s="295" t="n">
        <v>352925</v>
      </c>
      <c r="AW21" s="517" t="n">
        <v>2021</v>
      </c>
      <c r="AX21" s="516" t="inlineStr">
        <is>
          <t>Libéria</t>
        </is>
      </c>
      <c r="AY21" s="295" t="n">
        <v>554814</v>
      </c>
      <c r="AZ21" s="295" t="n">
        <v>671422</v>
      </c>
      <c r="BB21" s="260">
        <f>AS21</f>
        <v/>
      </c>
      <c r="BC21" s="260">
        <f>VLOOKUP(AS21,AX:AZ,2,0)</f>
        <v/>
      </c>
      <c r="BD21" s="260">
        <f>VLOOKUP(AS21,AX:AZ,3,0)</f>
        <v/>
      </c>
      <c r="BF21" s="518" t="n"/>
      <c r="BG21" s="515" t="n">
        <v>2022</v>
      </c>
      <c r="BH21" s="516" t="inlineStr">
        <is>
          <t>Haiti</t>
        </is>
      </c>
      <c r="BI21" s="295" t="n">
        <v>110224</v>
      </c>
      <c r="BJ21" s="295" t="n">
        <v>162615</v>
      </c>
      <c r="BL21" s="517" t="n">
        <v>2021</v>
      </c>
      <c r="BM21" s="516" t="inlineStr">
        <is>
          <t>Tailândia</t>
        </is>
      </c>
      <c r="BN21" s="295" t="n">
        <v>133089</v>
      </c>
      <c r="BO21" s="295" t="n">
        <v>160273</v>
      </c>
      <c r="BQ21" s="260">
        <f>BH21</f>
        <v/>
      </c>
      <c r="BR21" s="260">
        <f>VLOOKUP(BH21,BM:BO,2,0)</f>
        <v/>
      </c>
      <c r="BS21" s="260">
        <f>VLOOKUP(BH21,BM:BO,3,0)</f>
        <v/>
      </c>
      <c r="BV21" s="517" t="n">
        <v>2022</v>
      </c>
      <c r="BW21" s="516" t="inlineStr">
        <is>
          <t>Aruba</t>
        </is>
      </c>
      <c r="BX21" s="295" t="n">
        <v>183138</v>
      </c>
      <c r="BY21" s="295" t="n">
        <v>55015</v>
      </c>
      <c r="CA21" s="260">
        <f>BH21</f>
        <v/>
      </c>
      <c r="CB21" s="260">
        <f>VLOOKUP(BH21,BW:BY,2,0)</f>
        <v/>
      </c>
      <c r="CC21" s="260">
        <f>VLOOKUP(BH21,BW:BY,3,0)</f>
        <v/>
      </c>
    </row>
    <row r="22" ht="13.5" customHeight="1" s="261">
      <c r="B22" s="515" t="n">
        <v>2022</v>
      </c>
      <c r="C22" s="516" t="inlineStr">
        <is>
          <t>Paraguai</t>
        </is>
      </c>
      <c r="D22" s="295" t="n">
        <v>3318487</v>
      </c>
      <c r="E22" s="295" t="n">
        <v>1631578</v>
      </c>
      <c r="G22" s="517" t="n">
        <v>2021</v>
      </c>
      <c r="H22" s="516" t="inlineStr">
        <is>
          <t>Libéria</t>
        </is>
      </c>
      <c r="I22" s="295" t="n">
        <v>1492971</v>
      </c>
      <c r="J22" s="295" t="n">
        <v>2097015</v>
      </c>
      <c r="L22" s="260">
        <f>C22</f>
        <v/>
      </c>
      <c r="M22" s="260">
        <f>VLOOKUP(C22,H:J,2,0)</f>
        <v/>
      </c>
      <c r="N22" s="260">
        <f>VLOOKUP(C22,H:J,3,0)</f>
        <v/>
      </c>
      <c r="P22" s="518" t="n"/>
      <c r="Q22" s="515" t="n">
        <v>2022</v>
      </c>
      <c r="R22" s="516" t="inlineStr">
        <is>
          <t>Libéria</t>
        </is>
      </c>
      <c r="S22" s="295" t="n">
        <v>596832</v>
      </c>
      <c r="T22" s="295" t="n">
        <v>654976</v>
      </c>
      <c r="V22" s="517" t="n">
        <v>2021</v>
      </c>
      <c r="W22" s="516" t="inlineStr">
        <is>
          <t>Costa do Marfim</t>
        </is>
      </c>
      <c r="X22" s="295" t="n">
        <v>400939</v>
      </c>
      <c r="Y22" s="295" t="n">
        <v>614684</v>
      </c>
      <c r="AA22" s="260">
        <f>R22</f>
        <v/>
      </c>
      <c r="AB22" s="260">
        <f>VLOOKUP(R22,W:Y,2,0)</f>
        <v/>
      </c>
      <c r="AC22" s="260">
        <f>VLOOKUP(R22,W:Y,3,0)</f>
        <v/>
      </c>
      <c r="AF22" s="517" t="n">
        <v>2022</v>
      </c>
      <c r="AG22" s="516" t="inlineStr">
        <is>
          <t>Paraguai</t>
        </is>
      </c>
      <c r="AH22" s="295" t="n">
        <v>647086</v>
      </c>
      <c r="AI22" s="295" t="n">
        <v>287904</v>
      </c>
      <c r="AK22" s="260">
        <f>R22</f>
        <v/>
      </c>
      <c r="AL22" s="260">
        <f>VLOOKUP(R22,AG:AI,2,0)</f>
        <v/>
      </c>
      <c r="AM22" s="260">
        <f>VLOOKUP(R22,AG:AI,3,0)</f>
        <v/>
      </c>
      <c r="AR22" s="515" t="n">
        <v>2022</v>
      </c>
      <c r="AS22" s="516" t="inlineStr">
        <is>
          <t>Costa do Marfim</t>
        </is>
      </c>
      <c r="AT22" s="295" t="n">
        <v>599745</v>
      </c>
      <c r="AU22" s="295" t="n">
        <v>1148765</v>
      </c>
      <c r="AW22" s="517" t="n">
        <v>2021</v>
      </c>
      <c r="AX22" s="516" t="inlineStr">
        <is>
          <t>Costa do Marfim</t>
        </is>
      </c>
      <c r="AY22" s="295" t="n">
        <v>465712</v>
      </c>
      <c r="AZ22" s="295" t="n">
        <v>828892</v>
      </c>
      <c r="BB22" s="260">
        <f>AS22</f>
        <v/>
      </c>
      <c r="BC22" s="260">
        <f>VLOOKUP(AS22,AX:AZ,2,0)</f>
        <v/>
      </c>
      <c r="BD22" s="260">
        <f>VLOOKUP(AS22,AX:AZ,3,0)</f>
        <v/>
      </c>
      <c r="BF22" s="518" t="n"/>
      <c r="BG22" s="515" t="n">
        <v>2022</v>
      </c>
      <c r="BH22" s="516" t="inlineStr">
        <is>
          <t>Camboja</t>
        </is>
      </c>
      <c r="BI22" s="295" t="n">
        <v>93513</v>
      </c>
      <c r="BJ22" s="295" t="n">
        <v>33761</v>
      </c>
      <c r="BL22" s="517" t="n">
        <v>2021</v>
      </c>
      <c r="BM22" s="516" t="inlineStr">
        <is>
          <t>Libéria</t>
        </is>
      </c>
      <c r="BN22" s="295" t="n">
        <v>128930</v>
      </c>
      <c r="BO22" s="295" t="n">
        <v>137384</v>
      </c>
      <c r="BQ22" s="260">
        <f>BH22</f>
        <v/>
      </c>
      <c r="BR22" s="260">
        <f>VLOOKUP(BH22,BM:BO,2,0)</f>
        <v/>
      </c>
      <c r="BS22" s="260">
        <f>VLOOKUP(BH22,BM:BO,3,0)</f>
        <v/>
      </c>
      <c r="BV22" s="517" t="n">
        <v>2022</v>
      </c>
      <c r="BW22" s="516" t="inlineStr">
        <is>
          <t>Azerbaijão</t>
        </is>
      </c>
      <c r="BX22" s="295" t="n">
        <v>155150</v>
      </c>
      <c r="BY22" s="295" t="n">
        <v>81000</v>
      </c>
      <c r="CA22" s="260">
        <f>BH22</f>
        <v/>
      </c>
      <c r="CB22" s="260">
        <f>VLOOKUP(BH22,BW:BY,2,0)</f>
        <v/>
      </c>
      <c r="CC22" s="260">
        <f>VLOOKUP(BH22,BW:BY,3,0)</f>
        <v/>
      </c>
    </row>
    <row r="23" ht="13.5" customHeight="1" s="261">
      <c r="B23" s="515" t="n">
        <v>2022</v>
      </c>
      <c r="C23" s="516" t="inlineStr">
        <is>
          <t>Libéria</t>
        </is>
      </c>
      <c r="D23" s="295" t="n">
        <v>2745773</v>
      </c>
      <c r="E23" s="295" t="n">
        <v>3533551</v>
      </c>
      <c r="G23" s="517" t="n">
        <v>2021</v>
      </c>
      <c r="H23" s="516" t="inlineStr">
        <is>
          <t>Armênia</t>
        </is>
      </c>
      <c r="I23" s="295" t="n">
        <v>1477709</v>
      </c>
      <c r="J23" s="295" t="n">
        <v>883852</v>
      </c>
      <c r="L23" s="260">
        <f>C23</f>
        <v/>
      </c>
      <c r="M23" s="260">
        <f>VLOOKUP(C23,H:J,2,0)</f>
        <v/>
      </c>
      <c r="N23" s="260">
        <f>VLOOKUP(C23,H:J,3,0)</f>
        <v/>
      </c>
      <c r="P23" s="518" t="n"/>
      <c r="Q23" s="515" t="n">
        <v>2022</v>
      </c>
      <c r="R23" s="516" t="inlineStr">
        <is>
          <t>Haiti</t>
        </is>
      </c>
      <c r="S23" s="295" t="n">
        <v>417142</v>
      </c>
      <c r="T23" s="295" t="n">
        <v>660592</v>
      </c>
      <c r="V23" s="517" t="n">
        <v>2021</v>
      </c>
      <c r="W23" s="516" t="inlineStr">
        <is>
          <t>Aruba</t>
        </is>
      </c>
      <c r="X23" s="295" t="n">
        <v>260527</v>
      </c>
      <c r="Y23" s="295" t="n">
        <v>78400</v>
      </c>
      <c r="AA23" s="260">
        <f>R23</f>
        <v/>
      </c>
      <c r="AB23" s="260">
        <f>VLOOKUP(R23,W:Y,2,0)</f>
        <v/>
      </c>
      <c r="AC23" s="260">
        <f>VLOOKUP(R23,W:Y,3,0)</f>
        <v/>
      </c>
      <c r="AF23" s="517" t="n">
        <v>2022</v>
      </c>
      <c r="AG23" s="516" t="inlineStr">
        <is>
          <t>Cuba</t>
        </is>
      </c>
      <c r="AH23" s="295" t="n">
        <v>461384</v>
      </c>
      <c r="AI23" s="295" t="n">
        <v>142784</v>
      </c>
      <c r="AK23" s="260">
        <f>R23</f>
        <v/>
      </c>
      <c r="AL23" s="260">
        <f>VLOOKUP(R23,AG:AI,2,0)</f>
        <v/>
      </c>
      <c r="AM23" s="260">
        <f>VLOOKUP(R23,AG:AI,3,0)</f>
        <v/>
      </c>
      <c r="AR23" s="515" t="n">
        <v>2022</v>
      </c>
      <c r="AS23" s="516" t="inlineStr">
        <is>
          <t>Haiti</t>
        </is>
      </c>
      <c r="AT23" s="295" t="n">
        <v>521977</v>
      </c>
      <c r="AU23" s="295" t="n">
        <v>745295</v>
      </c>
      <c r="AW23" s="517" t="n">
        <v>2021</v>
      </c>
      <c r="AX23" s="516" t="inlineStr">
        <is>
          <t>Sint Maarten</t>
        </is>
      </c>
      <c r="AY23" s="295" t="n">
        <v>400016</v>
      </c>
      <c r="AZ23" s="295" t="n">
        <v>147511</v>
      </c>
      <c r="BB23" s="260">
        <f>AS23</f>
        <v/>
      </c>
      <c r="BC23" s="260">
        <f>VLOOKUP(AS23,AX:AZ,2,0)</f>
        <v/>
      </c>
      <c r="BD23" s="260">
        <f>VLOOKUP(AS23,AX:AZ,3,0)</f>
        <v/>
      </c>
      <c r="BF23" s="518" t="n"/>
      <c r="BG23" s="515" t="n">
        <v>2022</v>
      </c>
      <c r="BH23" s="516" t="inlineStr">
        <is>
          <t>Albânia</t>
        </is>
      </c>
      <c r="BI23" s="295" t="n">
        <v>69496</v>
      </c>
      <c r="BJ23" s="295" t="n">
        <v>27981</v>
      </c>
      <c r="BL23" s="517" t="n">
        <v>2021</v>
      </c>
      <c r="BM23" s="516" t="inlineStr">
        <is>
          <t>Costa do Marfim</t>
        </is>
      </c>
      <c r="BN23" s="295" t="n">
        <v>94011</v>
      </c>
      <c r="BO23" s="295" t="n">
        <v>189270</v>
      </c>
      <c r="BQ23" s="260">
        <f>BH23</f>
        <v/>
      </c>
      <c r="BR23" s="260">
        <f>VLOOKUP(BH23,BM:BO,2,0)</f>
        <v/>
      </c>
      <c r="BS23" s="260">
        <f>VLOOKUP(BH23,BM:BO,3,0)</f>
        <v/>
      </c>
      <c r="BV23" s="517" t="n">
        <v>2022</v>
      </c>
      <c r="BW23" s="516" t="inlineStr">
        <is>
          <t>África do Sul</t>
        </is>
      </c>
      <c r="BX23" s="295" t="n">
        <v>125396</v>
      </c>
      <c r="BY23" s="295" t="n">
        <v>27100</v>
      </c>
      <c r="CA23" s="260">
        <f>BH23</f>
        <v/>
      </c>
      <c r="CB23" s="260">
        <f>VLOOKUP(BH23,BW:BY,2,0)</f>
        <v/>
      </c>
      <c r="CC23" s="260">
        <f>VLOOKUP(BH23,BW:BY,3,0)</f>
        <v/>
      </c>
    </row>
    <row r="24" ht="13.5" customHeight="1" s="261">
      <c r="B24" s="515" t="n">
        <v>2022</v>
      </c>
      <c r="C24" s="516" t="inlineStr">
        <is>
          <t>Cuba</t>
        </is>
      </c>
      <c r="D24" s="295" t="n">
        <v>2091673</v>
      </c>
      <c r="E24" s="295" t="n">
        <v>722304</v>
      </c>
      <c r="G24" s="517" t="n">
        <v>2021</v>
      </c>
      <c r="H24" s="516" t="inlineStr">
        <is>
          <t>Tailândia</t>
        </is>
      </c>
      <c r="I24" s="295" t="n">
        <v>1436691</v>
      </c>
      <c r="J24" s="295" t="n">
        <v>1068143</v>
      </c>
      <c r="L24" s="260">
        <f>C24</f>
        <v/>
      </c>
      <c r="M24" s="260">
        <f>VLOOKUP(C24,H:J,2,0)</f>
        <v/>
      </c>
      <c r="N24" s="260">
        <f>VLOOKUP(C24,H:J,3,0)</f>
        <v/>
      </c>
      <c r="P24" s="518" t="n"/>
      <c r="Q24" s="515" t="n">
        <v>2022</v>
      </c>
      <c r="R24" s="516" t="inlineStr">
        <is>
          <t>Costa do Marfim</t>
        </is>
      </c>
      <c r="S24" s="295" t="n">
        <v>407774</v>
      </c>
      <c r="T24" s="295" t="n">
        <v>634663</v>
      </c>
      <c r="V24" s="517" t="n">
        <v>2021</v>
      </c>
      <c r="W24" s="516" t="inlineStr">
        <is>
          <t>Haiti</t>
        </is>
      </c>
      <c r="X24" s="295" t="n">
        <v>229211</v>
      </c>
      <c r="Y24" s="295" t="n">
        <v>419601</v>
      </c>
      <c r="AA24" s="260">
        <f>R24</f>
        <v/>
      </c>
      <c r="AB24" s="260">
        <f>VLOOKUP(R24,W:Y,2,0)</f>
        <v/>
      </c>
      <c r="AC24" s="260">
        <f>VLOOKUP(R24,W:Y,3,0)</f>
        <v/>
      </c>
      <c r="AF24" s="517" t="n">
        <v>2022</v>
      </c>
      <c r="AG24" s="516" t="inlineStr">
        <is>
          <t>Líbano</t>
        </is>
      </c>
      <c r="AH24" s="295" t="n">
        <v>348967</v>
      </c>
      <c r="AI24" s="295" t="n">
        <v>137330</v>
      </c>
      <c r="AK24" s="260">
        <f>R24</f>
        <v/>
      </c>
      <c r="AL24" s="260">
        <f>VLOOKUP(R24,AG:AI,2,0)</f>
        <v/>
      </c>
      <c r="AM24" s="260">
        <f>VLOOKUP(R24,AG:AI,3,0)</f>
        <v/>
      </c>
      <c r="AR24" s="515" t="n">
        <v>2022</v>
      </c>
      <c r="AS24" s="516" t="inlineStr">
        <is>
          <t>Sint Maarten</t>
        </is>
      </c>
      <c r="AT24" s="295" t="n">
        <v>513873</v>
      </c>
      <c r="AU24" s="295" t="n">
        <v>212994</v>
      </c>
      <c r="AW24" s="517" t="n">
        <v>2021</v>
      </c>
      <c r="AX24" s="516" t="inlineStr">
        <is>
          <t>Gabão</t>
        </is>
      </c>
      <c r="AY24" s="295" t="n">
        <v>341951</v>
      </c>
      <c r="AZ24" s="295" t="n">
        <v>235944</v>
      </c>
      <c r="BB24" s="260">
        <f>AS24</f>
        <v/>
      </c>
      <c r="BC24" s="260">
        <f>VLOOKUP(AS24,AX:AZ,2,0)</f>
        <v/>
      </c>
      <c r="BD24" s="260">
        <f>VLOOKUP(AS24,AX:AZ,3,0)</f>
        <v/>
      </c>
      <c r="BF24" s="518" t="n"/>
      <c r="BG24" s="515" t="n">
        <v>2022</v>
      </c>
      <c r="BH24" s="516" t="inlineStr">
        <is>
          <t>Bahamas</t>
        </is>
      </c>
      <c r="BI24" s="295" t="n">
        <v>62019</v>
      </c>
      <c r="BJ24" s="295" t="n">
        <v>37029</v>
      </c>
      <c r="BL24" s="517" t="n">
        <v>2021</v>
      </c>
      <c r="BM24" s="516" t="inlineStr">
        <is>
          <t>Haiti</t>
        </is>
      </c>
      <c r="BN24" s="295" t="n">
        <v>84893</v>
      </c>
      <c r="BO24" s="295" t="n">
        <v>133257</v>
      </c>
      <c r="BQ24" s="260">
        <f>BH24</f>
        <v/>
      </c>
      <c r="BR24" s="260">
        <f>VLOOKUP(BH24,BM:BO,2,0)</f>
        <v/>
      </c>
      <c r="BS24" s="260">
        <f>VLOOKUP(BH24,BM:BO,3,0)</f>
        <v/>
      </c>
      <c r="BV24" s="517" t="n">
        <v>2022</v>
      </c>
      <c r="BW24" s="516" t="inlineStr">
        <is>
          <t>Malásia</t>
        </is>
      </c>
      <c r="BX24" s="295" t="n">
        <v>114498</v>
      </c>
      <c r="BY24" s="295" t="n">
        <v>53713</v>
      </c>
      <c r="CA24" s="260">
        <f>BH24</f>
        <v/>
      </c>
      <c r="CB24" s="260">
        <f>VLOOKUP(BH24,BW:BY,2,0)</f>
        <v/>
      </c>
      <c r="CC24" s="260">
        <f>VLOOKUP(BH24,BW:BY,3,0)</f>
        <v/>
      </c>
    </row>
    <row r="25" ht="13.5" customHeight="1" s="261">
      <c r="B25" s="515" t="n">
        <v>2022</v>
      </c>
      <c r="C25" s="516" t="inlineStr">
        <is>
          <t>Costa do Marfim</t>
        </is>
      </c>
      <c r="D25" s="295" t="n">
        <v>1885816</v>
      </c>
      <c r="E25" s="295" t="n">
        <v>3712563</v>
      </c>
      <c r="G25" s="517" t="n">
        <v>2021</v>
      </c>
      <c r="H25" s="516" t="inlineStr">
        <is>
          <t>Gabão</t>
        </is>
      </c>
      <c r="I25" s="295" t="n">
        <v>1308097</v>
      </c>
      <c r="J25" s="295" t="n">
        <v>1111166</v>
      </c>
      <c r="L25" s="260">
        <f>C25</f>
        <v/>
      </c>
      <c r="M25" s="260">
        <f>VLOOKUP(C25,H:J,2,0)</f>
        <v/>
      </c>
      <c r="N25" s="260">
        <f>VLOOKUP(C25,H:J,3,0)</f>
        <v/>
      </c>
      <c r="P25" s="518" t="n"/>
      <c r="Q25" s="515" t="n">
        <v>2022</v>
      </c>
      <c r="R25" s="516" t="inlineStr">
        <is>
          <t>Azerbaijão</t>
        </is>
      </c>
      <c r="S25" s="295" t="n">
        <v>383927</v>
      </c>
      <c r="T25" s="295" t="n">
        <v>160999</v>
      </c>
      <c r="V25" s="517" t="n">
        <v>2021</v>
      </c>
      <c r="W25" s="516" t="inlineStr">
        <is>
          <t>Líbano</t>
        </is>
      </c>
      <c r="X25" s="295" t="n">
        <v>197236</v>
      </c>
      <c r="Y25" s="295" t="n">
        <v>78885</v>
      </c>
      <c r="AA25" s="260">
        <f>R25</f>
        <v/>
      </c>
      <c r="AB25" s="260">
        <f>VLOOKUP(R25,W:Y,2,0)</f>
        <v/>
      </c>
      <c r="AC25" s="260">
        <f>VLOOKUP(R25,W:Y,3,0)</f>
        <v/>
      </c>
      <c r="AF25" s="517" t="n">
        <v>2022</v>
      </c>
      <c r="AG25" s="516" t="inlineStr">
        <is>
          <t>Libéria</t>
        </is>
      </c>
      <c r="AH25" s="295" t="n">
        <v>336319</v>
      </c>
      <c r="AI25" s="295" t="n">
        <v>480267</v>
      </c>
      <c r="AK25" s="260">
        <f>R25</f>
        <v/>
      </c>
      <c r="AL25" s="260">
        <f>VLOOKUP(R25,AG:AI,2,0)</f>
        <v/>
      </c>
      <c r="AM25" s="260">
        <f>VLOOKUP(R25,AG:AI,3,0)</f>
        <v/>
      </c>
      <c r="AR25" s="515" t="n">
        <v>2022</v>
      </c>
      <c r="AS25" s="516" t="inlineStr">
        <is>
          <t>Libéria</t>
        </is>
      </c>
      <c r="AT25" s="295" t="n">
        <v>504200</v>
      </c>
      <c r="AU25" s="295" t="n">
        <v>737179</v>
      </c>
      <c r="AW25" s="517" t="n">
        <v>2021</v>
      </c>
      <c r="AX25" s="516" t="inlineStr">
        <is>
          <t>Albânia</t>
        </is>
      </c>
      <c r="AY25" s="295" t="n">
        <v>319155</v>
      </c>
      <c r="AZ25" s="295" t="n">
        <v>132282</v>
      </c>
      <c r="BB25" s="260">
        <f>AS25</f>
        <v/>
      </c>
      <c r="BC25" s="260">
        <f>VLOOKUP(AS25,AX:AZ,2,0)</f>
        <v/>
      </c>
      <c r="BD25" s="260">
        <f>VLOOKUP(AS25,AX:AZ,3,0)</f>
        <v/>
      </c>
      <c r="BF25" s="518" t="n"/>
      <c r="BG25" s="515" t="n">
        <v>2022</v>
      </c>
      <c r="BH25" s="516" t="inlineStr">
        <is>
          <t>Bonaire, Saint Eustatius e Saba</t>
        </is>
      </c>
      <c r="BI25" s="295" t="n">
        <v>60901</v>
      </c>
      <c r="BJ25" s="295" t="n">
        <v>22431</v>
      </c>
      <c r="BL25" s="517" t="n">
        <v>2021</v>
      </c>
      <c r="BM25" s="516" t="inlineStr">
        <is>
          <t>Moçambique</t>
        </is>
      </c>
      <c r="BN25" s="295" t="n">
        <v>57380</v>
      </c>
      <c r="BO25" s="295" t="n">
        <v>27800</v>
      </c>
      <c r="BQ25" s="260">
        <f>BH25</f>
        <v/>
      </c>
      <c r="BR25" s="260">
        <f>VLOOKUP(BH25,BM:BO,2,0)</f>
        <v/>
      </c>
      <c r="BS25" s="260">
        <f>VLOOKUP(BH25,BM:BO,3,0)</f>
        <v/>
      </c>
      <c r="BV25" s="517" t="n">
        <v>2022</v>
      </c>
      <c r="BW25" s="516" t="inlineStr">
        <is>
          <t>Paraguai</t>
        </is>
      </c>
      <c r="BX25" s="295" t="n">
        <v>107508</v>
      </c>
      <c r="BY25" s="295" t="n">
        <v>22963</v>
      </c>
      <c r="CA25" s="260">
        <f>BH25</f>
        <v/>
      </c>
      <c r="CB25" s="260">
        <f>VLOOKUP(BH25,BW:BY,2,0)</f>
        <v/>
      </c>
      <c r="CC25" s="260">
        <f>VLOOKUP(BH25,BW:BY,3,0)</f>
        <v/>
      </c>
    </row>
    <row r="26" ht="13.5" customHeight="1" s="261">
      <c r="B26" s="515" t="n">
        <v>2022</v>
      </c>
      <c r="C26" s="516" t="inlineStr">
        <is>
          <t>Haiti</t>
        </is>
      </c>
      <c r="D26" s="295" t="n">
        <v>1566470</v>
      </c>
      <c r="E26" s="295" t="n">
        <v>2375197</v>
      </c>
      <c r="G26" s="517" t="n">
        <v>2021</v>
      </c>
      <c r="H26" s="516" t="inlineStr">
        <is>
          <t>Aruba</t>
        </is>
      </c>
      <c r="I26" s="295" t="n">
        <v>1032432</v>
      </c>
      <c r="J26" s="295" t="n">
        <v>316635</v>
      </c>
      <c r="L26" s="260">
        <f>C26</f>
        <v/>
      </c>
      <c r="M26" s="260">
        <f>VLOOKUP(C26,H:J,2,0)</f>
        <v/>
      </c>
      <c r="N26" s="260">
        <f>VLOOKUP(C26,H:J,3,0)</f>
        <v/>
      </c>
      <c r="P26" s="518" t="n"/>
      <c r="Q26" s="515" t="n">
        <v>2022</v>
      </c>
      <c r="R26" s="516" t="inlineStr">
        <is>
          <t>Líbano</t>
        </is>
      </c>
      <c r="S26" s="295" t="n">
        <v>293531</v>
      </c>
      <c r="T26" s="295" t="n">
        <v>109511</v>
      </c>
      <c r="V26" s="517" t="n">
        <v>2021</v>
      </c>
      <c r="W26" s="516" t="inlineStr">
        <is>
          <t>Rússia</t>
        </is>
      </c>
      <c r="X26" s="295" t="n">
        <v>188831</v>
      </c>
      <c r="Y26" s="295" t="n">
        <v>53971</v>
      </c>
      <c r="AA26" s="260">
        <f>R26</f>
        <v/>
      </c>
      <c r="AB26" s="260">
        <f>VLOOKUP(R26,W:Y,2,0)</f>
        <v/>
      </c>
      <c r="AC26" s="260">
        <f>VLOOKUP(R26,W:Y,3,0)</f>
        <v/>
      </c>
      <c r="AF26" s="517" t="n">
        <v>2022</v>
      </c>
      <c r="AG26" s="516" t="inlineStr">
        <is>
          <t>Costa do Marfim</t>
        </is>
      </c>
      <c r="AH26" s="295" t="n">
        <v>288825</v>
      </c>
      <c r="AI26" s="295" t="n">
        <v>624441</v>
      </c>
      <c r="AK26" s="260">
        <f>R26</f>
        <v/>
      </c>
      <c r="AL26" s="260">
        <f>VLOOKUP(R26,AG:AI,2,0)</f>
        <v/>
      </c>
      <c r="AM26" s="260">
        <f>VLOOKUP(R26,AG:AI,3,0)</f>
        <v/>
      </c>
      <c r="AR26" s="515" t="n">
        <v>2022</v>
      </c>
      <c r="AS26" s="516" t="inlineStr">
        <is>
          <t>África do Sul</t>
        </is>
      </c>
      <c r="AT26" s="295" t="n">
        <v>374913</v>
      </c>
      <c r="AU26" s="295" t="n">
        <v>104210</v>
      </c>
      <c r="AW26" s="517" t="n">
        <v>2021</v>
      </c>
      <c r="AX26" s="516" t="inlineStr">
        <is>
          <t>Haiti</t>
        </is>
      </c>
      <c r="AY26" s="295" t="n">
        <v>231574</v>
      </c>
      <c r="AZ26" s="295" t="n">
        <v>395705</v>
      </c>
      <c r="BB26" s="260">
        <f>AS26</f>
        <v/>
      </c>
      <c r="BC26" s="260">
        <f>VLOOKUP(AS26,AX:AZ,2,0)</f>
        <v/>
      </c>
      <c r="BD26" s="260">
        <f>VLOOKUP(AS26,AX:AZ,3,0)</f>
        <v/>
      </c>
      <c r="BF26" s="518" t="n"/>
      <c r="BG26" s="515" t="n">
        <v>2022</v>
      </c>
      <c r="BH26" s="516" t="inlineStr">
        <is>
          <t>Congo</t>
        </is>
      </c>
      <c r="BI26" s="295" t="n">
        <v>35167</v>
      </c>
      <c r="BJ26" s="295" t="n">
        <v>53792</v>
      </c>
      <c r="BL26" s="517" t="n">
        <v>2021</v>
      </c>
      <c r="BM26" s="516" t="inlineStr">
        <is>
          <t>Paraguai</t>
        </is>
      </c>
      <c r="BN26" s="295" t="n">
        <v>43764</v>
      </c>
      <c r="BO26" s="295" t="n">
        <v>22999</v>
      </c>
      <c r="BQ26" s="260">
        <f>BH26</f>
        <v/>
      </c>
      <c r="BR26" s="260">
        <f>VLOOKUP(BH26,BM:BO,2,0)</f>
        <v/>
      </c>
      <c r="BS26" s="260">
        <f>VLOOKUP(BH26,BM:BO,3,0)</f>
        <v/>
      </c>
      <c r="BV26" s="517" t="n">
        <v>2022</v>
      </c>
      <c r="BW26" s="516" t="inlineStr">
        <is>
          <t>Costa do Marfim</t>
        </is>
      </c>
      <c r="BX26" s="295" t="n">
        <v>96713</v>
      </c>
      <c r="BY26" s="295" t="n">
        <v>194129</v>
      </c>
      <c r="CA26" s="260">
        <f>BH26</f>
        <v/>
      </c>
      <c r="CB26" s="260">
        <f>VLOOKUP(BH26,BW:BY,2,0)</f>
        <v/>
      </c>
      <c r="CC26" s="260">
        <f>VLOOKUP(BH26,BW:BY,3,0)</f>
        <v/>
      </c>
    </row>
    <row r="27" ht="13.5" customHeight="1" s="261">
      <c r="B27" s="515" t="n">
        <v>2022</v>
      </c>
      <c r="C27" s="516" t="inlineStr">
        <is>
          <t>Sint Maarten</t>
        </is>
      </c>
      <c r="D27" s="295" t="n">
        <v>1515050</v>
      </c>
      <c r="E27" s="295" t="n">
        <v>506870</v>
      </c>
      <c r="G27" s="517" t="n">
        <v>2021</v>
      </c>
      <c r="H27" s="516" t="inlineStr">
        <is>
          <t>Haiti</t>
        </is>
      </c>
      <c r="I27" s="295" t="n">
        <v>937350</v>
      </c>
      <c r="J27" s="295" t="n">
        <v>1824229</v>
      </c>
      <c r="L27" s="260">
        <f>C27</f>
        <v/>
      </c>
      <c r="M27" s="260">
        <f>VLOOKUP(C27,H:J,2,0)</f>
        <v/>
      </c>
      <c r="N27" s="260">
        <f>VLOOKUP(C27,H:J,3,0)</f>
        <v/>
      </c>
      <c r="P27" s="518" t="n"/>
      <c r="Q27" s="515" t="n">
        <v>2022</v>
      </c>
      <c r="R27" s="516" t="inlineStr">
        <is>
          <t>Turquia</t>
        </is>
      </c>
      <c r="S27" s="295" t="n">
        <v>264011</v>
      </c>
      <c r="T27" s="295" t="n">
        <v>108292</v>
      </c>
      <c r="V27" s="517" t="n">
        <v>2021</v>
      </c>
      <c r="W27" s="516" t="inlineStr">
        <is>
          <t>Bolívia</t>
        </is>
      </c>
      <c r="X27" s="295" t="n">
        <v>163807</v>
      </c>
      <c r="Y27" s="295" t="n">
        <v>73338</v>
      </c>
      <c r="AA27" s="260">
        <f>R27</f>
        <v/>
      </c>
      <c r="AB27" s="260">
        <f>VLOOKUP(R27,W:Y,2,0)</f>
        <v/>
      </c>
      <c r="AC27" s="260">
        <f>VLOOKUP(R27,W:Y,3,0)</f>
        <v/>
      </c>
      <c r="AF27" s="517" t="n">
        <v>2022</v>
      </c>
      <c r="AG27" s="516" t="inlineStr">
        <is>
          <t>Haiti</t>
        </is>
      </c>
      <c r="AH27" s="295" t="n">
        <v>220823</v>
      </c>
      <c r="AI27" s="295" t="n">
        <v>319111</v>
      </c>
      <c r="AK27" s="260">
        <f>R27</f>
        <v/>
      </c>
      <c r="AL27" s="260">
        <f>VLOOKUP(R27,AG:AI,2,0)</f>
        <v/>
      </c>
      <c r="AM27" s="260">
        <f>VLOOKUP(R27,AG:AI,3,0)</f>
        <v/>
      </c>
      <c r="AR27" s="515" t="n">
        <v>2022</v>
      </c>
      <c r="AS27" s="516" t="inlineStr">
        <is>
          <t>Timor Leste</t>
        </is>
      </c>
      <c r="AT27" s="295" t="n">
        <v>260879</v>
      </c>
      <c r="AU27" s="295" t="n">
        <v>92686</v>
      </c>
      <c r="AW27" s="517" t="n">
        <v>2021</v>
      </c>
      <c r="AX27" s="516" t="inlineStr">
        <is>
          <t>Bahamas</t>
        </is>
      </c>
      <c r="AY27" s="295" t="n">
        <v>215320</v>
      </c>
      <c r="AZ27" s="295" t="n">
        <v>125572</v>
      </c>
      <c r="BB27" s="260">
        <f>AS27</f>
        <v/>
      </c>
      <c r="BC27" s="260">
        <f>VLOOKUP(AS27,AX:AZ,2,0)</f>
        <v/>
      </c>
      <c r="BD27" s="260">
        <f>VLOOKUP(AS27,AX:AZ,3,0)</f>
        <v/>
      </c>
      <c r="BF27" s="518" t="n"/>
      <c r="BG27" s="515" t="n">
        <v>2022</v>
      </c>
      <c r="BH27" s="516" t="inlineStr">
        <is>
          <t>Libéria</t>
        </is>
      </c>
      <c r="BI27" s="295" t="n">
        <v>32977</v>
      </c>
      <c r="BJ27" s="295" t="n">
        <v>41106</v>
      </c>
      <c r="BL27" s="517" t="n">
        <v>2021</v>
      </c>
      <c r="BM27" s="516" t="inlineStr">
        <is>
          <t>Congo</t>
        </is>
      </c>
      <c r="BN27" s="295" t="n">
        <v>42411</v>
      </c>
      <c r="BO27" s="295" t="n">
        <v>60860</v>
      </c>
      <c r="BQ27" s="260">
        <f>BH27</f>
        <v/>
      </c>
      <c r="BR27" s="260">
        <f>VLOOKUP(BH27,BM:BO,2,0)</f>
        <v/>
      </c>
      <c r="BS27" s="260">
        <f>VLOOKUP(BH27,BM:BO,3,0)</f>
        <v/>
      </c>
      <c r="BV27" s="517" t="n">
        <v>2022</v>
      </c>
      <c r="BW27" s="516" t="inlineStr">
        <is>
          <t>Bahamas</t>
        </is>
      </c>
      <c r="BX27" s="295" t="n">
        <v>93463</v>
      </c>
      <c r="BY27" s="295" t="n">
        <v>55613</v>
      </c>
      <c r="CA27" s="260">
        <f>BH27</f>
        <v/>
      </c>
      <c r="CB27" s="260">
        <f>VLOOKUP(BH27,BW:BY,2,0)</f>
        <v/>
      </c>
      <c r="CC27" s="260">
        <f>VLOOKUP(BH27,BW:BY,3,0)</f>
        <v/>
      </c>
    </row>
    <row r="28" ht="13.5" customHeight="1" s="261">
      <c r="B28" s="515" t="n">
        <v>2022</v>
      </c>
      <c r="C28" s="516" t="inlineStr">
        <is>
          <t>Líbano</t>
        </is>
      </c>
      <c r="D28" s="295" t="n">
        <v>1307508</v>
      </c>
      <c r="E28" s="295" t="n">
        <v>495460</v>
      </c>
      <c r="G28" s="517" t="n">
        <v>2021</v>
      </c>
      <c r="H28" s="516" t="inlineStr">
        <is>
          <t>Sint Maarten</t>
        </is>
      </c>
      <c r="I28" s="295" t="n">
        <v>809517</v>
      </c>
      <c r="J28" s="295" t="n">
        <v>319645</v>
      </c>
      <c r="L28" s="260">
        <f>C28</f>
        <v/>
      </c>
      <c r="M28" s="260">
        <f>VLOOKUP(C28,H:J,2,0)</f>
        <v/>
      </c>
      <c r="N28" s="260">
        <f>VLOOKUP(C28,H:J,3,0)</f>
        <v/>
      </c>
      <c r="P28" s="518" t="n"/>
      <c r="Q28" s="515" t="n">
        <v>2022</v>
      </c>
      <c r="R28" s="516" t="inlineStr">
        <is>
          <t>Camboja</t>
        </is>
      </c>
      <c r="S28" s="295" t="n">
        <v>222906</v>
      </c>
      <c r="T28" s="295" t="n">
        <v>95713</v>
      </c>
      <c r="V28" s="517" t="n">
        <v>2021</v>
      </c>
      <c r="W28" s="516" t="inlineStr">
        <is>
          <t>Congo</t>
        </is>
      </c>
      <c r="X28" s="295" t="n">
        <v>151407</v>
      </c>
      <c r="Y28" s="295" t="n">
        <v>230338</v>
      </c>
      <c r="AA28" s="260">
        <f>R28</f>
        <v/>
      </c>
      <c r="AB28" s="260">
        <f>VLOOKUP(R28,W:Y,2,0)</f>
        <v/>
      </c>
      <c r="AC28" s="260">
        <f>VLOOKUP(R28,W:Y,3,0)</f>
        <v/>
      </c>
      <c r="AF28" s="517" t="n">
        <v>2022</v>
      </c>
      <c r="AG28" s="516" t="inlineStr">
        <is>
          <t>Sint Maarten</t>
        </is>
      </c>
      <c r="AH28" s="295" t="n">
        <v>211125</v>
      </c>
      <c r="AI28" s="295" t="n">
        <v>59928</v>
      </c>
      <c r="AK28" s="260">
        <f>R28</f>
        <v/>
      </c>
      <c r="AL28" s="260">
        <f>VLOOKUP(R28,AG:AI,2,0)</f>
        <v/>
      </c>
      <c r="AM28" s="260">
        <f>VLOOKUP(R28,AG:AI,3,0)</f>
        <v/>
      </c>
      <c r="AR28" s="515" t="n">
        <v>2022</v>
      </c>
      <c r="AS28" s="516" t="inlineStr">
        <is>
          <t>Guiné Equatorial</t>
        </is>
      </c>
      <c r="AT28" s="295" t="n">
        <v>242090</v>
      </c>
      <c r="AU28" s="295" t="n">
        <v>166788</v>
      </c>
      <c r="AW28" s="517" t="n">
        <v>2021</v>
      </c>
      <c r="AX28" s="516" t="inlineStr">
        <is>
          <t>Paraguai</t>
        </is>
      </c>
      <c r="AY28" s="295" t="n">
        <v>201762</v>
      </c>
      <c r="AZ28" s="295" t="n">
        <v>150633</v>
      </c>
      <c r="BB28" s="260">
        <f>AS28</f>
        <v/>
      </c>
      <c r="BC28" s="260">
        <f>VLOOKUP(AS28,AX:AZ,2,0)</f>
        <v/>
      </c>
      <c r="BD28" s="260">
        <f>VLOOKUP(AS28,AX:AZ,3,0)</f>
        <v/>
      </c>
      <c r="BF28" s="518" t="n"/>
      <c r="BG28" s="515" t="n">
        <v>2022</v>
      </c>
      <c r="BH28" s="516" t="inlineStr">
        <is>
          <t>Seicheles</t>
        </is>
      </c>
      <c r="BI28" s="295" t="n">
        <v>30286</v>
      </c>
      <c r="BJ28" s="295" t="n">
        <v>11949</v>
      </c>
      <c r="BL28" s="517" t="n">
        <v>2021</v>
      </c>
      <c r="BM28" s="516" t="inlineStr">
        <is>
          <t>Líbano</t>
        </is>
      </c>
      <c r="BN28" s="295" t="n">
        <v>30142</v>
      </c>
      <c r="BO28" s="295" t="n">
        <v>21530</v>
      </c>
      <c r="BQ28" s="260">
        <f>BH28</f>
        <v/>
      </c>
      <c r="BR28" s="260">
        <f>VLOOKUP(BH28,BM:BO,2,0)</f>
        <v/>
      </c>
      <c r="BS28" s="260">
        <f>VLOOKUP(BH28,BM:BO,3,0)</f>
        <v/>
      </c>
      <c r="BV28" s="517" t="n">
        <v>2022</v>
      </c>
      <c r="BW28" s="516" t="inlineStr">
        <is>
          <t>Sint Maarten</t>
        </is>
      </c>
      <c r="BX28" s="295" t="n">
        <v>75720</v>
      </c>
      <c r="BY28" s="295" t="n">
        <v>27708</v>
      </c>
      <c r="CA28" s="260">
        <f>BH28</f>
        <v/>
      </c>
      <c r="CB28" s="260">
        <f>VLOOKUP(BH28,BW:BY,2,0)</f>
        <v/>
      </c>
      <c r="CC28" s="260">
        <f>VLOOKUP(BH28,BW:BY,3,0)</f>
        <v/>
      </c>
    </row>
    <row r="29" ht="13.5" customHeight="1" s="261">
      <c r="B29" s="515" t="n">
        <v>2022</v>
      </c>
      <c r="C29" s="516" t="inlineStr">
        <is>
          <t>Aruba</t>
        </is>
      </c>
      <c r="D29" s="295" t="n">
        <v>1257705</v>
      </c>
      <c r="E29" s="295" t="n">
        <v>352925</v>
      </c>
      <c r="G29" s="517" t="n">
        <v>2021</v>
      </c>
      <c r="H29" s="516" t="inlineStr">
        <is>
          <t>Congo</t>
        </is>
      </c>
      <c r="I29" s="295" t="n">
        <v>806477</v>
      </c>
      <c r="J29" s="295" t="n">
        <v>1041938</v>
      </c>
      <c r="L29" s="260">
        <f>C29</f>
        <v/>
      </c>
      <c r="M29" s="260">
        <f>VLOOKUP(C29,H:J,2,0)</f>
        <v/>
      </c>
      <c r="N29" s="260">
        <f>VLOOKUP(C29,H:J,3,0)</f>
        <v/>
      </c>
      <c r="P29" s="518" t="n"/>
      <c r="Q29" s="515" t="n">
        <v>2022</v>
      </c>
      <c r="R29" s="516" t="inlineStr">
        <is>
          <t>Sint Maarten</t>
        </is>
      </c>
      <c r="S29" s="295" t="n">
        <v>221316</v>
      </c>
      <c r="T29" s="295" t="n">
        <v>58898</v>
      </c>
      <c r="V29" s="517" t="n">
        <v>2021</v>
      </c>
      <c r="W29" s="516" t="inlineStr">
        <is>
          <t>Tailândia</t>
        </is>
      </c>
      <c r="X29" s="295" t="n">
        <v>142522</v>
      </c>
      <c r="Y29" s="295" t="n">
        <v>192614</v>
      </c>
      <c r="AA29" s="260">
        <f>R29</f>
        <v/>
      </c>
      <c r="AB29" s="260">
        <f>VLOOKUP(R29,W:Y,2,0)</f>
        <v/>
      </c>
      <c r="AC29" s="260">
        <f>VLOOKUP(R29,W:Y,3,0)</f>
        <v/>
      </c>
      <c r="AF29" s="517" t="n">
        <v>2022</v>
      </c>
      <c r="AG29" s="516" t="inlineStr">
        <is>
          <t>Aruba</t>
        </is>
      </c>
      <c r="AH29" s="295" t="n">
        <v>183138</v>
      </c>
      <c r="AI29" s="295" t="n">
        <v>55015</v>
      </c>
      <c r="AK29" s="260">
        <f>R29</f>
        <v/>
      </c>
      <c r="AL29" s="260">
        <f>VLOOKUP(R29,AG:AI,2,0)</f>
        <v/>
      </c>
      <c r="AM29" s="260">
        <f>VLOOKUP(R29,AG:AI,3,0)</f>
        <v/>
      </c>
      <c r="AR29" s="515" t="n">
        <v>2022</v>
      </c>
      <c r="AS29" s="516" t="inlineStr">
        <is>
          <t>Moçambique</t>
        </is>
      </c>
      <c r="AT29" s="295" t="n">
        <v>241461</v>
      </c>
      <c r="AU29" s="295" t="n">
        <v>139000</v>
      </c>
      <c r="AW29" s="517" t="n">
        <v>2021</v>
      </c>
      <c r="AX29" s="516" t="inlineStr">
        <is>
          <t>Congo</t>
        </is>
      </c>
      <c r="AY29" s="295" t="n">
        <v>150890</v>
      </c>
      <c r="AZ29" s="295" t="n">
        <v>215040</v>
      </c>
      <c r="BB29" s="260">
        <f>AS29</f>
        <v/>
      </c>
      <c r="BC29" s="260">
        <f>VLOOKUP(AS29,AX:AZ,2,0)</f>
        <v/>
      </c>
      <c r="BD29" s="260">
        <f>VLOOKUP(AS29,AX:AZ,3,0)</f>
        <v/>
      </c>
      <c r="BF29" s="518" t="n"/>
      <c r="BG29" s="515" t="n">
        <v>2022</v>
      </c>
      <c r="BH29" s="516" t="inlineStr">
        <is>
          <t>Espanha</t>
        </is>
      </c>
      <c r="BI29" s="295" t="n">
        <v>16173</v>
      </c>
      <c r="BJ29" s="295" t="n">
        <v>2240</v>
      </c>
      <c r="BL29" s="517" t="n">
        <v>2021</v>
      </c>
      <c r="BM29" s="516" t="inlineStr">
        <is>
          <t>Anguilla</t>
        </is>
      </c>
      <c r="BN29" s="295" t="n">
        <v>8668</v>
      </c>
      <c r="BO29" s="295" t="n">
        <v>4090</v>
      </c>
      <c r="BQ29" s="260">
        <f>BH29</f>
        <v/>
      </c>
      <c r="BR29" s="260">
        <f>VLOOKUP(BH29,BM:BO,2,0)</f>
        <v/>
      </c>
      <c r="BS29" s="260">
        <f>VLOOKUP(BH29,BM:BO,3,0)</f>
        <v/>
      </c>
      <c r="BV29" s="517" t="n">
        <v>2022</v>
      </c>
      <c r="BW29" s="516" t="inlineStr">
        <is>
          <t>Haiti</t>
        </is>
      </c>
      <c r="BX29" s="295" t="n">
        <v>74991</v>
      </c>
      <c r="BY29" s="295" t="n">
        <v>92760</v>
      </c>
      <c r="CA29" s="260">
        <f>BH29</f>
        <v/>
      </c>
      <c r="CB29" s="260">
        <f>VLOOKUP(BH29,BW:BY,2,0)</f>
        <v/>
      </c>
      <c r="CC29" s="260">
        <f>VLOOKUP(BH29,BW:BY,3,0)</f>
        <v/>
      </c>
    </row>
    <row r="30" ht="13.5" customHeight="1" s="261">
      <c r="B30" s="515" t="n">
        <v>2022</v>
      </c>
      <c r="C30" s="516" t="inlineStr">
        <is>
          <t>Turquia</t>
        </is>
      </c>
      <c r="D30" s="295" t="n">
        <v>875026</v>
      </c>
      <c r="E30" s="295" t="n">
        <v>359051</v>
      </c>
      <c r="G30" s="517" t="n">
        <v>2021</v>
      </c>
      <c r="H30" s="516" t="inlineStr">
        <is>
          <t>Líbano</t>
        </is>
      </c>
      <c r="I30" s="295" t="n">
        <v>689851</v>
      </c>
      <c r="J30" s="295" t="n">
        <v>273291</v>
      </c>
      <c r="L30" s="260">
        <f>C30</f>
        <v/>
      </c>
      <c r="M30" s="260">
        <f>VLOOKUP(C30,H:J,2,0)</f>
        <v/>
      </c>
      <c r="N30" s="260">
        <f>VLOOKUP(C30,H:J,3,0)</f>
        <v/>
      </c>
      <c r="Q30" s="515" t="n">
        <v>2022</v>
      </c>
      <c r="R30" s="516" t="inlineStr">
        <is>
          <t>Aruba</t>
        </is>
      </c>
      <c r="S30" s="295" t="n">
        <v>215767</v>
      </c>
      <c r="T30" s="295" t="n">
        <v>54240</v>
      </c>
      <c r="V30" s="517" t="n">
        <v>2021</v>
      </c>
      <c r="W30" s="516" t="inlineStr">
        <is>
          <t>Gabão</t>
        </is>
      </c>
      <c r="X30" s="295" t="n">
        <v>139445</v>
      </c>
      <c r="Y30" s="295" t="n">
        <v>113288</v>
      </c>
      <c r="AA30" s="260">
        <f>R30</f>
        <v/>
      </c>
      <c r="AB30" s="260">
        <f>VLOOKUP(R30,W:Y,2,0)</f>
        <v/>
      </c>
      <c r="AC30" s="260">
        <f>VLOOKUP(R30,W:Y,3,0)</f>
        <v/>
      </c>
      <c r="AF30" s="517" t="n">
        <v>2022</v>
      </c>
      <c r="AG30" s="516" t="inlineStr">
        <is>
          <t>Azerbaijão</t>
        </is>
      </c>
      <c r="AH30" s="295" t="n">
        <v>155150</v>
      </c>
      <c r="AI30" s="295" t="n">
        <v>81000</v>
      </c>
      <c r="AK30" s="260">
        <f>R30</f>
        <v/>
      </c>
      <c r="AL30" s="260">
        <f>VLOOKUP(R30,AG:AI,2,0)</f>
        <v/>
      </c>
      <c r="AM30" s="260">
        <f>VLOOKUP(R30,AG:AI,3,0)</f>
        <v/>
      </c>
      <c r="AR30" s="515" t="n">
        <v>2022</v>
      </c>
      <c r="AS30" s="516" t="inlineStr">
        <is>
          <t>Paraguai</t>
        </is>
      </c>
      <c r="AT30" s="295" t="n">
        <v>239550</v>
      </c>
      <c r="AU30" s="295" t="n">
        <v>50553</v>
      </c>
      <c r="AW30" s="517" t="n">
        <v>2021</v>
      </c>
      <c r="AX30" s="516" t="inlineStr">
        <is>
          <t>Guam</t>
        </is>
      </c>
      <c r="AY30" s="295" t="n">
        <v>142592</v>
      </c>
      <c r="AZ30" s="295" t="n">
        <v>59011</v>
      </c>
      <c r="BB30" s="260">
        <f>AS30</f>
        <v/>
      </c>
      <c r="BC30" s="260">
        <f>VLOOKUP(AS30,AX:AZ,2,0)</f>
        <v/>
      </c>
      <c r="BD30" s="260">
        <f>VLOOKUP(AS30,AX:AZ,3,0)</f>
        <v/>
      </c>
      <c r="BG30" s="515" t="n">
        <v>2022</v>
      </c>
      <c r="BH30" s="516" t="inlineStr">
        <is>
          <t>Paraguai</t>
        </is>
      </c>
      <c r="BI30" s="295" t="n">
        <v>14048</v>
      </c>
      <c r="BJ30" s="295" t="n">
        <v>1678</v>
      </c>
      <c r="BL30" s="517" t="n">
        <v>2021</v>
      </c>
      <c r="BM30" s="516" t="inlineStr">
        <is>
          <t>Gabão</t>
        </is>
      </c>
      <c r="BN30" s="295" t="n">
        <v>3792</v>
      </c>
      <c r="BO30" s="295" t="n">
        <v>11992</v>
      </c>
      <c r="BQ30" s="260">
        <f>BH30</f>
        <v/>
      </c>
      <c r="BR30" s="260">
        <f>VLOOKUP(BH30,BM:BO,2,0)</f>
        <v/>
      </c>
      <c r="BS30" s="260">
        <f>VLOOKUP(BH30,BM:BO,3,0)</f>
        <v/>
      </c>
      <c r="BV30" s="517" t="n">
        <v>2022</v>
      </c>
      <c r="BW30" s="516" t="inlineStr">
        <is>
          <t>Guam</t>
        </is>
      </c>
      <c r="BX30" s="295" t="n">
        <v>72563</v>
      </c>
      <c r="BY30" s="295" t="n">
        <v>38700</v>
      </c>
      <c r="CA30" s="260">
        <f>BH30</f>
        <v/>
      </c>
      <c r="CB30" s="260">
        <f>VLOOKUP(BH30,BW:BY,2,0)</f>
        <v/>
      </c>
      <c r="CC30" s="260">
        <f>VLOOKUP(BH30,BW:BY,3,0)</f>
        <v/>
      </c>
    </row>
    <row r="31" ht="13.5" customHeight="1" s="261">
      <c r="B31" s="515" t="n">
        <v>2022</v>
      </c>
      <c r="C31" s="516" t="inlineStr">
        <is>
          <t>Armênia</t>
        </is>
      </c>
      <c r="D31" s="295" t="n">
        <v>730162</v>
      </c>
      <c r="E31" s="295" t="n">
        <v>489213</v>
      </c>
      <c r="G31" s="517" t="n">
        <v>2021</v>
      </c>
      <c r="H31" s="516" t="inlineStr">
        <is>
          <t>Bolívia</t>
        </is>
      </c>
      <c r="I31" s="295" t="n">
        <v>663530</v>
      </c>
      <c r="J31" s="295" t="n">
        <v>296438</v>
      </c>
      <c r="L31" s="260">
        <f>C31</f>
        <v/>
      </c>
      <c r="M31" s="260">
        <f>VLOOKUP(C31,H:J,2,0)</f>
        <v/>
      </c>
      <c r="N31" s="260">
        <f>VLOOKUP(C31,H:J,3,0)</f>
        <v/>
      </c>
      <c r="Q31" s="515" t="n">
        <v>2022</v>
      </c>
      <c r="R31" s="516" t="inlineStr">
        <is>
          <t>Timor Leste</t>
        </is>
      </c>
      <c r="S31" s="295" t="n">
        <v>203225</v>
      </c>
      <c r="T31" s="295" t="n">
        <v>81850</v>
      </c>
      <c r="V31" s="517" t="n">
        <v>2021</v>
      </c>
      <c r="W31" s="516" t="inlineStr">
        <is>
          <t>Moçambique</t>
        </is>
      </c>
      <c r="X31" s="295" t="n">
        <v>131616</v>
      </c>
      <c r="Y31" s="295" t="n">
        <v>55500</v>
      </c>
      <c r="AA31" s="260">
        <f>R31</f>
        <v/>
      </c>
      <c r="AB31" s="260">
        <f>VLOOKUP(R31,W:Y,2,0)</f>
        <v/>
      </c>
      <c r="AC31" s="260">
        <f>VLOOKUP(R31,W:Y,3,0)</f>
        <v/>
      </c>
      <c r="AF31" s="517" t="n">
        <v>2022</v>
      </c>
      <c r="AG31" s="516" t="inlineStr">
        <is>
          <t>Turquia</t>
        </is>
      </c>
      <c r="AH31" s="295" t="n">
        <v>143176</v>
      </c>
      <c r="AI31" s="295" t="n">
        <v>55158</v>
      </c>
      <c r="AK31" s="260">
        <f>R31</f>
        <v/>
      </c>
      <c r="AL31" s="260">
        <f>VLOOKUP(R31,AG:AI,2,0)</f>
        <v/>
      </c>
      <c r="AM31" s="260">
        <f>VLOOKUP(R31,AG:AI,3,0)</f>
        <v/>
      </c>
      <c r="AQ31" s="519" t="n"/>
      <c r="AR31" s="515" t="n">
        <v>2022</v>
      </c>
      <c r="AS31" s="516" t="inlineStr">
        <is>
          <t>Cuba</t>
        </is>
      </c>
      <c r="AT31" s="295" t="n">
        <v>233713</v>
      </c>
      <c r="AU31" s="295" t="n">
        <v>99792</v>
      </c>
      <c r="AW31" s="517" t="n">
        <v>2021</v>
      </c>
      <c r="AX31" s="516" t="inlineStr">
        <is>
          <t>Moçambique</t>
        </is>
      </c>
      <c r="AY31" s="295" t="n">
        <v>134662</v>
      </c>
      <c r="AZ31" s="295" t="n">
        <v>55600</v>
      </c>
      <c r="BB31" s="260">
        <f>AS31</f>
        <v/>
      </c>
      <c r="BC31" s="260">
        <f>VLOOKUP(AS31,AX:AZ,2,0)</f>
        <v/>
      </c>
      <c r="BD31" s="260">
        <f>VLOOKUP(AS31,AX:AZ,3,0)</f>
        <v/>
      </c>
      <c r="BG31" s="515" t="n">
        <v>2022</v>
      </c>
      <c r="BH31" s="516" t="inlineStr">
        <is>
          <t>Sint Maarten</t>
        </is>
      </c>
      <c r="BI31" s="295" t="n">
        <v>10841</v>
      </c>
      <c r="BJ31" s="295" t="n">
        <v>3248</v>
      </c>
      <c r="BL31" s="517" t="n">
        <v>2021</v>
      </c>
      <c r="BM31" s="516" t="inlineStr">
        <is>
          <t>Panamá</t>
        </is>
      </c>
      <c r="BN31" s="295" t="n">
        <v>3768</v>
      </c>
      <c r="BO31" s="295" t="n">
        <v>1029</v>
      </c>
      <c r="BQ31" s="260">
        <f>BH31</f>
        <v/>
      </c>
      <c r="BR31" s="260">
        <f>VLOOKUP(BH31,BM:BO,2,0)</f>
        <v/>
      </c>
      <c r="BS31" s="260">
        <f>VLOOKUP(BH31,BM:BO,3,0)</f>
        <v/>
      </c>
      <c r="BV31" s="517" t="n">
        <v>2022</v>
      </c>
      <c r="BW31" s="516" t="inlineStr">
        <is>
          <t>Libéria</t>
        </is>
      </c>
      <c r="BX31" s="295" t="n">
        <v>64971</v>
      </c>
      <c r="BY31" s="295" t="n">
        <v>98291</v>
      </c>
      <c r="CA31" s="260">
        <f>BH31</f>
        <v/>
      </c>
      <c r="CB31" s="260">
        <f>VLOOKUP(BH31,BW:BY,2,0)</f>
        <v/>
      </c>
      <c r="CC31" s="260">
        <f>VLOOKUP(BH31,BW:BY,3,0)</f>
        <v/>
      </c>
    </row>
    <row r="32" ht="13.5" customHeight="1" s="261">
      <c r="B32" s="515" t="n">
        <v>2022</v>
      </c>
      <c r="C32" s="516" t="inlineStr">
        <is>
          <t>Camboja</t>
        </is>
      </c>
      <c r="D32" s="295" t="n">
        <v>688389</v>
      </c>
      <c r="E32" s="295" t="n">
        <v>342872</v>
      </c>
      <c r="G32" s="517" t="n">
        <v>2021</v>
      </c>
      <c r="H32" s="516" t="inlineStr">
        <is>
          <t>Panamá</t>
        </is>
      </c>
      <c r="I32" s="295" t="n">
        <v>640627</v>
      </c>
      <c r="J32" s="295" t="n">
        <v>232803</v>
      </c>
      <c r="L32" s="260">
        <f>C32</f>
        <v/>
      </c>
      <c r="M32" s="260">
        <f>VLOOKUP(C32,H:J,2,0)</f>
        <v/>
      </c>
      <c r="N32" s="260">
        <f>VLOOKUP(C32,H:J,3,0)</f>
        <v/>
      </c>
      <c r="Q32" s="515" t="n">
        <v>2022</v>
      </c>
      <c r="R32" s="516" t="inlineStr">
        <is>
          <t>Cuba</t>
        </is>
      </c>
      <c r="S32" s="295" t="n">
        <v>173050</v>
      </c>
      <c r="T32" s="295" t="n">
        <v>95758</v>
      </c>
      <c r="V32" s="517" t="n">
        <v>2021</v>
      </c>
      <c r="W32" s="516" t="inlineStr">
        <is>
          <t>Armênia</t>
        </is>
      </c>
      <c r="X32" s="295" t="n">
        <v>81613</v>
      </c>
      <c r="Y32" s="295" t="n">
        <v>51796</v>
      </c>
      <c r="AA32" s="260">
        <f>R32</f>
        <v/>
      </c>
      <c r="AB32" s="260">
        <f>VLOOKUP(R32,W:Y,2,0)</f>
        <v/>
      </c>
      <c r="AC32" s="260">
        <f>VLOOKUP(R32,W:Y,3,0)</f>
        <v/>
      </c>
      <c r="AF32" s="517" t="n">
        <v>2022</v>
      </c>
      <c r="AG32" s="516" t="inlineStr">
        <is>
          <t>Armênia</t>
        </is>
      </c>
      <c r="AH32" s="295" t="n">
        <v>137407</v>
      </c>
      <c r="AI32" s="295" t="n">
        <v>103537</v>
      </c>
      <c r="AK32" s="260">
        <f>R32</f>
        <v/>
      </c>
      <c r="AL32" s="260">
        <f>VLOOKUP(R32,AG:AI,2,0)</f>
        <v/>
      </c>
      <c r="AM32" s="260">
        <f>VLOOKUP(R32,AG:AI,3,0)</f>
        <v/>
      </c>
      <c r="AQ32" s="519" t="n"/>
      <c r="AR32" s="515" t="n">
        <v>2022</v>
      </c>
      <c r="AS32" s="516" t="inlineStr">
        <is>
          <t>Camboja</t>
        </is>
      </c>
      <c r="AT32" s="295" t="n">
        <v>207245</v>
      </c>
      <c r="AU32" s="295" t="n">
        <v>102823</v>
      </c>
      <c r="AW32" s="517" t="n">
        <v>2021</v>
      </c>
      <c r="AX32" s="516" t="inlineStr">
        <is>
          <t>Guiné Equatorial</t>
        </is>
      </c>
      <c r="AY32" s="295" t="n">
        <v>123536</v>
      </c>
      <c r="AZ32" s="295" t="n">
        <v>74211</v>
      </c>
      <c r="BB32" s="260">
        <f>AS32</f>
        <v/>
      </c>
      <c r="BC32" s="260">
        <f>VLOOKUP(AS32,AX:AZ,2,0)</f>
        <v/>
      </c>
      <c r="BD32" s="260">
        <f>VLOOKUP(AS32,AX:AZ,3,0)</f>
        <v/>
      </c>
      <c r="BG32" s="515" t="n">
        <v>2022</v>
      </c>
      <c r="BH32" s="516" t="inlineStr">
        <is>
          <t>Marshall, Ilhas</t>
        </is>
      </c>
      <c r="BI32" s="295" t="n">
        <v>5493</v>
      </c>
      <c r="BJ32" s="295" t="n">
        <v>1171</v>
      </c>
      <c r="BL32" s="517" t="n">
        <v>2021</v>
      </c>
      <c r="BM32" s="516" t="inlineStr">
        <is>
          <t>Malta</t>
        </is>
      </c>
      <c r="BN32" s="295" t="n">
        <v>2428</v>
      </c>
      <c r="BO32" s="295" t="n">
        <v>608</v>
      </c>
      <c r="BQ32" s="260">
        <f>BH32</f>
        <v/>
      </c>
      <c r="BR32" s="260">
        <f>VLOOKUP(BH32,BM:BO,2,0)</f>
        <v/>
      </c>
      <c r="BS32" s="260">
        <f>VLOOKUP(BH32,BM:BO,3,0)</f>
        <v/>
      </c>
      <c r="BV32" s="517" t="n">
        <v>2022</v>
      </c>
      <c r="BW32" s="516" t="inlineStr">
        <is>
          <t>Moçambique</t>
        </is>
      </c>
      <c r="BX32" s="295" t="n">
        <v>52420</v>
      </c>
      <c r="BY32" s="295" t="n">
        <v>27800</v>
      </c>
      <c r="CA32" s="260">
        <f>BH32</f>
        <v/>
      </c>
      <c r="CB32" s="260">
        <f>VLOOKUP(BH32,BW:BY,2,0)</f>
        <v/>
      </c>
      <c r="CC32" s="260">
        <f>VLOOKUP(BH32,BW:BY,3,0)</f>
        <v/>
      </c>
    </row>
    <row r="33" ht="13.5" customHeight="1" s="261">
      <c r="B33" s="515" t="n">
        <v>2022</v>
      </c>
      <c r="C33" s="516" t="inlineStr">
        <is>
          <t>Azerbaijão</t>
        </is>
      </c>
      <c r="D33" s="295" t="n">
        <v>669222</v>
      </c>
      <c r="E33" s="295" t="n">
        <v>321494</v>
      </c>
      <c r="G33" s="517" t="n">
        <v>2021</v>
      </c>
      <c r="H33" s="516" t="inlineStr">
        <is>
          <t>Rússia</t>
        </is>
      </c>
      <c r="I33" s="295" t="n">
        <v>541271</v>
      </c>
      <c r="J33" s="295" t="n">
        <v>160838</v>
      </c>
      <c r="L33" s="260">
        <f>C33</f>
        <v/>
      </c>
      <c r="M33" s="260">
        <f>VLOOKUP(C33,H:J,2,0)</f>
        <v/>
      </c>
      <c r="N33" s="260">
        <f>VLOOKUP(C33,H:J,3,0)</f>
        <v/>
      </c>
      <c r="Q33" s="515" t="n">
        <v>2022</v>
      </c>
      <c r="R33" s="516" t="inlineStr">
        <is>
          <t>Congo</t>
        </is>
      </c>
      <c r="S33" s="295" t="n">
        <v>147421</v>
      </c>
      <c r="T33" s="295" t="n">
        <v>185572</v>
      </c>
      <c r="V33" s="517" t="n">
        <v>2021</v>
      </c>
      <c r="W33" s="516" t="inlineStr">
        <is>
          <t>Timor Leste</t>
        </is>
      </c>
      <c r="X33" s="295" t="n">
        <v>76767</v>
      </c>
      <c r="Y33" s="295" t="n">
        <v>27000</v>
      </c>
      <c r="AA33" s="260">
        <f>R33</f>
        <v/>
      </c>
      <c r="AB33" s="260">
        <f>VLOOKUP(R33,W:Y,2,0)</f>
        <v/>
      </c>
      <c r="AC33" s="260">
        <f>VLOOKUP(R33,W:Y,3,0)</f>
        <v/>
      </c>
      <c r="AF33" s="517" t="n">
        <v>2022</v>
      </c>
      <c r="AG33" s="516" t="inlineStr">
        <is>
          <t>Bolívia</t>
        </is>
      </c>
      <c r="AH33" s="295" t="n">
        <v>130614</v>
      </c>
      <c r="AI33" s="295" t="n">
        <v>48026</v>
      </c>
      <c r="AK33" s="260">
        <f>R33</f>
        <v/>
      </c>
      <c r="AL33" s="260">
        <f>VLOOKUP(R33,AG:AI,2,0)</f>
        <v/>
      </c>
      <c r="AM33" s="260">
        <f>VLOOKUP(R33,AG:AI,3,0)</f>
        <v/>
      </c>
      <c r="AQ33" s="519" t="n"/>
      <c r="AR33" s="515" t="n">
        <v>2022</v>
      </c>
      <c r="AS33" s="516" t="inlineStr">
        <is>
          <t>Gabão</t>
        </is>
      </c>
      <c r="AT33" s="295" t="n">
        <v>202478</v>
      </c>
      <c r="AU33" s="295" t="n">
        <v>132168</v>
      </c>
      <c r="AW33" s="517" t="n">
        <v>2021</v>
      </c>
      <c r="AX33" s="516" t="inlineStr">
        <is>
          <t>Virgens, Ilhas (Britânicas)</t>
        </is>
      </c>
      <c r="AY33" s="295" t="n">
        <v>82193</v>
      </c>
      <c r="AZ33" s="295" t="n">
        <v>26670</v>
      </c>
      <c r="BB33" s="260">
        <f>AS33</f>
        <v/>
      </c>
      <c r="BC33" s="260">
        <f>VLOOKUP(AS33,AX:AZ,2,0)</f>
        <v/>
      </c>
      <c r="BD33" s="260">
        <f>VLOOKUP(AS33,AX:AZ,3,0)</f>
        <v/>
      </c>
      <c r="BG33" s="515" t="n">
        <v>2022</v>
      </c>
      <c r="BH33" s="516" t="inlineStr">
        <is>
          <t>Panamá</t>
        </is>
      </c>
      <c r="BI33" s="295" t="n">
        <v>3965</v>
      </c>
      <c r="BJ33" s="295" t="n">
        <v>1118</v>
      </c>
      <c r="BL33" s="517" t="n">
        <v>2021</v>
      </c>
      <c r="BM33" s="516" t="inlineStr">
        <is>
          <t>Marshall, Ilhas</t>
        </is>
      </c>
      <c r="BN33" s="295" t="n">
        <v>2187</v>
      </c>
      <c r="BO33" s="295" t="n">
        <v>608</v>
      </c>
      <c r="BQ33" s="260">
        <f>BH33</f>
        <v/>
      </c>
      <c r="BR33" s="260">
        <f>VLOOKUP(BH33,BM:BO,2,0)</f>
        <v/>
      </c>
      <c r="BS33" s="260">
        <f>VLOOKUP(BH33,BM:BO,3,0)</f>
        <v/>
      </c>
      <c r="BV33" s="517" t="n">
        <v>2022</v>
      </c>
      <c r="BW33" s="516" t="inlineStr">
        <is>
          <t>Timor Leste</t>
        </is>
      </c>
      <c r="BX33" s="295" t="n">
        <v>34246</v>
      </c>
      <c r="BY33" s="295" t="n">
        <v>14175</v>
      </c>
      <c r="CA33" s="260">
        <f>BH33</f>
        <v/>
      </c>
      <c r="CB33" s="260">
        <f>VLOOKUP(BH33,BW:BY,2,0)</f>
        <v/>
      </c>
      <c r="CC33" s="260">
        <f>VLOOKUP(BH33,BW:BY,3,0)</f>
        <v/>
      </c>
    </row>
    <row r="34" ht="13.5" customHeight="1" s="261">
      <c r="B34" s="515" t="n">
        <v>2022</v>
      </c>
      <c r="C34" s="516" t="inlineStr">
        <is>
          <t>Bolívia</t>
        </is>
      </c>
      <c r="D34" s="295" t="n">
        <v>613667</v>
      </c>
      <c r="E34" s="295" t="n">
        <v>231704</v>
      </c>
      <c r="G34" s="517" t="n">
        <v>2021</v>
      </c>
      <c r="H34" s="516" t="inlineStr">
        <is>
          <t>Bahamas</t>
        </is>
      </c>
      <c r="I34" s="295" t="n">
        <v>345019</v>
      </c>
      <c r="J34" s="295" t="n">
        <v>250929</v>
      </c>
      <c r="L34" s="260">
        <f>C34</f>
        <v/>
      </c>
      <c r="M34" s="260">
        <f>VLOOKUP(C34,H:J,2,0)</f>
        <v/>
      </c>
      <c r="N34" s="260">
        <f>VLOOKUP(C34,H:J,3,0)</f>
        <v/>
      </c>
      <c r="Q34" s="515" t="n">
        <v>2022</v>
      </c>
      <c r="R34" s="516" t="inlineStr">
        <is>
          <t>Bahamas</t>
        </is>
      </c>
      <c r="S34" s="295" t="n">
        <v>143780</v>
      </c>
      <c r="T34" s="295" t="n">
        <v>87544</v>
      </c>
      <c r="V34" s="517" t="n">
        <v>2021</v>
      </c>
      <c r="W34" s="516" t="inlineStr">
        <is>
          <t>Seicheles</t>
        </is>
      </c>
      <c r="X34" s="295" t="n">
        <v>76088</v>
      </c>
      <c r="Y34" s="295" t="n">
        <v>24698</v>
      </c>
      <c r="AA34" s="260">
        <f>R34</f>
        <v/>
      </c>
      <c r="AB34" s="260">
        <f>VLOOKUP(R34,W:Y,2,0)</f>
        <v/>
      </c>
      <c r="AC34" s="260">
        <f>VLOOKUP(R34,W:Y,3,0)</f>
        <v/>
      </c>
      <c r="AF34" s="517" t="n">
        <v>2022</v>
      </c>
      <c r="AG34" s="516" t="inlineStr">
        <is>
          <t>Seicheles</t>
        </is>
      </c>
      <c r="AH34" s="295" t="n">
        <v>116617</v>
      </c>
      <c r="AI34" s="295" t="n">
        <v>55204</v>
      </c>
      <c r="AK34" s="260">
        <f>R34</f>
        <v/>
      </c>
      <c r="AL34" s="260">
        <f>VLOOKUP(R34,AG:AI,2,0)</f>
        <v/>
      </c>
      <c r="AM34" s="260">
        <f>VLOOKUP(R34,AG:AI,3,0)</f>
        <v/>
      </c>
      <c r="AQ34" s="519" t="n"/>
      <c r="AR34" s="515" t="n">
        <v>2022</v>
      </c>
      <c r="AS34" s="516" t="inlineStr">
        <is>
          <t>Bahamas</t>
        </is>
      </c>
      <c r="AT34" s="295" t="n">
        <v>193947</v>
      </c>
      <c r="AU34" s="295" t="n">
        <v>123313</v>
      </c>
      <c r="AV34" s="519" t="n"/>
      <c r="AW34" s="517" t="n">
        <v>2021</v>
      </c>
      <c r="AX34" s="516" t="inlineStr">
        <is>
          <t>Seicheles</t>
        </is>
      </c>
      <c r="AY34" s="295" t="n">
        <v>80400</v>
      </c>
      <c r="AZ34" s="295" t="n">
        <v>27000</v>
      </c>
      <c r="BB34" s="260">
        <f>AS34</f>
        <v/>
      </c>
      <c r="BC34" s="260">
        <f>VLOOKUP(AS34,AX:AZ,2,0)</f>
        <v/>
      </c>
      <c r="BD34" s="260">
        <f>VLOOKUP(AS34,AX:AZ,3,0)</f>
        <v/>
      </c>
      <c r="BG34" s="515" t="n">
        <v>2022</v>
      </c>
      <c r="BH34" s="516" t="inlineStr">
        <is>
          <t>Granada</t>
        </is>
      </c>
      <c r="BI34" s="295" t="n">
        <v>1673</v>
      </c>
      <c r="BJ34" s="295" t="n">
        <v>627</v>
      </c>
      <c r="BL34" s="517" t="n">
        <v>2021</v>
      </c>
      <c r="BM34" s="516" t="inlineStr">
        <is>
          <t>Sint Maarten</t>
        </is>
      </c>
      <c r="BN34" s="295" t="n">
        <v>2023</v>
      </c>
      <c r="BO34" s="295" t="n">
        <v>830</v>
      </c>
      <c r="BQ34" s="260">
        <f>BH34</f>
        <v/>
      </c>
      <c r="BR34" s="260">
        <f>VLOOKUP(BH34,BM:BO,2,0)</f>
        <v/>
      </c>
      <c r="BS34" s="260">
        <f>VLOOKUP(BH34,BM:BO,3,0)</f>
        <v/>
      </c>
      <c r="BV34" s="517" t="n">
        <v>2022</v>
      </c>
      <c r="BW34" s="516" t="inlineStr">
        <is>
          <t>Camboja</t>
        </is>
      </c>
      <c r="BX34" s="295" t="n">
        <v>26773</v>
      </c>
      <c r="BY34" s="295" t="n">
        <v>20013</v>
      </c>
      <c r="CA34" s="260">
        <f>BH34</f>
        <v/>
      </c>
      <c r="CB34" s="260">
        <f>VLOOKUP(BH34,BW:BY,2,0)</f>
        <v/>
      </c>
      <c r="CC34" s="260">
        <f>VLOOKUP(BH34,BW:BY,3,0)</f>
        <v/>
      </c>
    </row>
    <row r="35" ht="13.5" customHeight="1" s="261">
      <c r="B35" s="515" t="n">
        <v>2022</v>
      </c>
      <c r="C35" s="516" t="inlineStr">
        <is>
          <t>Timor Leste</t>
        </is>
      </c>
      <c r="D35" s="295" t="n">
        <v>582330</v>
      </c>
      <c r="E35" s="295" t="n">
        <v>217745</v>
      </c>
      <c r="G35" s="517" t="n">
        <v>2021</v>
      </c>
      <c r="H35" s="516" t="inlineStr">
        <is>
          <t>Seicheles</t>
        </is>
      </c>
      <c r="I35" s="295" t="n">
        <v>336494</v>
      </c>
      <c r="J35" s="295" t="n">
        <v>122165</v>
      </c>
      <c r="L35" s="260">
        <f>C35</f>
        <v/>
      </c>
      <c r="M35" s="260">
        <f>VLOOKUP(C35,H:J,2,0)</f>
        <v/>
      </c>
      <c r="N35" s="260">
        <f>VLOOKUP(C35,H:J,3,0)</f>
        <v/>
      </c>
      <c r="Q35" s="515" t="n">
        <v>2022</v>
      </c>
      <c r="R35" s="516" t="inlineStr">
        <is>
          <t>Seicheles</t>
        </is>
      </c>
      <c r="S35" s="295" t="n">
        <v>142181</v>
      </c>
      <c r="T35" s="295" t="n">
        <v>52250</v>
      </c>
      <c r="V35" s="517" t="n">
        <v>2021</v>
      </c>
      <c r="W35" s="516" t="inlineStr">
        <is>
          <t>Egito</t>
        </is>
      </c>
      <c r="X35" s="295" t="n">
        <v>73662</v>
      </c>
      <c r="Y35" s="295" t="n">
        <v>27760</v>
      </c>
      <c r="AA35" s="260">
        <f>R35</f>
        <v/>
      </c>
      <c r="AB35" s="260">
        <f>VLOOKUP(R35,W:Y,2,0)</f>
        <v/>
      </c>
      <c r="AC35" s="260">
        <f>VLOOKUP(R35,W:Y,3,0)</f>
        <v/>
      </c>
      <c r="AF35" s="517" t="n">
        <v>2022</v>
      </c>
      <c r="AG35" s="516" t="inlineStr">
        <is>
          <t>Malásia</t>
        </is>
      </c>
      <c r="AH35" s="295" t="n">
        <v>114498</v>
      </c>
      <c r="AI35" s="295" t="n">
        <v>53713</v>
      </c>
      <c r="AK35" s="260">
        <f>R35</f>
        <v/>
      </c>
      <c r="AL35" s="260">
        <f>VLOOKUP(R35,AG:AI,2,0)</f>
        <v/>
      </c>
      <c r="AM35" s="260">
        <f>VLOOKUP(R35,AG:AI,3,0)</f>
        <v/>
      </c>
      <c r="AQ35" s="519" t="n"/>
      <c r="AR35" s="515" t="n">
        <v>2022</v>
      </c>
      <c r="AS35" s="516" t="inlineStr">
        <is>
          <t>Malásia</t>
        </is>
      </c>
      <c r="AT35" s="295" t="n">
        <v>171968</v>
      </c>
      <c r="AU35" s="295" t="n">
        <v>80700</v>
      </c>
      <c r="AV35" s="519" t="n"/>
      <c r="AW35" s="517" t="n">
        <v>2021</v>
      </c>
      <c r="AX35" s="516" t="inlineStr">
        <is>
          <t>Anguilla</t>
        </is>
      </c>
      <c r="AY35" s="295" t="n">
        <v>79249</v>
      </c>
      <c r="AZ35" s="295" t="n">
        <v>27000</v>
      </c>
      <c r="BB35" s="260">
        <f>AS35</f>
        <v/>
      </c>
      <c r="BC35" s="260">
        <f>VLOOKUP(AS35,AX:AZ,2,0)</f>
        <v/>
      </c>
      <c r="BD35" s="260">
        <f>VLOOKUP(AS35,AX:AZ,3,0)</f>
        <v/>
      </c>
      <c r="BG35" s="515" t="n">
        <v>2022</v>
      </c>
      <c r="BH35" s="516" t="inlineStr">
        <is>
          <t>Suíça</t>
        </is>
      </c>
      <c r="BI35" s="295" t="n">
        <v>1320</v>
      </c>
      <c r="BJ35" s="295" t="n">
        <v>350</v>
      </c>
      <c r="BL35" s="517" t="n">
        <v>2021</v>
      </c>
      <c r="BM35" s="516" t="inlineStr">
        <is>
          <t>Bonaire, Saint Eustatius e Saba</t>
        </is>
      </c>
      <c r="BN35" s="295" t="n">
        <v>1741</v>
      </c>
      <c r="BO35" s="295" t="n">
        <v>990</v>
      </c>
      <c r="BQ35" s="260">
        <f>BH35</f>
        <v/>
      </c>
      <c r="BR35" s="260">
        <f>VLOOKUP(BH35,BM:BO,2,0)</f>
        <v/>
      </c>
      <c r="BS35" s="260">
        <f>VLOOKUP(BH35,BM:BO,3,0)</f>
        <v/>
      </c>
      <c r="BV35" s="517" t="n">
        <v>2022</v>
      </c>
      <c r="BW35" s="516" t="inlineStr">
        <is>
          <t>Gabão</t>
        </is>
      </c>
      <c r="BX35" s="295" t="n">
        <v>15476</v>
      </c>
      <c r="BY35" s="295" t="n">
        <v>11760</v>
      </c>
      <c r="CA35" s="260">
        <f>BH35</f>
        <v/>
      </c>
      <c r="CB35" s="260">
        <f>VLOOKUP(BH35,BW:BY,2,0)</f>
        <v/>
      </c>
      <c r="CC35" s="260">
        <f>VLOOKUP(BH35,BW:BY,3,0)</f>
        <v/>
      </c>
    </row>
    <row r="36" ht="13.5" customHeight="1" s="261">
      <c r="B36" s="515" t="n">
        <v>2022</v>
      </c>
      <c r="C36" s="516" t="inlineStr">
        <is>
          <t>Maurício</t>
        </is>
      </c>
      <c r="D36" s="295" t="n">
        <v>573167</v>
      </c>
      <c r="E36" s="295" t="n">
        <v>246816</v>
      </c>
      <c r="G36" s="517" t="n">
        <v>2021</v>
      </c>
      <c r="H36" s="516" t="inlineStr">
        <is>
          <t>Dinamarca</t>
        </is>
      </c>
      <c r="I36" s="295" t="n">
        <v>309530</v>
      </c>
      <c r="J36" s="295" t="n">
        <v>112381</v>
      </c>
      <c r="L36" s="260">
        <f>C36</f>
        <v/>
      </c>
      <c r="M36" s="260">
        <f>VLOOKUP(C36,H:J,2,0)</f>
        <v/>
      </c>
      <c r="N36" s="260">
        <f>VLOOKUP(C36,H:J,3,0)</f>
        <v/>
      </c>
      <c r="Q36" s="515" t="n">
        <v>2022</v>
      </c>
      <c r="R36" s="516" t="inlineStr">
        <is>
          <t>Bonaire, Saint Eustatius e Saba</t>
        </is>
      </c>
      <c r="S36" s="295" t="n">
        <v>120379</v>
      </c>
      <c r="T36" s="295" t="n">
        <v>38281</v>
      </c>
      <c r="V36" s="517" t="n">
        <v>2021</v>
      </c>
      <c r="W36" s="516" t="inlineStr">
        <is>
          <t>Marshall, Ilhas</t>
        </is>
      </c>
      <c r="X36" s="295" t="n">
        <v>65270</v>
      </c>
      <c r="Y36" s="295" t="n">
        <v>15245</v>
      </c>
      <c r="AA36" s="260">
        <f>R36</f>
        <v/>
      </c>
      <c r="AB36" s="260">
        <f>VLOOKUP(R36,W:Y,2,0)</f>
        <v/>
      </c>
      <c r="AC36" s="260">
        <f>VLOOKUP(R36,W:Y,3,0)</f>
        <v/>
      </c>
      <c r="AF36" s="517" t="n">
        <v>2022</v>
      </c>
      <c r="AG36" s="516" t="inlineStr">
        <is>
          <t>Moçambique</t>
        </is>
      </c>
      <c r="AH36" s="295" t="n">
        <v>112920</v>
      </c>
      <c r="AI36" s="295" t="n">
        <v>55300</v>
      </c>
      <c r="AK36" s="260">
        <f>R36</f>
        <v/>
      </c>
      <c r="AL36" s="260">
        <f>VLOOKUP(R36,AG:AI,2,0)</f>
        <v/>
      </c>
      <c r="AM36" s="260">
        <f>VLOOKUP(R36,AG:AI,3,0)</f>
        <v/>
      </c>
      <c r="AQ36" s="519" t="n"/>
      <c r="AR36" s="515" t="n">
        <v>2022</v>
      </c>
      <c r="AS36" s="516" t="inlineStr">
        <is>
          <t>Armênia</t>
        </is>
      </c>
      <c r="AT36" s="295" t="n">
        <v>168281</v>
      </c>
      <c r="AU36" s="295" t="n">
        <v>101750</v>
      </c>
      <c r="AV36" s="519" t="n"/>
      <c r="AW36" s="517" t="n">
        <v>2021</v>
      </c>
      <c r="AX36" s="516" t="inlineStr">
        <is>
          <t>Bonaire, Saint Eustatius e Saba</t>
        </is>
      </c>
      <c r="AY36" s="295" t="n">
        <v>76816</v>
      </c>
      <c r="AZ36" s="295" t="n">
        <v>27341</v>
      </c>
      <c r="BB36" s="260">
        <f>AS36</f>
        <v/>
      </c>
      <c r="BC36" s="260">
        <f>VLOOKUP(AS36,AX:AZ,2,0)</f>
        <v/>
      </c>
      <c r="BD36" s="260">
        <f>VLOOKUP(AS36,AX:AZ,3,0)</f>
        <v/>
      </c>
      <c r="BG36" s="515" t="n">
        <v>2022</v>
      </c>
      <c r="BH36" s="516" t="inlineStr">
        <is>
          <t>Noruega</t>
        </is>
      </c>
      <c r="BI36" s="295" t="n">
        <v>1282</v>
      </c>
      <c r="BJ36" s="295" t="n">
        <v>323</v>
      </c>
      <c r="BL36" s="517" t="n">
        <v>2021</v>
      </c>
      <c r="BM36" s="516" t="inlineStr">
        <is>
          <t>Bahamas</t>
        </is>
      </c>
      <c r="BN36" s="295" t="n">
        <v>1453</v>
      </c>
      <c r="BO36" s="295" t="n">
        <v>378</v>
      </c>
      <c r="BQ36" s="260">
        <f>BH36</f>
        <v/>
      </c>
      <c r="BR36" s="260">
        <f>VLOOKUP(BH36,BM:BO,2,0)</f>
        <v/>
      </c>
      <c r="BS36" s="260">
        <f>VLOOKUP(BH36,BM:BO,3,0)</f>
        <v/>
      </c>
      <c r="BV36" s="517" t="n">
        <v>2022</v>
      </c>
      <c r="BW36" s="516" t="inlineStr">
        <is>
          <t>Espanha</t>
        </is>
      </c>
      <c r="BX36" s="295" t="n">
        <v>14596</v>
      </c>
      <c r="BY36" s="295" t="n">
        <v>10976</v>
      </c>
      <c r="CA36" s="260">
        <f>BH36</f>
        <v/>
      </c>
      <c r="CB36" s="260">
        <f>VLOOKUP(BH36,BW:BY,2,0)</f>
        <v/>
      </c>
      <c r="CC36" s="260">
        <f>VLOOKUP(BH36,BW:BY,3,0)</f>
        <v/>
      </c>
    </row>
    <row r="37" ht="13.5" customHeight="1" s="261">
      <c r="B37" s="515" t="n">
        <v>2022</v>
      </c>
      <c r="C37" s="516" t="inlineStr">
        <is>
          <t>Gabão</t>
        </is>
      </c>
      <c r="D37" s="295" t="n">
        <v>520565</v>
      </c>
      <c r="E37" s="295" t="n">
        <v>365645</v>
      </c>
      <c r="F37" s="295" t="n"/>
      <c r="G37" s="517" t="n">
        <v>2021</v>
      </c>
      <c r="H37" s="516" t="inlineStr">
        <is>
          <t>Moçambique</t>
        </is>
      </c>
      <c r="I37" s="295" t="n">
        <v>281117</v>
      </c>
      <c r="J37" s="295" t="n">
        <v>110298</v>
      </c>
      <c r="L37" s="260">
        <f>C37</f>
        <v/>
      </c>
      <c r="M37" s="260">
        <f>VLOOKUP(C37,H:J,2,0)</f>
        <v/>
      </c>
      <c r="N37" s="260">
        <f>VLOOKUP(C37,H:J,3,0)</f>
        <v/>
      </c>
      <c r="Q37" s="515" t="n">
        <v>2022</v>
      </c>
      <c r="R37" s="516" t="inlineStr">
        <is>
          <t>Espanha</t>
        </is>
      </c>
      <c r="S37" s="295" t="n">
        <v>112771</v>
      </c>
      <c r="T37" s="295" t="n">
        <v>43871</v>
      </c>
      <c r="U37" s="295" t="n"/>
      <c r="V37" s="517" t="n">
        <v>2021</v>
      </c>
      <c r="W37" s="516" t="inlineStr">
        <is>
          <t>Camboja</t>
        </is>
      </c>
      <c r="X37" s="295" t="n">
        <v>53165</v>
      </c>
      <c r="Y37" s="295" t="n">
        <v>23979</v>
      </c>
      <c r="AA37" s="260">
        <f>R37</f>
        <v/>
      </c>
      <c r="AB37" s="260">
        <f>VLOOKUP(R37,W:Y,2,0)</f>
        <v/>
      </c>
      <c r="AC37" s="260">
        <f>VLOOKUP(R37,W:Y,3,0)</f>
        <v/>
      </c>
      <c r="AF37" s="517" t="n">
        <v>2022</v>
      </c>
      <c r="AG37" s="516" t="inlineStr">
        <is>
          <t>Bahamas</t>
        </is>
      </c>
      <c r="AH37" s="295" t="n">
        <v>107235</v>
      </c>
      <c r="AI37" s="295" t="n">
        <v>68575</v>
      </c>
      <c r="AK37" s="260">
        <f>R37</f>
        <v/>
      </c>
      <c r="AL37" s="260">
        <f>VLOOKUP(R37,AG:AI,2,0)</f>
        <v/>
      </c>
      <c r="AM37" s="260">
        <f>VLOOKUP(R37,AG:AI,3,0)</f>
        <v/>
      </c>
      <c r="AR37" s="515" t="n">
        <v>2022</v>
      </c>
      <c r="AS37" s="516" t="inlineStr">
        <is>
          <t>Congo</t>
        </is>
      </c>
      <c r="AT37" s="295" t="n">
        <v>168241</v>
      </c>
      <c r="AU37" s="295" t="n">
        <v>172052</v>
      </c>
      <c r="AV37" s="295" t="n"/>
      <c r="AW37" s="517" t="n">
        <v>2021</v>
      </c>
      <c r="AX37" s="516" t="inlineStr">
        <is>
          <t>Espanha</t>
        </is>
      </c>
      <c r="AY37" s="295" t="n">
        <v>44663</v>
      </c>
      <c r="AZ37" s="295" t="n">
        <v>21200</v>
      </c>
      <c r="BB37" s="260">
        <f>AS37</f>
        <v/>
      </c>
      <c r="BC37" s="260">
        <f>VLOOKUP(AS37,AX:AZ,2,0)</f>
        <v/>
      </c>
      <c r="BD37" s="260">
        <f>VLOOKUP(AS37,AX:AZ,3,0)</f>
        <v/>
      </c>
      <c r="BG37" s="515" t="n">
        <v>2022</v>
      </c>
      <c r="BH37" s="516" t="inlineStr">
        <is>
          <t>Barbados</t>
        </is>
      </c>
      <c r="BI37" s="295" t="n">
        <v>1120</v>
      </c>
      <c r="BJ37" s="295" t="n">
        <v>242</v>
      </c>
      <c r="BK37" s="295" t="n"/>
      <c r="BL37" s="517" t="n">
        <v>2021</v>
      </c>
      <c r="BM37" s="516" t="inlineStr">
        <is>
          <t>Virgens, Ilhas (Britânicas)</t>
        </is>
      </c>
      <c r="BN37" s="295" t="n">
        <v>1116</v>
      </c>
      <c r="BO37" s="295" t="n">
        <v>720</v>
      </c>
      <c r="BQ37" s="260">
        <f>BH37</f>
        <v/>
      </c>
      <c r="BR37" s="260">
        <f>VLOOKUP(BH37,BM:BO,2,0)</f>
        <v/>
      </c>
      <c r="BS37" s="260">
        <f>VLOOKUP(BH37,BM:BO,3,0)</f>
        <v/>
      </c>
      <c r="BV37" s="517" t="n">
        <v>2022</v>
      </c>
      <c r="BW37" s="516" t="inlineStr">
        <is>
          <t>Congo</t>
        </is>
      </c>
      <c r="BX37" s="295" t="n">
        <v>13224</v>
      </c>
      <c r="BY37" s="295" t="n">
        <v>7890</v>
      </c>
      <c r="CA37" s="260">
        <f>BH37</f>
        <v/>
      </c>
      <c r="CB37" s="260">
        <f>VLOOKUP(BH37,BW:BY,2,0)</f>
        <v/>
      </c>
      <c r="CC37" s="260">
        <f>VLOOKUP(BH37,BW:BY,3,0)</f>
        <v/>
      </c>
    </row>
    <row r="38" ht="13.5" customHeight="1" s="261">
      <c r="B38" s="515" t="n">
        <v>2022</v>
      </c>
      <c r="C38" s="516" t="inlineStr">
        <is>
          <t>Guiné Equatorial</t>
        </is>
      </c>
      <c r="D38" s="295" t="n">
        <v>468334</v>
      </c>
      <c r="E38" s="295" t="n">
        <v>282637</v>
      </c>
      <c r="F38" s="295" t="n"/>
      <c r="G38" s="517" t="n">
        <v>2021</v>
      </c>
      <c r="H38" s="516" t="inlineStr">
        <is>
          <t>Espanha</t>
        </is>
      </c>
      <c r="I38" s="295" t="n">
        <v>277075</v>
      </c>
      <c r="J38" s="295" t="n">
        <v>102953</v>
      </c>
      <c r="L38" s="260">
        <f>C38</f>
        <v/>
      </c>
      <c r="M38" s="260">
        <f>VLOOKUP(C38,H:J,2,0)</f>
        <v/>
      </c>
      <c r="N38" s="260">
        <f>VLOOKUP(C38,H:J,3,0)</f>
        <v/>
      </c>
      <c r="Q38" s="515" t="n">
        <v>2022</v>
      </c>
      <c r="R38" s="516" t="inlineStr">
        <is>
          <t>Guiné Equatorial</t>
        </is>
      </c>
      <c r="S38" s="295" t="n">
        <v>99069</v>
      </c>
      <c r="T38" s="295" t="n">
        <v>52030</v>
      </c>
      <c r="U38" s="295" t="n"/>
      <c r="V38" s="517" t="n">
        <v>2021</v>
      </c>
      <c r="W38" s="516" t="inlineStr">
        <is>
          <t>Panamá</t>
        </is>
      </c>
      <c r="X38" s="295" t="n">
        <v>51503</v>
      </c>
      <c r="Y38" s="295" t="n">
        <v>11810</v>
      </c>
      <c r="AA38" s="260">
        <f>R38</f>
        <v/>
      </c>
      <c r="AB38" s="260">
        <f>VLOOKUP(R38,W:Y,2,0)</f>
        <v/>
      </c>
      <c r="AC38" s="260">
        <f>VLOOKUP(R38,W:Y,3,0)</f>
        <v/>
      </c>
      <c r="AF38" s="517" t="n">
        <v>2022</v>
      </c>
      <c r="AG38" s="516" t="inlineStr">
        <is>
          <t>Congo</t>
        </is>
      </c>
      <c r="AH38" s="295" t="n">
        <v>102407</v>
      </c>
      <c r="AI38" s="295" t="n">
        <v>86101</v>
      </c>
      <c r="AK38" s="260">
        <f>R38</f>
        <v/>
      </c>
      <c r="AL38" s="260">
        <f>VLOOKUP(R38,AG:AI,2,0)</f>
        <v/>
      </c>
      <c r="AM38" s="260">
        <f>VLOOKUP(R38,AG:AI,3,0)</f>
        <v/>
      </c>
      <c r="AR38" s="515" t="n">
        <v>2022</v>
      </c>
      <c r="AS38" s="516" t="inlineStr">
        <is>
          <t>Cabo Verde</t>
        </is>
      </c>
      <c r="AT38" s="295" t="n">
        <v>167837</v>
      </c>
      <c r="AU38" s="295" t="n">
        <v>110899</v>
      </c>
      <c r="AV38" s="295" t="n"/>
      <c r="AW38" s="517" t="n">
        <v>2021</v>
      </c>
      <c r="AX38" s="516" t="inlineStr">
        <is>
          <t>Líbano</t>
        </is>
      </c>
      <c r="AY38" s="295" t="n">
        <v>30142</v>
      </c>
      <c r="AZ38" s="295" t="n">
        <v>21530</v>
      </c>
      <c r="BB38" s="260">
        <f>AS38</f>
        <v/>
      </c>
      <c r="BC38" s="260">
        <f>VLOOKUP(AS38,AX:AZ,2,0)</f>
        <v/>
      </c>
      <c r="BD38" s="260">
        <f>VLOOKUP(AS38,AX:AZ,3,0)</f>
        <v/>
      </c>
      <c r="BG38" s="515" t="n">
        <v>2022</v>
      </c>
      <c r="BH38" s="516" t="inlineStr">
        <is>
          <t>São Vicente e Granadinas</t>
        </is>
      </c>
      <c r="BI38" s="295" t="n">
        <v>738</v>
      </c>
      <c r="BJ38" s="295" t="n">
        <v>178</v>
      </c>
      <c r="BK38" s="295" t="n"/>
      <c r="BL38" s="517" t="n">
        <v>2021</v>
      </c>
      <c r="BM38" s="516" t="inlineStr">
        <is>
          <t>Dinamarca</t>
        </is>
      </c>
      <c r="BN38" s="295" t="n">
        <v>827</v>
      </c>
      <c r="BO38" s="295" t="n">
        <v>200</v>
      </c>
      <c r="BQ38" s="260">
        <f>BH38</f>
        <v/>
      </c>
      <c r="BR38" s="260">
        <f>VLOOKUP(BH38,BM:BO,2,0)</f>
        <v/>
      </c>
      <c r="BS38" s="260">
        <f>VLOOKUP(BH38,BM:BO,3,0)</f>
        <v/>
      </c>
      <c r="BV38" s="517" t="n">
        <v>2022</v>
      </c>
      <c r="BW38" s="516" t="inlineStr">
        <is>
          <t>Anguilla</t>
        </is>
      </c>
      <c r="BX38" s="295" t="n">
        <v>6805</v>
      </c>
      <c r="BY38" s="295" t="n">
        <v>3060</v>
      </c>
      <c r="CA38" s="260">
        <f>BH38</f>
        <v/>
      </c>
      <c r="CB38" s="260">
        <f>VLOOKUP(BH38,BW:BY,2,0)</f>
        <v/>
      </c>
      <c r="CC38" s="260">
        <f>VLOOKUP(BH38,BW:BY,3,0)</f>
        <v/>
      </c>
    </row>
    <row r="39" ht="13.5" customHeight="1" s="261">
      <c r="B39" s="515" t="n">
        <v>2022</v>
      </c>
      <c r="C39" s="516" t="inlineStr">
        <is>
          <t>Panamá</t>
        </is>
      </c>
      <c r="D39" s="295" t="n">
        <v>457552</v>
      </c>
      <c r="E39" s="295" t="n">
        <v>163369</v>
      </c>
      <c r="F39" s="295" t="n"/>
      <c r="G39" s="517" t="n">
        <v>2021</v>
      </c>
      <c r="H39" s="516" t="inlineStr">
        <is>
          <t>Marshall, Ilhas</t>
        </is>
      </c>
      <c r="I39" s="295" t="n">
        <v>270342</v>
      </c>
      <c r="J39" s="295" t="n">
        <v>63593</v>
      </c>
      <c r="L39" s="260">
        <f>C39</f>
        <v/>
      </c>
      <c r="M39" s="260">
        <f>VLOOKUP(C39,H:J,2,0)</f>
        <v/>
      </c>
      <c r="N39" s="260">
        <f>VLOOKUP(C39,H:J,3,0)</f>
        <v/>
      </c>
      <c r="Q39" s="515" t="n">
        <v>2022</v>
      </c>
      <c r="R39" s="516" t="inlineStr">
        <is>
          <t>Dinamarca</t>
        </is>
      </c>
      <c r="S39" s="295" t="n">
        <v>80212</v>
      </c>
      <c r="T39" s="295" t="n">
        <v>29639</v>
      </c>
      <c r="U39" s="295" t="n"/>
      <c r="V39" s="517" t="n">
        <v>2021</v>
      </c>
      <c r="W39" s="516" t="inlineStr">
        <is>
          <t>Guiné Equatorial</t>
        </is>
      </c>
      <c r="X39" s="295" t="n">
        <v>38388</v>
      </c>
      <c r="Y39" s="295" t="n">
        <v>26870</v>
      </c>
      <c r="AA39" s="260">
        <f>R39</f>
        <v/>
      </c>
      <c r="AB39" s="260">
        <f>VLOOKUP(R39,W:Y,2,0)</f>
        <v/>
      </c>
      <c r="AC39" s="260">
        <f>VLOOKUP(R39,W:Y,3,0)</f>
        <v/>
      </c>
      <c r="AF39" s="517" t="n">
        <v>2022</v>
      </c>
      <c r="AG39" s="516" t="inlineStr">
        <is>
          <t>Gabão</t>
        </is>
      </c>
      <c r="AH39" s="295" t="n">
        <v>100753</v>
      </c>
      <c r="AI39" s="295" t="n">
        <v>62850</v>
      </c>
      <c r="AK39" s="260">
        <f>R39</f>
        <v/>
      </c>
      <c r="AL39" s="260">
        <f>VLOOKUP(R39,AG:AI,2,0)</f>
        <v/>
      </c>
      <c r="AM39" s="260">
        <f>VLOOKUP(R39,AG:AI,3,0)</f>
        <v/>
      </c>
      <c r="AR39" s="515" t="n">
        <v>2022</v>
      </c>
      <c r="AS39" s="516" t="inlineStr">
        <is>
          <t>Azerbaijão</t>
        </is>
      </c>
      <c r="AT39" s="295" t="n">
        <v>155150</v>
      </c>
      <c r="AU39" s="295" t="n">
        <v>81000</v>
      </c>
      <c r="AV39" s="295" t="n"/>
      <c r="AW39" s="517" t="n">
        <v>2021</v>
      </c>
      <c r="AX39" s="516" t="inlineStr">
        <is>
          <t>Gana</t>
        </is>
      </c>
      <c r="AY39" s="295" t="n">
        <v>24663</v>
      </c>
      <c r="AZ39" s="295" t="n">
        <v>12042</v>
      </c>
      <c r="BB39" s="260">
        <f>AS39</f>
        <v/>
      </c>
      <c r="BC39" s="260">
        <f>VLOOKUP(AS39,AX:AZ,2,0)</f>
        <v/>
      </c>
      <c r="BD39" s="260">
        <f>VLOOKUP(AS39,AX:AZ,3,0)</f>
        <v/>
      </c>
      <c r="BG39" s="515" t="n">
        <v>2022</v>
      </c>
      <c r="BH39" s="516" t="inlineStr">
        <is>
          <t>Dinamarca</t>
        </is>
      </c>
      <c r="BI39" s="295" t="n">
        <v>651</v>
      </c>
      <c r="BJ39" s="295" t="n">
        <v>177</v>
      </c>
      <c r="BK39" s="295" t="n"/>
      <c r="BL39" s="517" t="n">
        <v>2021</v>
      </c>
      <c r="BM39" s="516" t="inlineStr">
        <is>
          <t>Alemanha</t>
        </is>
      </c>
      <c r="BN39" s="295" t="n">
        <v>814</v>
      </c>
      <c r="BO39" s="295" t="n">
        <v>201</v>
      </c>
      <c r="BQ39" s="260">
        <f>BH39</f>
        <v/>
      </c>
      <c r="BR39" s="260">
        <f>VLOOKUP(BH39,BM:BO,2,0)</f>
        <v/>
      </c>
      <c r="BS39" s="260">
        <f>VLOOKUP(BH39,BM:BO,3,0)</f>
        <v/>
      </c>
      <c r="BV39" s="517" t="n">
        <v>2022</v>
      </c>
      <c r="BW39" s="516" t="inlineStr">
        <is>
          <t>Panamá</t>
        </is>
      </c>
      <c r="BX39" s="295" t="n">
        <v>6120</v>
      </c>
      <c r="BY39" s="295" t="n">
        <v>1452</v>
      </c>
      <c r="CA39" s="260">
        <f>BH39</f>
        <v/>
      </c>
      <c r="CB39" s="260">
        <f>VLOOKUP(BH39,BW:BY,2,0)</f>
        <v/>
      </c>
      <c r="CC39" s="260">
        <f>VLOOKUP(BH39,BW:BY,3,0)</f>
        <v/>
      </c>
    </row>
    <row r="40" ht="13.5" customHeight="1" s="261">
      <c r="B40" s="515" t="n">
        <v>2022</v>
      </c>
      <c r="C40" s="516" t="inlineStr">
        <is>
          <t>Cabo Verde</t>
        </is>
      </c>
      <c r="D40" s="295" t="n">
        <v>443471</v>
      </c>
      <c r="E40" s="295" t="n">
        <v>268278</v>
      </c>
      <c r="F40" s="295" t="n"/>
      <c r="G40" s="517" t="n">
        <v>2021</v>
      </c>
      <c r="H40" s="516" t="inlineStr">
        <is>
          <t>Turquia</t>
        </is>
      </c>
      <c r="I40" s="295" t="n">
        <v>261842</v>
      </c>
      <c r="J40" s="295" t="n">
        <v>106358</v>
      </c>
      <c r="L40" s="260">
        <f>C40</f>
        <v/>
      </c>
      <c r="M40" s="260">
        <f>VLOOKUP(C40,H:J,2,0)</f>
        <v/>
      </c>
      <c r="N40" s="260">
        <f>VLOOKUP(C40,H:J,3,0)</f>
        <v/>
      </c>
      <c r="Q40" s="515" t="n">
        <v>2022</v>
      </c>
      <c r="R40" s="516" t="inlineStr">
        <is>
          <t>Maurício</t>
        </is>
      </c>
      <c r="S40" s="295" t="n">
        <v>67777</v>
      </c>
      <c r="T40" s="295" t="n">
        <v>25010</v>
      </c>
      <c r="U40" s="295" t="n"/>
      <c r="V40" s="517" t="n">
        <v>2021</v>
      </c>
      <c r="W40" s="516" t="inlineStr">
        <is>
          <t>Malta</t>
        </is>
      </c>
      <c r="X40" s="295" t="n">
        <v>28455</v>
      </c>
      <c r="Y40" s="295" t="n">
        <v>6844</v>
      </c>
      <c r="AA40" s="260">
        <f>R40</f>
        <v/>
      </c>
      <c r="AB40" s="260">
        <f>VLOOKUP(R40,W:Y,2,0)</f>
        <v/>
      </c>
      <c r="AC40" s="260">
        <f>VLOOKUP(R40,W:Y,3,0)</f>
        <v/>
      </c>
      <c r="AF40" s="517" t="n">
        <v>2022</v>
      </c>
      <c r="AG40" s="516" t="inlineStr">
        <is>
          <t>Timor Leste</t>
        </is>
      </c>
      <c r="AH40" s="295" t="n">
        <v>85723</v>
      </c>
      <c r="AI40" s="295" t="n">
        <v>30384</v>
      </c>
      <c r="AK40" s="260">
        <f>R40</f>
        <v/>
      </c>
      <c r="AL40" s="260">
        <f>VLOOKUP(R40,AG:AI,2,0)</f>
        <v/>
      </c>
      <c r="AM40" s="260">
        <f>VLOOKUP(R40,AG:AI,3,0)</f>
        <v/>
      </c>
      <c r="AR40" s="515" t="n">
        <v>2022</v>
      </c>
      <c r="AS40" s="516" t="inlineStr">
        <is>
          <t>Guam</t>
        </is>
      </c>
      <c r="AT40" s="295" t="n">
        <v>107393</v>
      </c>
      <c r="AU40" s="295" t="n">
        <v>58050</v>
      </c>
      <c r="AV40" s="295" t="n"/>
      <c r="AW40" s="517" t="n">
        <v>2021</v>
      </c>
      <c r="AX40" s="516" t="inlineStr">
        <is>
          <t>Panamá</t>
        </is>
      </c>
      <c r="AY40" s="295" t="n">
        <v>18029</v>
      </c>
      <c r="AZ40" s="295" t="n">
        <v>4881</v>
      </c>
      <c r="BB40" s="260">
        <f>AS40</f>
        <v/>
      </c>
      <c r="BC40" s="260">
        <f>VLOOKUP(AS40,AX:AZ,2,0)</f>
        <v/>
      </c>
      <c r="BD40" s="260">
        <f>VLOOKUP(AS40,AX:AZ,3,0)</f>
        <v/>
      </c>
      <c r="BG40" s="515" t="n">
        <v>2022</v>
      </c>
      <c r="BH40" s="516" t="inlineStr">
        <is>
          <t>Cayman, Ilhas</t>
        </is>
      </c>
      <c r="BI40" s="295" t="n">
        <v>211</v>
      </c>
      <c r="BJ40" s="295" t="n">
        <v>57</v>
      </c>
      <c r="BK40" s="295" t="n"/>
      <c r="BL40" s="517" t="n">
        <v>2021</v>
      </c>
      <c r="BM40" s="516" t="inlineStr">
        <is>
          <t>Polônia</t>
        </is>
      </c>
      <c r="BN40" s="295" t="n">
        <v>606</v>
      </c>
      <c r="BO40" s="295" t="n">
        <v>140</v>
      </c>
      <c r="BQ40" s="260">
        <f>BH40</f>
        <v/>
      </c>
      <c r="BR40" s="260">
        <f>VLOOKUP(BH40,BM:BO,2,0)</f>
        <v/>
      </c>
      <c r="BS40" s="260">
        <f>VLOOKUP(BH40,BM:BO,3,0)</f>
        <v/>
      </c>
      <c r="BV40" s="517" t="n">
        <v>2022</v>
      </c>
      <c r="BW40" s="516" t="inlineStr">
        <is>
          <t>Marshall, Ilhas</t>
        </is>
      </c>
      <c r="BX40" s="295" t="n">
        <v>2904</v>
      </c>
      <c r="BY40" s="295" t="n">
        <v>588</v>
      </c>
      <c r="CA40" s="260">
        <f>BH40</f>
        <v/>
      </c>
      <c r="CB40" s="260">
        <f>VLOOKUP(BH40,BW:BY,2,0)</f>
        <v/>
      </c>
      <c r="CC40" s="260">
        <f>VLOOKUP(BH40,BW:BY,3,0)</f>
        <v/>
      </c>
    </row>
    <row r="41" ht="13.5" customHeight="1" s="261">
      <c r="B41" s="515" t="n">
        <v>2022</v>
      </c>
      <c r="C41" s="516" t="inlineStr">
        <is>
          <t>Bahamas</t>
        </is>
      </c>
      <c r="D41" s="295" t="n">
        <v>433683</v>
      </c>
      <c r="E41" s="295" t="n">
        <v>243639</v>
      </c>
      <c r="F41" s="295" t="n"/>
      <c r="G41" s="517" t="n">
        <v>2021</v>
      </c>
      <c r="H41" s="516" t="inlineStr">
        <is>
          <t>Guiné Equatorial</t>
        </is>
      </c>
      <c r="I41" s="295" t="n">
        <v>255508</v>
      </c>
      <c r="J41" s="295" t="n">
        <v>161391</v>
      </c>
      <c r="L41" s="260">
        <f>C41</f>
        <v/>
      </c>
      <c r="M41" s="260">
        <f>VLOOKUP(C41,H:J,2,0)</f>
        <v/>
      </c>
      <c r="N41" s="260">
        <f>VLOOKUP(C41,H:J,3,0)</f>
        <v/>
      </c>
      <c r="Q41" s="515" t="n">
        <v>2022</v>
      </c>
      <c r="R41" s="516" t="inlineStr">
        <is>
          <t>Namíbia</t>
        </is>
      </c>
      <c r="S41" s="295" t="n">
        <v>61413</v>
      </c>
      <c r="T41" s="295" t="n">
        <v>27660</v>
      </c>
      <c r="U41" s="295" t="n"/>
      <c r="V41" s="517" t="n">
        <v>2021</v>
      </c>
      <c r="W41" s="516" t="inlineStr">
        <is>
          <t>Bonaire, Saint Eustatius e Saba</t>
        </is>
      </c>
      <c r="X41" s="295" t="n">
        <v>25338</v>
      </c>
      <c r="Y41" s="295" t="n">
        <v>9990</v>
      </c>
      <c r="AA41" s="260">
        <f>R41</f>
        <v/>
      </c>
      <c r="AB41" s="260">
        <f>VLOOKUP(R41,W:Y,2,0)</f>
        <v/>
      </c>
      <c r="AC41" s="260">
        <f>VLOOKUP(R41,W:Y,3,0)</f>
        <v/>
      </c>
      <c r="AF41" s="517" t="n">
        <v>2022</v>
      </c>
      <c r="AG41" s="516" t="inlineStr">
        <is>
          <t>Egito</t>
        </is>
      </c>
      <c r="AH41" s="295" t="n">
        <v>80865</v>
      </c>
      <c r="AI41" s="295" t="n">
        <v>28010</v>
      </c>
      <c r="AK41" s="260">
        <f>R41</f>
        <v/>
      </c>
      <c r="AL41" s="260">
        <f>VLOOKUP(R41,AG:AI,2,0)</f>
        <v/>
      </c>
      <c r="AM41" s="260">
        <f>VLOOKUP(R41,AG:AI,3,0)</f>
        <v/>
      </c>
      <c r="AR41" s="515" t="n">
        <v>2022</v>
      </c>
      <c r="AS41" s="516" t="inlineStr">
        <is>
          <t>Espanha</t>
        </is>
      </c>
      <c r="AT41" s="295" t="n">
        <v>84307</v>
      </c>
      <c r="AU41" s="295" t="n">
        <v>46606</v>
      </c>
      <c r="AV41" s="295" t="n"/>
      <c r="AW41" s="517" t="n">
        <v>2021</v>
      </c>
      <c r="AX41" s="516" t="inlineStr">
        <is>
          <t>Marshall, Ilhas</t>
        </is>
      </c>
      <c r="AY41" s="295" t="n">
        <v>14833</v>
      </c>
      <c r="AZ41" s="295" t="n">
        <v>3957</v>
      </c>
      <c r="BB41" s="260">
        <f>AS41</f>
        <v/>
      </c>
      <c r="BC41" s="260">
        <f>VLOOKUP(AS41,AX:AZ,2,0)</f>
        <v/>
      </c>
      <c r="BD41" s="260">
        <f>VLOOKUP(AS41,AX:AZ,3,0)</f>
        <v/>
      </c>
      <c r="BG41" s="515" t="n">
        <v>2022</v>
      </c>
      <c r="BH41" s="516" t="inlineStr">
        <is>
          <t>Grécia</t>
        </is>
      </c>
      <c r="BI41" s="295" t="n">
        <v>134</v>
      </c>
      <c r="BJ41" s="295" t="n">
        <v>40</v>
      </c>
      <c r="BK41" s="295" t="n"/>
      <c r="BL41" s="517" t="n">
        <v>2021</v>
      </c>
      <c r="BM41" s="516" t="inlineStr">
        <is>
          <t>Portugal</t>
        </is>
      </c>
      <c r="BN41" s="295" t="n">
        <v>364</v>
      </c>
      <c r="BO41" s="295" t="n">
        <v>114</v>
      </c>
      <c r="BQ41" s="260">
        <f>BH41</f>
        <v/>
      </c>
      <c r="BR41" s="260">
        <f>VLOOKUP(BH41,BM:BO,2,0)</f>
        <v/>
      </c>
      <c r="BS41" s="260">
        <f>VLOOKUP(BH41,BM:BO,3,0)</f>
        <v/>
      </c>
      <c r="BV41" s="517" t="n">
        <v>2022</v>
      </c>
      <c r="BW41" s="516" t="inlineStr">
        <is>
          <t>Granada</t>
        </is>
      </c>
      <c r="BX41" s="295" t="n">
        <v>2273</v>
      </c>
      <c r="BY41" s="295" t="n">
        <v>3465</v>
      </c>
      <c r="CA41" s="260">
        <f>BH41</f>
        <v/>
      </c>
      <c r="CB41" s="260">
        <f>VLOOKUP(BH41,BW:BY,2,0)</f>
        <v/>
      </c>
      <c r="CC41" s="260">
        <f>VLOOKUP(BH41,BW:BY,3,0)</f>
        <v/>
      </c>
    </row>
    <row r="42" ht="13.5" customHeight="1" s="261">
      <c r="B42" s="515" t="n">
        <v>2022</v>
      </c>
      <c r="C42" s="516" t="inlineStr">
        <is>
          <t>Congo</t>
        </is>
      </c>
      <c r="D42" s="295" t="n">
        <v>395064</v>
      </c>
      <c r="E42" s="295" t="n">
        <v>401533</v>
      </c>
      <c r="F42" s="295" t="n"/>
      <c r="G42" s="517" t="n">
        <v>2021</v>
      </c>
      <c r="H42" s="516" t="inlineStr">
        <is>
          <t>Azerbaijão</t>
        </is>
      </c>
      <c r="I42" s="295" t="n">
        <v>237191</v>
      </c>
      <c r="J42" s="295" t="n">
        <v>107814</v>
      </c>
      <c r="L42" s="260">
        <f>C42</f>
        <v/>
      </c>
      <c r="M42" s="260">
        <f>VLOOKUP(C42,H:J,2,0)</f>
        <v/>
      </c>
      <c r="N42" s="260">
        <f>VLOOKUP(C42,H:J,3,0)</f>
        <v/>
      </c>
      <c r="Q42" s="515" t="n">
        <v>2022</v>
      </c>
      <c r="R42" s="516" t="inlineStr">
        <is>
          <t>Cabo Verde</t>
        </is>
      </c>
      <c r="S42" s="295" t="n">
        <v>61370</v>
      </c>
      <c r="T42" s="295" t="n">
        <v>24011</v>
      </c>
      <c r="U42" s="295" t="n"/>
      <c r="V42" s="517" t="n">
        <v>2021</v>
      </c>
      <c r="W42" s="516" t="inlineStr">
        <is>
          <t>Sint Maarten</t>
        </is>
      </c>
      <c r="X42" s="295" t="n">
        <v>24070</v>
      </c>
      <c r="Y42" s="295" t="n">
        <v>8960</v>
      </c>
      <c r="AA42" s="260">
        <f>R42</f>
        <v/>
      </c>
      <c r="AB42" s="260">
        <f>VLOOKUP(R42,W:Y,2,0)</f>
        <v/>
      </c>
      <c r="AC42" s="260">
        <f>VLOOKUP(R42,W:Y,3,0)</f>
        <v/>
      </c>
      <c r="AF42" s="517" t="n">
        <v>2022</v>
      </c>
      <c r="AG42" s="516" t="inlineStr">
        <is>
          <t>Sri Lanka</t>
        </is>
      </c>
      <c r="AH42" s="295" t="n">
        <v>72832</v>
      </c>
      <c r="AI42" s="295" t="n">
        <v>25934</v>
      </c>
      <c r="AK42" s="260">
        <f>R42</f>
        <v/>
      </c>
      <c r="AL42" s="260">
        <f>VLOOKUP(R42,AG:AI,2,0)</f>
        <v/>
      </c>
      <c r="AM42" s="260">
        <f>VLOOKUP(R42,AG:AI,3,0)</f>
        <v/>
      </c>
      <c r="AR42" s="515" t="n">
        <v>2022</v>
      </c>
      <c r="AS42" s="516" t="inlineStr">
        <is>
          <t>Bonaire, Saint Eustatius e Saba</t>
        </is>
      </c>
      <c r="AT42" s="295" t="n">
        <v>83992</v>
      </c>
      <c r="AU42" s="295" t="n">
        <v>33447</v>
      </c>
      <c r="AV42" s="295" t="n"/>
      <c r="AW42" s="517" t="n">
        <v>2021</v>
      </c>
      <c r="AX42" s="516" t="inlineStr">
        <is>
          <t>Malta</t>
        </is>
      </c>
      <c r="AY42" s="295" t="n">
        <v>7840</v>
      </c>
      <c r="AZ42" s="295" t="n">
        <v>1790</v>
      </c>
      <c r="BB42" s="260">
        <f>AS42</f>
        <v/>
      </c>
      <c r="BC42" s="260">
        <f>VLOOKUP(AS42,AX:AZ,2,0)</f>
        <v/>
      </c>
      <c r="BD42" s="260">
        <f>VLOOKUP(AS42,AX:AZ,3,0)</f>
        <v/>
      </c>
      <c r="BG42" s="515" t="n">
        <v>2022</v>
      </c>
      <c r="BH42" s="516" t="inlineStr">
        <is>
          <t>Dominica</t>
        </is>
      </c>
      <c r="BI42" s="295" t="n">
        <v>84</v>
      </c>
      <c r="BJ42" s="295" t="n">
        <v>36</v>
      </c>
      <c r="BK42" s="295" t="n"/>
      <c r="BL42" s="517" t="n">
        <v>2021</v>
      </c>
      <c r="BM42" s="516" t="inlineStr">
        <is>
          <t>Chipre</t>
        </is>
      </c>
      <c r="BN42" s="295" t="n">
        <v>20</v>
      </c>
      <c r="BO42" s="295" t="n">
        <v>4</v>
      </c>
      <c r="BQ42" s="260">
        <f>BH42</f>
        <v/>
      </c>
      <c r="BR42" s="260">
        <f>VLOOKUP(BH42,BM:BO,2,0)</f>
        <v/>
      </c>
      <c r="BS42" s="260">
        <f>VLOOKUP(BH42,BM:BO,3,0)</f>
        <v/>
      </c>
      <c r="BV42" s="517" t="n">
        <v>2022</v>
      </c>
      <c r="BW42" s="516" t="inlineStr">
        <is>
          <t>Ilha de Man</t>
        </is>
      </c>
      <c r="BX42" s="295" t="n">
        <v>1991</v>
      </c>
      <c r="BY42" s="295" t="n">
        <v>471</v>
      </c>
      <c r="CA42" s="260">
        <f>BH42</f>
        <v/>
      </c>
      <c r="CB42" s="260">
        <f>VLOOKUP(BH42,BW:BY,2,0)</f>
        <v/>
      </c>
      <c r="CC42" s="260">
        <f>VLOOKUP(BH42,BW:BY,3,0)</f>
        <v/>
      </c>
    </row>
    <row r="43" ht="13.5" customHeight="1" s="261">
      <c r="B43" s="515" t="n">
        <v>2022</v>
      </c>
      <c r="C43" s="516" t="inlineStr">
        <is>
          <t>Marshall, Ilhas</t>
        </is>
      </c>
      <c r="D43" s="295" t="n">
        <v>370749</v>
      </c>
      <c r="E43" s="295" t="n">
        <v>86452</v>
      </c>
      <c r="F43" s="295" t="n"/>
      <c r="G43" s="517" t="n">
        <v>2021</v>
      </c>
      <c r="H43" s="516" t="inlineStr">
        <is>
          <t>Canadá</t>
        </is>
      </c>
      <c r="I43" s="295" t="n">
        <v>229900</v>
      </c>
      <c r="J43" s="295" t="n">
        <v>81568</v>
      </c>
      <c r="L43" s="260">
        <f>C43</f>
        <v/>
      </c>
      <c r="M43" s="260">
        <f>VLOOKUP(C43,H:J,2,0)</f>
        <v/>
      </c>
      <c r="N43" s="260">
        <f>VLOOKUP(C43,H:J,3,0)</f>
        <v/>
      </c>
      <c r="Q43" s="515" t="n">
        <v>2022</v>
      </c>
      <c r="R43" s="516" t="inlineStr">
        <is>
          <t>Panamá</t>
        </is>
      </c>
      <c r="S43" s="295" t="n">
        <v>49466</v>
      </c>
      <c r="T43" s="295" t="n">
        <v>11230</v>
      </c>
      <c r="U43" s="295" t="n"/>
      <c r="V43" s="517" t="n">
        <v>2021</v>
      </c>
      <c r="W43" s="516" t="inlineStr">
        <is>
          <t>Anguilla</t>
        </is>
      </c>
      <c r="X43" s="295" t="n">
        <v>23798</v>
      </c>
      <c r="Y43" s="295" t="n">
        <v>11680</v>
      </c>
      <c r="AA43" s="260">
        <f>R43</f>
        <v/>
      </c>
      <c r="AB43" s="260">
        <f>VLOOKUP(R43,W:Y,2,0)</f>
        <v/>
      </c>
      <c r="AC43" s="260">
        <f>VLOOKUP(R43,W:Y,3,0)</f>
        <v/>
      </c>
      <c r="AF43" s="517" t="n">
        <v>2022</v>
      </c>
      <c r="AG43" s="516" t="inlineStr">
        <is>
          <t>Guam</t>
        </is>
      </c>
      <c r="AH43" s="295" t="n">
        <v>72563</v>
      </c>
      <c r="AI43" s="295" t="n">
        <v>38700</v>
      </c>
      <c r="AK43" s="260">
        <f>R43</f>
        <v/>
      </c>
      <c r="AL43" s="260">
        <f>VLOOKUP(R43,AG:AI,2,0)</f>
        <v/>
      </c>
      <c r="AM43" s="260">
        <f>VLOOKUP(R43,AG:AI,3,0)</f>
        <v/>
      </c>
      <c r="AR43" s="515" t="n">
        <v>2022</v>
      </c>
      <c r="AS43" s="516" t="inlineStr">
        <is>
          <t>Seicheles</t>
        </is>
      </c>
      <c r="AT43" s="295" t="n">
        <v>30286</v>
      </c>
      <c r="AU43" s="295" t="n">
        <v>11949</v>
      </c>
      <c r="AV43" s="295" t="n"/>
      <c r="AW43" s="517" t="n">
        <v>2021</v>
      </c>
      <c r="AX43" s="516" t="inlineStr">
        <is>
          <t>Granada</t>
        </is>
      </c>
      <c r="AY43" s="295" t="n">
        <v>6492</v>
      </c>
      <c r="AZ43" s="295" t="n">
        <v>2010</v>
      </c>
      <c r="BB43" s="260">
        <f>AS43</f>
        <v/>
      </c>
      <c r="BC43" s="260">
        <f>VLOOKUP(AS43,AX:AZ,2,0)</f>
        <v/>
      </c>
      <c r="BD43" s="260">
        <f>VLOOKUP(AS43,AX:AZ,3,0)</f>
        <v/>
      </c>
      <c r="BG43" s="515" t="n">
        <v>2022</v>
      </c>
      <c r="BH43" s="516" t="inlineStr">
        <is>
          <t>Gabão</t>
        </is>
      </c>
      <c r="BI43" s="295" t="n">
        <v>40</v>
      </c>
      <c r="BJ43" s="295" t="n">
        <v>20</v>
      </c>
      <c r="BK43" s="295" t="n"/>
      <c r="BL43" s="517" t="n"/>
      <c r="BM43" s="516" t="n"/>
      <c r="BN43" s="295" t="n"/>
      <c r="BO43" s="295" t="n"/>
      <c r="BQ43" s="260">
        <f>BH43</f>
        <v/>
      </c>
      <c r="BR43" s="260">
        <f>VLOOKUP(BH43,BM:BO,2,0)</f>
        <v/>
      </c>
      <c r="BS43" s="260">
        <f>VLOOKUP(BH43,BM:BO,3,0)</f>
        <v/>
      </c>
      <c r="BV43" s="517" t="n">
        <v>2022</v>
      </c>
      <c r="BW43" s="516" t="inlineStr">
        <is>
          <t>Alemanha</t>
        </is>
      </c>
      <c r="BX43" s="295" t="n">
        <v>998</v>
      </c>
      <c r="BY43" s="295" t="n">
        <v>243</v>
      </c>
      <c r="CA43" s="260">
        <f>BH43</f>
        <v/>
      </c>
      <c r="CB43" s="260">
        <f>VLOOKUP(BH43,BW:BY,2,0)</f>
        <v/>
      </c>
      <c r="CC43" s="260">
        <f>VLOOKUP(BH43,BW:BY,3,0)</f>
        <v/>
      </c>
    </row>
    <row r="44" ht="13.5" customHeight="1" s="261">
      <c r="B44" s="515" t="n">
        <v>2022</v>
      </c>
      <c r="C44" s="516" t="inlineStr">
        <is>
          <t>Moçambique</t>
        </is>
      </c>
      <c r="D44" s="295" t="n">
        <v>362461</v>
      </c>
      <c r="E44" s="295" t="n">
        <v>194000</v>
      </c>
      <c r="F44" s="295" t="n"/>
      <c r="G44" s="517" t="n">
        <v>2021</v>
      </c>
      <c r="H44" s="516" t="inlineStr">
        <is>
          <t>Egito</t>
        </is>
      </c>
      <c r="I44" s="295" t="n">
        <v>221361</v>
      </c>
      <c r="J44" s="295" t="n">
        <v>83757</v>
      </c>
      <c r="L44" s="260">
        <f>C44</f>
        <v/>
      </c>
      <c r="M44" s="260">
        <f>VLOOKUP(C44,H:J,2,0)</f>
        <v/>
      </c>
      <c r="N44" s="260">
        <f>VLOOKUP(C44,H:J,3,0)</f>
        <v/>
      </c>
      <c r="Q44" s="515" t="n">
        <v>2022</v>
      </c>
      <c r="R44" s="516" t="inlineStr">
        <is>
          <t>Gabão</t>
        </is>
      </c>
      <c r="S44" s="295" t="n">
        <v>47451</v>
      </c>
      <c r="T44" s="295" t="n">
        <v>36390</v>
      </c>
      <c r="U44" s="295" t="n"/>
      <c r="V44" s="517" t="n">
        <v>2021</v>
      </c>
      <c r="W44" s="516" t="inlineStr">
        <is>
          <t>Grécia</t>
        </is>
      </c>
      <c r="X44" s="295" t="n">
        <v>16829</v>
      </c>
      <c r="Y44" s="295" t="n">
        <v>3382</v>
      </c>
      <c r="AA44" s="260">
        <f>R44</f>
        <v/>
      </c>
      <c r="AB44" s="260">
        <f>VLOOKUP(R44,W:Y,2,0)</f>
        <v/>
      </c>
      <c r="AC44" s="260">
        <f>VLOOKUP(R44,W:Y,3,0)</f>
        <v/>
      </c>
      <c r="AF44" s="517" t="n">
        <v>2022</v>
      </c>
      <c r="AG44" s="516" t="inlineStr">
        <is>
          <t>Marshall, Ilhas</t>
        </is>
      </c>
      <c r="AH44" s="295" t="n">
        <v>70291</v>
      </c>
      <c r="AI44" s="295" t="n">
        <v>15040</v>
      </c>
      <c r="AK44" s="260">
        <f>R44</f>
        <v/>
      </c>
      <c r="AL44" s="260">
        <f>VLOOKUP(R44,AG:AI,2,0)</f>
        <v/>
      </c>
      <c r="AM44" s="260">
        <f>VLOOKUP(R44,AG:AI,3,0)</f>
        <v/>
      </c>
      <c r="AR44" s="515" t="n">
        <v>2022</v>
      </c>
      <c r="AS44" s="516" t="inlineStr">
        <is>
          <t>Marshall, Ilhas</t>
        </is>
      </c>
      <c r="AT44" s="295" t="n">
        <v>29483</v>
      </c>
      <c r="AU44" s="295" t="n">
        <v>6917</v>
      </c>
      <c r="AV44" s="295" t="n"/>
      <c r="AW44" s="517" t="n">
        <v>2021</v>
      </c>
      <c r="AX44" s="516" t="inlineStr">
        <is>
          <t>Camboja</t>
        </is>
      </c>
      <c r="AY44" s="295" t="n">
        <v>4387</v>
      </c>
      <c r="AZ44" s="295" t="n">
        <v>1000</v>
      </c>
      <c r="BB44" s="260">
        <f>AS44</f>
        <v/>
      </c>
      <c r="BC44" s="260">
        <f>VLOOKUP(AS44,AX:AZ,2,0)</f>
        <v/>
      </c>
      <c r="BD44" s="260">
        <f>VLOOKUP(AS44,AX:AZ,3,0)</f>
        <v/>
      </c>
      <c r="BG44" s="515" t="n"/>
      <c r="BH44" s="516" t="n"/>
      <c r="BI44" s="295" t="n"/>
      <c r="BJ44" s="295" t="n"/>
      <c r="BK44" s="295" t="n"/>
      <c r="BL44" s="517" t="n"/>
      <c r="BM44" s="516" t="n"/>
      <c r="BN44" s="295" t="n"/>
      <c r="BO44" s="295" t="n"/>
      <c r="BQ44" s="260">
        <f>BH44</f>
        <v/>
      </c>
      <c r="BR44" s="260">
        <f>VLOOKUP(BH44,BM:BO,2,0)</f>
        <v/>
      </c>
      <c r="BS44" s="260">
        <f>VLOOKUP(BH44,BM:BO,3,0)</f>
        <v/>
      </c>
      <c r="BV44" s="517" t="n">
        <v>2022</v>
      </c>
      <c r="BW44" s="516" t="inlineStr">
        <is>
          <t>Antígua e Barbuda</t>
        </is>
      </c>
      <c r="BX44" s="295" t="n">
        <v>978</v>
      </c>
      <c r="BY44" s="295" t="n">
        <v>236</v>
      </c>
      <c r="CA44" s="260">
        <f>BH44</f>
        <v/>
      </c>
      <c r="CB44" s="260">
        <f>VLOOKUP(BH44,BW:BY,2,0)</f>
        <v/>
      </c>
      <c r="CC44" s="260">
        <f>VLOOKUP(BH44,BW:BY,3,0)</f>
        <v/>
      </c>
    </row>
    <row r="45" ht="13.5" customHeight="1" s="261">
      <c r="B45" s="515" t="n">
        <v>2022</v>
      </c>
      <c r="C45" s="516" t="inlineStr">
        <is>
          <t>Sri Lanka</t>
        </is>
      </c>
      <c r="D45" s="295" t="n">
        <v>300045</v>
      </c>
      <c r="E45" s="295" t="n">
        <v>106549</v>
      </c>
      <c r="F45" s="295" t="n"/>
      <c r="G45" s="517" t="n">
        <v>2021</v>
      </c>
      <c r="H45" s="516" t="inlineStr">
        <is>
          <t>Maurício</t>
        </is>
      </c>
      <c r="I45" s="295" t="n">
        <v>184724</v>
      </c>
      <c r="J45" s="295" t="n">
        <v>68134</v>
      </c>
      <c r="L45" s="260">
        <f>C45</f>
        <v/>
      </c>
      <c r="M45" s="260">
        <f>VLOOKUP(C45,H:J,2,0)</f>
        <v/>
      </c>
      <c r="N45" s="260">
        <f>VLOOKUP(C45,H:J,3,0)</f>
        <v/>
      </c>
      <c r="Q45" s="515" t="n">
        <v>2022</v>
      </c>
      <c r="R45" s="516" t="inlineStr">
        <is>
          <t>Guiné</t>
        </is>
      </c>
      <c r="S45" s="295" t="n">
        <v>46314</v>
      </c>
      <c r="T45" s="295" t="n">
        <v>17965</v>
      </c>
      <c r="U45" s="295" t="n"/>
      <c r="V45" s="517" t="n">
        <v>2021</v>
      </c>
      <c r="W45" s="516" t="inlineStr">
        <is>
          <t>Chipre</t>
        </is>
      </c>
      <c r="X45" s="295" t="n">
        <v>16410</v>
      </c>
      <c r="Y45" s="295" t="n">
        <v>3352</v>
      </c>
      <c r="AA45" s="260">
        <f>R45</f>
        <v/>
      </c>
      <c r="AB45" s="260">
        <f>VLOOKUP(R45,W:Y,2,0)</f>
        <v/>
      </c>
      <c r="AC45" s="260">
        <f>VLOOKUP(R45,W:Y,3,0)</f>
        <v/>
      </c>
      <c r="AF45" s="517" t="n">
        <v>2022</v>
      </c>
      <c r="AG45" s="516" t="inlineStr">
        <is>
          <t>Camboja</t>
        </is>
      </c>
      <c r="AH45" s="295" t="n">
        <v>68483</v>
      </c>
      <c r="AI45" s="295" t="n">
        <v>50457</v>
      </c>
      <c r="AK45" s="260">
        <f>R45</f>
        <v/>
      </c>
      <c r="AL45" s="260">
        <f>VLOOKUP(R45,AG:AI,2,0)</f>
        <v/>
      </c>
      <c r="AM45" s="260">
        <f>VLOOKUP(R45,AG:AI,3,0)</f>
        <v/>
      </c>
      <c r="AR45" s="515" t="n">
        <v>2022</v>
      </c>
      <c r="AS45" s="516" t="inlineStr">
        <is>
          <t>Virgens, Ilhas (Britânicas)</t>
        </is>
      </c>
      <c r="AT45" s="295" t="n">
        <v>26287</v>
      </c>
      <c r="AU45" s="295" t="n">
        <v>8600</v>
      </c>
      <c r="AV45" s="295" t="n"/>
      <c r="AW45" s="517" t="n">
        <v>2021</v>
      </c>
      <c r="AX45" s="516" t="inlineStr">
        <is>
          <t>Alemanha</t>
        </is>
      </c>
      <c r="AY45" s="295" t="n">
        <v>3969</v>
      </c>
      <c r="AZ45" s="295" t="n">
        <v>1056</v>
      </c>
      <c r="BB45" s="260">
        <f>AS45</f>
        <v/>
      </c>
      <c r="BC45" s="260">
        <f>VLOOKUP(AS45,AX:AZ,2,0)</f>
        <v/>
      </c>
      <c r="BD45" s="260">
        <f>VLOOKUP(AS45,AX:AZ,3,0)</f>
        <v/>
      </c>
      <c r="BG45" s="515" t="n"/>
      <c r="BH45" s="516" t="n"/>
      <c r="BI45" s="295" t="n"/>
      <c r="BJ45" s="295" t="n"/>
      <c r="BK45" s="295" t="n"/>
      <c r="BL45" s="517" t="n"/>
      <c r="BM45" s="516" t="n"/>
      <c r="BN45" s="295" t="n"/>
      <c r="BO45" s="295" t="n"/>
      <c r="BQ45" s="260">
        <f>BH45</f>
        <v/>
      </c>
      <c r="BR45" s="260">
        <f>VLOOKUP(BH45,BM:BO,2,0)</f>
        <v/>
      </c>
      <c r="BS45" s="260">
        <f>VLOOKUP(BH45,BM:BO,3,0)</f>
        <v/>
      </c>
      <c r="BV45" s="517" t="n">
        <v>2022</v>
      </c>
      <c r="BW45" s="516" t="inlineStr">
        <is>
          <t>Cayman, Ilhas</t>
        </is>
      </c>
      <c r="BX45" s="295" t="n">
        <v>701</v>
      </c>
      <c r="BY45" s="295" t="n">
        <v>178</v>
      </c>
      <c r="CA45" s="260">
        <f>BH45</f>
        <v/>
      </c>
      <c r="CB45" s="260">
        <f>VLOOKUP(BH45,BW:BY,2,0)</f>
        <v/>
      </c>
      <c r="CC45" s="260">
        <f>VLOOKUP(BH45,BW:BY,3,0)</f>
        <v/>
      </c>
    </row>
    <row r="46" ht="13.5" customHeight="1" s="261">
      <c r="B46" s="515" t="n">
        <v>2022</v>
      </c>
      <c r="C46" s="516" t="inlineStr">
        <is>
          <t>Seicheles</t>
        </is>
      </c>
      <c r="D46" s="295" t="n">
        <v>269263</v>
      </c>
      <c r="E46" s="295" t="n">
        <v>111738</v>
      </c>
      <c r="F46" s="295" t="n"/>
      <c r="G46" s="517" t="n">
        <v>2021</v>
      </c>
      <c r="H46" s="516" t="inlineStr">
        <is>
          <t>Bonaire, Saint Eustatius e Saba</t>
        </is>
      </c>
      <c r="I46" s="295" t="n">
        <v>171342</v>
      </c>
      <c r="J46" s="295" t="n">
        <v>64989</v>
      </c>
      <c r="L46" s="260">
        <f>C46</f>
        <v/>
      </c>
      <c r="M46" s="260">
        <f>VLOOKUP(C46,H:J,2,0)</f>
        <v/>
      </c>
      <c r="N46" s="260">
        <f>VLOOKUP(C46,H:J,3,0)</f>
        <v/>
      </c>
      <c r="Q46" s="515" t="n">
        <v>2022</v>
      </c>
      <c r="R46" s="516" t="inlineStr">
        <is>
          <t>Marshall, Ilhas</t>
        </is>
      </c>
      <c r="S46" s="295" t="n">
        <v>44198</v>
      </c>
      <c r="T46" s="295" t="n">
        <v>9614</v>
      </c>
      <c r="U46" s="295" t="n"/>
      <c r="V46" s="517" t="n">
        <v>2021</v>
      </c>
      <c r="W46" s="516" t="inlineStr">
        <is>
          <t>Bahamas</t>
        </is>
      </c>
      <c r="X46" s="295" t="n">
        <v>10016</v>
      </c>
      <c r="Y46" s="295" t="n">
        <v>2303</v>
      </c>
      <c r="AA46" s="260">
        <f>R46</f>
        <v/>
      </c>
      <c r="AB46" s="260">
        <f>VLOOKUP(R46,W:Y,2,0)</f>
        <v/>
      </c>
      <c r="AC46" s="260">
        <f>VLOOKUP(R46,W:Y,3,0)</f>
        <v/>
      </c>
      <c r="AF46" s="517" t="n">
        <v>2022</v>
      </c>
      <c r="AG46" s="516" t="inlineStr">
        <is>
          <t>Cabo Verde</t>
        </is>
      </c>
      <c r="AH46" s="295" t="n">
        <v>61964</v>
      </c>
      <c r="AI46" s="295" t="n">
        <v>24000</v>
      </c>
      <c r="AK46" s="260">
        <f>R46</f>
        <v/>
      </c>
      <c r="AL46" s="260">
        <f>VLOOKUP(R46,AG:AI,2,0)</f>
        <v/>
      </c>
      <c r="AM46" s="260">
        <f>VLOOKUP(R46,AG:AI,3,0)</f>
        <v/>
      </c>
      <c r="AR46" s="515" t="n">
        <v>2022</v>
      </c>
      <c r="AS46" s="516" t="inlineStr">
        <is>
          <t>Anguilla</t>
        </is>
      </c>
      <c r="AT46" s="295" t="n">
        <v>22998</v>
      </c>
      <c r="AU46" s="295" t="n">
        <v>9120</v>
      </c>
      <c r="AV46" s="295" t="n"/>
      <c r="AW46" s="517" t="n">
        <v>2021</v>
      </c>
      <c r="AX46" s="516" t="inlineStr">
        <is>
          <t>Polônia</t>
        </is>
      </c>
      <c r="AY46" s="295" t="n">
        <v>2688</v>
      </c>
      <c r="AZ46" s="295" t="n">
        <v>455</v>
      </c>
      <c r="BB46" s="260">
        <f>AS46</f>
        <v/>
      </c>
      <c r="BC46" s="260">
        <f>VLOOKUP(AS46,AX:AZ,2,0)</f>
        <v/>
      </c>
      <c r="BD46" s="260">
        <f>VLOOKUP(AS46,AX:AZ,3,0)</f>
        <v/>
      </c>
      <c r="BG46" s="515" t="n"/>
      <c r="BH46" s="516" t="n"/>
      <c r="BI46" s="295" t="n"/>
      <c r="BJ46" s="295" t="n"/>
      <c r="BK46" s="295" t="n"/>
      <c r="BL46" s="517" t="n"/>
      <c r="BM46" s="516" t="n"/>
      <c r="BN46" s="295" t="n"/>
      <c r="BO46" s="295" t="n"/>
      <c r="BQ46" s="260">
        <f>BH46</f>
        <v/>
      </c>
      <c r="BR46" s="260">
        <f>VLOOKUP(BH46,BM:BO,2,0)</f>
        <v/>
      </c>
      <c r="BS46" s="260">
        <f>VLOOKUP(BH46,BM:BO,3,0)</f>
        <v/>
      </c>
      <c r="BV46" s="517" t="n">
        <v>2022</v>
      </c>
      <c r="BW46" s="516" t="inlineStr">
        <is>
          <t>Malta</t>
        </is>
      </c>
      <c r="BX46" s="295" t="n">
        <v>268</v>
      </c>
      <c r="BY46" s="295" t="n">
        <v>69</v>
      </c>
      <c r="CA46" s="260">
        <f>BH46</f>
        <v/>
      </c>
      <c r="CB46" s="260">
        <f>VLOOKUP(BH46,BW:BY,2,0)</f>
        <v/>
      </c>
      <c r="CC46" s="260">
        <f>VLOOKUP(BH46,BW:BY,3,0)</f>
        <v/>
      </c>
    </row>
    <row r="47" ht="13.5" customHeight="1" s="261">
      <c r="B47" s="515" t="n">
        <v>2022</v>
      </c>
      <c r="C47" s="516" t="inlineStr">
        <is>
          <t>Egito</t>
        </is>
      </c>
      <c r="D47" s="295" t="n">
        <v>244406</v>
      </c>
      <c r="E47" s="295" t="n">
        <v>84063</v>
      </c>
      <c r="F47" s="295" t="n"/>
      <c r="G47" s="517" t="n">
        <v>2021</v>
      </c>
      <c r="H47" s="516" t="inlineStr">
        <is>
          <t>Timor Leste</t>
        </is>
      </c>
      <c r="I47" s="295" t="n">
        <v>147914</v>
      </c>
      <c r="J47" s="295" t="n">
        <v>53990</v>
      </c>
      <c r="L47" s="260">
        <f>C47</f>
        <v/>
      </c>
      <c r="M47" s="260">
        <f>VLOOKUP(C47,H:J,2,0)</f>
        <v/>
      </c>
      <c r="N47" s="260">
        <f>VLOOKUP(C47,H:J,3,0)</f>
        <v/>
      </c>
      <c r="Q47" s="515" t="n">
        <v>2022</v>
      </c>
      <c r="R47" s="516" t="inlineStr">
        <is>
          <t>Argélia</t>
        </is>
      </c>
      <c r="S47" s="295" t="n">
        <v>43798</v>
      </c>
      <c r="T47" s="295" t="n">
        <v>23041</v>
      </c>
      <c r="U47" s="295" t="n"/>
      <c r="V47" s="517" t="n">
        <v>2021</v>
      </c>
      <c r="W47" s="516" t="inlineStr">
        <is>
          <t>Noruega</t>
        </is>
      </c>
      <c r="X47" s="295" t="n">
        <v>9761</v>
      </c>
      <c r="Y47" s="295" t="n">
        <v>2108</v>
      </c>
      <c r="AA47" s="260">
        <f>R47</f>
        <v/>
      </c>
      <c r="AB47" s="260">
        <f>VLOOKUP(R47,W:Y,2,0)</f>
        <v/>
      </c>
      <c r="AC47" s="260">
        <f>VLOOKUP(R47,W:Y,3,0)</f>
        <v/>
      </c>
      <c r="AF47" s="517" t="n">
        <v>2022</v>
      </c>
      <c r="AG47" s="516" t="inlineStr">
        <is>
          <t>Gana</t>
        </is>
      </c>
      <c r="AH47" s="295" t="n">
        <v>56139</v>
      </c>
      <c r="AI47" s="295" t="n">
        <v>52081</v>
      </c>
      <c r="AK47" s="260">
        <f>R47</f>
        <v/>
      </c>
      <c r="AL47" s="260">
        <f>VLOOKUP(R47,AG:AI,2,0)</f>
        <v/>
      </c>
      <c r="AM47" s="260">
        <f>VLOOKUP(R47,AG:AI,3,0)</f>
        <v/>
      </c>
      <c r="AR47" s="515" t="n">
        <v>2022</v>
      </c>
      <c r="AS47" s="516" t="inlineStr">
        <is>
          <t>Panamá</t>
        </is>
      </c>
      <c r="AT47" s="295" t="n">
        <v>19902</v>
      </c>
      <c r="AU47" s="295" t="n">
        <v>5309</v>
      </c>
      <c r="AV47" s="295" t="n"/>
      <c r="AW47" s="517" t="n">
        <v>2021</v>
      </c>
      <c r="AX47" s="516" t="inlineStr">
        <is>
          <t>Bermudas</t>
        </is>
      </c>
      <c r="AY47" s="295" t="n">
        <v>2649</v>
      </c>
      <c r="AZ47" s="295" t="n">
        <v>960</v>
      </c>
      <c r="BB47" s="260">
        <f>AS47</f>
        <v/>
      </c>
      <c r="BC47" s="260">
        <f>VLOOKUP(AS47,AX:AZ,2,0)</f>
        <v/>
      </c>
      <c r="BD47" s="260">
        <f>VLOOKUP(AS47,AX:AZ,3,0)</f>
        <v/>
      </c>
      <c r="BG47" s="515" t="n"/>
      <c r="BH47" s="516" t="n"/>
      <c r="BI47" s="295" t="n"/>
      <c r="BJ47" s="295" t="n"/>
      <c r="BK47" s="295" t="n"/>
      <c r="BL47" s="517" t="n"/>
      <c r="BM47" s="516" t="n"/>
      <c r="BN47" s="295" t="n"/>
      <c r="BO47" s="295" t="n"/>
      <c r="BQ47" s="260">
        <f>BH47</f>
        <v/>
      </c>
      <c r="BR47" s="260">
        <f>VLOOKUP(BH47,BM:BO,2,0)</f>
        <v/>
      </c>
      <c r="BS47" s="260">
        <f>VLOOKUP(BH47,BM:BO,3,0)</f>
        <v/>
      </c>
      <c r="BV47" s="517" t="n"/>
      <c r="BW47" s="516" t="n"/>
      <c r="BX47" s="295" t="n"/>
      <c r="BY47" s="295" t="n"/>
      <c r="CA47" s="260">
        <f>BH47</f>
        <v/>
      </c>
      <c r="CB47" s="260">
        <f>VLOOKUP(BH47,BW:BY,2,0)</f>
        <v/>
      </c>
      <c r="CC47" s="260">
        <f>VLOOKUP(BH47,BW:BY,3,0)</f>
        <v/>
      </c>
    </row>
    <row r="48" ht="13.5" customHeight="1" s="261">
      <c r="B48" s="515" t="n">
        <v>2022</v>
      </c>
      <c r="C48" s="516" t="inlineStr">
        <is>
          <t>Bonaire, Saint Eustatius e Saba</t>
        </is>
      </c>
      <c r="D48" s="295" t="n">
        <v>215208</v>
      </c>
      <c r="E48" s="295" t="n">
        <v>71604</v>
      </c>
      <c r="F48" s="295" t="n"/>
      <c r="G48" s="517" t="n">
        <v>2021</v>
      </c>
      <c r="H48" s="516" t="inlineStr">
        <is>
          <t>Guam</t>
        </is>
      </c>
      <c r="I48" s="295" t="n">
        <v>142592</v>
      </c>
      <c r="J48" s="295" t="n">
        <v>59011</v>
      </c>
      <c r="L48" s="260">
        <f>C48</f>
        <v/>
      </c>
      <c r="M48" s="260">
        <f>VLOOKUP(C48,H:J,2,0)</f>
        <v/>
      </c>
      <c r="N48" s="260">
        <f>VLOOKUP(C48,H:J,3,0)</f>
        <v/>
      </c>
      <c r="Q48" s="515" t="n">
        <v>2022</v>
      </c>
      <c r="R48" s="516" t="inlineStr">
        <is>
          <t>Gana</t>
        </is>
      </c>
      <c r="S48" s="295" t="n">
        <v>27330</v>
      </c>
      <c r="T48" s="295" t="n">
        <v>25720</v>
      </c>
      <c r="U48" s="295" t="n"/>
      <c r="V48" s="517" t="n">
        <v>2021</v>
      </c>
      <c r="W48" s="516" t="inlineStr">
        <is>
          <t>Dinamarca</t>
        </is>
      </c>
      <c r="X48" s="295" t="n">
        <v>9686</v>
      </c>
      <c r="Y48" s="295" t="n">
        <v>1831</v>
      </c>
      <c r="AA48" s="260">
        <f>R48</f>
        <v/>
      </c>
      <c r="AB48" s="260">
        <f>VLOOKUP(R48,W:Y,2,0)</f>
        <v/>
      </c>
      <c r="AC48" s="260">
        <f>VLOOKUP(R48,W:Y,3,0)</f>
        <v/>
      </c>
      <c r="AF48" s="517" t="n">
        <v>2022</v>
      </c>
      <c r="AG48" s="516" t="inlineStr">
        <is>
          <t>Maldivas</t>
        </is>
      </c>
      <c r="AH48" s="295" t="n">
        <v>53800</v>
      </c>
      <c r="AI48" s="295" t="n">
        <v>19936</v>
      </c>
      <c r="AK48" s="260">
        <f>R48</f>
        <v/>
      </c>
      <c r="AL48" s="260">
        <f>VLOOKUP(R48,AG:AI,2,0)</f>
        <v/>
      </c>
      <c r="AM48" s="260">
        <f>VLOOKUP(R48,AG:AI,3,0)</f>
        <v/>
      </c>
      <c r="AR48" s="515" t="n">
        <v>2022</v>
      </c>
      <c r="AS48" s="516" t="inlineStr">
        <is>
          <t>Granada</t>
        </is>
      </c>
      <c r="AT48" s="295" t="n">
        <v>16450</v>
      </c>
      <c r="AU48" s="295" t="n">
        <v>9092</v>
      </c>
      <c r="AV48" s="295" t="n"/>
      <c r="AW48" s="517" t="n">
        <v>2021</v>
      </c>
      <c r="AX48" s="516" t="inlineStr">
        <is>
          <t>Noruega</t>
        </is>
      </c>
      <c r="AY48" s="295" t="n">
        <v>1311</v>
      </c>
      <c r="AZ48" s="295" t="n">
        <v>250</v>
      </c>
      <c r="BB48" s="260">
        <f>AS48</f>
        <v/>
      </c>
      <c r="BC48" s="260">
        <f>VLOOKUP(AS48,AX:AZ,2,0)</f>
        <v/>
      </c>
      <c r="BD48" s="260">
        <f>VLOOKUP(AS48,AX:AZ,3,0)</f>
        <v/>
      </c>
      <c r="BG48" s="515" t="n"/>
      <c r="BH48" s="516" t="n"/>
      <c r="BI48" s="295" t="n"/>
      <c r="BJ48" s="295" t="n"/>
      <c r="BK48" s="295" t="n"/>
      <c r="BL48" s="517" t="n"/>
      <c r="BM48" s="516" t="n"/>
      <c r="BN48" s="295" t="n"/>
      <c r="BO48" s="295" t="n"/>
      <c r="BQ48" s="260">
        <f>BH48</f>
        <v/>
      </c>
      <c r="BR48" s="260">
        <f>VLOOKUP(BH48,BM:BO,2,0)</f>
        <v/>
      </c>
      <c r="BS48" s="260">
        <f>VLOOKUP(BH48,BM:BO,3,0)</f>
        <v/>
      </c>
      <c r="BV48" s="517" t="n"/>
      <c r="BW48" s="516" t="n"/>
      <c r="BX48" s="295" t="n"/>
      <c r="BY48" s="295" t="n"/>
      <c r="CA48" s="260">
        <f>BH48</f>
        <v/>
      </c>
      <c r="CB48" s="260">
        <f>VLOOKUP(BH48,BW:BY,2,0)</f>
        <v/>
      </c>
      <c r="CC48" s="260">
        <f>VLOOKUP(BH48,BW:BY,3,0)</f>
        <v/>
      </c>
    </row>
    <row r="49" ht="13.5" customHeight="1" s="261">
      <c r="B49" s="515" t="n">
        <v>2022</v>
      </c>
      <c r="C49" s="516" t="inlineStr">
        <is>
          <t>Espanha</t>
        </is>
      </c>
      <c r="D49" s="295" t="n">
        <v>203830</v>
      </c>
      <c r="E49" s="295" t="n">
        <v>107584</v>
      </c>
      <c r="F49" s="295" t="n"/>
      <c r="G49" s="517" t="n">
        <v>2021</v>
      </c>
      <c r="H49" s="516" t="inlineStr">
        <is>
          <t>Malta</t>
        </is>
      </c>
      <c r="I49" s="295" t="n">
        <v>128941</v>
      </c>
      <c r="J49" s="295" t="n">
        <v>29861</v>
      </c>
      <c r="L49" s="260">
        <f>C49</f>
        <v/>
      </c>
      <c r="M49" s="260">
        <f>VLOOKUP(C49,H:J,2,0)</f>
        <v/>
      </c>
      <c r="N49" s="260">
        <f>VLOOKUP(C49,H:J,3,0)</f>
        <v/>
      </c>
      <c r="Q49" s="515" t="n">
        <v>2022</v>
      </c>
      <c r="R49" s="516" t="inlineStr">
        <is>
          <t>Malta</t>
        </is>
      </c>
      <c r="S49" s="295" t="n">
        <v>20669</v>
      </c>
      <c r="T49" s="295" t="n">
        <v>4472</v>
      </c>
      <c r="U49" s="295" t="n"/>
      <c r="V49" s="517" t="n">
        <v>2021</v>
      </c>
      <c r="W49" s="516" t="inlineStr">
        <is>
          <t>Alemanha</t>
        </is>
      </c>
      <c r="X49" s="295" t="n">
        <v>5888</v>
      </c>
      <c r="Y49" s="295" t="n">
        <v>1278</v>
      </c>
      <c r="AA49" s="260">
        <f>R49</f>
        <v/>
      </c>
      <c r="AB49" s="260">
        <f>VLOOKUP(R49,W:Y,2,0)</f>
        <v/>
      </c>
      <c r="AC49" s="260">
        <f>VLOOKUP(R49,W:Y,3,0)</f>
        <v/>
      </c>
      <c r="AF49" s="517" t="n">
        <v>2022</v>
      </c>
      <c r="AG49" s="516" t="inlineStr">
        <is>
          <t>Panamá</t>
        </is>
      </c>
      <c r="AH49" s="295" t="n">
        <v>48871</v>
      </c>
      <c r="AI49" s="295" t="n">
        <v>26701</v>
      </c>
      <c r="AK49" s="260">
        <f>R49</f>
        <v/>
      </c>
      <c r="AL49" s="260">
        <f>VLOOKUP(R49,AG:AI,2,0)</f>
        <v/>
      </c>
      <c r="AM49" s="260">
        <f>VLOOKUP(R49,AG:AI,3,0)</f>
        <v/>
      </c>
      <c r="AR49" s="515" t="n">
        <v>2022</v>
      </c>
      <c r="AS49" s="516" t="inlineStr">
        <is>
          <t>Benin</t>
        </is>
      </c>
      <c r="AT49" s="295" t="n">
        <v>5632</v>
      </c>
      <c r="AU49" s="295" t="n">
        <v>1910</v>
      </c>
      <c r="AV49" s="295" t="n"/>
      <c r="AW49" s="517" t="n">
        <v>2021</v>
      </c>
      <c r="AX49" s="516" t="inlineStr">
        <is>
          <t>Dinamarca</t>
        </is>
      </c>
      <c r="AY49" s="295" t="n">
        <v>827</v>
      </c>
      <c r="AZ49" s="295" t="n">
        <v>200</v>
      </c>
      <c r="BB49" s="260">
        <f>AS49</f>
        <v/>
      </c>
      <c r="BC49" s="260">
        <f>VLOOKUP(AS49,AX:AZ,2,0)</f>
        <v/>
      </c>
      <c r="BD49" s="260">
        <f>VLOOKUP(AS49,AX:AZ,3,0)</f>
        <v/>
      </c>
      <c r="BG49" s="515" t="n"/>
      <c r="BH49" s="516" t="n"/>
      <c r="BI49" s="295" t="n"/>
      <c r="BJ49" s="295" t="n"/>
      <c r="BK49" s="295" t="n"/>
      <c r="BL49" s="517" t="n"/>
      <c r="BM49" s="516" t="n"/>
      <c r="BN49" s="295" t="n"/>
      <c r="BO49" s="295" t="n"/>
      <c r="BQ49" s="260">
        <f>BH49</f>
        <v/>
      </c>
      <c r="BR49" s="260">
        <f>VLOOKUP(BH49,BM:BO,2,0)</f>
        <v/>
      </c>
      <c r="BS49" s="260">
        <f>VLOOKUP(BH49,BM:BO,3,0)</f>
        <v/>
      </c>
      <c r="BV49" s="517" t="n"/>
      <c r="BW49" s="516" t="n"/>
      <c r="BX49" s="295" t="n"/>
      <c r="BY49" s="295" t="n"/>
      <c r="CA49" s="260">
        <f>BH49</f>
        <v/>
      </c>
      <c r="CB49" s="260">
        <f>VLOOKUP(BH49,BW:BY,2,0)</f>
        <v/>
      </c>
      <c r="CC49" s="260">
        <f>VLOOKUP(BH49,BW:BY,3,0)</f>
        <v/>
      </c>
    </row>
    <row r="50" ht="13.5" customHeight="1" s="261">
      <c r="B50" s="515" t="n">
        <v>2022</v>
      </c>
      <c r="C50" s="516" t="inlineStr">
        <is>
          <t>Dinamarca</t>
        </is>
      </c>
      <c r="D50" s="295" t="n">
        <v>193886</v>
      </c>
      <c r="E50" s="295" t="n">
        <v>89191</v>
      </c>
      <c r="F50" s="295" t="n"/>
      <c r="G50" s="517" t="n">
        <v>2021</v>
      </c>
      <c r="H50" s="516" t="inlineStr">
        <is>
          <t>Anguilla</t>
        </is>
      </c>
      <c r="I50" s="295" t="n">
        <v>125327</v>
      </c>
      <c r="J50" s="295" t="n">
        <v>48447</v>
      </c>
      <c r="L50" s="260">
        <f>C50</f>
        <v/>
      </c>
      <c r="M50" s="260">
        <f>VLOOKUP(C50,H:J,2,0)</f>
        <v/>
      </c>
      <c r="N50" s="260">
        <f>VLOOKUP(C50,H:J,3,0)</f>
        <v/>
      </c>
      <c r="Q50" s="515" t="n">
        <v>2022</v>
      </c>
      <c r="R50" s="516" t="inlineStr">
        <is>
          <t>Granada</t>
        </is>
      </c>
      <c r="S50" s="295" t="n">
        <v>19356</v>
      </c>
      <c r="T50" s="295" t="n">
        <v>15905</v>
      </c>
      <c r="U50" s="295" t="n"/>
      <c r="V50" s="517" t="n">
        <v>2021</v>
      </c>
      <c r="W50" s="516" t="inlineStr">
        <is>
          <t>Portugal</t>
        </is>
      </c>
      <c r="X50" s="295" t="n">
        <v>5555</v>
      </c>
      <c r="Y50" s="295" t="n">
        <v>1108</v>
      </c>
      <c r="AA50" s="260">
        <f>R50</f>
        <v/>
      </c>
      <c r="AB50" s="260">
        <f>VLOOKUP(R50,W:Y,2,0)</f>
        <v/>
      </c>
      <c r="AC50" s="260">
        <f>VLOOKUP(R50,W:Y,3,0)</f>
        <v/>
      </c>
      <c r="AF50" s="517" t="n">
        <v>2022</v>
      </c>
      <c r="AG50" s="516" t="inlineStr">
        <is>
          <t>Arábia Saudita</t>
        </is>
      </c>
      <c r="AH50" s="295" t="n">
        <v>48104</v>
      </c>
      <c r="AI50" s="295" t="n">
        <v>25018</v>
      </c>
      <c r="AK50" s="260">
        <f>R50</f>
        <v/>
      </c>
      <c r="AL50" s="260">
        <f>VLOOKUP(R50,AG:AI,2,0)</f>
        <v/>
      </c>
      <c r="AM50" s="260">
        <f>VLOOKUP(R50,AG:AI,3,0)</f>
        <v/>
      </c>
      <c r="AR50" s="515" t="n">
        <v>2022</v>
      </c>
      <c r="AS50" s="516" t="inlineStr">
        <is>
          <t>Bermudas</t>
        </is>
      </c>
      <c r="AT50" s="295" t="n">
        <v>4293</v>
      </c>
      <c r="AU50" s="295" t="n">
        <v>2260</v>
      </c>
      <c r="AV50" s="295" t="n"/>
      <c r="AW50" s="517" t="n">
        <v>2021</v>
      </c>
      <c r="AX50" s="516" t="inlineStr">
        <is>
          <t>Países Baixos (Holanda)</t>
        </is>
      </c>
      <c r="AY50" s="295" t="n">
        <v>760</v>
      </c>
      <c r="AZ50" s="295" t="n">
        <v>182</v>
      </c>
      <c r="BB50" s="260">
        <f>AS50</f>
        <v/>
      </c>
      <c r="BC50" s="260">
        <f>VLOOKUP(AS50,AX:AZ,2,0)</f>
        <v/>
      </c>
      <c r="BD50" s="260">
        <f>VLOOKUP(AS50,AX:AZ,3,0)</f>
        <v/>
      </c>
      <c r="BG50" s="515" t="n"/>
      <c r="BH50" s="516" t="n"/>
      <c r="BI50" s="295" t="n"/>
      <c r="BJ50" s="295" t="n"/>
      <c r="BK50" s="295" t="n"/>
      <c r="BL50" s="517" t="n"/>
      <c r="BM50" s="516" t="n"/>
      <c r="BN50" s="295" t="n"/>
      <c r="BO50" s="295" t="n"/>
      <c r="BQ50" s="260">
        <f>BH50</f>
        <v/>
      </c>
      <c r="BR50" s="260">
        <f>VLOOKUP(BH50,BM:BO,2,0)</f>
        <v/>
      </c>
      <c r="BS50" s="260">
        <f>VLOOKUP(BH50,BM:BO,3,0)</f>
        <v/>
      </c>
      <c r="BV50" s="517" t="n"/>
      <c r="BW50" s="516" t="n"/>
      <c r="BX50" s="295" t="n"/>
      <c r="BY50" s="295" t="n"/>
      <c r="CA50" s="260">
        <f>BH50</f>
        <v/>
      </c>
      <c r="CB50" s="260">
        <f>VLOOKUP(BH50,BW:BY,2,0)</f>
        <v/>
      </c>
      <c r="CC50" s="260">
        <f>VLOOKUP(BH50,BW:BY,3,0)</f>
        <v/>
      </c>
    </row>
    <row r="51" ht="13.5" customHeight="1" s="261">
      <c r="B51" s="515" t="n">
        <v>2022</v>
      </c>
      <c r="C51" s="516" t="inlineStr">
        <is>
          <t>Malásia</t>
        </is>
      </c>
      <c r="D51" s="295" t="n">
        <v>172041</v>
      </c>
      <c r="E51" s="295" t="n">
        <v>80710</v>
      </c>
      <c r="F51" s="295" t="n"/>
      <c r="G51" s="517" t="n">
        <v>2021</v>
      </c>
      <c r="H51" s="516" t="inlineStr">
        <is>
          <t>Virgens, Ilhas (Britânicas)</t>
        </is>
      </c>
      <c r="I51" s="295" t="n">
        <v>86242</v>
      </c>
      <c r="J51" s="295" t="n">
        <v>28590</v>
      </c>
      <c r="L51" s="260">
        <f>C51</f>
        <v/>
      </c>
      <c r="M51" s="260">
        <f>VLOOKUP(C51,H:J,2,0)</f>
        <v/>
      </c>
      <c r="N51" s="260">
        <f>VLOOKUP(C51,H:J,3,0)</f>
        <v/>
      </c>
      <c r="Q51" s="515" t="n">
        <v>2022</v>
      </c>
      <c r="R51" s="516" t="inlineStr">
        <is>
          <t>Chipre</t>
        </is>
      </c>
      <c r="S51" s="295" t="n">
        <v>15783</v>
      </c>
      <c r="T51" s="295" t="n">
        <v>3711</v>
      </c>
      <c r="U51" s="295" t="n"/>
      <c r="V51" s="517" t="n">
        <v>2021</v>
      </c>
      <c r="W51" s="516" t="inlineStr">
        <is>
          <t>Venezuela</t>
        </is>
      </c>
      <c r="X51" s="295" t="n">
        <v>5444</v>
      </c>
      <c r="Y51" s="295" t="n">
        <v>1120</v>
      </c>
      <c r="AA51" s="260">
        <f>R51</f>
        <v/>
      </c>
      <c r="AB51" s="260">
        <f>VLOOKUP(R51,W:Y,2,0)</f>
        <v/>
      </c>
      <c r="AC51" s="260">
        <f>VLOOKUP(R51,W:Y,3,0)</f>
        <v/>
      </c>
      <c r="AF51" s="517" t="n">
        <v>2022</v>
      </c>
      <c r="AG51" s="516" t="inlineStr">
        <is>
          <t>Maurício</t>
        </is>
      </c>
      <c r="AH51" s="295" t="n">
        <v>42703</v>
      </c>
      <c r="AI51" s="295" t="n">
        <v>25000</v>
      </c>
      <c r="AK51" s="260">
        <f>R51</f>
        <v/>
      </c>
      <c r="AL51" s="260">
        <f>VLOOKUP(R51,AG:AI,2,0)</f>
        <v/>
      </c>
      <c r="AM51" s="260">
        <f>VLOOKUP(R51,AG:AI,3,0)</f>
        <v/>
      </c>
      <c r="AR51" s="515" t="n">
        <v>2022</v>
      </c>
      <c r="AS51" s="516" t="inlineStr">
        <is>
          <t>Países Baixos (Holanda)</t>
        </is>
      </c>
      <c r="AT51" s="295" t="n">
        <v>3486</v>
      </c>
      <c r="AU51" s="295" t="n">
        <v>700</v>
      </c>
      <c r="AV51" s="295" t="n"/>
      <c r="AW51" s="517" t="n">
        <v>2021</v>
      </c>
      <c r="AX51" s="516" t="inlineStr">
        <is>
          <t>Chipre</t>
        </is>
      </c>
      <c r="AY51" s="295" t="n">
        <v>718</v>
      </c>
      <c r="AZ51" s="295" t="n">
        <v>162</v>
      </c>
      <c r="BB51" s="260">
        <f>AS51</f>
        <v/>
      </c>
      <c r="BC51" s="260">
        <f>VLOOKUP(AS51,AX:AZ,2,0)</f>
        <v/>
      </c>
      <c r="BD51" s="260">
        <f>VLOOKUP(AS51,AX:AZ,3,0)</f>
        <v/>
      </c>
      <c r="BG51" s="515" t="n"/>
      <c r="BH51" s="516" t="n"/>
      <c r="BI51" s="295" t="n"/>
      <c r="BJ51" s="295" t="n"/>
      <c r="BK51" s="295" t="n"/>
      <c r="BL51" s="517" t="n"/>
      <c r="BM51" s="516" t="n"/>
      <c r="BN51" s="295" t="n"/>
      <c r="BO51" s="295" t="n"/>
      <c r="BQ51" s="260">
        <f>BH51</f>
        <v/>
      </c>
      <c r="BR51" s="260">
        <f>VLOOKUP(BH51,BM:BO,2,0)</f>
        <v/>
      </c>
      <c r="BS51" s="260">
        <f>VLOOKUP(BH51,BM:BO,3,0)</f>
        <v/>
      </c>
      <c r="BV51" s="517" t="n"/>
      <c r="BW51" s="516" t="n"/>
      <c r="BX51" s="295" t="n"/>
      <c r="BY51" s="295" t="n"/>
      <c r="CA51" s="260">
        <f>BH51</f>
        <v/>
      </c>
      <c r="CB51" s="260">
        <f>VLOOKUP(BH51,BW:BY,2,0)</f>
        <v/>
      </c>
      <c r="CC51" s="260">
        <f>VLOOKUP(BH51,BW:BY,3,0)</f>
        <v/>
      </c>
    </row>
    <row r="52" ht="13.5" customHeight="1" s="261">
      <c r="B52" s="515" t="n">
        <v>2022</v>
      </c>
      <c r="C52" s="516" t="inlineStr">
        <is>
          <t>Anguilla</t>
        </is>
      </c>
      <c r="D52" s="295" t="n">
        <v>125128</v>
      </c>
      <c r="E52" s="295" t="n">
        <v>53932</v>
      </c>
      <c r="F52" s="295" t="n"/>
      <c r="G52" s="517" t="n">
        <v>2021</v>
      </c>
      <c r="H52" s="516" t="inlineStr">
        <is>
          <t>Namíbia</t>
        </is>
      </c>
      <c r="I52" s="295" t="n">
        <v>76910</v>
      </c>
      <c r="J52" s="295" t="n">
        <v>27000</v>
      </c>
      <c r="L52" s="260">
        <f>C52</f>
        <v/>
      </c>
      <c r="M52" s="260">
        <f>VLOOKUP(C52,H:J,2,0)</f>
        <v/>
      </c>
      <c r="N52" s="260">
        <f>VLOOKUP(C52,H:J,3,0)</f>
        <v/>
      </c>
      <c r="Q52" s="515" t="n">
        <v>2022</v>
      </c>
      <c r="R52" s="516" t="inlineStr">
        <is>
          <t>Venezuela</t>
        </is>
      </c>
      <c r="S52" s="295" t="n">
        <v>15562</v>
      </c>
      <c r="T52" s="295" t="n">
        <v>5699</v>
      </c>
      <c r="U52" s="295" t="n"/>
      <c r="V52" s="517" t="n">
        <v>2021</v>
      </c>
      <c r="W52" s="516" t="inlineStr">
        <is>
          <t>Virgens, Ilhas (Britânicas)</t>
        </is>
      </c>
      <c r="X52" s="295" t="n">
        <v>5165</v>
      </c>
      <c r="Y52" s="295" t="n">
        <v>2640</v>
      </c>
      <c r="AA52" s="260">
        <f>R52</f>
        <v/>
      </c>
      <c r="AB52" s="260">
        <f>VLOOKUP(R52,W:Y,2,0)</f>
        <v/>
      </c>
      <c r="AC52" s="260">
        <f>VLOOKUP(R52,W:Y,3,0)</f>
        <v/>
      </c>
      <c r="AF52" s="517" t="n">
        <v>2022</v>
      </c>
      <c r="AG52" s="516" t="inlineStr">
        <is>
          <t>Bonaire, Saint Eustatius e Saba</t>
        </is>
      </c>
      <c r="AH52" s="295" t="n">
        <v>18807</v>
      </c>
      <c r="AI52" s="295" t="n">
        <v>5001</v>
      </c>
      <c r="AK52" s="260">
        <f>R52</f>
        <v/>
      </c>
      <c r="AL52" s="260">
        <f>VLOOKUP(R52,AG:AI,2,0)</f>
        <v/>
      </c>
      <c r="AM52" s="260">
        <f>VLOOKUP(R52,AG:AI,3,0)</f>
        <v/>
      </c>
      <c r="AR52" s="515" t="n">
        <v>2022</v>
      </c>
      <c r="AS52" s="516" t="inlineStr">
        <is>
          <t>Malta</t>
        </is>
      </c>
      <c r="AT52" s="295" t="n">
        <v>3109</v>
      </c>
      <c r="AU52" s="295" t="n">
        <v>761</v>
      </c>
      <c r="AV52" s="295" t="n"/>
      <c r="AW52" s="517" t="n">
        <v>2021</v>
      </c>
      <c r="AX52" s="516" t="inlineStr">
        <is>
          <t>Honduras</t>
        </is>
      </c>
      <c r="AY52" s="295" t="n">
        <v>700</v>
      </c>
      <c r="AZ52" s="295" t="n">
        <v>1000</v>
      </c>
      <c r="BB52" s="260">
        <f>AS52</f>
        <v/>
      </c>
      <c r="BC52" s="260">
        <f>VLOOKUP(AS52,AX:AZ,2,0)</f>
        <v/>
      </c>
      <c r="BD52" s="260">
        <f>VLOOKUP(AS52,AX:AZ,3,0)</f>
        <v/>
      </c>
      <c r="BG52" s="515" t="n"/>
      <c r="BH52" s="516" t="n"/>
      <c r="BI52" s="295" t="n"/>
      <c r="BJ52" s="295" t="n"/>
      <c r="BK52" s="295" t="n"/>
      <c r="BL52" s="517" t="n"/>
      <c r="BM52" s="516" t="n"/>
      <c r="BN52" s="295" t="n"/>
      <c r="BO52" s="295" t="n"/>
      <c r="BQ52" s="260">
        <f>BH52</f>
        <v/>
      </c>
      <c r="BR52" s="260">
        <f>VLOOKUP(BH52,BM:BO,2,0)</f>
        <v/>
      </c>
      <c r="BS52" s="260">
        <f>VLOOKUP(BH52,BM:BO,3,0)</f>
        <v/>
      </c>
      <c r="BV52" s="517" t="n"/>
      <c r="BW52" s="516" t="n"/>
      <c r="BX52" s="295" t="n"/>
      <c r="BY52" s="295" t="n"/>
      <c r="CA52" s="260">
        <f>BH52</f>
        <v/>
      </c>
      <c r="CB52" s="260">
        <f>VLOOKUP(BH52,BW:BY,2,0)</f>
        <v/>
      </c>
      <c r="CC52" s="260">
        <f>VLOOKUP(BH52,BW:BY,3,0)</f>
        <v/>
      </c>
    </row>
    <row r="53" ht="13.5" customHeight="1" s="261">
      <c r="B53" s="515" t="n">
        <v>2022</v>
      </c>
      <c r="C53" s="516" t="inlineStr">
        <is>
          <t>Namíbia</t>
        </is>
      </c>
      <c r="D53" s="295" t="n">
        <v>125089</v>
      </c>
      <c r="E53" s="295" t="n">
        <v>55647</v>
      </c>
      <c r="F53" s="295" t="n"/>
      <c r="G53" s="517" t="n">
        <v>2021</v>
      </c>
      <c r="H53" s="516" t="inlineStr">
        <is>
          <t>Chipre</t>
        </is>
      </c>
      <c r="I53" s="295" t="n">
        <v>70496</v>
      </c>
      <c r="J53" s="295" t="n">
        <v>15865</v>
      </c>
      <c r="L53" s="260">
        <f>C53</f>
        <v/>
      </c>
      <c r="M53" s="260">
        <f>VLOOKUP(C53,H:J,2,0)</f>
        <v/>
      </c>
      <c r="N53" s="260">
        <f>VLOOKUP(C53,H:J,3,0)</f>
        <v/>
      </c>
      <c r="Q53" s="515" t="n">
        <v>2022</v>
      </c>
      <c r="R53" s="516" t="inlineStr">
        <is>
          <t>Grécia</t>
        </is>
      </c>
      <c r="S53" s="295" t="n">
        <v>14730</v>
      </c>
      <c r="T53" s="295" t="n">
        <v>2563</v>
      </c>
      <c r="U53" s="295" t="n"/>
      <c r="V53" s="517" t="n">
        <v>2021</v>
      </c>
      <c r="W53" s="516" t="inlineStr">
        <is>
          <t>Reino Unido</t>
        </is>
      </c>
      <c r="X53" s="295" t="n">
        <v>5069</v>
      </c>
      <c r="Y53" s="295" t="n">
        <v>1147</v>
      </c>
      <c r="AA53" s="260">
        <f>R53</f>
        <v/>
      </c>
      <c r="AB53" s="260">
        <f>VLOOKUP(R53,W:Y,2,0)</f>
        <v/>
      </c>
      <c r="AC53" s="260">
        <f>VLOOKUP(R53,W:Y,3,0)</f>
        <v/>
      </c>
      <c r="AF53" s="517" t="n">
        <v>2022</v>
      </c>
      <c r="AG53" s="516" t="inlineStr">
        <is>
          <t>Malta</t>
        </is>
      </c>
      <c r="AH53" s="295" t="n">
        <v>18786</v>
      </c>
      <c r="AI53" s="295" t="n">
        <v>4427</v>
      </c>
      <c r="AK53" s="260">
        <f>R53</f>
        <v/>
      </c>
      <c r="AL53" s="260">
        <f>VLOOKUP(R53,AG:AI,2,0)</f>
        <v/>
      </c>
      <c r="AM53" s="260">
        <f>VLOOKUP(R53,AG:AI,3,0)</f>
        <v/>
      </c>
      <c r="AR53" s="515" t="n">
        <v>2022</v>
      </c>
      <c r="AS53" s="516" t="inlineStr">
        <is>
          <t>Noruega</t>
        </is>
      </c>
      <c r="AT53" s="295" t="n">
        <v>2891</v>
      </c>
      <c r="AU53" s="295" t="n">
        <v>669</v>
      </c>
      <c r="AV53" s="295" t="n"/>
      <c r="AW53" s="517" t="n">
        <v>2021</v>
      </c>
      <c r="AX53" s="516" t="inlineStr">
        <is>
          <t>Vanuatu</t>
        </is>
      </c>
      <c r="AY53" s="295" t="n">
        <v>664</v>
      </c>
      <c r="AZ53" s="295" t="n">
        <v>166</v>
      </c>
      <c r="BB53" s="260">
        <f>AS53</f>
        <v/>
      </c>
      <c r="BC53" s="260">
        <f>VLOOKUP(AS53,AX:AZ,2,0)</f>
        <v/>
      </c>
      <c r="BD53" s="260">
        <f>VLOOKUP(AS53,AX:AZ,3,0)</f>
        <v/>
      </c>
      <c r="BG53" s="515" t="n"/>
      <c r="BH53" s="516" t="n"/>
      <c r="BI53" s="295" t="n"/>
      <c r="BJ53" s="295" t="n"/>
      <c r="BK53" s="295" t="n"/>
      <c r="BL53" s="517" t="n"/>
      <c r="BM53" s="516" t="n"/>
      <c r="BN53" s="295" t="n"/>
      <c r="BO53" s="295" t="n"/>
      <c r="BQ53" s="260">
        <f>BH53</f>
        <v/>
      </c>
      <c r="BR53" s="260">
        <f>VLOOKUP(BH53,BM:BO,2,0)</f>
        <v/>
      </c>
      <c r="BS53" s="260">
        <f>VLOOKUP(BH53,BM:BO,3,0)</f>
        <v/>
      </c>
      <c r="BV53" s="517" t="n"/>
      <c r="BW53" s="516" t="n"/>
      <c r="BX53" s="295" t="n"/>
      <c r="BY53" s="295" t="n"/>
      <c r="CA53" s="260">
        <f>BH53</f>
        <v/>
      </c>
      <c r="CB53" s="260">
        <f>VLOOKUP(BH53,BW:BY,2,0)</f>
        <v/>
      </c>
      <c r="CC53" s="260">
        <f>VLOOKUP(BH53,BW:BY,3,0)</f>
        <v/>
      </c>
    </row>
    <row r="54" ht="13.5" customHeight="1" s="261">
      <c r="B54" s="515" t="n">
        <v>2022</v>
      </c>
      <c r="C54" s="516" t="inlineStr">
        <is>
          <t>Austrália</t>
        </is>
      </c>
      <c r="D54" s="295" t="n">
        <v>122998</v>
      </c>
      <c r="E54" s="295" t="n">
        <v>33016</v>
      </c>
      <c r="F54" s="295" t="n"/>
      <c r="G54" s="517" t="n">
        <v>2021</v>
      </c>
      <c r="H54" s="516" t="inlineStr">
        <is>
          <t>Senegal</t>
        </is>
      </c>
      <c r="I54" s="295" t="n">
        <v>68239</v>
      </c>
      <c r="J54" s="295" t="n">
        <v>26043</v>
      </c>
      <c r="L54" s="260">
        <f>C54</f>
        <v/>
      </c>
      <c r="M54" s="260">
        <f>VLOOKUP(C54,H:J,2,0)</f>
        <v/>
      </c>
      <c r="N54" s="260">
        <f>VLOOKUP(C54,H:J,3,0)</f>
        <v/>
      </c>
      <c r="Q54" s="515" t="n">
        <v>2022</v>
      </c>
      <c r="R54" s="516" t="inlineStr">
        <is>
          <t>Noruega</t>
        </is>
      </c>
      <c r="S54" s="295" t="n">
        <v>13975</v>
      </c>
      <c r="T54" s="295" t="n">
        <v>2707</v>
      </c>
      <c r="U54" s="295" t="n"/>
      <c r="V54" s="517" t="n">
        <v>2021</v>
      </c>
      <c r="W54" s="516" t="inlineStr">
        <is>
          <t>Antígua e Barbuda</t>
        </is>
      </c>
      <c r="X54" s="295" t="n">
        <v>3849</v>
      </c>
      <c r="Y54" s="295" t="n">
        <v>740</v>
      </c>
      <c r="AA54" s="260">
        <f>R54</f>
        <v/>
      </c>
      <c r="AB54" s="260">
        <f>VLOOKUP(R54,W:Y,2,0)</f>
        <v/>
      </c>
      <c r="AC54" s="260">
        <f>VLOOKUP(R54,W:Y,3,0)</f>
        <v/>
      </c>
      <c r="AF54" s="517" t="n">
        <v>2022</v>
      </c>
      <c r="AG54" s="516" t="inlineStr">
        <is>
          <t>Granada</t>
        </is>
      </c>
      <c r="AH54" s="295" t="n">
        <v>18278</v>
      </c>
      <c r="AI54" s="295" t="n">
        <v>18115</v>
      </c>
      <c r="AK54" s="260">
        <f>R54</f>
        <v/>
      </c>
      <c r="AL54" s="260">
        <f>VLOOKUP(R54,AG:AI,2,0)</f>
        <v/>
      </c>
      <c r="AM54" s="260">
        <f>VLOOKUP(R54,AG:AI,3,0)</f>
        <v/>
      </c>
      <c r="AR54" s="515" t="n">
        <v>2022</v>
      </c>
      <c r="AS54" s="516" t="inlineStr">
        <is>
          <t>Portugal</t>
        </is>
      </c>
      <c r="AT54" s="295" t="n">
        <v>2701</v>
      </c>
      <c r="AU54" s="295" t="n">
        <v>595</v>
      </c>
      <c r="AV54" s="295" t="n"/>
      <c r="AW54" s="517" t="n">
        <v>2021</v>
      </c>
      <c r="AX54" s="516" t="inlineStr">
        <is>
          <t>Antígua e Barbuda</t>
        </is>
      </c>
      <c r="AY54" s="295" t="n">
        <v>480</v>
      </c>
      <c r="AZ54" s="295" t="n">
        <v>144</v>
      </c>
      <c r="BB54" s="260">
        <f>AS54</f>
        <v/>
      </c>
      <c r="BC54" s="260">
        <f>VLOOKUP(AS54,AX:AZ,2,0)</f>
        <v/>
      </c>
      <c r="BD54" s="260">
        <f>VLOOKUP(AS54,AX:AZ,3,0)</f>
        <v/>
      </c>
      <c r="BG54" s="515" t="n"/>
      <c r="BH54" s="516" t="n"/>
      <c r="BI54" s="295" t="n"/>
      <c r="BJ54" s="295" t="n"/>
      <c r="BK54" s="295" t="n"/>
      <c r="BL54" s="517" t="n"/>
      <c r="BM54" s="516" t="n"/>
      <c r="BN54" s="295" t="n"/>
      <c r="BO54" s="295" t="n"/>
      <c r="BQ54" s="260">
        <f>BH54</f>
        <v/>
      </c>
      <c r="BR54" s="260">
        <f>VLOOKUP(BH54,BM:BO,2,0)</f>
        <v/>
      </c>
      <c r="BS54" s="260">
        <f>VLOOKUP(BH54,BM:BO,3,0)</f>
        <v/>
      </c>
      <c r="BV54" s="517" t="n"/>
      <c r="BW54" s="516" t="n"/>
      <c r="BX54" s="295" t="n"/>
      <c r="BY54" s="295" t="n"/>
      <c r="CA54" s="260">
        <f>BH54</f>
        <v/>
      </c>
      <c r="CB54" s="260">
        <f>VLOOKUP(BH54,BW:BY,2,0)</f>
        <v/>
      </c>
      <c r="CC54" s="260">
        <f>VLOOKUP(BH54,BW:BY,3,0)</f>
        <v/>
      </c>
    </row>
    <row r="55" ht="13.5" customHeight="1" s="261">
      <c r="B55" s="515" t="n">
        <v>2022</v>
      </c>
      <c r="C55" s="516" t="inlineStr">
        <is>
          <t>Afeganistão</t>
        </is>
      </c>
      <c r="D55" s="295" t="n">
        <v>116095</v>
      </c>
      <c r="E55" s="295" t="n">
        <v>54395</v>
      </c>
      <c r="F55" s="295" t="n"/>
      <c r="G55" s="517" t="n">
        <v>2021</v>
      </c>
      <c r="H55" s="516" t="inlineStr">
        <is>
          <t>Grécia</t>
        </is>
      </c>
      <c r="I55" s="295" t="n">
        <v>65483</v>
      </c>
      <c r="J55" s="295" t="n">
        <v>15406</v>
      </c>
      <c r="L55" s="260">
        <f>C55</f>
        <v/>
      </c>
      <c r="M55" s="260">
        <f>VLOOKUP(C55,H:J,2,0)</f>
        <v/>
      </c>
      <c r="N55" s="260">
        <f>VLOOKUP(C55,H:J,3,0)</f>
        <v/>
      </c>
      <c r="Q55" s="515" t="n">
        <v>2022</v>
      </c>
      <c r="R55" s="516" t="inlineStr">
        <is>
          <t>Portugal</t>
        </is>
      </c>
      <c r="S55" s="295" t="n">
        <v>11056</v>
      </c>
      <c r="T55" s="295" t="n">
        <v>1911</v>
      </c>
      <c r="U55" s="295" t="n"/>
      <c r="V55" s="517" t="n">
        <v>2021</v>
      </c>
      <c r="W55" s="516" t="inlineStr">
        <is>
          <t>Barbados</t>
        </is>
      </c>
      <c r="X55" s="295" t="n">
        <v>2817</v>
      </c>
      <c r="Y55" s="295" t="n">
        <v>1159</v>
      </c>
      <c r="AA55" s="260">
        <f>R55</f>
        <v/>
      </c>
      <c r="AB55" s="260">
        <f>VLOOKUP(R55,W:Y,2,0)</f>
        <v/>
      </c>
      <c r="AC55" s="260">
        <f>VLOOKUP(R55,W:Y,3,0)</f>
        <v/>
      </c>
      <c r="AF55" s="517" t="n">
        <v>2022</v>
      </c>
      <c r="AG55" s="516" t="inlineStr">
        <is>
          <t>Laos</t>
        </is>
      </c>
      <c r="AH55" s="295" t="n">
        <v>15400</v>
      </c>
      <c r="AI55" s="295" t="n">
        <v>28000</v>
      </c>
      <c r="AK55" s="260">
        <f>R55</f>
        <v/>
      </c>
      <c r="AL55" s="260">
        <f>VLOOKUP(R55,AG:AI,2,0)</f>
        <v/>
      </c>
      <c r="AM55" s="260">
        <f>VLOOKUP(R55,AG:AI,3,0)</f>
        <v/>
      </c>
      <c r="AR55" s="515" t="n">
        <v>2022</v>
      </c>
      <c r="AS55" s="516" t="inlineStr">
        <is>
          <t>Ilha de Man</t>
        </is>
      </c>
      <c r="AT55" s="295" t="n">
        <v>1991</v>
      </c>
      <c r="AU55" s="295" t="n">
        <v>471</v>
      </c>
      <c r="AV55" s="295" t="n"/>
      <c r="AW55" s="517" t="n">
        <v>2021</v>
      </c>
      <c r="AX55" s="516" t="inlineStr">
        <is>
          <t>Ilha de Man</t>
        </is>
      </c>
      <c r="AY55" s="295" t="n">
        <v>405</v>
      </c>
      <c r="AZ55" s="295" t="n">
        <v>165</v>
      </c>
      <c r="BB55" s="260">
        <f>AS55</f>
        <v/>
      </c>
      <c r="BC55" s="260">
        <f>VLOOKUP(AS55,AX:AZ,2,0)</f>
        <v/>
      </c>
      <c r="BD55" s="260">
        <f>VLOOKUP(AS55,AX:AZ,3,0)</f>
        <v/>
      </c>
      <c r="BG55" s="515" t="n"/>
      <c r="BH55" s="516" t="n"/>
      <c r="BI55" s="295" t="n"/>
      <c r="BJ55" s="295" t="n"/>
      <c r="BK55" s="295" t="n"/>
      <c r="BL55" s="517" t="n"/>
      <c r="BM55" s="516" t="n"/>
      <c r="BN55" s="295" t="n"/>
      <c r="BO55" s="295" t="n"/>
      <c r="BQ55" s="260">
        <f>BH55</f>
        <v/>
      </c>
      <c r="BR55" s="260">
        <f>VLOOKUP(BH55,BM:BO,2,0)</f>
        <v/>
      </c>
      <c r="BS55" s="260">
        <f>VLOOKUP(BH55,BM:BO,3,0)</f>
        <v/>
      </c>
      <c r="BV55" s="517" t="n"/>
      <c r="BW55" s="516" t="n"/>
      <c r="BX55" s="295" t="n"/>
      <c r="BY55" s="295" t="n"/>
      <c r="CA55" s="260">
        <f>BH55</f>
        <v/>
      </c>
      <c r="CB55" s="260">
        <f>VLOOKUP(BH55,BW:BY,2,0)</f>
        <v/>
      </c>
      <c r="CC55" s="260">
        <f>VLOOKUP(BH55,BW:BY,3,0)</f>
        <v/>
      </c>
    </row>
    <row r="56" ht="13.5" customHeight="1" s="261">
      <c r="B56" s="515" t="n">
        <v>2022</v>
      </c>
      <c r="C56" s="516" t="inlineStr">
        <is>
          <t>Malta</t>
        </is>
      </c>
      <c r="D56" s="295" t="n">
        <v>110898</v>
      </c>
      <c r="E56" s="295" t="n">
        <v>25929</v>
      </c>
      <c r="F56" s="295" t="n"/>
      <c r="G56" s="517" t="n">
        <v>2021</v>
      </c>
      <c r="H56" s="516" t="inlineStr">
        <is>
          <t>Mianmar</t>
        </is>
      </c>
      <c r="I56" s="295" t="n">
        <v>65158</v>
      </c>
      <c r="J56" s="295" t="n">
        <v>54990</v>
      </c>
      <c r="L56" s="260">
        <f>C56</f>
        <v/>
      </c>
      <c r="M56" s="260">
        <f>VLOOKUP(C56,H:J,2,0)</f>
        <v/>
      </c>
      <c r="N56" s="260">
        <f>VLOOKUP(C56,H:J,3,0)</f>
        <v/>
      </c>
      <c r="Q56" s="515" t="n">
        <v>2022</v>
      </c>
      <c r="R56" s="516" t="inlineStr">
        <is>
          <t>Belize</t>
        </is>
      </c>
      <c r="S56" s="295" t="n">
        <v>7694</v>
      </c>
      <c r="T56" s="295" t="n">
        <v>2990</v>
      </c>
      <c r="U56" s="295" t="n"/>
      <c r="V56" s="517" t="n">
        <v>2021</v>
      </c>
      <c r="W56" s="516" t="inlineStr">
        <is>
          <t>Barein</t>
        </is>
      </c>
      <c r="X56" s="295" t="n">
        <v>2398</v>
      </c>
      <c r="Y56" s="295" t="n">
        <v>616</v>
      </c>
      <c r="AA56" s="260">
        <f>R56</f>
        <v/>
      </c>
      <c r="AB56" s="260">
        <f>VLOOKUP(R56,W:Y,2,0)</f>
        <v/>
      </c>
      <c r="AC56" s="260">
        <f>VLOOKUP(R56,W:Y,3,0)</f>
        <v/>
      </c>
      <c r="AF56" s="517" t="n">
        <v>2022</v>
      </c>
      <c r="AG56" s="516" t="inlineStr">
        <is>
          <t>Espanha</t>
        </is>
      </c>
      <c r="AH56" s="295" t="n">
        <v>14596</v>
      </c>
      <c r="AI56" s="295" t="n">
        <v>10976</v>
      </c>
      <c r="AK56" s="260">
        <f>R56</f>
        <v/>
      </c>
      <c r="AL56" s="260">
        <f>VLOOKUP(R56,AG:AI,2,0)</f>
        <v/>
      </c>
      <c r="AM56" s="260">
        <f>VLOOKUP(R56,AG:AI,3,0)</f>
        <v/>
      </c>
      <c r="AR56" s="515" t="n">
        <v>2022</v>
      </c>
      <c r="AS56" s="516" t="inlineStr">
        <is>
          <t>Reino Unido</t>
        </is>
      </c>
      <c r="AT56" s="295" t="n">
        <v>1430</v>
      </c>
      <c r="AU56" s="295" t="n">
        <v>410</v>
      </c>
      <c r="AV56" s="295" t="n"/>
      <c r="AW56" s="517" t="n">
        <v>2021</v>
      </c>
      <c r="AX56" s="516" t="inlineStr">
        <is>
          <t>Portugal</t>
        </is>
      </c>
      <c r="AY56" s="295" t="n">
        <v>364</v>
      </c>
      <c r="AZ56" s="295" t="n">
        <v>114</v>
      </c>
      <c r="BB56" s="260">
        <f>AS56</f>
        <v/>
      </c>
      <c r="BC56" s="260">
        <f>VLOOKUP(AS56,AX:AZ,2,0)</f>
        <v/>
      </c>
      <c r="BD56" s="260">
        <f>VLOOKUP(AS56,AX:AZ,3,0)</f>
        <v/>
      </c>
      <c r="BG56" s="515" t="n"/>
      <c r="BH56" s="516" t="n"/>
      <c r="BI56" s="295" t="n"/>
      <c r="BJ56" s="295" t="n"/>
      <c r="BK56" s="295" t="n"/>
      <c r="BL56" s="517" t="n"/>
      <c r="BM56" s="516" t="n"/>
      <c r="BN56" s="295" t="n"/>
      <c r="BO56" s="295" t="n"/>
      <c r="BQ56" s="260">
        <f>BH56</f>
        <v/>
      </c>
      <c r="BR56" s="260">
        <f>VLOOKUP(BH56,BM:BO,2,0)</f>
        <v/>
      </c>
      <c r="BS56" s="260">
        <f>VLOOKUP(BH56,BM:BO,3,0)</f>
        <v/>
      </c>
      <c r="BV56" s="517" t="n"/>
      <c r="BW56" s="516" t="n"/>
      <c r="BX56" s="295" t="n"/>
      <c r="BY56" s="295" t="n"/>
      <c r="CA56" s="260">
        <f>BH56</f>
        <v/>
      </c>
      <c r="CB56" s="260">
        <f>VLOOKUP(BH56,BW:BY,2,0)</f>
        <v/>
      </c>
      <c r="CC56" s="260">
        <f>VLOOKUP(BH56,BW:BY,3,0)</f>
        <v/>
      </c>
    </row>
    <row r="57" ht="13.5" customHeight="1" s="261">
      <c r="B57" s="515" t="n">
        <v>2022</v>
      </c>
      <c r="C57" s="516" t="inlineStr">
        <is>
          <t>Guam</t>
        </is>
      </c>
      <c r="D57" s="295" t="n">
        <v>107393</v>
      </c>
      <c r="E57" s="295" t="n">
        <v>58050</v>
      </c>
      <c r="F57" s="295" t="n"/>
      <c r="G57" s="517" t="n">
        <v>2021</v>
      </c>
      <c r="H57" s="516" t="inlineStr">
        <is>
          <t>Bermudas</t>
        </is>
      </c>
      <c r="I57" s="295" t="n">
        <v>61555</v>
      </c>
      <c r="J57" s="295" t="n">
        <v>21335</v>
      </c>
      <c r="L57" s="260">
        <f>C57</f>
        <v/>
      </c>
      <c r="M57" s="260">
        <f>VLOOKUP(C57,H:J,2,0)</f>
        <v/>
      </c>
      <c r="N57" s="260">
        <f>VLOOKUP(C57,H:J,3,0)</f>
        <v/>
      </c>
      <c r="Q57" s="515" t="n">
        <v>2022</v>
      </c>
      <c r="R57" s="516" t="inlineStr">
        <is>
          <t>Itália</t>
        </is>
      </c>
      <c r="S57" s="295" t="n">
        <v>3251</v>
      </c>
      <c r="T57" s="295" t="n">
        <v>606</v>
      </c>
      <c r="U57" s="295" t="n"/>
      <c r="V57" s="517" t="n">
        <v>2021</v>
      </c>
      <c r="W57" s="516" t="inlineStr">
        <is>
          <t>Montenegro</t>
        </is>
      </c>
      <c r="X57" s="295" t="n">
        <v>1901</v>
      </c>
      <c r="Y57" s="295" t="n">
        <v>502</v>
      </c>
      <c r="AA57" s="260">
        <f>R57</f>
        <v/>
      </c>
      <c r="AB57" s="260">
        <f>VLOOKUP(R57,W:Y,2,0)</f>
        <v/>
      </c>
      <c r="AC57" s="260">
        <f>VLOOKUP(R57,W:Y,3,0)</f>
        <v/>
      </c>
      <c r="AF57" s="517" t="n">
        <v>2022</v>
      </c>
      <c r="AG57" s="516" t="inlineStr">
        <is>
          <t>Anguilla</t>
        </is>
      </c>
      <c r="AH57" s="295" t="n">
        <v>14451</v>
      </c>
      <c r="AI57" s="295" t="n">
        <v>6720</v>
      </c>
      <c r="AK57" s="260">
        <f>R57</f>
        <v/>
      </c>
      <c r="AL57" s="260">
        <f>VLOOKUP(R57,AG:AI,2,0)</f>
        <v/>
      </c>
      <c r="AM57" s="260">
        <f>VLOOKUP(R57,AG:AI,3,0)</f>
        <v/>
      </c>
      <c r="AR57" s="515" t="n">
        <v>2022</v>
      </c>
      <c r="AS57" s="516" t="inlineStr">
        <is>
          <t>Irlanda</t>
        </is>
      </c>
      <c r="AT57" s="295" t="n">
        <v>1411</v>
      </c>
      <c r="AU57" s="295" t="n">
        <v>332</v>
      </c>
      <c r="AV57" s="295" t="n"/>
      <c r="AW57" s="517" t="n">
        <v>2021</v>
      </c>
      <c r="AX57" s="516" t="inlineStr">
        <is>
          <t>Itália</t>
        </is>
      </c>
      <c r="AY57" s="295" t="n">
        <v>331</v>
      </c>
      <c r="AZ57" s="295" t="n">
        <v>100</v>
      </c>
      <c r="BB57" s="260">
        <f>AS57</f>
        <v/>
      </c>
      <c r="BC57" s="260">
        <f>VLOOKUP(AS57,AX:AZ,2,0)</f>
        <v/>
      </c>
      <c r="BD57" s="260">
        <f>VLOOKUP(AS57,AX:AZ,3,0)</f>
        <v/>
      </c>
      <c r="BG57" s="515" t="n"/>
      <c r="BH57" s="516" t="n"/>
      <c r="BI57" s="295" t="n"/>
      <c r="BJ57" s="295" t="n"/>
      <c r="BK57" s="295" t="n"/>
      <c r="BL57" s="517" t="n"/>
      <c r="BM57" s="516" t="n"/>
      <c r="BN57" s="295" t="n"/>
      <c r="BO57" s="295" t="n"/>
      <c r="BQ57" s="260">
        <f>BH57</f>
        <v/>
      </c>
      <c r="BR57" s="260">
        <f>VLOOKUP(BH57,BM:BO,2,0)</f>
        <v/>
      </c>
      <c r="BS57" s="260">
        <f>VLOOKUP(BH57,BM:BO,3,0)</f>
        <v/>
      </c>
      <c r="BV57" s="517" t="n"/>
      <c r="BW57" s="516" t="n"/>
      <c r="BX57" s="295" t="n"/>
      <c r="BY57" s="295" t="n"/>
      <c r="CA57" s="260">
        <f>BH57</f>
        <v/>
      </c>
      <c r="CB57" s="260">
        <f>VLOOKUP(BH57,BW:BY,2,0)</f>
        <v/>
      </c>
      <c r="CC57" s="260">
        <f>VLOOKUP(BH57,BW:BY,3,0)</f>
        <v/>
      </c>
    </row>
    <row r="58" ht="13.5" customHeight="1" s="261">
      <c r="B58" s="515" t="n">
        <v>2022</v>
      </c>
      <c r="C58" s="516" t="inlineStr">
        <is>
          <t>Gana</t>
        </is>
      </c>
      <c r="D58" s="295" t="n">
        <v>99144</v>
      </c>
      <c r="E58" s="295" t="n">
        <v>104801</v>
      </c>
      <c r="F58" s="295" t="n"/>
      <c r="G58" s="517" t="n">
        <v>2021</v>
      </c>
      <c r="H58" s="516" t="inlineStr">
        <is>
          <t>Cabo Verde</t>
        </is>
      </c>
      <c r="I58" s="295" t="n">
        <v>61213</v>
      </c>
      <c r="J58" s="295" t="n">
        <v>27205</v>
      </c>
      <c r="L58" s="260">
        <f>C58</f>
        <v/>
      </c>
      <c r="M58" s="260">
        <f>VLOOKUP(C58,H:J,2,0)</f>
        <v/>
      </c>
      <c r="N58" s="260">
        <f>VLOOKUP(C58,H:J,3,0)</f>
        <v/>
      </c>
      <c r="Q58" s="515" t="n">
        <v>2022</v>
      </c>
      <c r="R58" s="516" t="inlineStr">
        <is>
          <t>Reino Unido</t>
        </is>
      </c>
      <c r="S58" s="295" t="n">
        <v>2643</v>
      </c>
      <c r="T58" s="295" t="n">
        <v>613</v>
      </c>
      <c r="U58" s="295" t="n"/>
      <c r="V58" s="517" t="n">
        <v>2021</v>
      </c>
      <c r="W58" s="516" t="inlineStr">
        <is>
          <t>Ilha de Man</t>
        </is>
      </c>
      <c r="X58" s="295" t="n">
        <v>1805</v>
      </c>
      <c r="Y58" s="295" t="n">
        <v>318</v>
      </c>
      <c r="AA58" s="260">
        <f>R58</f>
        <v/>
      </c>
      <c r="AB58" s="260">
        <f>VLOOKUP(R58,W:Y,2,0)</f>
        <v/>
      </c>
      <c r="AC58" s="260">
        <f>VLOOKUP(R58,W:Y,3,0)</f>
        <v/>
      </c>
      <c r="AF58" s="517" t="n">
        <v>2022</v>
      </c>
      <c r="AG58" s="516" t="inlineStr">
        <is>
          <t>Chipre</t>
        </is>
      </c>
      <c r="AH58" s="295" t="n">
        <v>14315</v>
      </c>
      <c r="AI58" s="295" t="n">
        <v>4130</v>
      </c>
      <c r="AK58" s="260">
        <f>R58</f>
        <v/>
      </c>
      <c r="AL58" s="260">
        <f>VLOOKUP(R58,AG:AI,2,0)</f>
        <v/>
      </c>
      <c r="AM58" s="260">
        <f>VLOOKUP(R58,AG:AI,3,0)</f>
        <v/>
      </c>
      <c r="AR58" s="515" t="n">
        <v>2022</v>
      </c>
      <c r="AS58" s="516" t="inlineStr">
        <is>
          <t>Cayman, Ilhas</t>
        </is>
      </c>
      <c r="AT58" s="295" t="n">
        <v>1388</v>
      </c>
      <c r="AU58" s="295" t="n">
        <v>358</v>
      </c>
      <c r="AV58" s="295" t="n"/>
      <c r="AW58" s="517" t="n">
        <v>2021</v>
      </c>
      <c r="AX58" s="516" t="inlineStr">
        <is>
          <t>Croácia</t>
        </is>
      </c>
      <c r="AY58" s="295" t="n">
        <v>125</v>
      </c>
      <c r="AZ58" s="295" t="n">
        <v>45</v>
      </c>
      <c r="BB58" s="260">
        <f>AS58</f>
        <v/>
      </c>
      <c r="BC58" s="260">
        <f>VLOOKUP(AS58,AX:AZ,2,0)</f>
        <v/>
      </c>
      <c r="BD58" s="260">
        <f>VLOOKUP(AS58,AX:AZ,3,0)</f>
        <v/>
      </c>
      <c r="BG58" s="515" t="n"/>
      <c r="BH58" s="516" t="n"/>
      <c r="BI58" s="295" t="n"/>
      <c r="BJ58" s="295" t="n"/>
      <c r="BK58" s="295" t="n"/>
      <c r="BL58" s="517" t="n"/>
      <c r="BM58" s="516" t="n"/>
      <c r="BN58" s="295" t="n"/>
      <c r="BO58" s="295" t="n"/>
      <c r="BQ58" s="260">
        <f>BH58</f>
        <v/>
      </c>
      <c r="BR58" s="260">
        <f>VLOOKUP(BH58,BM:BO,2,0)</f>
        <v/>
      </c>
      <c r="BS58" s="260">
        <f>VLOOKUP(BH58,BM:BO,3,0)</f>
        <v/>
      </c>
      <c r="BV58" s="517" t="n"/>
      <c r="BW58" s="516" t="n"/>
      <c r="BX58" s="295" t="n"/>
      <c r="BY58" s="295" t="n"/>
      <c r="CA58" s="260">
        <f>BH58</f>
        <v/>
      </c>
      <c r="CB58" s="260">
        <f>VLOOKUP(BH58,BW:BY,2,0)</f>
        <v/>
      </c>
      <c r="CC58" s="260">
        <f>VLOOKUP(BH58,BW:BY,3,0)</f>
        <v/>
      </c>
    </row>
    <row r="59" ht="13.5" customHeight="1" s="261">
      <c r="B59" s="515" t="n">
        <v>2022</v>
      </c>
      <c r="C59" s="516" t="inlineStr">
        <is>
          <t>Chipre</t>
        </is>
      </c>
      <c r="D59" s="295" t="n">
        <v>85439</v>
      </c>
      <c r="E59" s="295" t="n">
        <v>21801</v>
      </c>
      <c r="F59" s="295" t="n"/>
      <c r="G59" s="517" t="n">
        <v>2021</v>
      </c>
      <c r="H59" s="516" t="inlineStr">
        <is>
          <t>Camboja</t>
        </is>
      </c>
      <c r="I59" s="295" t="n">
        <v>57552</v>
      </c>
      <c r="J59" s="295" t="n">
        <v>24979</v>
      </c>
      <c r="L59" s="260">
        <f>C59</f>
        <v/>
      </c>
      <c r="M59" s="260">
        <f>VLOOKUP(C59,H:J,2,0)</f>
        <v/>
      </c>
      <c r="N59" s="260">
        <f>VLOOKUP(C59,H:J,3,0)</f>
        <v/>
      </c>
      <c r="Q59" s="515" t="n">
        <v>2022</v>
      </c>
      <c r="R59" s="516" t="inlineStr">
        <is>
          <t>Antígua e Barbuda</t>
        </is>
      </c>
      <c r="S59" s="295" t="n">
        <v>1956</v>
      </c>
      <c r="T59" s="295" t="n">
        <v>399</v>
      </c>
      <c r="U59" s="295" t="n"/>
      <c r="V59" s="517" t="n">
        <v>2021</v>
      </c>
      <c r="W59" s="516" t="inlineStr">
        <is>
          <t>Cayman, Ilhas</t>
        </is>
      </c>
      <c r="X59" s="295" t="n">
        <v>1435</v>
      </c>
      <c r="Y59" s="295" t="n">
        <v>282</v>
      </c>
      <c r="AA59" s="260">
        <f>R59</f>
        <v/>
      </c>
      <c r="AB59" s="260">
        <f>VLOOKUP(R59,W:Y,2,0)</f>
        <v/>
      </c>
      <c r="AC59" s="260">
        <f>VLOOKUP(R59,W:Y,3,0)</f>
        <v/>
      </c>
      <c r="AF59" s="517" t="n">
        <v>2022</v>
      </c>
      <c r="AG59" s="516" t="inlineStr">
        <is>
          <t>Grécia</t>
        </is>
      </c>
      <c r="AH59" s="295" t="n">
        <v>13289</v>
      </c>
      <c r="AI59" s="295" t="n">
        <v>2695</v>
      </c>
      <c r="AK59" s="260">
        <f>R59</f>
        <v/>
      </c>
      <c r="AL59" s="260">
        <f>VLOOKUP(R59,AG:AI,2,0)</f>
        <v/>
      </c>
      <c r="AM59" s="260">
        <f>VLOOKUP(R59,AG:AI,3,0)</f>
        <v/>
      </c>
      <c r="AR59" s="515" t="n">
        <v>2022</v>
      </c>
      <c r="AS59" s="516" t="inlineStr">
        <is>
          <t>Suíça</t>
        </is>
      </c>
      <c r="AT59" s="295" t="n">
        <v>1320</v>
      </c>
      <c r="AU59" s="295" t="n">
        <v>350</v>
      </c>
      <c r="AV59" s="295" t="n"/>
      <c r="AW59" s="517" t="n">
        <v>2021</v>
      </c>
      <c r="AX59" s="516" t="inlineStr">
        <is>
          <t>Reino Unido</t>
        </is>
      </c>
      <c r="AY59" s="295" t="n">
        <v>18</v>
      </c>
      <c r="AZ59" s="295" t="n">
        <v>5</v>
      </c>
      <c r="BB59" s="260">
        <f>AS59</f>
        <v/>
      </c>
      <c r="BC59" s="260">
        <f>VLOOKUP(AS59,AX:AZ,2,0)</f>
        <v/>
      </c>
      <c r="BD59" s="260">
        <f>VLOOKUP(AS59,AX:AZ,3,0)</f>
        <v/>
      </c>
      <c r="BG59" s="515" t="n"/>
      <c r="BH59" s="516" t="n"/>
      <c r="BI59" s="295" t="n"/>
      <c r="BJ59" s="295" t="n"/>
      <c r="BK59" s="295" t="n"/>
      <c r="BL59" s="517" t="n"/>
      <c r="BM59" s="516" t="n"/>
      <c r="BN59" s="295" t="n"/>
      <c r="BO59" s="295" t="n"/>
      <c r="BQ59" s="260">
        <f>BH59</f>
        <v/>
      </c>
      <c r="BR59" s="260">
        <f>VLOOKUP(BH59,BM:BO,2,0)</f>
        <v/>
      </c>
      <c r="BS59" s="260">
        <f>VLOOKUP(BH59,BM:BO,3,0)</f>
        <v/>
      </c>
      <c r="BV59" s="517" t="n"/>
      <c r="BW59" s="516" t="n"/>
      <c r="BX59" s="295" t="n"/>
      <c r="BY59" s="295" t="n"/>
      <c r="CA59" s="260">
        <f>BH59</f>
        <v/>
      </c>
      <c r="CB59" s="260">
        <f>VLOOKUP(BH59,BW:BY,2,0)</f>
        <v/>
      </c>
      <c r="CC59" s="260">
        <f>VLOOKUP(BH59,BW:BY,3,0)</f>
        <v/>
      </c>
    </row>
    <row r="60" ht="13.5" customHeight="1" s="261">
      <c r="B60" s="515" t="n">
        <v>2022</v>
      </c>
      <c r="C60" s="516" t="inlineStr">
        <is>
          <t>Grécia</t>
        </is>
      </c>
      <c r="D60" s="295" t="n">
        <v>78216</v>
      </c>
      <c r="E60" s="295" t="n">
        <v>17973</v>
      </c>
      <c r="F60" s="295" t="n"/>
      <c r="G60" s="517" t="n">
        <v>2021</v>
      </c>
      <c r="H60" s="516" t="inlineStr">
        <is>
          <t>Austrália</t>
        </is>
      </c>
      <c r="I60" s="295" t="n">
        <v>51978</v>
      </c>
      <c r="J60" s="295" t="n">
        <v>17695</v>
      </c>
      <c r="L60" s="260">
        <f>C60</f>
        <v/>
      </c>
      <c r="M60" s="260">
        <f>VLOOKUP(C60,H:J,2,0)</f>
        <v/>
      </c>
      <c r="N60" s="260">
        <f>VLOOKUP(C60,H:J,3,0)</f>
        <v/>
      </c>
      <c r="Q60" s="515" t="n">
        <v>2022</v>
      </c>
      <c r="R60" s="516" t="inlineStr">
        <is>
          <t>Cayman, Ilhas</t>
        </is>
      </c>
      <c r="S60" s="295" t="n">
        <v>1552</v>
      </c>
      <c r="T60" s="295" t="n">
        <v>339</v>
      </c>
      <c r="U60" s="295" t="n"/>
      <c r="V60" s="517" t="n">
        <v>2021</v>
      </c>
      <c r="W60" s="516" t="inlineStr">
        <is>
          <t>Suazilândia</t>
        </is>
      </c>
      <c r="X60" s="295" t="n">
        <v>1175</v>
      </c>
      <c r="Y60" s="295" t="n">
        <v>248</v>
      </c>
      <c r="AA60" s="260">
        <f>R60</f>
        <v/>
      </c>
      <c r="AB60" s="260">
        <f>VLOOKUP(R60,W:Y,2,0)</f>
        <v/>
      </c>
      <c r="AC60" s="260">
        <f>VLOOKUP(R60,W:Y,3,0)</f>
        <v/>
      </c>
      <c r="AF60" s="517" t="n">
        <v>2022</v>
      </c>
      <c r="AG60" s="516" t="inlineStr">
        <is>
          <t>Noruega</t>
        </is>
      </c>
      <c r="AH60" s="295" t="n">
        <v>8016</v>
      </c>
      <c r="AI60" s="295" t="n">
        <v>1650</v>
      </c>
      <c r="AK60" s="260">
        <f>R60</f>
        <v/>
      </c>
      <c r="AL60" s="260">
        <f>VLOOKUP(R60,AG:AI,2,0)</f>
        <v/>
      </c>
      <c r="AM60" s="260">
        <f>VLOOKUP(R60,AG:AI,3,0)</f>
        <v/>
      </c>
      <c r="AR60" s="515" t="n">
        <v>2022</v>
      </c>
      <c r="AS60" s="516" t="inlineStr">
        <is>
          <t>Dinamarca</t>
        </is>
      </c>
      <c r="AT60" s="295" t="n">
        <v>1315</v>
      </c>
      <c r="AU60" s="295" t="n">
        <v>347</v>
      </c>
      <c r="AV60" s="295" t="n"/>
      <c r="AW60" s="517" t="n"/>
      <c r="AX60" s="516" t="n"/>
      <c r="AY60" s="295" t="n"/>
      <c r="AZ60" s="295" t="n"/>
      <c r="BB60" s="260">
        <f>AS60</f>
        <v/>
      </c>
      <c r="BC60" s="260">
        <f>VLOOKUP(AS60,AX:AZ,2,0)</f>
        <v/>
      </c>
      <c r="BD60" s="260">
        <f>VLOOKUP(AS60,AX:AZ,3,0)</f>
        <v/>
      </c>
      <c r="BG60" s="515" t="n"/>
      <c r="BH60" s="516" t="n"/>
      <c r="BI60" s="295" t="n"/>
      <c r="BJ60" s="295" t="n"/>
      <c r="BK60" s="295" t="n"/>
      <c r="BL60" s="517" t="n"/>
      <c r="BM60" s="516" t="n"/>
      <c r="BN60" s="295" t="n"/>
      <c r="BO60" s="295" t="n"/>
      <c r="BQ60" s="260">
        <f>BH60</f>
        <v/>
      </c>
      <c r="BR60" s="260">
        <f>VLOOKUP(BH60,BM:BO,2,0)</f>
        <v/>
      </c>
      <c r="BS60" s="260">
        <f>VLOOKUP(BH60,BM:BO,3,0)</f>
        <v/>
      </c>
      <c r="BV60" s="517" t="n"/>
      <c r="BW60" s="516" t="n"/>
      <c r="BX60" s="295" t="n"/>
      <c r="BY60" s="295" t="n"/>
      <c r="CA60" s="260">
        <f>BH60</f>
        <v/>
      </c>
      <c r="CB60" s="260">
        <f>VLOOKUP(BH60,BW:BY,2,0)</f>
        <v/>
      </c>
      <c r="CC60" s="260">
        <f>VLOOKUP(BH60,BW:BY,3,0)</f>
        <v/>
      </c>
    </row>
    <row r="61" ht="13.5" customHeight="1" s="261">
      <c r="B61" s="515" t="n">
        <v>2022</v>
      </c>
      <c r="C61" s="516" t="inlineStr">
        <is>
          <t>Bermudas</t>
        </is>
      </c>
      <c r="D61" s="295" t="n">
        <v>70979</v>
      </c>
      <c r="E61" s="295" t="n">
        <v>26722</v>
      </c>
      <c r="F61" s="295" t="n"/>
      <c r="G61" s="517" t="n">
        <v>2021</v>
      </c>
      <c r="H61" s="516" t="inlineStr">
        <is>
          <t>Gana</t>
        </is>
      </c>
      <c r="I61" s="295" t="n">
        <v>51966</v>
      </c>
      <c r="J61" s="295" t="n">
        <v>25002</v>
      </c>
      <c r="L61" s="260">
        <f>C61</f>
        <v/>
      </c>
      <c r="M61" s="260">
        <f>VLOOKUP(C61,H:J,2,0)</f>
        <v/>
      </c>
      <c r="N61" s="260">
        <f>VLOOKUP(C61,H:J,3,0)</f>
        <v/>
      </c>
      <c r="Q61" s="515" t="n">
        <v>2022</v>
      </c>
      <c r="R61" s="516" t="inlineStr">
        <is>
          <t>Dominica</t>
        </is>
      </c>
      <c r="S61" s="295" t="n">
        <v>1396</v>
      </c>
      <c r="T61" s="295" t="n">
        <v>936</v>
      </c>
      <c r="U61" s="295" t="n"/>
      <c r="V61" s="517" t="n">
        <v>2021</v>
      </c>
      <c r="W61" s="516" t="inlineStr">
        <is>
          <t>Granada</t>
        </is>
      </c>
      <c r="X61" s="295" t="n">
        <v>782</v>
      </c>
      <c r="Y61" s="295" t="n">
        <v>300</v>
      </c>
      <c r="AA61" s="260">
        <f>R61</f>
        <v/>
      </c>
      <c r="AB61" s="260">
        <f>VLOOKUP(R61,W:Y,2,0)</f>
        <v/>
      </c>
      <c r="AC61" s="260">
        <f>VLOOKUP(R61,W:Y,3,0)</f>
        <v/>
      </c>
      <c r="AF61" s="517" t="n">
        <v>2022</v>
      </c>
      <c r="AG61" s="516" t="inlineStr">
        <is>
          <t>Portugal</t>
        </is>
      </c>
      <c r="AH61" s="295" t="n">
        <v>6512</v>
      </c>
      <c r="AI61" s="295" t="n">
        <v>1474</v>
      </c>
      <c r="AK61" s="260">
        <f>R61</f>
        <v/>
      </c>
      <c r="AL61" s="260">
        <f>VLOOKUP(R61,AG:AI,2,0)</f>
        <v/>
      </c>
      <c r="AM61" s="260">
        <f>VLOOKUP(R61,AG:AI,3,0)</f>
        <v/>
      </c>
      <c r="AR61" s="515" t="n">
        <v>2022</v>
      </c>
      <c r="AS61" s="516" t="inlineStr">
        <is>
          <t>Barbados</t>
        </is>
      </c>
      <c r="AT61" s="295" t="n">
        <v>1120</v>
      </c>
      <c r="AU61" s="295" t="n">
        <v>242</v>
      </c>
      <c r="AV61" s="295" t="n"/>
      <c r="AW61" s="517" t="n"/>
      <c r="AX61" s="516" t="n"/>
      <c r="AY61" s="295" t="n"/>
      <c r="AZ61" s="295" t="n"/>
      <c r="BB61" s="260">
        <f>AS61</f>
        <v/>
      </c>
      <c r="BC61" s="260">
        <f>VLOOKUP(AS61,AX:AZ,2,0)</f>
        <v/>
      </c>
      <c r="BD61" s="260">
        <f>VLOOKUP(AS61,AX:AZ,3,0)</f>
        <v/>
      </c>
      <c r="BG61" s="515" t="n"/>
      <c r="BH61" s="516" t="n"/>
      <c r="BI61" s="295" t="n"/>
      <c r="BJ61" s="295" t="n"/>
      <c r="BK61" s="295" t="n"/>
      <c r="BL61" s="517" t="n"/>
      <c r="BM61" s="516" t="n"/>
      <c r="BN61" s="295" t="n"/>
      <c r="BO61" s="295" t="n"/>
      <c r="BQ61" s="260">
        <f>BH61</f>
        <v/>
      </c>
      <c r="BR61" s="260">
        <f>VLOOKUP(BH61,BM:BO,2,0)</f>
        <v/>
      </c>
      <c r="BS61" s="260">
        <f>VLOOKUP(BH61,BM:BO,3,0)</f>
        <v/>
      </c>
      <c r="BV61" s="517" t="n"/>
      <c r="BW61" s="516" t="n"/>
      <c r="BX61" s="295" t="n"/>
      <c r="BY61" s="295" t="n"/>
      <c r="CA61" s="260">
        <f>BH61</f>
        <v/>
      </c>
      <c r="CB61" s="260">
        <f>VLOOKUP(BH61,BW:BY,2,0)</f>
        <v/>
      </c>
      <c r="CC61" s="260">
        <f>VLOOKUP(BH61,BW:BY,3,0)</f>
        <v/>
      </c>
    </row>
    <row r="62" ht="13.5" customHeight="1" s="261">
      <c r="B62" s="515" t="n">
        <v>2022</v>
      </c>
      <c r="C62" s="516" t="inlineStr">
        <is>
          <t>Laos</t>
        </is>
      </c>
      <c r="D62" s="295" t="n">
        <v>61293</v>
      </c>
      <c r="E62" s="295" t="n">
        <v>108988</v>
      </c>
      <c r="F62" s="295" t="n"/>
      <c r="G62" s="517" t="n">
        <v>2021</v>
      </c>
      <c r="H62" s="516" t="inlineStr">
        <is>
          <t>Noruega</t>
        </is>
      </c>
      <c r="I62" s="295" t="n">
        <v>48663</v>
      </c>
      <c r="J62" s="295" t="n">
        <v>9657</v>
      </c>
      <c r="L62" s="260">
        <f>C62</f>
        <v/>
      </c>
      <c r="M62" s="260">
        <f>VLOOKUP(C62,H:J,2,0)</f>
        <v/>
      </c>
      <c r="N62" s="260">
        <f>VLOOKUP(C62,H:J,3,0)</f>
        <v/>
      </c>
      <c r="Q62" s="515" t="n">
        <v>2022</v>
      </c>
      <c r="R62" s="516" t="inlineStr">
        <is>
          <t>Suíça</t>
        </is>
      </c>
      <c r="S62" s="295" t="n">
        <v>1320</v>
      </c>
      <c r="T62" s="295" t="n">
        <v>350</v>
      </c>
      <c r="U62" s="295" t="n"/>
      <c r="V62" s="517" t="n">
        <v>2021</v>
      </c>
      <c r="W62" s="516" t="inlineStr">
        <is>
          <t>Polônia</t>
        </is>
      </c>
      <c r="X62" s="295" t="n">
        <v>606</v>
      </c>
      <c r="Y62" s="295" t="n">
        <v>140</v>
      </c>
      <c r="AA62" s="260">
        <f>R62</f>
        <v/>
      </c>
      <c r="AB62" s="260">
        <f>VLOOKUP(R62,W:Y,2,0)</f>
        <v/>
      </c>
      <c r="AC62" s="260">
        <f>VLOOKUP(R62,W:Y,3,0)</f>
        <v/>
      </c>
      <c r="AF62" s="517" t="n">
        <v>2022</v>
      </c>
      <c r="AG62" s="516" t="inlineStr">
        <is>
          <t>Reino Unido</t>
        </is>
      </c>
      <c r="AH62" s="295" t="n">
        <v>4692</v>
      </c>
      <c r="AI62" s="295" t="n">
        <v>1132</v>
      </c>
      <c r="AK62" s="260">
        <f>R62</f>
        <v/>
      </c>
      <c r="AL62" s="260">
        <f>VLOOKUP(R62,AG:AI,2,0)</f>
        <v/>
      </c>
      <c r="AM62" s="260">
        <f>VLOOKUP(R62,AG:AI,3,0)</f>
        <v/>
      </c>
      <c r="AR62" s="515" t="n">
        <v>2022</v>
      </c>
      <c r="AS62" s="516" t="inlineStr">
        <is>
          <t>Alemanha</t>
        </is>
      </c>
      <c r="AT62" s="295" t="n">
        <v>1117</v>
      </c>
      <c r="AU62" s="295" t="n">
        <v>323</v>
      </c>
      <c r="AV62" s="295" t="n"/>
      <c r="AW62" s="517" t="n"/>
      <c r="AX62" s="516" t="n"/>
      <c r="AY62" s="295" t="n"/>
      <c r="AZ62" s="295" t="n"/>
      <c r="BB62" s="260">
        <f>AS62</f>
        <v/>
      </c>
      <c r="BC62" s="260">
        <f>VLOOKUP(AS62,AX:AZ,2,0)</f>
        <v/>
      </c>
      <c r="BD62" s="260">
        <f>VLOOKUP(AS62,AX:AZ,3,0)</f>
        <v/>
      </c>
      <c r="BG62" s="515" t="n"/>
      <c r="BH62" s="516" t="n"/>
      <c r="BI62" s="295" t="n"/>
      <c r="BJ62" s="295" t="n"/>
      <c r="BK62" s="295" t="n"/>
      <c r="BL62" s="517" t="n"/>
      <c r="BM62" s="516" t="n"/>
      <c r="BN62" s="295" t="n"/>
      <c r="BO62" s="295" t="n"/>
      <c r="BQ62" s="260">
        <f>BH62</f>
        <v/>
      </c>
      <c r="BR62" s="260">
        <f>VLOOKUP(BH62,BM:BO,2,0)</f>
        <v/>
      </c>
      <c r="BS62" s="260">
        <f>VLOOKUP(BH62,BM:BO,3,0)</f>
        <v/>
      </c>
      <c r="BV62" s="517" t="n"/>
      <c r="BW62" s="516" t="n"/>
      <c r="BX62" s="295" t="n"/>
      <c r="BY62" s="295" t="n"/>
      <c r="CA62" s="260">
        <f>BH62</f>
        <v/>
      </c>
      <c r="CB62" s="260">
        <f>VLOOKUP(BH62,BW:BY,2,0)</f>
        <v/>
      </c>
      <c r="CC62" s="260">
        <f>VLOOKUP(BH62,BW:BY,3,0)</f>
        <v/>
      </c>
    </row>
    <row r="63" ht="13.5" customHeight="1" s="261">
      <c r="B63" s="515" t="n">
        <v>2022</v>
      </c>
      <c r="C63" s="516" t="inlineStr">
        <is>
          <t>Noruega</t>
        </is>
      </c>
      <c r="D63" s="295" t="n">
        <v>57226</v>
      </c>
      <c r="E63" s="295" t="n">
        <v>11254</v>
      </c>
      <c r="F63" s="295" t="n"/>
      <c r="G63" s="517" t="n">
        <v>2021</v>
      </c>
      <c r="H63" s="516" t="inlineStr">
        <is>
          <t>Macau</t>
        </is>
      </c>
      <c r="I63" s="295" t="n">
        <v>43560</v>
      </c>
      <c r="J63" s="295" t="n">
        <v>19053</v>
      </c>
      <c r="L63" s="260">
        <f>C63</f>
        <v/>
      </c>
      <c r="M63" s="260">
        <f>VLOOKUP(C63,H:J,2,0)</f>
        <v/>
      </c>
      <c r="N63" s="260">
        <f>VLOOKUP(C63,H:J,3,0)</f>
        <v/>
      </c>
      <c r="Q63" s="515" t="n">
        <v>2022</v>
      </c>
      <c r="R63" s="516" t="inlineStr">
        <is>
          <t>Barbados</t>
        </is>
      </c>
      <c r="S63" s="295" t="n">
        <v>1120</v>
      </c>
      <c r="T63" s="295" t="n">
        <v>242</v>
      </c>
      <c r="U63" s="295" t="n"/>
      <c r="V63" s="517" t="n">
        <v>2021</v>
      </c>
      <c r="W63" s="516" t="inlineStr">
        <is>
          <t>Índia</t>
        </is>
      </c>
      <c r="X63" s="295" t="n">
        <v>383</v>
      </c>
      <c r="Y63" s="295" t="n">
        <v>105</v>
      </c>
      <c r="AA63" s="260">
        <f>R63</f>
        <v/>
      </c>
      <c r="AB63" s="260">
        <f>VLOOKUP(R63,W:Y,2,0)</f>
        <v/>
      </c>
      <c r="AC63" s="260">
        <f>VLOOKUP(R63,W:Y,3,0)</f>
        <v/>
      </c>
      <c r="AF63" s="517" t="n">
        <v>2022</v>
      </c>
      <c r="AG63" s="516" t="inlineStr">
        <is>
          <t>Belize</t>
        </is>
      </c>
      <c r="AH63" s="295" t="n">
        <v>4178</v>
      </c>
      <c r="AI63" s="295" t="n">
        <v>1680</v>
      </c>
      <c r="AK63" s="260">
        <f>R63</f>
        <v/>
      </c>
      <c r="AL63" s="260">
        <f>VLOOKUP(R63,AG:AI,2,0)</f>
        <v/>
      </c>
      <c r="AM63" s="260">
        <f>VLOOKUP(R63,AG:AI,3,0)</f>
        <v/>
      </c>
      <c r="AR63" s="515" t="n">
        <v>2022</v>
      </c>
      <c r="AS63" s="516" t="inlineStr">
        <is>
          <t>Antígua e Barbuda</t>
        </is>
      </c>
      <c r="AT63" s="295" t="n">
        <v>978</v>
      </c>
      <c r="AU63" s="295" t="n">
        <v>236</v>
      </c>
      <c r="AV63" s="295" t="n"/>
      <c r="AW63" s="517" t="n"/>
      <c r="AX63" s="516" t="n"/>
      <c r="AY63" s="295" t="n"/>
      <c r="AZ63" s="295" t="n"/>
      <c r="BB63" s="260">
        <f>AS63</f>
        <v/>
      </c>
      <c r="BC63" s="260">
        <f>VLOOKUP(AS63,AX:AZ,2,0)</f>
        <v/>
      </c>
      <c r="BD63" s="260">
        <f>VLOOKUP(AS63,AX:AZ,3,0)</f>
        <v/>
      </c>
      <c r="BG63" s="515" t="n"/>
      <c r="BH63" s="516" t="n"/>
      <c r="BI63" s="295" t="n"/>
      <c r="BJ63" s="295" t="n"/>
      <c r="BK63" s="295" t="n"/>
      <c r="BL63" s="517" t="n"/>
      <c r="BM63" s="516" t="n"/>
      <c r="BN63" s="295" t="n"/>
      <c r="BO63" s="295" t="n"/>
      <c r="BQ63" s="260">
        <f>BH63</f>
        <v/>
      </c>
      <c r="BR63" s="260">
        <f>VLOOKUP(BH63,BM:BO,2,0)</f>
        <v/>
      </c>
      <c r="BS63" s="260">
        <f>VLOOKUP(BH63,BM:BO,3,0)</f>
        <v/>
      </c>
      <c r="BV63" s="517" t="n"/>
      <c r="BW63" s="516" t="n"/>
      <c r="BX63" s="295" t="n"/>
      <c r="BY63" s="295" t="n"/>
      <c r="CA63" s="260">
        <f>BH63</f>
        <v/>
      </c>
      <c r="CB63" s="260">
        <f>VLOOKUP(BH63,BW:BY,2,0)</f>
        <v/>
      </c>
      <c r="CC63" s="260">
        <f>VLOOKUP(BH63,BW:BY,3,0)</f>
        <v/>
      </c>
    </row>
    <row r="64" ht="13.5" customHeight="1" s="261">
      <c r="B64" s="515" t="n">
        <v>2022</v>
      </c>
      <c r="C64" s="516" t="inlineStr">
        <is>
          <t>Senegal</t>
        </is>
      </c>
      <c r="D64" s="295" t="n">
        <v>54924</v>
      </c>
      <c r="E64" s="295" t="n">
        <v>26020</v>
      </c>
      <c r="F64" s="295" t="n"/>
      <c r="G64" s="517" t="n">
        <v>2021</v>
      </c>
      <c r="H64" s="516" t="inlineStr">
        <is>
          <t>Granada</t>
        </is>
      </c>
      <c r="I64" s="295" t="n">
        <v>38377</v>
      </c>
      <c r="J64" s="295" t="n">
        <v>22544</v>
      </c>
      <c r="L64" s="260">
        <f>C64</f>
        <v/>
      </c>
      <c r="M64" s="260">
        <f>VLOOKUP(C64,H:J,2,0)</f>
        <v/>
      </c>
      <c r="N64" s="260">
        <f>VLOOKUP(C64,H:J,3,0)</f>
        <v/>
      </c>
      <c r="Q64" s="515" t="n">
        <v>2022</v>
      </c>
      <c r="R64" s="516" t="inlineStr">
        <is>
          <t>Países Baixos (Holanda)</t>
        </is>
      </c>
      <c r="S64" s="295" t="n">
        <v>1015</v>
      </c>
      <c r="T64" s="295" t="n">
        <v>222</v>
      </c>
      <c r="U64" s="295" t="n"/>
      <c r="V64" s="517" t="n">
        <v>2021</v>
      </c>
      <c r="W64" s="516" t="inlineStr">
        <is>
          <t>Luxemburgo</t>
        </is>
      </c>
      <c r="X64" s="295" t="n">
        <v>349</v>
      </c>
      <c r="Y64" s="295" t="n">
        <v>68</v>
      </c>
      <c r="AA64" s="260">
        <f>R64</f>
        <v/>
      </c>
      <c r="AB64" s="260">
        <f>VLOOKUP(R64,W:Y,2,0)</f>
        <v/>
      </c>
      <c r="AC64" s="260">
        <f>VLOOKUP(R64,W:Y,3,0)</f>
        <v/>
      </c>
      <c r="AF64" s="517" t="n">
        <v>2022</v>
      </c>
      <c r="AG64" s="516" t="inlineStr">
        <is>
          <t>Dominica</t>
        </is>
      </c>
      <c r="AH64" s="295" t="n">
        <v>3884</v>
      </c>
      <c r="AI64" s="295" t="n">
        <v>3500</v>
      </c>
      <c r="AK64" s="260">
        <f>R64</f>
        <v/>
      </c>
      <c r="AL64" s="260">
        <f>VLOOKUP(R64,AG:AI,2,0)</f>
        <v/>
      </c>
      <c r="AM64" s="260">
        <f>VLOOKUP(R64,AG:AI,3,0)</f>
        <v/>
      </c>
      <c r="AR64" s="515" t="n">
        <v>2022</v>
      </c>
      <c r="AS64" s="516" t="inlineStr">
        <is>
          <t>São Vicente e Granadinas</t>
        </is>
      </c>
      <c r="AT64" s="295" t="n">
        <v>738</v>
      </c>
      <c r="AU64" s="295" t="n">
        <v>178</v>
      </c>
      <c r="AV64" s="295" t="n"/>
      <c r="AW64" s="517" t="n"/>
      <c r="AX64" s="516" t="n"/>
      <c r="AY64" s="295" t="n"/>
      <c r="AZ64" s="295" t="n"/>
      <c r="BB64" s="260">
        <f>AS64</f>
        <v/>
      </c>
      <c r="BC64" s="260">
        <f>VLOOKUP(AS64,AX:AZ,2,0)</f>
        <v/>
      </c>
      <c r="BD64" s="260">
        <f>VLOOKUP(AS64,AX:AZ,3,0)</f>
        <v/>
      </c>
      <c r="BG64" s="515" t="n"/>
      <c r="BH64" s="516" t="n"/>
      <c r="BI64" s="295" t="n"/>
      <c r="BJ64" s="295" t="n"/>
      <c r="BK64" s="295" t="n"/>
      <c r="BL64" s="517" t="n"/>
      <c r="BM64" s="516" t="n"/>
      <c r="BN64" s="295" t="n"/>
      <c r="BO64" s="295" t="n"/>
      <c r="BQ64" s="260">
        <f>BH64</f>
        <v/>
      </c>
      <c r="BR64" s="260">
        <f>VLOOKUP(BH64,BM:BO,2,0)</f>
        <v/>
      </c>
      <c r="BS64" s="260">
        <f>VLOOKUP(BH64,BM:BO,3,0)</f>
        <v/>
      </c>
      <c r="BV64" s="517" t="n"/>
      <c r="BW64" s="516" t="n"/>
      <c r="BX64" s="295" t="n"/>
      <c r="BY64" s="295" t="n"/>
      <c r="CA64" s="260">
        <f>BH64</f>
        <v/>
      </c>
      <c r="CB64" s="260">
        <f>VLOOKUP(BH64,BW:BY,2,0)</f>
        <v/>
      </c>
      <c r="CC64" s="260">
        <f>VLOOKUP(BH64,BW:BY,3,0)</f>
        <v/>
      </c>
    </row>
    <row r="65" ht="13.5" customHeight="1" s="261">
      <c r="B65" s="515" t="n">
        <v>2022</v>
      </c>
      <c r="C65" s="516" t="inlineStr">
        <is>
          <t>Virgens, Ilhas (Britânicas)</t>
        </is>
      </c>
      <c r="D65" s="295" t="n">
        <v>54219</v>
      </c>
      <c r="E65" s="295" t="n">
        <v>17800</v>
      </c>
      <c r="F65" s="295" t="n"/>
      <c r="G65" s="517" t="n">
        <v>2021</v>
      </c>
      <c r="H65" s="516" t="inlineStr">
        <is>
          <t>Israel</t>
        </is>
      </c>
      <c r="I65" s="295" t="n">
        <v>30504</v>
      </c>
      <c r="J65" s="295" t="n">
        <v>8668</v>
      </c>
      <c r="L65" s="260">
        <f>C65</f>
        <v/>
      </c>
      <c r="M65" s="260">
        <f>VLOOKUP(C65,H:J,2,0)</f>
        <v/>
      </c>
      <c r="N65" s="260">
        <f>VLOOKUP(C65,H:J,3,0)</f>
        <v/>
      </c>
      <c r="Q65" s="515" t="n">
        <v>2022</v>
      </c>
      <c r="R65" s="516" t="inlineStr">
        <is>
          <t>São Vicente e Granadinas</t>
        </is>
      </c>
      <c r="S65" s="295" t="n">
        <v>738</v>
      </c>
      <c r="T65" s="295" t="n">
        <v>178</v>
      </c>
      <c r="U65" s="295" t="n"/>
      <c r="V65" s="517" t="n">
        <v>2021</v>
      </c>
      <c r="W65" s="516" t="inlineStr">
        <is>
          <t>Catar</t>
        </is>
      </c>
      <c r="X65" s="295" t="n">
        <v>143</v>
      </c>
      <c r="Y65" s="295" t="n">
        <v>40</v>
      </c>
      <c r="AA65" s="260">
        <f>R65</f>
        <v/>
      </c>
      <c r="AB65" s="260">
        <f>VLOOKUP(R65,W:Y,2,0)</f>
        <v/>
      </c>
      <c r="AC65" s="260">
        <f>VLOOKUP(R65,W:Y,3,0)</f>
        <v/>
      </c>
      <c r="AF65" s="517" t="n">
        <v>2022</v>
      </c>
      <c r="AG65" s="516" t="inlineStr">
        <is>
          <t>Antígua e Barbuda</t>
        </is>
      </c>
      <c r="AH65" s="295" t="n">
        <v>3789</v>
      </c>
      <c r="AI65" s="295" t="n">
        <v>738</v>
      </c>
      <c r="AK65" s="260">
        <f>R65</f>
        <v/>
      </c>
      <c r="AL65" s="260">
        <f>VLOOKUP(R65,AG:AI,2,0)</f>
        <v/>
      </c>
      <c r="AM65" s="260">
        <f>VLOOKUP(R65,AG:AI,3,0)</f>
        <v/>
      </c>
      <c r="AR65" s="515" t="n">
        <v>2022</v>
      </c>
      <c r="AS65" s="516" t="inlineStr">
        <is>
          <t>Itália</t>
        </is>
      </c>
      <c r="AT65" s="295" t="n">
        <v>704</v>
      </c>
      <c r="AU65" s="295" t="n">
        <v>178</v>
      </c>
      <c r="AV65" s="295" t="n"/>
      <c r="AW65" s="517" t="n"/>
      <c r="AX65" s="516" t="n"/>
      <c r="AY65" s="295" t="n"/>
      <c r="AZ65" s="295" t="n"/>
      <c r="BB65" s="260">
        <f>AS65</f>
        <v/>
      </c>
      <c r="BC65" s="260">
        <f>VLOOKUP(AS65,AX:AZ,2,0)</f>
        <v/>
      </c>
      <c r="BD65" s="260">
        <f>VLOOKUP(AS65,AX:AZ,3,0)</f>
        <v/>
      </c>
      <c r="BG65" s="515" t="n"/>
      <c r="BH65" s="516" t="n"/>
      <c r="BI65" s="295" t="n"/>
      <c r="BJ65" s="295" t="n"/>
      <c r="BK65" s="295" t="n"/>
      <c r="BL65" s="517" t="n"/>
      <c r="BM65" s="516" t="n"/>
      <c r="BN65" s="295" t="n"/>
      <c r="BO65" s="295" t="n"/>
      <c r="BQ65" s="260">
        <f>BH65</f>
        <v/>
      </c>
      <c r="BR65" s="260">
        <f>VLOOKUP(BH65,BM:BO,2,0)</f>
        <v/>
      </c>
      <c r="BS65" s="260">
        <f>VLOOKUP(BH65,BM:BO,3,0)</f>
        <v/>
      </c>
      <c r="BV65" s="517" t="n"/>
      <c r="BW65" s="516" t="n"/>
      <c r="BX65" s="295" t="n"/>
      <c r="BY65" s="295" t="n"/>
      <c r="CA65" s="260">
        <f>BH65</f>
        <v/>
      </c>
      <c r="CB65" s="260">
        <f>VLOOKUP(BH65,BW:BY,2,0)</f>
        <v/>
      </c>
      <c r="CC65" s="260">
        <f>VLOOKUP(BH65,BW:BY,3,0)</f>
        <v/>
      </c>
    </row>
    <row r="66" ht="13.5" customHeight="1" s="261">
      <c r="B66" s="515" t="n">
        <v>2022</v>
      </c>
      <c r="C66" s="516" t="inlineStr">
        <is>
          <t>Maldivas</t>
        </is>
      </c>
      <c r="D66" s="295" t="n">
        <v>53800</v>
      </c>
      <c r="E66" s="295" t="n">
        <v>19936</v>
      </c>
      <c r="F66" s="295" t="n"/>
      <c r="G66" s="517" t="n">
        <v>2021</v>
      </c>
      <c r="H66" s="516" t="inlineStr">
        <is>
          <t>Reino Unido</t>
        </is>
      </c>
      <c r="I66" s="295" t="n">
        <v>28642</v>
      </c>
      <c r="J66" s="295" t="n">
        <v>5979</v>
      </c>
      <c r="L66" s="260">
        <f>C66</f>
        <v/>
      </c>
      <c r="M66" s="260">
        <f>VLOOKUP(C66,H:J,2,0)</f>
        <v/>
      </c>
      <c r="N66" s="260">
        <f>VLOOKUP(C66,H:J,3,0)</f>
        <v/>
      </c>
      <c r="Q66" s="515" t="n">
        <v>2022</v>
      </c>
      <c r="R66" s="516" t="inlineStr">
        <is>
          <t>Vanuatu</t>
        </is>
      </c>
      <c r="S66" s="295" t="n">
        <v>666</v>
      </c>
      <c r="T66" s="295" t="n">
        <v>204</v>
      </c>
      <c r="U66" s="295" t="n"/>
      <c r="V66" s="517" t="n">
        <v>2021</v>
      </c>
      <c r="W66" s="516" t="inlineStr">
        <is>
          <t>Países Baixos (Holanda)</t>
        </is>
      </c>
      <c r="X66" s="295" t="n">
        <v>122</v>
      </c>
      <c r="Y66" s="295" t="n">
        <v>108</v>
      </c>
      <c r="AA66" s="260">
        <f>R66</f>
        <v/>
      </c>
      <c r="AB66" s="260">
        <f>VLOOKUP(R66,W:Y,2,0)</f>
        <v/>
      </c>
      <c r="AC66" s="260">
        <f>VLOOKUP(R66,W:Y,3,0)</f>
        <v/>
      </c>
      <c r="AF66" s="517" t="n">
        <v>2022</v>
      </c>
      <c r="AG66" s="516" t="inlineStr">
        <is>
          <t>Dinamarca</t>
        </is>
      </c>
      <c r="AH66" s="295" t="n">
        <v>3164</v>
      </c>
      <c r="AI66" s="295" t="n">
        <v>564</v>
      </c>
      <c r="AK66" s="260">
        <f>R66</f>
        <v/>
      </c>
      <c r="AL66" s="260">
        <f>VLOOKUP(R66,AG:AI,2,0)</f>
        <v/>
      </c>
      <c r="AM66" s="260">
        <f>VLOOKUP(R66,AG:AI,3,0)</f>
        <v/>
      </c>
      <c r="AR66" s="515" t="n">
        <v>2022</v>
      </c>
      <c r="AS66" s="516" t="inlineStr">
        <is>
          <t>Grécia</t>
        </is>
      </c>
      <c r="AT66" s="295" t="n">
        <v>356</v>
      </c>
      <c r="AU66" s="295" t="n">
        <v>85</v>
      </c>
      <c r="AV66" s="295" t="n"/>
      <c r="AW66" s="517" t="n"/>
      <c r="AX66" s="516" t="n"/>
      <c r="AY66" s="295" t="n"/>
      <c r="AZ66" s="295" t="n"/>
      <c r="BB66" s="260">
        <f>AS66</f>
        <v/>
      </c>
      <c r="BC66" s="260">
        <f>VLOOKUP(AS66,AX:AZ,2,0)</f>
        <v/>
      </c>
      <c r="BD66" s="260">
        <f>VLOOKUP(AS66,AX:AZ,3,0)</f>
        <v/>
      </c>
      <c r="BG66" s="515" t="n"/>
      <c r="BH66" s="516" t="n"/>
      <c r="BI66" s="295" t="n"/>
      <c r="BJ66" s="295" t="n"/>
      <c r="BK66" s="295" t="n"/>
      <c r="BL66" s="517" t="n"/>
      <c r="BM66" s="516" t="n"/>
      <c r="BN66" s="295" t="n"/>
      <c r="BO66" s="295" t="n"/>
      <c r="BQ66" s="260">
        <f>BH66</f>
        <v/>
      </c>
      <c r="BR66" s="260">
        <f>VLOOKUP(BH66,BM:BO,2,0)</f>
        <v/>
      </c>
      <c r="BS66" s="260">
        <f>VLOOKUP(BH66,BM:BO,3,0)</f>
        <v/>
      </c>
      <c r="BV66" s="517" t="n"/>
      <c r="BW66" s="516" t="n"/>
      <c r="BX66" s="295" t="n"/>
      <c r="BY66" s="295" t="n"/>
      <c r="CA66" s="260">
        <f>BH66</f>
        <v/>
      </c>
      <c r="CB66" s="260">
        <f>VLOOKUP(BH66,BW:BY,2,0)</f>
        <v/>
      </c>
      <c r="CC66" s="260">
        <f>VLOOKUP(BH66,BW:BY,3,0)</f>
        <v/>
      </c>
    </row>
    <row r="67" ht="13.5" customHeight="1" s="261">
      <c r="B67" s="515" t="n">
        <v>2022</v>
      </c>
      <c r="C67" s="516" t="inlineStr">
        <is>
          <t>Ucrânia</t>
        </is>
      </c>
      <c r="D67" s="295" t="n">
        <v>50750</v>
      </c>
      <c r="E67" s="295" t="n">
        <v>27763</v>
      </c>
      <c r="F67" s="295" t="n"/>
      <c r="G67" s="517" t="n">
        <v>2021</v>
      </c>
      <c r="H67" s="516" t="inlineStr">
        <is>
          <t>Honduras</t>
        </is>
      </c>
      <c r="I67" s="295" t="n">
        <v>26640</v>
      </c>
      <c r="J67" s="295" t="n">
        <v>28990</v>
      </c>
      <c r="L67" s="260">
        <f>C67</f>
        <v/>
      </c>
      <c r="M67" s="260">
        <f>VLOOKUP(C67,H:J,2,0)</f>
        <v/>
      </c>
      <c r="N67" s="260">
        <f>VLOOKUP(C67,H:J,3,0)</f>
        <v/>
      </c>
      <c r="Q67" s="515" t="n">
        <v>2022</v>
      </c>
      <c r="R67" s="516" t="inlineStr">
        <is>
          <t>Gibraltar</t>
        </is>
      </c>
      <c r="S67" s="295" t="n">
        <v>532</v>
      </c>
      <c r="T67" s="295" t="n">
        <v>133</v>
      </c>
      <c r="U67" s="295" t="n"/>
      <c r="V67" s="517" t="n">
        <v>2021</v>
      </c>
      <c r="W67" s="516" t="inlineStr">
        <is>
          <t>Suíça</t>
        </is>
      </c>
      <c r="X67" s="295" t="n">
        <v>100</v>
      </c>
      <c r="Y67" s="295" t="n">
        <v>15</v>
      </c>
      <c r="AA67" s="260">
        <f>R67</f>
        <v/>
      </c>
      <c r="AB67" s="260">
        <f>VLOOKUP(R67,W:Y,2,0)</f>
        <v/>
      </c>
      <c r="AC67" s="260">
        <f>VLOOKUP(R67,W:Y,3,0)</f>
        <v/>
      </c>
      <c r="AF67" s="517" t="n">
        <v>2022</v>
      </c>
      <c r="AG67" s="516" t="inlineStr">
        <is>
          <t>Suíça</t>
        </is>
      </c>
      <c r="AH67" s="295" t="n">
        <v>3075</v>
      </c>
      <c r="AI67" s="295" t="n">
        <v>516</v>
      </c>
      <c r="AK67" s="260">
        <f>R67</f>
        <v/>
      </c>
      <c r="AL67" s="260">
        <f>VLOOKUP(R67,AG:AI,2,0)</f>
        <v/>
      </c>
      <c r="AM67" s="260">
        <f>VLOOKUP(R67,AG:AI,3,0)</f>
        <v/>
      </c>
      <c r="AR67" s="515" t="n">
        <v>2022</v>
      </c>
      <c r="AS67" s="516" t="inlineStr">
        <is>
          <t>Dominica</t>
        </is>
      </c>
      <c r="AT67" s="295" t="n">
        <v>216</v>
      </c>
      <c r="AU67" s="295" t="n">
        <v>126</v>
      </c>
      <c r="AV67" s="295" t="n"/>
      <c r="AW67" s="517" t="n"/>
      <c r="AX67" s="516" t="n"/>
      <c r="AY67" s="295" t="n"/>
      <c r="AZ67" s="295" t="n"/>
      <c r="BB67" s="260">
        <f>AS67</f>
        <v/>
      </c>
      <c r="BC67" s="260">
        <f>VLOOKUP(AS67,AX:AZ,2,0)</f>
        <v/>
      </c>
      <c r="BD67" s="260">
        <f>VLOOKUP(AS67,AX:AZ,3,0)</f>
        <v/>
      </c>
      <c r="BG67" s="515" t="n"/>
      <c r="BH67" s="516" t="n"/>
      <c r="BI67" s="295" t="n"/>
      <c r="BJ67" s="295" t="n"/>
      <c r="BK67" s="295" t="n"/>
      <c r="BL67" s="517" t="n"/>
      <c r="BM67" s="516" t="n"/>
      <c r="BN67" s="295" t="n"/>
      <c r="BO67" s="295" t="n"/>
      <c r="BQ67" s="260">
        <f>BH67</f>
        <v/>
      </c>
      <c r="BR67" s="260">
        <f>VLOOKUP(BH67,BM:BO,2,0)</f>
        <v/>
      </c>
      <c r="BS67" s="260">
        <f>VLOOKUP(BH67,BM:BO,3,0)</f>
        <v/>
      </c>
      <c r="BV67" s="517" t="n"/>
      <c r="BW67" s="516" t="n"/>
      <c r="BX67" s="295" t="n"/>
      <c r="BY67" s="295" t="n"/>
      <c r="CA67" s="260">
        <f>BH67</f>
        <v/>
      </c>
      <c r="CB67" s="260">
        <f>VLOOKUP(BH67,BW:BY,2,0)</f>
        <v/>
      </c>
      <c r="CC67" s="260">
        <f>VLOOKUP(BH67,BW:BY,3,0)</f>
        <v/>
      </c>
    </row>
    <row r="68" ht="13.5" customHeight="1" s="261">
      <c r="B68" s="515" t="n">
        <v>2022</v>
      </c>
      <c r="C68" s="516" t="inlineStr">
        <is>
          <t>Granada</t>
        </is>
      </c>
      <c r="D68" s="295" t="n">
        <v>50138</v>
      </c>
      <c r="E68" s="295" t="n">
        <v>39020</v>
      </c>
      <c r="F68" s="295" t="n"/>
      <c r="G68" s="517" t="n">
        <v>2021</v>
      </c>
      <c r="H68" s="516" t="inlineStr">
        <is>
          <t>Alemanha</t>
        </is>
      </c>
      <c r="I68" s="295" t="n">
        <v>19290</v>
      </c>
      <c r="J68" s="295" t="n">
        <v>4303</v>
      </c>
      <c r="L68" s="260">
        <f>C68</f>
        <v/>
      </c>
      <c r="M68" s="260">
        <f>VLOOKUP(C68,H:J,2,0)</f>
        <v/>
      </c>
      <c r="N68" s="260">
        <f>VLOOKUP(C68,H:J,3,0)</f>
        <v/>
      </c>
      <c r="Q68" s="515" t="n">
        <v>2022</v>
      </c>
      <c r="R68" s="516" t="inlineStr">
        <is>
          <t>Bermudas</t>
        </is>
      </c>
      <c r="S68" s="295" t="n">
        <v>286</v>
      </c>
      <c r="T68" s="295" t="n">
        <v>56</v>
      </c>
      <c r="U68" s="295" t="n"/>
      <c r="V68" s="517" t="n">
        <v>2021</v>
      </c>
      <c r="W68" s="516" t="inlineStr">
        <is>
          <t>Turquia</t>
        </is>
      </c>
      <c r="X68" s="295" t="n">
        <v>47</v>
      </c>
      <c r="Y68" s="295" t="n">
        <v>7</v>
      </c>
      <c r="AA68" s="260">
        <f>R68</f>
        <v/>
      </c>
      <c r="AB68" s="260">
        <f>VLOOKUP(R68,W:Y,2,0)</f>
        <v/>
      </c>
      <c r="AC68" s="260">
        <f>VLOOKUP(R68,W:Y,3,0)</f>
        <v/>
      </c>
      <c r="AF68" s="517" t="n">
        <v>2022</v>
      </c>
      <c r="AG68" s="516" t="inlineStr">
        <is>
          <t>Ilha de Man</t>
        </is>
      </c>
      <c r="AH68" s="295" t="n">
        <v>3058</v>
      </c>
      <c r="AI68" s="295" t="n">
        <v>689</v>
      </c>
      <c r="AK68" s="260">
        <f>R68</f>
        <v/>
      </c>
      <c r="AL68" s="260">
        <f>VLOOKUP(R68,AG:AI,2,0)</f>
        <v/>
      </c>
      <c r="AM68" s="260">
        <f>VLOOKUP(R68,AG:AI,3,0)</f>
        <v/>
      </c>
      <c r="AR68" s="515" t="n">
        <v>2022</v>
      </c>
      <c r="AS68" s="516" t="inlineStr">
        <is>
          <t>Chipre</t>
        </is>
      </c>
      <c r="AT68" s="295" t="n">
        <v>39</v>
      </c>
      <c r="AU68" s="295" t="n">
        <v>12</v>
      </c>
      <c r="AV68" s="295" t="n"/>
      <c r="AW68" s="517" t="n"/>
      <c r="AX68" s="516" t="n"/>
      <c r="AY68" s="295" t="n"/>
      <c r="AZ68" s="295" t="n"/>
      <c r="BB68" s="260">
        <f>AS68</f>
        <v/>
      </c>
      <c r="BC68" s="260">
        <f>VLOOKUP(AS68,AX:AZ,2,0)</f>
        <v/>
      </c>
      <c r="BD68" s="260">
        <f>VLOOKUP(AS68,AX:AZ,3,0)</f>
        <v/>
      </c>
      <c r="BG68" s="515" t="n"/>
      <c r="BH68" s="516" t="n"/>
      <c r="BI68" s="295" t="n"/>
      <c r="BJ68" s="295" t="n"/>
      <c r="BK68" s="295" t="n"/>
      <c r="BL68" s="517" t="n"/>
      <c r="BM68" s="516" t="n"/>
      <c r="BN68" s="295" t="n"/>
      <c r="BO68" s="295" t="n"/>
      <c r="BQ68" s="260">
        <f>BH68</f>
        <v/>
      </c>
      <c r="BR68" s="260">
        <f>VLOOKUP(BH68,BM:BO,2,0)</f>
        <v/>
      </c>
      <c r="BS68" s="260">
        <f>VLOOKUP(BH68,BM:BO,3,0)</f>
        <v/>
      </c>
      <c r="BV68" s="517" t="n"/>
      <c r="BW68" s="516" t="n"/>
      <c r="BX68" s="295" t="n"/>
      <c r="BY68" s="295" t="n"/>
      <c r="CA68" s="260">
        <f>BH68</f>
        <v/>
      </c>
      <c r="CB68" s="260">
        <f>VLOOKUP(BH68,BW:BY,2,0)</f>
        <v/>
      </c>
      <c r="CC68" s="260">
        <f>VLOOKUP(BH68,BW:BY,3,0)</f>
        <v/>
      </c>
    </row>
    <row r="69" ht="13.5" customHeight="1" s="261">
      <c r="B69" s="515" t="n">
        <v>2022</v>
      </c>
      <c r="C69" s="516" t="inlineStr">
        <is>
          <t>Arábia Saudita</t>
        </is>
      </c>
      <c r="D69" s="295" t="n">
        <v>48263</v>
      </c>
      <c r="E69" s="295" t="n">
        <v>25059</v>
      </c>
      <c r="F69" s="295" t="n"/>
      <c r="G69" s="517" t="n">
        <v>2021</v>
      </c>
      <c r="H69" s="516" t="inlineStr">
        <is>
          <t>Antígua e Barbuda</t>
        </is>
      </c>
      <c r="I69" s="295" t="n">
        <v>18128</v>
      </c>
      <c r="J69" s="295" t="n">
        <v>5028</v>
      </c>
      <c r="L69" s="260">
        <f>C69</f>
        <v/>
      </c>
      <c r="M69" s="260">
        <f>VLOOKUP(C69,H:J,2,0)</f>
        <v/>
      </c>
      <c r="N69" s="260">
        <f>VLOOKUP(C69,H:J,3,0)</f>
        <v/>
      </c>
      <c r="Q69" s="515" t="n">
        <v>2022</v>
      </c>
      <c r="R69" s="516" t="inlineStr">
        <is>
          <t>Barein</t>
        </is>
      </c>
      <c r="S69" s="295" t="n">
        <v>286</v>
      </c>
      <c r="T69" s="295" t="n">
        <v>16</v>
      </c>
      <c r="U69" s="295" t="n"/>
      <c r="V69" s="517" t="n"/>
      <c r="W69" s="516" t="n"/>
      <c r="X69" s="295" t="n"/>
      <c r="Y69" s="295" t="n"/>
      <c r="AA69" s="260">
        <f>R69</f>
        <v/>
      </c>
      <c r="AB69" s="260">
        <f>VLOOKUP(R69,W:Y,2,0)</f>
        <v/>
      </c>
      <c r="AC69" s="260">
        <f>VLOOKUP(R69,W:Y,3,0)</f>
        <v/>
      </c>
      <c r="AF69" s="517" t="n">
        <v>2022</v>
      </c>
      <c r="AG69" s="516" t="inlineStr">
        <is>
          <t>Itália</t>
        </is>
      </c>
      <c r="AH69" s="295" t="n">
        <v>2979</v>
      </c>
      <c r="AI69" s="295" t="n">
        <v>725</v>
      </c>
      <c r="AK69" s="260">
        <f>R69</f>
        <v/>
      </c>
      <c r="AL69" s="260">
        <f>VLOOKUP(R69,AG:AI,2,0)</f>
        <v/>
      </c>
      <c r="AM69" s="260">
        <f>VLOOKUP(R69,AG:AI,3,0)</f>
        <v/>
      </c>
      <c r="AR69" s="515" t="n"/>
      <c r="AS69" s="516" t="n"/>
      <c r="AT69" s="295" t="n"/>
      <c r="AU69" s="295" t="n"/>
      <c r="AV69" s="295" t="n"/>
      <c r="AW69" s="517" t="n"/>
      <c r="AX69" s="516" t="n"/>
      <c r="AY69" s="295" t="n"/>
      <c r="AZ69" s="295" t="n"/>
      <c r="BB69" s="260">
        <f>AS69</f>
        <v/>
      </c>
      <c r="BC69" s="260">
        <f>VLOOKUP(AS69,AX:AZ,2,0)</f>
        <v/>
      </c>
      <c r="BD69" s="260">
        <f>VLOOKUP(AS69,AX:AZ,3,0)</f>
        <v/>
      </c>
      <c r="BG69" s="515" t="n"/>
      <c r="BH69" s="516" t="n"/>
      <c r="BI69" s="295" t="n"/>
      <c r="BJ69" s="295" t="n"/>
      <c r="BK69" s="295" t="n"/>
      <c r="BL69" s="517" t="n"/>
      <c r="BM69" s="516" t="n"/>
      <c r="BN69" s="295" t="n"/>
      <c r="BO69" s="295" t="n"/>
      <c r="BQ69" s="260">
        <f>BH69</f>
        <v/>
      </c>
      <c r="BR69" s="260">
        <f>VLOOKUP(BH69,BM:BO,2,0)</f>
        <v/>
      </c>
      <c r="BS69" s="260">
        <f>VLOOKUP(BH69,BM:BO,3,0)</f>
        <v/>
      </c>
      <c r="BV69" s="517" t="n"/>
      <c r="BW69" s="516" t="n"/>
      <c r="BX69" s="295" t="n"/>
      <c r="BY69" s="295" t="n"/>
      <c r="CA69" s="260">
        <f>BH69</f>
        <v/>
      </c>
      <c r="CB69" s="260">
        <f>VLOOKUP(BH69,BW:BY,2,0)</f>
        <v/>
      </c>
      <c r="CC69" s="260">
        <f>VLOOKUP(BH69,BW:BY,3,0)</f>
        <v/>
      </c>
    </row>
    <row r="70" ht="13.5" customHeight="1" s="261">
      <c r="B70" s="515" t="n">
        <v>2022</v>
      </c>
      <c r="C70" s="516" t="inlineStr">
        <is>
          <t>Guiné</t>
        </is>
      </c>
      <c r="D70" s="295" t="n">
        <v>46314</v>
      </c>
      <c r="E70" s="295" t="n">
        <v>17965</v>
      </c>
      <c r="F70" s="295" t="n"/>
      <c r="G70" s="517" t="n">
        <v>2021</v>
      </c>
      <c r="H70" s="516" t="inlineStr">
        <is>
          <t>Portugal</t>
        </is>
      </c>
      <c r="I70" s="295" t="n">
        <v>17925</v>
      </c>
      <c r="J70" s="295" t="n">
        <v>3824</v>
      </c>
      <c r="L70" s="260">
        <f>C70</f>
        <v/>
      </c>
      <c r="M70" s="260">
        <f>VLOOKUP(C70,H:J,2,0)</f>
        <v/>
      </c>
      <c r="N70" s="260">
        <f>VLOOKUP(C70,H:J,3,0)</f>
        <v/>
      </c>
      <c r="Q70" s="515" t="n">
        <v>2022</v>
      </c>
      <c r="R70" s="516" t="inlineStr">
        <is>
          <t>Taiwan (Formosa)</t>
        </is>
      </c>
      <c r="S70" s="295" t="n">
        <v>160</v>
      </c>
      <c r="T70" s="295" t="n">
        <v>71</v>
      </c>
      <c r="U70" s="295" t="n"/>
      <c r="V70" s="517" t="n"/>
      <c r="W70" s="516" t="n"/>
      <c r="X70" s="295" t="n"/>
      <c r="Y70" s="295" t="n"/>
      <c r="AA70" s="260">
        <f>R70</f>
        <v/>
      </c>
      <c r="AB70" s="260">
        <f>VLOOKUP(R70,W:Y,2,0)</f>
        <v/>
      </c>
      <c r="AC70" s="260">
        <f>VLOOKUP(R70,W:Y,3,0)</f>
        <v/>
      </c>
      <c r="AF70" s="517" t="n">
        <v>2022</v>
      </c>
      <c r="AG70" s="516" t="inlineStr">
        <is>
          <t>Cayman, Ilhas</t>
        </is>
      </c>
      <c r="AH70" s="295" t="n">
        <v>2974</v>
      </c>
      <c r="AI70" s="295" t="n">
        <v>618</v>
      </c>
      <c r="AK70" s="260">
        <f>R70</f>
        <v/>
      </c>
      <c r="AL70" s="260">
        <f>VLOOKUP(R70,AG:AI,2,0)</f>
        <v/>
      </c>
      <c r="AM70" s="260">
        <f>VLOOKUP(R70,AG:AI,3,0)</f>
        <v/>
      </c>
      <c r="AR70" s="515" t="n"/>
      <c r="AS70" s="516" t="n"/>
      <c r="AT70" s="295" t="n"/>
      <c r="AU70" s="295" t="n"/>
      <c r="AV70" s="295" t="n"/>
      <c r="AW70" s="517" t="n"/>
      <c r="AX70" s="516" t="n"/>
      <c r="AY70" s="295" t="n"/>
      <c r="AZ70" s="295" t="n"/>
      <c r="BB70" s="260">
        <f>AS70</f>
        <v/>
      </c>
      <c r="BC70" s="260">
        <f>VLOOKUP(AS70,AX:AZ,2,0)</f>
        <v/>
      </c>
      <c r="BD70" s="260">
        <f>VLOOKUP(AS70,AX:AZ,3,0)</f>
        <v/>
      </c>
      <c r="BG70" s="515" t="n"/>
      <c r="BH70" s="516" t="n"/>
      <c r="BI70" s="295" t="n"/>
      <c r="BJ70" s="295" t="n"/>
      <c r="BK70" s="295" t="n"/>
      <c r="BL70" s="517" t="n"/>
      <c r="BM70" s="516" t="n"/>
      <c r="BN70" s="295" t="n"/>
      <c r="BO70" s="295" t="n"/>
      <c r="BQ70" s="260">
        <f>BH70</f>
        <v/>
      </c>
      <c r="BR70" s="260">
        <f>VLOOKUP(BH70,BM:BO,2,0)</f>
        <v/>
      </c>
      <c r="BS70" s="260">
        <f>VLOOKUP(BH70,BM:BO,3,0)</f>
        <v/>
      </c>
      <c r="BV70" s="517" t="n"/>
      <c r="BW70" s="516" t="n"/>
      <c r="BX70" s="295" t="n"/>
      <c r="BY70" s="295" t="n"/>
      <c r="CA70" s="260">
        <f>BH70</f>
        <v/>
      </c>
      <c r="CB70" s="260">
        <f>VLOOKUP(BH70,BW:BY,2,0)</f>
        <v/>
      </c>
      <c r="CC70" s="260">
        <f>VLOOKUP(BH70,BW:BY,3,0)</f>
        <v/>
      </c>
    </row>
    <row r="71" ht="13.5" customHeight="1" s="261">
      <c r="B71" s="515" t="n">
        <v>2022</v>
      </c>
      <c r="C71" s="516" t="inlineStr">
        <is>
          <t>Argélia</t>
        </is>
      </c>
      <c r="D71" s="295" t="n">
        <v>43798</v>
      </c>
      <c r="E71" s="295" t="n">
        <v>23041</v>
      </c>
      <c r="F71" s="295" t="n"/>
      <c r="G71" s="517" t="n">
        <v>2021</v>
      </c>
      <c r="H71" s="516" t="inlineStr">
        <is>
          <t>Venezuela</t>
        </is>
      </c>
      <c r="I71" s="295" t="n">
        <v>14344</v>
      </c>
      <c r="J71" s="295" t="n">
        <v>3006</v>
      </c>
      <c r="L71" s="260">
        <f>C71</f>
        <v/>
      </c>
      <c r="M71" s="260">
        <f>VLOOKUP(C71,H:J,2,0)</f>
        <v/>
      </c>
      <c r="N71" s="260">
        <f>VLOOKUP(C71,H:J,3,0)</f>
        <v/>
      </c>
      <c r="Q71" s="515" t="n">
        <v>2022</v>
      </c>
      <c r="R71" s="516" t="inlineStr">
        <is>
          <t>Palau</t>
        </is>
      </c>
      <c r="S71" s="295" t="n">
        <v>118</v>
      </c>
      <c r="T71" s="295" t="n">
        <v>45</v>
      </c>
      <c r="U71" s="295" t="n"/>
      <c r="V71" s="517" t="n"/>
      <c r="W71" s="516" t="n"/>
      <c r="X71" s="295" t="n"/>
      <c r="Y71" s="295" t="n"/>
      <c r="AA71" s="260">
        <f>R71</f>
        <v/>
      </c>
      <c r="AB71" s="260">
        <f>VLOOKUP(R71,W:Y,2,0)</f>
        <v/>
      </c>
      <c r="AC71" s="260">
        <f>VLOOKUP(R71,W:Y,3,0)</f>
        <v/>
      </c>
      <c r="AF71" s="517" t="n">
        <v>2022</v>
      </c>
      <c r="AG71" s="516" t="inlineStr">
        <is>
          <t>Barbados</t>
        </is>
      </c>
      <c r="AH71" s="295" t="n">
        <v>1393</v>
      </c>
      <c r="AI71" s="295" t="n">
        <v>231</v>
      </c>
      <c r="AK71" s="260">
        <f>R71</f>
        <v/>
      </c>
      <c r="AL71" s="260">
        <f>VLOOKUP(R71,AG:AI,2,0)</f>
        <v/>
      </c>
      <c r="AM71" s="260">
        <f>VLOOKUP(R71,AG:AI,3,0)</f>
        <v/>
      </c>
      <c r="AR71" s="515" t="n"/>
      <c r="AS71" s="516" t="n"/>
      <c r="AT71" s="295" t="n"/>
      <c r="AU71" s="295" t="n"/>
      <c r="AV71" s="295" t="n"/>
      <c r="AW71" s="517" t="n"/>
      <c r="AX71" s="516" t="n"/>
      <c r="AY71" s="295" t="n"/>
      <c r="AZ71" s="295" t="n"/>
      <c r="BB71" s="260">
        <f>AS71</f>
        <v/>
      </c>
      <c r="BC71" s="260">
        <f>VLOOKUP(AS71,AX:AZ,2,0)</f>
        <v/>
      </c>
      <c r="BD71" s="260">
        <f>VLOOKUP(AS71,AX:AZ,3,0)</f>
        <v/>
      </c>
      <c r="BG71" s="515" t="n"/>
      <c r="BH71" s="516" t="n"/>
      <c r="BI71" s="295" t="n"/>
      <c r="BJ71" s="295" t="n"/>
      <c r="BK71" s="295" t="n"/>
      <c r="BL71" s="517" t="n"/>
      <c r="BM71" s="516" t="n"/>
      <c r="BN71" s="295" t="n"/>
      <c r="BO71" s="295" t="n"/>
      <c r="BQ71" s="260">
        <f>BH71</f>
        <v/>
      </c>
      <c r="BR71" s="260">
        <f>VLOOKUP(BH71,BM:BO,2,0)</f>
        <v/>
      </c>
      <c r="BS71" s="260">
        <f>VLOOKUP(BH71,BM:BO,3,0)</f>
        <v/>
      </c>
      <c r="BV71" s="517" t="n"/>
      <c r="BW71" s="516" t="n"/>
      <c r="BX71" s="295" t="n"/>
      <c r="BY71" s="295" t="n"/>
      <c r="CA71" s="260">
        <f>BH71</f>
        <v/>
      </c>
      <c r="CB71" s="260">
        <f>VLOOKUP(BH71,BW:BY,2,0)</f>
        <v/>
      </c>
      <c r="CC71" s="260">
        <f>VLOOKUP(BH71,BW:BY,3,0)</f>
        <v/>
      </c>
    </row>
    <row r="72" ht="13.5" customHeight="1" s="261">
      <c r="B72" s="515" t="n">
        <v>2022</v>
      </c>
      <c r="C72" s="516" t="inlineStr">
        <is>
          <t>Portugal</t>
        </is>
      </c>
      <c r="D72" s="295" t="n">
        <v>35158</v>
      </c>
      <c r="E72" s="295" t="n">
        <v>7427</v>
      </c>
      <c r="F72" s="295" t="n"/>
      <c r="G72" s="517" t="n">
        <v>2021</v>
      </c>
      <c r="H72" s="516" t="inlineStr">
        <is>
          <t>Países Baixos (Holanda)</t>
        </is>
      </c>
      <c r="I72" s="295" t="n">
        <v>7686</v>
      </c>
      <c r="J72" s="295" t="n">
        <v>1816</v>
      </c>
      <c r="L72" s="260">
        <f>C72</f>
        <v/>
      </c>
      <c r="M72" s="260">
        <f>VLOOKUP(C72,H:J,2,0)</f>
        <v/>
      </c>
      <c r="N72" s="260">
        <f>VLOOKUP(C72,H:J,3,0)</f>
        <v/>
      </c>
      <c r="Q72" s="515" t="n">
        <v>2022</v>
      </c>
      <c r="R72" s="516" t="inlineStr">
        <is>
          <t>Índia</t>
        </is>
      </c>
      <c r="S72" s="295" t="n">
        <v>111</v>
      </c>
      <c r="T72" s="295" t="n">
        <v>18</v>
      </c>
      <c r="U72" s="295" t="n"/>
      <c r="V72" s="517" t="n"/>
      <c r="W72" s="516" t="n"/>
      <c r="X72" s="295" t="n"/>
      <c r="Y72" s="295" t="n"/>
      <c r="AA72" s="260">
        <f>R72</f>
        <v/>
      </c>
      <c r="AB72" s="260">
        <f>VLOOKUP(R72,W:Y,2,0)</f>
        <v/>
      </c>
      <c r="AC72" s="260">
        <f>VLOOKUP(R72,W:Y,3,0)</f>
        <v/>
      </c>
      <c r="AF72" s="517" t="n">
        <v>2022</v>
      </c>
      <c r="AG72" s="516" t="inlineStr">
        <is>
          <t>França</t>
        </is>
      </c>
      <c r="AH72" s="295" t="n">
        <v>1327</v>
      </c>
      <c r="AI72" s="295" t="n">
        <v>238</v>
      </c>
      <c r="AK72" s="260">
        <f>R72</f>
        <v/>
      </c>
      <c r="AL72" s="260">
        <f>VLOOKUP(R72,AG:AI,2,0)</f>
        <v/>
      </c>
      <c r="AM72" s="260">
        <f>VLOOKUP(R72,AG:AI,3,0)</f>
        <v/>
      </c>
      <c r="AR72" s="515" t="n"/>
      <c r="AS72" s="516" t="n"/>
      <c r="AT72" s="295" t="n"/>
      <c r="AU72" s="295" t="n"/>
      <c r="AV72" s="295" t="n"/>
      <c r="AW72" s="517" t="n"/>
      <c r="AX72" s="516" t="n"/>
      <c r="AY72" s="295" t="n"/>
      <c r="AZ72" s="295" t="n"/>
      <c r="BB72" s="260">
        <f>AS72</f>
        <v/>
      </c>
      <c r="BC72" s="260">
        <f>VLOOKUP(AS72,AX:AZ,2,0)</f>
        <v/>
      </c>
      <c r="BD72" s="260">
        <f>VLOOKUP(AS72,AX:AZ,3,0)</f>
        <v/>
      </c>
      <c r="BG72" s="515" t="n"/>
      <c r="BH72" s="516" t="n"/>
      <c r="BI72" s="295" t="n"/>
      <c r="BJ72" s="295" t="n"/>
      <c r="BK72" s="295" t="n"/>
      <c r="BL72" s="517" t="n"/>
      <c r="BM72" s="516" t="n"/>
      <c r="BN72" s="295" t="n"/>
      <c r="BO72" s="295" t="n"/>
      <c r="BQ72" s="260">
        <f>BH72</f>
        <v/>
      </c>
      <c r="BR72" s="260">
        <f>VLOOKUP(BH72,BM:BO,2,0)</f>
        <v/>
      </c>
      <c r="BS72" s="260">
        <f>VLOOKUP(BH72,BM:BO,3,0)</f>
        <v/>
      </c>
      <c r="BV72" s="517" t="n"/>
      <c r="BW72" s="516" t="n"/>
      <c r="BX72" s="295" t="n"/>
      <c r="BY72" s="295" t="n"/>
      <c r="CA72" s="260">
        <f>BH72</f>
        <v/>
      </c>
      <c r="CB72" s="260">
        <f>VLOOKUP(BH72,BW:BY,2,0)</f>
        <v/>
      </c>
      <c r="CC72" s="260">
        <f>VLOOKUP(BH72,BW:BY,3,0)</f>
        <v/>
      </c>
    </row>
    <row r="73" ht="13.5" customHeight="1" s="261">
      <c r="B73" s="515" t="n">
        <v>2022</v>
      </c>
      <c r="C73" s="516" t="inlineStr">
        <is>
          <t>Venezuela</t>
        </is>
      </c>
      <c r="D73" s="295" t="n">
        <v>23086</v>
      </c>
      <c r="E73" s="295" t="n">
        <v>8818</v>
      </c>
      <c r="F73" s="295" t="n"/>
      <c r="G73" s="517" t="n">
        <v>2021</v>
      </c>
      <c r="H73" s="516" t="inlineStr">
        <is>
          <t>Barein</t>
        </is>
      </c>
      <c r="I73" s="295" t="n">
        <v>7546</v>
      </c>
      <c r="J73" s="295" t="n">
        <v>1671</v>
      </c>
      <c r="L73" s="260">
        <f>C73</f>
        <v/>
      </c>
      <c r="M73" s="260">
        <f>VLOOKUP(C73,H:J,2,0)</f>
        <v/>
      </c>
      <c r="N73" s="260">
        <f>VLOOKUP(C73,H:J,3,0)</f>
        <v/>
      </c>
      <c r="Q73" s="515" t="n">
        <v>2022</v>
      </c>
      <c r="R73" s="516" t="inlineStr">
        <is>
          <t>Montenegro</t>
        </is>
      </c>
      <c r="S73" s="295" t="n">
        <v>102</v>
      </c>
      <c r="T73" s="295" t="n">
        <v>20</v>
      </c>
      <c r="U73" s="295" t="n"/>
      <c r="V73" s="517" t="n"/>
      <c r="W73" s="516" t="n"/>
      <c r="X73" s="295" t="n"/>
      <c r="Y73" s="295" t="n"/>
      <c r="AA73" s="260">
        <f>R73</f>
        <v/>
      </c>
      <c r="AB73" s="260">
        <f>VLOOKUP(R73,W:Y,2,0)</f>
        <v/>
      </c>
      <c r="AC73" s="260">
        <f>VLOOKUP(R73,W:Y,3,0)</f>
        <v/>
      </c>
      <c r="AF73" s="517" t="n">
        <v>2022</v>
      </c>
      <c r="AG73" s="516" t="inlineStr">
        <is>
          <t>Montserrat</t>
        </is>
      </c>
      <c r="AH73" s="295" t="n">
        <v>1202</v>
      </c>
      <c r="AI73" s="295" t="n">
        <v>450</v>
      </c>
      <c r="AK73" s="260">
        <f>R73</f>
        <v/>
      </c>
      <c r="AL73" s="260">
        <f>VLOOKUP(R73,AG:AI,2,0)</f>
        <v/>
      </c>
      <c r="AM73" s="260">
        <f>VLOOKUP(R73,AG:AI,3,0)</f>
        <v/>
      </c>
      <c r="AR73" s="515" t="n"/>
      <c r="AS73" s="516" t="n"/>
      <c r="AT73" s="295" t="n"/>
      <c r="AU73" s="295" t="n"/>
      <c r="AV73" s="295" t="n"/>
      <c r="AW73" s="517" t="n"/>
      <c r="AX73" s="516" t="n"/>
      <c r="AY73" s="295" t="n"/>
      <c r="AZ73" s="295" t="n"/>
      <c r="BB73" s="260">
        <f>AS73</f>
        <v/>
      </c>
      <c r="BC73" s="260">
        <f>VLOOKUP(AS73,AX:AZ,2,0)</f>
        <v/>
      </c>
      <c r="BD73" s="260">
        <f>VLOOKUP(AS73,AX:AZ,3,0)</f>
        <v/>
      </c>
      <c r="BG73" s="515" t="n"/>
      <c r="BH73" s="516" t="n"/>
      <c r="BI73" s="295" t="n"/>
      <c r="BJ73" s="295" t="n"/>
      <c r="BK73" s="295" t="n"/>
      <c r="BL73" s="517" t="n"/>
      <c r="BM73" s="516" t="n"/>
      <c r="BN73" s="295" t="n"/>
      <c r="BO73" s="295" t="n"/>
      <c r="BQ73" s="260">
        <f>BH73</f>
        <v/>
      </c>
      <c r="BR73" s="260">
        <f>VLOOKUP(BH73,BM:BO,2,0)</f>
        <v/>
      </c>
      <c r="BS73" s="260">
        <f>VLOOKUP(BH73,BM:BO,3,0)</f>
        <v/>
      </c>
      <c r="BV73" s="517" t="n"/>
      <c r="BW73" s="516" t="n"/>
      <c r="BX73" s="295" t="n"/>
      <c r="BY73" s="295" t="n"/>
      <c r="CA73" s="260">
        <f>BH73</f>
        <v/>
      </c>
      <c r="CB73" s="260">
        <f>VLOOKUP(BH73,BW:BY,2,0)</f>
        <v/>
      </c>
      <c r="CC73" s="260">
        <f>VLOOKUP(BH73,BW:BY,3,0)</f>
        <v/>
      </c>
    </row>
    <row r="74" ht="13.5" customHeight="1" s="261">
      <c r="B74" s="515" t="n">
        <v>2022</v>
      </c>
      <c r="C74" s="516" t="inlineStr">
        <is>
          <t>Reino Unido</t>
        </is>
      </c>
      <c r="D74" s="295" t="n">
        <v>21270</v>
      </c>
      <c r="E74" s="295" t="n">
        <v>5316</v>
      </c>
      <c r="F74" s="295" t="n"/>
      <c r="G74" s="517" t="n">
        <v>2021</v>
      </c>
      <c r="H74" s="516" t="inlineStr">
        <is>
          <t>Belize</t>
        </is>
      </c>
      <c r="I74" s="295" t="n">
        <v>7373</v>
      </c>
      <c r="J74" s="295" t="n">
        <v>3216</v>
      </c>
      <c r="L74" s="260">
        <f>C74</f>
        <v/>
      </c>
      <c r="M74" s="260">
        <f>VLOOKUP(C74,H:J,2,0)</f>
        <v/>
      </c>
      <c r="N74" s="260">
        <f>VLOOKUP(C74,H:J,3,0)</f>
        <v/>
      </c>
      <c r="Q74" s="515" t="n">
        <v>2022</v>
      </c>
      <c r="R74" s="516" t="inlineStr">
        <is>
          <t>Ilha de Man</t>
        </is>
      </c>
      <c r="S74" s="295" t="n">
        <v>101</v>
      </c>
      <c r="T74" s="295" t="n">
        <v>15</v>
      </c>
      <c r="U74" s="295" t="n"/>
      <c r="V74" s="517" t="n"/>
      <c r="W74" s="516" t="n"/>
      <c r="X74" s="295" t="n"/>
      <c r="Y74" s="295" t="n"/>
      <c r="AA74" s="260">
        <f>R74</f>
        <v/>
      </c>
      <c r="AB74" s="260">
        <f>VLOOKUP(R74,W:Y,2,0)</f>
        <v/>
      </c>
      <c r="AC74" s="260">
        <f>VLOOKUP(R74,W:Y,3,0)</f>
        <v/>
      </c>
      <c r="AF74" s="517" t="n">
        <v>2022</v>
      </c>
      <c r="AG74" s="516" t="inlineStr">
        <is>
          <t>Nova Zelândia</t>
        </is>
      </c>
      <c r="AH74" s="295" t="n">
        <v>1060</v>
      </c>
      <c r="AI74" s="295" t="n">
        <v>806</v>
      </c>
      <c r="AK74" s="260">
        <f>R74</f>
        <v/>
      </c>
      <c r="AL74" s="260">
        <f>VLOOKUP(R74,AG:AI,2,0)</f>
        <v/>
      </c>
      <c r="AM74" s="260">
        <f>VLOOKUP(R74,AG:AI,3,0)</f>
        <v/>
      </c>
      <c r="AR74" s="515" t="n"/>
      <c r="AS74" s="516" t="n"/>
      <c r="AT74" s="295" t="n"/>
      <c r="AU74" s="295" t="n"/>
      <c r="AV74" s="295" t="n"/>
      <c r="AW74" s="517" t="n"/>
      <c r="AX74" s="516" t="n"/>
      <c r="AY74" s="295" t="n"/>
      <c r="AZ74" s="295" t="n"/>
      <c r="BB74" s="260">
        <f>AS74</f>
        <v/>
      </c>
      <c r="BC74" s="260">
        <f>VLOOKUP(AS74,AX:AZ,2,0)</f>
        <v/>
      </c>
      <c r="BD74" s="260">
        <f>VLOOKUP(AS74,AX:AZ,3,0)</f>
        <v/>
      </c>
      <c r="BG74" s="515" t="n"/>
      <c r="BH74" s="516" t="n"/>
      <c r="BI74" s="295" t="n"/>
      <c r="BJ74" s="295" t="n"/>
      <c r="BK74" s="295" t="n"/>
      <c r="BL74" s="517" t="n"/>
      <c r="BM74" s="516" t="n"/>
      <c r="BN74" s="295" t="n"/>
      <c r="BO74" s="295" t="n"/>
      <c r="BQ74" s="260">
        <f>BH74</f>
        <v/>
      </c>
      <c r="BR74" s="260">
        <f>VLOOKUP(BH74,BM:BO,2,0)</f>
        <v/>
      </c>
      <c r="BS74" s="260">
        <f>VLOOKUP(BH74,BM:BO,3,0)</f>
        <v/>
      </c>
      <c r="BV74" s="517" t="n"/>
      <c r="BW74" s="516" t="n"/>
      <c r="BX74" s="295" t="n"/>
      <c r="BY74" s="295" t="n"/>
      <c r="CA74" s="260">
        <f>BH74</f>
        <v/>
      </c>
      <c r="CB74" s="260">
        <f>VLOOKUP(BH74,BW:BY,2,0)</f>
        <v/>
      </c>
      <c r="CC74" s="260">
        <f>VLOOKUP(BH74,BW:BY,3,0)</f>
        <v/>
      </c>
    </row>
    <row r="75" ht="13.5" customHeight="1" s="261">
      <c r="B75" s="515" t="n">
        <v>2022</v>
      </c>
      <c r="C75" s="516" t="inlineStr">
        <is>
          <t>Equador</t>
        </is>
      </c>
      <c r="D75" s="295" t="n">
        <v>19280</v>
      </c>
      <c r="E75" s="295" t="n">
        <v>12378</v>
      </c>
      <c r="F75" s="295" t="n"/>
      <c r="G75" s="517" t="n">
        <v>2021</v>
      </c>
      <c r="H75" s="516" t="inlineStr">
        <is>
          <t>Itália</t>
        </is>
      </c>
      <c r="I75" s="295" t="n">
        <v>7333</v>
      </c>
      <c r="J75" s="295" t="n">
        <v>1583</v>
      </c>
      <c r="L75" s="260">
        <f>C75</f>
        <v/>
      </c>
      <c r="M75" s="260">
        <f>VLOOKUP(C75,H:J,2,0)</f>
        <v/>
      </c>
      <c r="N75" s="260">
        <f>VLOOKUP(C75,H:J,3,0)</f>
        <v/>
      </c>
      <c r="Q75" s="515" t="n">
        <v>2022</v>
      </c>
      <c r="R75" s="516" t="inlineStr">
        <is>
          <t>Malásia</t>
        </is>
      </c>
      <c r="S75" s="295" t="n">
        <v>73</v>
      </c>
      <c r="T75" s="295" t="n">
        <v>10</v>
      </c>
      <c r="U75" s="295" t="n"/>
      <c r="V75" s="517" t="n"/>
      <c r="W75" s="516" t="n"/>
      <c r="X75" s="295" t="n"/>
      <c r="Y75" s="295" t="n"/>
      <c r="AA75" s="260">
        <f>R75</f>
        <v/>
      </c>
      <c r="AB75" s="260">
        <f>VLOOKUP(R75,W:Y,2,0)</f>
        <v/>
      </c>
      <c r="AC75" s="260">
        <f>VLOOKUP(R75,W:Y,3,0)</f>
        <v/>
      </c>
      <c r="AF75" s="517" t="n">
        <v>2022</v>
      </c>
      <c r="AG75" s="516" t="inlineStr">
        <is>
          <t>Alemanha</t>
        </is>
      </c>
      <c r="AH75" s="295" t="n">
        <v>998</v>
      </c>
      <c r="AI75" s="295" t="n">
        <v>243</v>
      </c>
      <c r="AK75" s="260">
        <f>R75</f>
        <v/>
      </c>
      <c r="AL75" s="260">
        <f>VLOOKUP(R75,AG:AI,2,0)</f>
        <v/>
      </c>
      <c r="AM75" s="260">
        <f>VLOOKUP(R75,AG:AI,3,0)</f>
        <v/>
      </c>
      <c r="AR75" s="515" t="n"/>
      <c r="AS75" s="516" t="n"/>
      <c r="AT75" s="295" t="n"/>
      <c r="AU75" s="295" t="n"/>
      <c r="AV75" s="295" t="n"/>
      <c r="AW75" s="517" t="n"/>
      <c r="AX75" s="516" t="n"/>
      <c r="AY75" s="295" t="n"/>
      <c r="AZ75" s="295" t="n"/>
      <c r="BB75" s="260">
        <f>AS75</f>
        <v/>
      </c>
      <c r="BC75" s="260">
        <f>VLOOKUP(AS75,AX:AZ,2,0)</f>
        <v/>
      </c>
      <c r="BD75" s="260">
        <f>VLOOKUP(AS75,AX:AZ,3,0)</f>
        <v/>
      </c>
      <c r="BG75" s="515" t="n"/>
      <c r="BH75" s="516" t="n"/>
      <c r="BI75" s="295" t="n"/>
      <c r="BJ75" s="295" t="n"/>
      <c r="BK75" s="295" t="n"/>
      <c r="BL75" s="517" t="n"/>
      <c r="BM75" s="516" t="n"/>
      <c r="BN75" s="295" t="n"/>
      <c r="BO75" s="295" t="n"/>
      <c r="BQ75" s="260">
        <f>BH75</f>
        <v/>
      </c>
      <c r="BR75" s="260">
        <f>VLOOKUP(BH75,BM:BO,2,0)</f>
        <v/>
      </c>
      <c r="BS75" s="260">
        <f>VLOOKUP(BH75,BM:BO,3,0)</f>
        <v/>
      </c>
      <c r="BV75" s="517" t="n"/>
      <c r="BW75" s="516" t="n"/>
      <c r="BX75" s="295" t="n"/>
      <c r="BY75" s="295" t="n"/>
      <c r="CA75" s="260">
        <f>BH75</f>
        <v/>
      </c>
      <c r="CB75" s="260">
        <f>VLOOKUP(BH75,BW:BY,2,0)</f>
        <v/>
      </c>
      <c r="CC75" s="260">
        <f>VLOOKUP(BH75,BW:BY,3,0)</f>
        <v/>
      </c>
    </row>
    <row r="76" ht="13.5" customHeight="1" s="261">
      <c r="B76" s="515" t="n">
        <v>2022</v>
      </c>
      <c r="C76" s="516" t="inlineStr">
        <is>
          <t>Brasil</t>
        </is>
      </c>
      <c r="D76" s="295" t="n">
        <v>18395</v>
      </c>
      <c r="E76" s="295" t="n">
        <v>5598</v>
      </c>
      <c r="F76" s="295" t="n"/>
      <c r="G76" s="517" t="n">
        <v>2021</v>
      </c>
      <c r="H76" s="516" t="inlineStr">
        <is>
          <t>Iêmen</t>
        </is>
      </c>
      <c r="I76" s="295" t="n">
        <v>6659</v>
      </c>
      <c r="J76" s="295" t="n">
        <v>23619</v>
      </c>
      <c r="L76" s="260">
        <f>C76</f>
        <v/>
      </c>
      <c r="M76" s="260">
        <f>VLOOKUP(C76,H:J,2,0)</f>
        <v/>
      </c>
      <c r="N76" s="260">
        <f>VLOOKUP(C76,H:J,3,0)</f>
        <v/>
      </c>
      <c r="Q76" s="515" t="n">
        <v>2022</v>
      </c>
      <c r="R76" s="516" t="inlineStr">
        <is>
          <t>Arábia Saudita</t>
        </is>
      </c>
      <c r="S76" s="295" t="n">
        <v>13</v>
      </c>
      <c r="T76" s="295" t="n">
        <v>1</v>
      </c>
      <c r="U76" s="295" t="n"/>
      <c r="V76" s="517" t="n"/>
      <c r="W76" s="516" t="n"/>
      <c r="X76" s="295" t="n"/>
      <c r="Y76" s="295" t="n"/>
      <c r="AA76" s="260">
        <f>R76</f>
        <v/>
      </c>
      <c r="AB76" s="260">
        <f>VLOOKUP(R76,W:Y,2,0)</f>
        <v/>
      </c>
      <c r="AC76" s="260">
        <f>VLOOKUP(R76,W:Y,3,0)</f>
        <v/>
      </c>
      <c r="AF76" s="517" t="n">
        <v>2022</v>
      </c>
      <c r="AG76" s="516" t="inlineStr">
        <is>
          <t>Gibraltar</t>
        </is>
      </c>
      <c r="AH76" s="295" t="n">
        <v>948</v>
      </c>
      <c r="AI76" s="295" t="n">
        <v>165</v>
      </c>
      <c r="AK76" s="260">
        <f>R76</f>
        <v/>
      </c>
      <c r="AL76" s="260">
        <f>VLOOKUP(R76,AG:AI,2,0)</f>
        <v/>
      </c>
      <c r="AM76" s="260">
        <f>VLOOKUP(R76,AG:AI,3,0)</f>
        <v/>
      </c>
      <c r="AR76" s="515" t="n"/>
      <c r="AS76" s="516" t="n"/>
      <c r="AT76" s="295" t="n"/>
      <c r="AU76" s="295" t="n"/>
      <c r="AV76" s="295" t="n"/>
      <c r="AW76" s="517" t="n"/>
      <c r="AX76" s="516" t="n"/>
      <c r="AY76" s="295" t="n"/>
      <c r="AZ76" s="295" t="n"/>
      <c r="BB76" s="260">
        <f>AS76</f>
        <v/>
      </c>
      <c r="BC76" s="260">
        <f>VLOOKUP(AS76,AX:AZ,2,0)</f>
        <v/>
      </c>
      <c r="BD76" s="260">
        <f>VLOOKUP(AS76,AX:AZ,3,0)</f>
        <v/>
      </c>
      <c r="BG76" s="515" t="n"/>
      <c r="BH76" s="516" t="n"/>
      <c r="BI76" s="295" t="n"/>
      <c r="BJ76" s="295" t="n"/>
      <c r="BK76" s="295" t="n"/>
      <c r="BL76" s="517" t="n"/>
      <c r="BM76" s="516" t="n"/>
      <c r="BN76" s="295" t="n"/>
      <c r="BO76" s="295" t="n"/>
      <c r="BQ76" s="260">
        <f>BH76</f>
        <v/>
      </c>
      <c r="BR76" s="260">
        <f>VLOOKUP(BH76,BM:BO,2,0)</f>
        <v/>
      </c>
      <c r="BS76" s="260">
        <f>VLOOKUP(BH76,BM:BO,3,0)</f>
        <v/>
      </c>
      <c r="BV76" s="517" t="n"/>
      <c r="BW76" s="516" t="n"/>
      <c r="BX76" s="295" t="n"/>
      <c r="BY76" s="295" t="n"/>
      <c r="CA76" s="260">
        <f>BH76</f>
        <v/>
      </c>
      <c r="CB76" s="260">
        <f>VLOOKUP(BH76,BW:BY,2,0)</f>
        <v/>
      </c>
      <c r="CC76" s="260">
        <f>VLOOKUP(BH76,BW:BY,3,0)</f>
        <v/>
      </c>
    </row>
    <row r="77" ht="13.5" customHeight="1" s="261">
      <c r="B77" s="515" t="n">
        <v>2022</v>
      </c>
      <c r="C77" s="516" t="inlineStr">
        <is>
          <t>Antígua e Barbuda</t>
        </is>
      </c>
      <c r="D77" s="295" t="n">
        <v>15173</v>
      </c>
      <c r="E77" s="295" t="n">
        <v>3226</v>
      </c>
      <c r="F77" s="295" t="n"/>
      <c r="G77" s="517" t="n">
        <v>2021</v>
      </c>
      <c r="H77" s="516" t="inlineStr">
        <is>
          <t>Cayman, Ilhas</t>
        </is>
      </c>
      <c r="I77" s="295" t="n">
        <v>5724</v>
      </c>
      <c r="J77" s="295" t="n">
        <v>1245</v>
      </c>
      <c r="L77" s="260">
        <f>C77</f>
        <v/>
      </c>
      <c r="M77" s="260">
        <f>VLOOKUP(C77,H:J,2,0)</f>
        <v/>
      </c>
      <c r="N77" s="260">
        <f>VLOOKUP(C77,H:J,3,0)</f>
        <v/>
      </c>
      <c r="Q77" s="515" t="n">
        <v>2022</v>
      </c>
      <c r="R77" s="516" t="inlineStr">
        <is>
          <t>Serra Leoa</t>
        </is>
      </c>
      <c r="S77" s="295" t="n">
        <v>4</v>
      </c>
      <c r="T77" s="295" t="n">
        <v>1</v>
      </c>
      <c r="U77" s="295" t="n"/>
      <c r="V77" s="517" t="n"/>
      <c r="W77" s="516" t="n"/>
      <c r="X77" s="295" t="n"/>
      <c r="Y77" s="295" t="n"/>
      <c r="AA77" s="260">
        <f>R77</f>
        <v/>
      </c>
      <c r="AB77" s="260">
        <f>VLOOKUP(R77,W:Y,2,0)</f>
        <v/>
      </c>
      <c r="AC77" s="260">
        <f>VLOOKUP(R77,W:Y,3,0)</f>
        <v/>
      </c>
      <c r="AF77" s="517" t="n">
        <v>2022</v>
      </c>
      <c r="AG77" s="516" t="inlineStr">
        <is>
          <t>Países Baixos (Holanda)</t>
        </is>
      </c>
      <c r="AH77" s="295" t="n">
        <v>748</v>
      </c>
      <c r="AI77" s="295" t="n">
        <v>157</v>
      </c>
      <c r="AK77" s="260">
        <f>R77</f>
        <v/>
      </c>
      <c r="AL77" s="260">
        <f>VLOOKUP(R77,AG:AI,2,0)</f>
        <v/>
      </c>
      <c r="AM77" s="260">
        <f>VLOOKUP(R77,AG:AI,3,0)</f>
        <v/>
      </c>
      <c r="AR77" s="515" t="n"/>
      <c r="AS77" s="516" t="n"/>
      <c r="AT77" s="295" t="n"/>
      <c r="AU77" s="295" t="n"/>
      <c r="AV77" s="295" t="n"/>
      <c r="AW77" s="517" t="n"/>
      <c r="AX77" s="516" t="n"/>
      <c r="AY77" s="295" t="n"/>
      <c r="AZ77" s="295" t="n"/>
      <c r="BB77" s="260">
        <f>AS77</f>
        <v/>
      </c>
      <c r="BC77" s="260">
        <f>VLOOKUP(AS77,AX:AZ,2,0)</f>
        <v/>
      </c>
      <c r="BD77" s="260">
        <f>VLOOKUP(AS77,AX:AZ,3,0)</f>
        <v/>
      </c>
      <c r="BG77" s="515" t="n"/>
      <c r="BH77" s="516" t="n"/>
      <c r="BI77" s="295" t="n"/>
      <c r="BJ77" s="295" t="n"/>
      <c r="BK77" s="295" t="n"/>
      <c r="BL77" s="517" t="n"/>
      <c r="BM77" s="516" t="n"/>
      <c r="BN77" s="295" t="n"/>
      <c r="BO77" s="295" t="n"/>
      <c r="BQ77" s="260">
        <f>BH77</f>
        <v/>
      </c>
      <c r="BR77" s="260">
        <f>VLOOKUP(BH77,BM:BO,2,0)</f>
        <v/>
      </c>
      <c r="BS77" s="260">
        <f>VLOOKUP(BH77,BM:BO,3,0)</f>
        <v/>
      </c>
      <c r="BV77" s="517" t="n"/>
      <c r="BW77" s="516" t="n"/>
      <c r="BX77" s="295" t="n"/>
      <c r="BY77" s="295" t="n"/>
      <c r="CA77" s="260">
        <f>BH77</f>
        <v/>
      </c>
      <c r="CB77" s="260">
        <f>VLOOKUP(BH77,BW:BY,2,0)</f>
        <v/>
      </c>
      <c r="CC77" s="260">
        <f>VLOOKUP(BH77,BW:BY,3,0)</f>
        <v/>
      </c>
    </row>
    <row r="78" ht="13.5" customHeight="1" s="261">
      <c r="B78" s="515" t="n">
        <v>2022</v>
      </c>
      <c r="C78" s="516" t="inlineStr">
        <is>
          <t>Itália</t>
        </is>
      </c>
      <c r="D78" s="295" t="n">
        <v>13313</v>
      </c>
      <c r="E78" s="295" t="n">
        <v>3041</v>
      </c>
      <c r="F78" s="295" t="n"/>
      <c r="G78" s="517" t="n">
        <v>2021</v>
      </c>
      <c r="H78" s="516" t="inlineStr">
        <is>
          <t>Barbados</t>
        </is>
      </c>
      <c r="I78" s="295" t="n">
        <v>4697</v>
      </c>
      <c r="J78" s="295" t="n">
        <v>1631</v>
      </c>
      <c r="L78" s="260">
        <f>C78</f>
        <v/>
      </c>
      <c r="M78" s="260">
        <f>VLOOKUP(C78,H:J,2,0)</f>
        <v/>
      </c>
      <c r="N78" s="260">
        <f>VLOOKUP(C78,H:J,3,0)</f>
        <v/>
      </c>
      <c r="Q78" s="515" t="n"/>
      <c r="R78" s="516" t="n"/>
      <c r="S78" s="295" t="n"/>
      <c r="T78" s="295" t="n"/>
      <c r="U78" s="295" t="n"/>
      <c r="V78" s="517" t="n"/>
      <c r="W78" s="516" t="n"/>
      <c r="X78" s="295" t="n"/>
      <c r="Y78" s="295" t="n"/>
      <c r="AA78" s="260">
        <f>R78</f>
        <v/>
      </c>
      <c r="AB78" s="260">
        <f>VLOOKUP(R78,W:Y,2,0)</f>
        <v/>
      </c>
      <c r="AC78" s="260">
        <f>VLOOKUP(R78,W:Y,3,0)</f>
        <v/>
      </c>
      <c r="AF78" s="517" t="n">
        <v>2022</v>
      </c>
      <c r="AG78" s="516" t="inlineStr">
        <is>
          <t>Bangladesh</t>
        </is>
      </c>
      <c r="AH78" s="295" t="n">
        <v>719</v>
      </c>
      <c r="AI78" s="295" t="n">
        <v>198</v>
      </c>
      <c r="AK78" s="260">
        <f>R78</f>
        <v/>
      </c>
      <c r="AL78" s="260">
        <f>VLOOKUP(R78,AG:AI,2,0)</f>
        <v/>
      </c>
      <c r="AM78" s="260">
        <f>VLOOKUP(R78,AG:AI,3,0)</f>
        <v/>
      </c>
      <c r="AR78" s="515" t="n"/>
      <c r="AS78" s="516" t="n"/>
      <c r="AT78" s="295" t="n"/>
      <c r="AU78" s="295" t="n"/>
      <c r="AV78" s="295" t="n"/>
      <c r="AW78" s="517" t="n"/>
      <c r="AX78" s="516" t="n"/>
      <c r="AY78" s="295" t="n"/>
      <c r="AZ78" s="295" t="n"/>
      <c r="BB78" s="260">
        <f>AS78</f>
        <v/>
      </c>
      <c r="BC78" s="260">
        <f>VLOOKUP(AS78,AX:AZ,2,0)</f>
        <v/>
      </c>
      <c r="BD78" s="260">
        <f>VLOOKUP(AS78,AX:AZ,3,0)</f>
        <v/>
      </c>
      <c r="BG78" s="515" t="n"/>
      <c r="BH78" s="516" t="n"/>
      <c r="BI78" s="295" t="n"/>
      <c r="BJ78" s="295" t="n"/>
      <c r="BK78" s="295" t="n"/>
      <c r="BL78" s="517" t="n"/>
      <c r="BM78" s="516" t="n"/>
      <c r="BN78" s="295" t="n"/>
      <c r="BO78" s="295" t="n"/>
      <c r="BQ78" s="260">
        <f>BH78</f>
        <v/>
      </c>
      <c r="BR78" s="260">
        <f>VLOOKUP(BH78,BM:BO,2,0)</f>
        <v/>
      </c>
      <c r="BS78" s="260">
        <f>VLOOKUP(BH78,BM:BO,3,0)</f>
        <v/>
      </c>
      <c r="BV78" s="517" t="n"/>
      <c r="BW78" s="516" t="n"/>
      <c r="BX78" s="295" t="n"/>
      <c r="BY78" s="295" t="n"/>
      <c r="CA78" s="260">
        <f>BH78</f>
        <v/>
      </c>
      <c r="CB78" s="260">
        <f>VLOOKUP(BH78,BW:BY,2,0)</f>
        <v/>
      </c>
      <c r="CC78" s="260">
        <f>VLOOKUP(BH78,BW:BY,3,0)</f>
        <v/>
      </c>
    </row>
    <row r="79" ht="13.5" customHeight="1" s="261">
      <c r="B79" s="515" t="n">
        <v>2022</v>
      </c>
      <c r="C79" s="516" t="inlineStr">
        <is>
          <t>Kiribati</t>
        </is>
      </c>
      <c r="D79" s="295" t="n">
        <v>12083</v>
      </c>
      <c r="E79" s="295" t="n">
        <v>5184</v>
      </c>
      <c r="F79" s="295" t="n"/>
      <c r="G79" s="517" t="n">
        <v>2021</v>
      </c>
      <c r="H79" s="516" t="inlineStr">
        <is>
          <t>Ilha de Man</t>
        </is>
      </c>
      <c r="I79" s="295" t="n">
        <v>3550</v>
      </c>
      <c r="J79" s="295" t="n">
        <v>669</v>
      </c>
      <c r="L79" s="260">
        <f>C79</f>
        <v/>
      </c>
      <c r="M79" s="260">
        <f>VLOOKUP(C79,H:J,2,0)</f>
        <v/>
      </c>
      <c r="N79" s="260">
        <f>VLOOKUP(C79,H:J,3,0)</f>
        <v/>
      </c>
      <c r="Q79" s="515" t="n"/>
      <c r="R79" s="516" t="n"/>
      <c r="S79" s="295" t="n"/>
      <c r="T79" s="295" t="n"/>
      <c r="U79" s="295" t="n"/>
      <c r="V79" s="517" t="n"/>
      <c r="W79" s="516" t="n"/>
      <c r="X79" s="295" t="n"/>
      <c r="Y79" s="295" t="n"/>
      <c r="AA79" s="260">
        <f>R79</f>
        <v/>
      </c>
      <c r="AB79" s="260">
        <f>VLOOKUP(R79,W:Y,2,0)</f>
        <v/>
      </c>
      <c r="AC79" s="260">
        <f>VLOOKUP(R79,W:Y,3,0)</f>
        <v/>
      </c>
      <c r="AF79" s="517" t="n">
        <v>2022</v>
      </c>
      <c r="AG79" s="516" t="inlineStr">
        <is>
          <t>Bélgica</t>
        </is>
      </c>
      <c r="AH79" s="295" t="n">
        <v>443</v>
      </c>
      <c r="AI79" s="295" t="n">
        <v>25</v>
      </c>
      <c r="AK79" s="260">
        <f>R79</f>
        <v/>
      </c>
      <c r="AL79" s="260">
        <f>VLOOKUP(R79,AG:AI,2,0)</f>
        <v/>
      </c>
      <c r="AM79" s="260">
        <f>VLOOKUP(R79,AG:AI,3,0)</f>
        <v/>
      </c>
      <c r="AR79" s="515" t="n"/>
      <c r="AS79" s="516" t="n"/>
      <c r="AT79" s="295" t="n"/>
      <c r="AU79" s="295" t="n"/>
      <c r="AV79" s="295" t="n"/>
      <c r="AW79" s="517" t="n"/>
      <c r="AX79" s="516" t="n"/>
      <c r="AY79" s="295" t="n"/>
      <c r="AZ79" s="295" t="n"/>
      <c r="BB79" s="260">
        <f>AS79</f>
        <v/>
      </c>
      <c r="BC79" s="260">
        <f>VLOOKUP(AS79,AX:AZ,2,0)</f>
        <v/>
      </c>
      <c r="BD79" s="260">
        <f>VLOOKUP(AS79,AX:AZ,3,0)</f>
        <v/>
      </c>
      <c r="BG79" s="515" t="n"/>
      <c r="BH79" s="516" t="n"/>
      <c r="BI79" s="295" t="n"/>
      <c r="BJ79" s="295" t="n"/>
      <c r="BK79" s="295" t="n"/>
      <c r="BL79" s="517" t="n"/>
      <c r="BM79" s="516" t="n"/>
      <c r="BN79" s="295" t="n"/>
      <c r="BO79" s="295" t="n"/>
      <c r="BQ79" s="260">
        <f>BH79</f>
        <v/>
      </c>
      <c r="BR79" s="260">
        <f>VLOOKUP(BH79,BM:BO,2,0)</f>
        <v/>
      </c>
      <c r="BS79" s="260">
        <f>VLOOKUP(BH79,BM:BO,3,0)</f>
        <v/>
      </c>
      <c r="BV79" s="517" t="n"/>
      <c r="BW79" s="516" t="n"/>
      <c r="BX79" s="295" t="n"/>
      <c r="BY79" s="295" t="n"/>
      <c r="CA79" s="260">
        <f>BH79</f>
        <v/>
      </c>
      <c r="CB79" s="260">
        <f>VLOOKUP(BH79,BW:BY,2,0)</f>
        <v/>
      </c>
      <c r="CC79" s="260">
        <f>VLOOKUP(BH79,BW:BY,3,0)</f>
        <v/>
      </c>
    </row>
    <row r="80" ht="13.5" customHeight="1" s="261">
      <c r="B80" s="515" t="n">
        <v>2022</v>
      </c>
      <c r="C80" s="516" t="inlineStr">
        <is>
          <t>Belize</t>
        </is>
      </c>
      <c r="D80" s="295" t="n">
        <v>11872</v>
      </c>
      <c r="E80" s="295" t="n">
        <v>4670</v>
      </c>
      <c r="F80" s="295" t="n"/>
      <c r="G80" s="517" t="n">
        <v>2021</v>
      </c>
      <c r="H80" s="516" t="inlineStr">
        <is>
          <t>Polônia</t>
        </is>
      </c>
      <c r="I80" s="295" t="n">
        <v>3254</v>
      </c>
      <c r="J80" s="295" t="n">
        <v>571</v>
      </c>
      <c r="L80" s="260">
        <f>C80</f>
        <v/>
      </c>
      <c r="M80" s="260">
        <f>VLOOKUP(C80,H:J,2,0)</f>
        <v/>
      </c>
      <c r="N80" s="260">
        <f>VLOOKUP(C80,H:J,3,0)</f>
        <v/>
      </c>
      <c r="Q80" s="515" t="n"/>
      <c r="R80" s="516" t="n"/>
      <c r="S80" s="295" t="n"/>
      <c r="T80" s="295" t="n"/>
      <c r="U80" s="295" t="n"/>
      <c r="V80" s="517" t="n"/>
      <c r="W80" s="516" t="n"/>
      <c r="X80" s="295" t="n"/>
      <c r="Y80" s="295" t="n"/>
      <c r="AA80" s="260">
        <f>R80</f>
        <v/>
      </c>
      <c r="AB80" s="260">
        <f>VLOOKUP(R80,W:Y,2,0)</f>
        <v/>
      </c>
      <c r="AC80" s="260">
        <f>VLOOKUP(R80,W:Y,3,0)</f>
        <v/>
      </c>
      <c r="AF80" s="517" t="n">
        <v>2022</v>
      </c>
      <c r="AG80" s="516" t="inlineStr">
        <is>
          <t>Barein</t>
        </is>
      </c>
      <c r="AH80" s="295" t="n">
        <v>430</v>
      </c>
      <c r="AI80" s="295" t="n">
        <v>50</v>
      </c>
      <c r="AK80" s="260">
        <f>R80</f>
        <v/>
      </c>
      <c r="AL80" s="260">
        <f>VLOOKUP(R80,AG:AI,2,0)</f>
        <v/>
      </c>
      <c r="AM80" s="260">
        <f>VLOOKUP(R80,AG:AI,3,0)</f>
        <v/>
      </c>
      <c r="AR80" s="515" t="n"/>
      <c r="AS80" s="516" t="n"/>
      <c r="AT80" s="295" t="n"/>
      <c r="AU80" s="295" t="n"/>
      <c r="AV80" s="295" t="n"/>
      <c r="AW80" s="517" t="n"/>
      <c r="AX80" s="516" t="n"/>
      <c r="AY80" s="295" t="n"/>
      <c r="AZ80" s="295" t="n"/>
      <c r="BB80" s="260">
        <f>AS80</f>
        <v/>
      </c>
      <c r="BC80" s="260">
        <f>VLOOKUP(AS80,AX:AZ,2,0)</f>
        <v/>
      </c>
      <c r="BD80" s="260">
        <f>VLOOKUP(AS80,AX:AZ,3,0)</f>
        <v/>
      </c>
      <c r="BG80" s="515" t="n"/>
      <c r="BH80" s="516" t="n"/>
      <c r="BI80" s="295" t="n"/>
      <c r="BJ80" s="295" t="n"/>
      <c r="BK80" s="295" t="n"/>
      <c r="BL80" s="517" t="n"/>
      <c r="BM80" s="516" t="n"/>
      <c r="BN80" s="295" t="n"/>
      <c r="BO80" s="295" t="n"/>
      <c r="BQ80" s="260">
        <f>BH80</f>
        <v/>
      </c>
      <c r="BR80" s="260">
        <f>VLOOKUP(BH80,BM:BO,2,0)</f>
        <v/>
      </c>
      <c r="BS80" s="260">
        <f>VLOOKUP(BH80,BM:BO,3,0)</f>
        <v/>
      </c>
      <c r="BV80" s="517" t="n"/>
      <c r="BW80" s="516" t="n"/>
      <c r="BX80" s="295" t="n"/>
      <c r="BY80" s="295" t="n"/>
      <c r="CA80" s="260">
        <f>BH80</f>
        <v/>
      </c>
      <c r="CB80" s="260">
        <f>VLOOKUP(BH80,BW:BY,2,0)</f>
        <v/>
      </c>
      <c r="CC80" s="260">
        <f>VLOOKUP(BH80,BW:BY,3,0)</f>
        <v/>
      </c>
    </row>
    <row r="81" ht="13.5" customHeight="1" s="261">
      <c r="B81" s="515" t="n">
        <v>2022</v>
      </c>
      <c r="C81" s="516" t="inlineStr">
        <is>
          <t>Cayman, Ilhas</t>
        </is>
      </c>
      <c r="D81" s="295" t="n">
        <v>8696</v>
      </c>
      <c r="E81" s="295" t="n">
        <v>2016</v>
      </c>
      <c r="F81" s="295" t="n"/>
      <c r="G81" s="517" t="n">
        <v>2021</v>
      </c>
      <c r="H81" s="516" t="inlineStr">
        <is>
          <t>Montserrat</t>
        </is>
      </c>
      <c r="I81" s="295" t="n">
        <v>2891</v>
      </c>
      <c r="J81" s="295" t="n">
        <v>1360</v>
      </c>
      <c r="L81" s="260">
        <f>C81</f>
        <v/>
      </c>
      <c r="M81" s="260">
        <f>VLOOKUP(C81,H:J,2,0)</f>
        <v/>
      </c>
      <c r="N81" s="260">
        <f>VLOOKUP(C81,H:J,3,0)</f>
        <v/>
      </c>
      <c r="Q81" s="515" t="n"/>
      <c r="R81" s="516" t="n"/>
      <c r="S81" s="295" t="n"/>
      <c r="T81" s="295" t="n"/>
      <c r="U81" s="295" t="n"/>
      <c r="V81" s="517" t="n"/>
      <c r="W81" s="516" t="n"/>
      <c r="X81" s="295" t="n"/>
      <c r="Y81" s="295" t="n"/>
      <c r="AA81" s="260">
        <f>R81</f>
        <v/>
      </c>
      <c r="AB81" s="260">
        <f>VLOOKUP(R81,W:Y,2,0)</f>
        <v/>
      </c>
      <c r="AC81" s="260">
        <f>VLOOKUP(R81,W:Y,3,0)</f>
        <v/>
      </c>
      <c r="AF81" s="517" t="n">
        <v>2022</v>
      </c>
      <c r="AG81" s="516" t="inlineStr">
        <is>
          <t>Montenegro</t>
        </is>
      </c>
      <c r="AH81" s="295" t="n">
        <v>261</v>
      </c>
      <c r="AI81" s="295" t="n">
        <v>35</v>
      </c>
      <c r="AK81" s="260">
        <f>R81</f>
        <v/>
      </c>
      <c r="AL81" s="260">
        <f>VLOOKUP(R81,AG:AI,2,0)</f>
        <v/>
      </c>
      <c r="AM81" s="260">
        <f>VLOOKUP(R81,AG:AI,3,0)</f>
        <v/>
      </c>
      <c r="AR81" s="515" t="n"/>
      <c r="AS81" s="516" t="n"/>
      <c r="AT81" s="295" t="n"/>
      <c r="AU81" s="295" t="n"/>
      <c r="AV81" s="295" t="n"/>
      <c r="AW81" s="517" t="n"/>
      <c r="AX81" s="516" t="n"/>
      <c r="AY81" s="295" t="n"/>
      <c r="AZ81" s="295" t="n"/>
      <c r="BB81" s="260">
        <f>AS81</f>
        <v/>
      </c>
      <c r="BC81" s="260">
        <f>VLOOKUP(AS81,AX:AZ,2,0)</f>
        <v/>
      </c>
      <c r="BD81" s="260">
        <f>VLOOKUP(AS81,AX:AZ,3,0)</f>
        <v/>
      </c>
      <c r="BG81" s="515" t="n"/>
      <c r="BH81" s="516" t="n"/>
      <c r="BI81" s="295" t="n"/>
      <c r="BJ81" s="295" t="n"/>
      <c r="BK81" s="295" t="n"/>
      <c r="BL81" s="517" t="n"/>
      <c r="BM81" s="516" t="n"/>
      <c r="BN81" s="295" t="n"/>
      <c r="BO81" s="295" t="n"/>
      <c r="BQ81" s="260">
        <f>BH81</f>
        <v/>
      </c>
      <c r="BR81" s="260">
        <f>VLOOKUP(BH81,BM:BO,2,0)</f>
        <v/>
      </c>
      <c r="BS81" s="260">
        <f>VLOOKUP(BH81,BM:BO,3,0)</f>
        <v/>
      </c>
      <c r="BV81" s="517" t="n"/>
      <c r="BW81" s="516" t="n"/>
      <c r="BX81" s="295" t="n"/>
      <c r="BY81" s="295" t="n"/>
      <c r="CA81" s="260">
        <f>BH81</f>
        <v/>
      </c>
      <c r="CB81" s="260">
        <f>VLOOKUP(BH81,BW:BY,2,0)</f>
        <v/>
      </c>
      <c r="CC81" s="260">
        <f>VLOOKUP(BH81,BW:BY,3,0)</f>
        <v/>
      </c>
    </row>
    <row r="82" ht="13.5" customHeight="1" s="261">
      <c r="B82" s="515" t="n">
        <v>2022</v>
      </c>
      <c r="C82" s="516" t="inlineStr">
        <is>
          <t>Países Baixos (Holanda)</t>
        </is>
      </c>
      <c r="D82" s="295" t="n">
        <v>8081</v>
      </c>
      <c r="E82" s="295" t="n">
        <v>1588</v>
      </c>
      <c r="F82" s="295" t="n"/>
      <c r="G82" s="517" t="n">
        <v>2021</v>
      </c>
      <c r="H82" s="516" t="inlineStr">
        <is>
          <t>Guiana</t>
        </is>
      </c>
      <c r="I82" s="295" t="n">
        <v>2637</v>
      </c>
      <c r="J82" s="295" t="n">
        <v>665</v>
      </c>
      <c r="L82" s="260">
        <f>C82</f>
        <v/>
      </c>
      <c r="M82" s="260">
        <f>VLOOKUP(C82,H:J,2,0)</f>
        <v/>
      </c>
      <c r="N82" s="260">
        <f>VLOOKUP(C82,H:J,3,0)</f>
        <v/>
      </c>
      <c r="Q82" s="515" t="n"/>
      <c r="R82" s="516" t="n"/>
      <c r="S82" s="295" t="n"/>
      <c r="T82" s="295" t="n"/>
      <c r="U82" s="295" t="n"/>
      <c r="V82" s="517" t="n"/>
      <c r="W82" s="516" t="n"/>
      <c r="X82" s="295" t="n"/>
      <c r="Y82" s="295" t="n"/>
      <c r="AA82" s="260">
        <f>R82</f>
        <v/>
      </c>
      <c r="AB82" s="260">
        <f>VLOOKUP(R82,W:Y,2,0)</f>
        <v/>
      </c>
      <c r="AC82" s="260">
        <f>VLOOKUP(R82,W:Y,3,0)</f>
        <v/>
      </c>
      <c r="AF82" s="517" t="n">
        <v>2022</v>
      </c>
      <c r="AG82" s="516" t="inlineStr">
        <is>
          <t>Taiwan (Formosa)</t>
        </is>
      </c>
      <c r="AH82" s="295" t="n">
        <v>132</v>
      </c>
      <c r="AI82" s="295" t="n">
        <v>48</v>
      </c>
      <c r="AK82" s="260">
        <f>R82</f>
        <v/>
      </c>
      <c r="AL82" s="260">
        <f>VLOOKUP(R82,AG:AI,2,0)</f>
        <v/>
      </c>
      <c r="AM82" s="260">
        <f>VLOOKUP(R82,AG:AI,3,0)</f>
        <v/>
      </c>
      <c r="AR82" s="515" t="n"/>
      <c r="AS82" s="516" t="n"/>
      <c r="AT82" s="295" t="n"/>
      <c r="AU82" s="295" t="n"/>
      <c r="AV82" s="295" t="n"/>
      <c r="AW82" s="517" t="n"/>
      <c r="AX82" s="516" t="n"/>
      <c r="AY82" s="295" t="n"/>
      <c r="AZ82" s="295" t="n"/>
      <c r="BB82" s="260">
        <f>AS82</f>
        <v/>
      </c>
      <c r="BC82" s="260">
        <f>VLOOKUP(AS82,AX:AZ,2,0)</f>
        <v/>
      </c>
      <c r="BD82" s="260">
        <f>VLOOKUP(AS82,AX:AZ,3,0)</f>
        <v/>
      </c>
      <c r="BG82" s="515" t="n"/>
      <c r="BH82" s="516" t="n"/>
      <c r="BI82" s="295" t="n"/>
      <c r="BJ82" s="295" t="n"/>
      <c r="BK82" s="295" t="n"/>
      <c r="BL82" s="517" t="n"/>
      <c r="BM82" s="516" t="n"/>
      <c r="BN82" s="295" t="n"/>
      <c r="BO82" s="295" t="n"/>
      <c r="BQ82" s="260">
        <f>BH82</f>
        <v/>
      </c>
      <c r="BR82" s="260">
        <f>VLOOKUP(BH82,BM:BO,2,0)</f>
        <v/>
      </c>
      <c r="BS82" s="260">
        <f>VLOOKUP(BH82,BM:BO,3,0)</f>
        <v/>
      </c>
      <c r="BV82" s="517" t="n"/>
      <c r="BW82" s="516" t="n"/>
      <c r="BX82" s="295" t="n"/>
      <c r="BY82" s="295" t="n"/>
      <c r="CA82" s="260">
        <f>BH82</f>
        <v/>
      </c>
      <c r="CB82" s="260">
        <f>VLOOKUP(BH82,BW:BY,2,0)</f>
        <v/>
      </c>
      <c r="CC82" s="260">
        <f>VLOOKUP(BH82,BW:BY,3,0)</f>
        <v/>
      </c>
    </row>
    <row r="83" ht="13.5" customHeight="1" s="261">
      <c r="B83" s="515" t="n">
        <v>2022</v>
      </c>
      <c r="C83" s="516" t="inlineStr">
        <is>
          <t>Dominica</t>
        </is>
      </c>
      <c r="D83" s="295" t="n">
        <v>5933</v>
      </c>
      <c r="E83" s="295" t="n">
        <v>5216</v>
      </c>
      <c r="F83" s="295" t="n"/>
      <c r="G83" s="517" t="n">
        <v>2021</v>
      </c>
      <c r="H83" s="516" t="inlineStr">
        <is>
          <t>França</t>
        </is>
      </c>
      <c r="I83" s="295" t="n">
        <v>2593</v>
      </c>
      <c r="J83" s="295" t="n">
        <v>443</v>
      </c>
      <c r="L83" s="260">
        <f>C83</f>
        <v/>
      </c>
      <c r="M83" s="260">
        <f>VLOOKUP(C83,H:J,2,0)</f>
        <v/>
      </c>
      <c r="N83" s="260">
        <f>VLOOKUP(C83,H:J,3,0)</f>
        <v/>
      </c>
      <c r="Q83" s="515" t="n"/>
      <c r="R83" s="516" t="n"/>
      <c r="S83" s="295" t="n"/>
      <c r="T83" s="295" t="n"/>
      <c r="U83" s="295" t="n"/>
      <c r="V83" s="517" t="n"/>
      <c r="W83" s="516" t="n"/>
      <c r="X83" s="295" t="n"/>
      <c r="Y83" s="295" t="n"/>
      <c r="AA83" s="260">
        <f>R83</f>
        <v/>
      </c>
      <c r="AB83" s="260">
        <f>VLOOKUP(R83,W:Y,2,0)</f>
        <v/>
      </c>
      <c r="AC83" s="260">
        <f>VLOOKUP(R83,W:Y,3,0)</f>
        <v/>
      </c>
      <c r="AF83" s="517" t="n">
        <v>2022</v>
      </c>
      <c r="AG83" s="516" t="inlineStr">
        <is>
          <t>Síria</t>
        </is>
      </c>
      <c r="AH83" s="295" t="n">
        <v>63</v>
      </c>
      <c r="AI83" s="295" t="n">
        <v>30</v>
      </c>
      <c r="AK83" s="260">
        <f>R83</f>
        <v/>
      </c>
      <c r="AL83" s="260">
        <f>VLOOKUP(R83,AG:AI,2,0)</f>
        <v/>
      </c>
      <c r="AM83" s="260">
        <f>VLOOKUP(R83,AG:AI,3,0)</f>
        <v/>
      </c>
      <c r="AR83" s="515" t="n"/>
      <c r="AS83" s="516" t="n"/>
      <c r="AT83" s="295" t="n"/>
      <c r="AU83" s="295" t="n"/>
      <c r="AV83" s="295" t="n"/>
      <c r="AW83" s="517" t="n"/>
      <c r="AX83" s="516" t="n"/>
      <c r="AY83" s="295" t="n"/>
      <c r="AZ83" s="295" t="n"/>
      <c r="BB83" s="260">
        <f>AS83</f>
        <v/>
      </c>
      <c r="BC83" s="260">
        <f>VLOOKUP(AS83,AX:AZ,2,0)</f>
        <v/>
      </c>
      <c r="BD83" s="260">
        <f>VLOOKUP(AS83,AX:AZ,3,0)</f>
        <v/>
      </c>
      <c r="BG83" s="515" t="n"/>
      <c r="BH83" s="516" t="n"/>
      <c r="BI83" s="295" t="n"/>
      <c r="BJ83" s="295" t="n"/>
      <c r="BK83" s="295" t="n"/>
      <c r="BL83" s="517" t="n"/>
      <c r="BM83" s="516" t="n"/>
      <c r="BN83" s="295" t="n"/>
      <c r="BO83" s="295" t="n"/>
      <c r="BQ83" s="260">
        <f>BH83</f>
        <v/>
      </c>
      <c r="BR83" s="260">
        <f>VLOOKUP(BH83,BM:BO,2,0)</f>
        <v/>
      </c>
      <c r="BS83" s="260">
        <f>VLOOKUP(BH83,BM:BO,3,0)</f>
        <v/>
      </c>
      <c r="BV83" s="517" t="n"/>
      <c r="BW83" s="516" t="n"/>
      <c r="BX83" s="295" t="n"/>
      <c r="BY83" s="295" t="n"/>
      <c r="CA83" s="260">
        <f>BH83</f>
        <v/>
      </c>
      <c r="CB83" s="260">
        <f>VLOOKUP(BH83,BW:BY,2,0)</f>
        <v/>
      </c>
      <c r="CC83" s="260">
        <f>VLOOKUP(BH83,BW:BY,3,0)</f>
        <v/>
      </c>
    </row>
    <row r="84" ht="13.5" customHeight="1" s="261">
      <c r="B84" s="515" t="n">
        <v>2022</v>
      </c>
      <c r="C84" s="516" t="inlineStr">
        <is>
          <t>Benin</t>
        </is>
      </c>
      <c r="D84" s="295" t="n">
        <v>5632</v>
      </c>
      <c r="E84" s="295" t="n">
        <v>1910</v>
      </c>
      <c r="F84" s="295" t="n"/>
      <c r="G84" s="517" t="n">
        <v>2021</v>
      </c>
      <c r="H84" s="516" t="inlineStr">
        <is>
          <t>Montenegro</t>
        </is>
      </c>
      <c r="I84" s="295" t="n">
        <v>2448</v>
      </c>
      <c r="J84" s="295" t="n">
        <v>715</v>
      </c>
      <c r="L84" s="260">
        <f>C84</f>
        <v/>
      </c>
      <c r="M84" s="260">
        <f>VLOOKUP(C84,H:J,2,0)</f>
        <v/>
      </c>
      <c r="N84" s="260">
        <f>VLOOKUP(C84,H:J,3,0)</f>
        <v/>
      </c>
      <c r="Q84" s="515" t="n"/>
      <c r="R84" s="516" t="n"/>
      <c r="S84" s="295" t="n"/>
      <c r="T84" s="295" t="n"/>
      <c r="U84" s="295" t="n"/>
      <c r="V84" s="517" t="n"/>
      <c r="W84" s="516" t="n"/>
      <c r="X84" s="295" t="n"/>
      <c r="Y84" s="295" t="n"/>
      <c r="AA84" s="260">
        <f>R84</f>
        <v/>
      </c>
      <c r="AB84" s="260">
        <f>VLOOKUP(R84,W:Y,2,0)</f>
        <v/>
      </c>
      <c r="AC84" s="260">
        <f>VLOOKUP(R84,W:Y,3,0)</f>
        <v/>
      </c>
      <c r="AF84" s="517" t="n"/>
      <c r="AG84" s="516" t="n"/>
      <c r="AH84" s="295" t="n"/>
      <c r="AI84" s="295" t="n"/>
      <c r="AK84" s="260">
        <f>R84</f>
        <v/>
      </c>
      <c r="AL84" s="260">
        <f>VLOOKUP(R84,AG:AI,2,0)</f>
        <v/>
      </c>
      <c r="AM84" s="260">
        <f>VLOOKUP(R84,AG:AI,3,0)</f>
        <v/>
      </c>
      <c r="AR84" s="515" t="n"/>
      <c r="AS84" s="516" t="n"/>
      <c r="AT84" s="295" t="n"/>
      <c r="AU84" s="295" t="n"/>
      <c r="AV84" s="295" t="n"/>
      <c r="AW84" s="517" t="n"/>
      <c r="AX84" s="516" t="n"/>
      <c r="AY84" s="295" t="n"/>
      <c r="AZ84" s="295" t="n"/>
      <c r="BB84" s="260">
        <f>AS84</f>
        <v/>
      </c>
      <c r="BC84" s="260">
        <f>VLOOKUP(AS84,AX:AZ,2,0)</f>
        <v/>
      </c>
      <c r="BD84" s="260">
        <f>VLOOKUP(AS84,AX:AZ,3,0)</f>
        <v/>
      </c>
      <c r="BG84" s="515" t="n"/>
      <c r="BH84" s="516" t="n"/>
      <c r="BI84" s="295" t="n"/>
      <c r="BJ84" s="295" t="n"/>
      <c r="BK84" s="295" t="n"/>
      <c r="BL84" s="517" t="n"/>
      <c r="BM84" s="516" t="n"/>
      <c r="BN84" s="295" t="n"/>
      <c r="BO84" s="295" t="n"/>
      <c r="BQ84" s="260">
        <f>BH84</f>
        <v/>
      </c>
      <c r="BR84" s="260">
        <f>VLOOKUP(BH84,BM:BO,2,0)</f>
        <v/>
      </c>
      <c r="BS84" s="260">
        <f>VLOOKUP(BH84,BM:BO,3,0)</f>
        <v/>
      </c>
      <c r="BV84" s="517" t="n"/>
      <c r="BW84" s="516" t="n"/>
      <c r="BX84" s="295" t="n"/>
      <c r="BY84" s="295" t="n"/>
      <c r="CA84" s="260">
        <f>BH84</f>
        <v/>
      </c>
      <c r="CB84" s="260">
        <f>VLOOKUP(BH84,BW:BY,2,0)</f>
        <v/>
      </c>
      <c r="CC84" s="260">
        <f>VLOOKUP(BH84,BW:BY,3,0)</f>
        <v/>
      </c>
    </row>
    <row r="85" ht="13.5" customHeight="1" s="261">
      <c r="B85" s="515" t="n">
        <v>2022</v>
      </c>
      <c r="C85" s="516" t="inlineStr">
        <is>
          <t>Barbados</t>
        </is>
      </c>
      <c r="D85" s="295" t="n">
        <v>5498</v>
      </c>
      <c r="E85" s="295" t="n">
        <v>1292</v>
      </c>
      <c r="F85" s="295" t="n"/>
      <c r="G85" s="517" t="n">
        <v>2021</v>
      </c>
      <c r="H85" s="516" t="inlineStr">
        <is>
          <t>Dominica</t>
        </is>
      </c>
      <c r="I85" s="295" t="n">
        <v>2349</v>
      </c>
      <c r="J85" s="295" t="n">
        <v>1152</v>
      </c>
      <c r="L85" s="260">
        <f>C85</f>
        <v/>
      </c>
      <c r="M85" s="260">
        <f>VLOOKUP(C85,H:J,2,0)</f>
        <v/>
      </c>
      <c r="N85" s="260">
        <f>VLOOKUP(C85,H:J,3,0)</f>
        <v/>
      </c>
      <c r="Q85" s="515" t="n"/>
      <c r="R85" s="516" t="n"/>
      <c r="S85" s="295" t="n"/>
      <c r="T85" s="295" t="n"/>
      <c r="U85" s="295" t="n"/>
      <c r="V85" s="517" t="n"/>
      <c r="W85" s="516" t="n"/>
      <c r="X85" s="295" t="n"/>
      <c r="Y85" s="295" t="n"/>
      <c r="AA85" s="260">
        <f>R85</f>
        <v/>
      </c>
      <c r="AB85" s="260">
        <f>VLOOKUP(R85,W:Y,2,0)</f>
        <v/>
      </c>
      <c r="AC85" s="260">
        <f>VLOOKUP(R85,W:Y,3,0)</f>
        <v/>
      </c>
      <c r="AF85" s="517" t="n"/>
      <c r="AG85" s="516" t="n"/>
      <c r="AH85" s="295" t="n"/>
      <c r="AI85" s="295" t="n"/>
      <c r="AK85" s="260">
        <f>R85</f>
        <v/>
      </c>
      <c r="AL85" s="260">
        <f>VLOOKUP(R85,AG:AI,2,0)</f>
        <v/>
      </c>
      <c r="AM85" s="260">
        <f>VLOOKUP(R85,AG:AI,3,0)</f>
        <v/>
      </c>
      <c r="AR85" s="515" t="n"/>
      <c r="AS85" s="516" t="n"/>
      <c r="AT85" s="295" t="n"/>
      <c r="AU85" s="295" t="n"/>
      <c r="AV85" s="295" t="n"/>
      <c r="AW85" s="517" t="n"/>
      <c r="AX85" s="516" t="n"/>
      <c r="AY85" s="295" t="n"/>
      <c r="AZ85" s="295" t="n"/>
      <c r="BB85" s="260">
        <f>AS85</f>
        <v/>
      </c>
      <c r="BC85" s="260">
        <f>VLOOKUP(AS85,AX:AZ,2,0)</f>
        <v/>
      </c>
      <c r="BD85" s="260">
        <f>VLOOKUP(AS85,AX:AZ,3,0)</f>
        <v/>
      </c>
      <c r="BG85" s="515" t="n"/>
      <c r="BH85" s="516" t="n"/>
      <c r="BI85" s="295" t="n"/>
      <c r="BJ85" s="295" t="n"/>
      <c r="BK85" s="295" t="n"/>
      <c r="BL85" s="517" t="n"/>
      <c r="BM85" s="516" t="n"/>
      <c r="BN85" s="295" t="n"/>
      <c r="BO85" s="295" t="n"/>
      <c r="BQ85" s="260">
        <f>BH85</f>
        <v/>
      </c>
      <c r="BR85" s="260">
        <f>VLOOKUP(BH85,BM:BO,2,0)</f>
        <v/>
      </c>
      <c r="BS85" s="260">
        <f>VLOOKUP(BH85,BM:BO,3,0)</f>
        <v/>
      </c>
      <c r="BV85" s="517" t="n"/>
      <c r="BW85" s="516" t="n"/>
      <c r="BX85" s="295" t="n"/>
      <c r="BY85" s="295" t="n"/>
      <c r="CA85" s="260">
        <f>BH85</f>
        <v/>
      </c>
      <c r="CB85" s="260">
        <f>VLOOKUP(BH85,BW:BY,2,0)</f>
        <v/>
      </c>
      <c r="CC85" s="260">
        <f>VLOOKUP(BH85,BW:BY,3,0)</f>
        <v/>
      </c>
    </row>
    <row r="86" ht="13.5" customHeight="1" s="261">
      <c r="B86" s="515" t="n">
        <v>2022</v>
      </c>
      <c r="C86" s="516" t="inlineStr">
        <is>
          <t>Suíça</t>
        </is>
      </c>
      <c r="D86" s="295" t="n">
        <v>5215</v>
      </c>
      <c r="E86" s="295" t="n">
        <v>988</v>
      </c>
      <c r="F86" s="295" t="n"/>
      <c r="G86" s="517" t="n">
        <v>2021</v>
      </c>
      <c r="H86" s="516" t="inlineStr">
        <is>
          <t>Bélgica</t>
        </is>
      </c>
      <c r="I86" s="295" t="n">
        <v>1708</v>
      </c>
      <c r="J86" s="295" t="n">
        <v>306</v>
      </c>
      <c r="L86" s="260">
        <f>C86</f>
        <v/>
      </c>
      <c r="M86" s="260">
        <f>VLOOKUP(C86,H:J,2,0)</f>
        <v/>
      </c>
      <c r="N86" s="260">
        <f>VLOOKUP(C86,H:J,3,0)</f>
        <v/>
      </c>
      <c r="Q86" s="515" t="n"/>
      <c r="R86" s="516" t="n"/>
      <c r="S86" s="295" t="n"/>
      <c r="T86" s="295" t="n"/>
      <c r="U86" s="295" t="n"/>
      <c r="V86" s="517" t="n"/>
      <c r="W86" s="516" t="n"/>
      <c r="X86" s="295" t="n"/>
      <c r="Y86" s="295" t="n"/>
      <c r="AA86" s="260">
        <f>R86</f>
        <v/>
      </c>
      <c r="AB86" s="260">
        <f>VLOOKUP(R86,W:Y,2,0)</f>
        <v/>
      </c>
      <c r="AC86" s="260">
        <f>VLOOKUP(R86,W:Y,3,0)</f>
        <v/>
      </c>
      <c r="AF86" s="517" t="n"/>
      <c r="AG86" s="516" t="n"/>
      <c r="AH86" s="295" t="n"/>
      <c r="AI86" s="295" t="n"/>
      <c r="AK86" s="260">
        <f>R86</f>
        <v/>
      </c>
      <c r="AL86" s="260">
        <f>VLOOKUP(R86,AG:AI,2,0)</f>
        <v/>
      </c>
      <c r="AM86" s="260">
        <f>VLOOKUP(R86,AG:AI,3,0)</f>
        <v/>
      </c>
      <c r="AR86" s="515" t="n"/>
      <c r="AS86" s="516" t="n"/>
      <c r="AT86" s="295" t="n"/>
      <c r="AU86" s="295" t="n"/>
      <c r="AV86" s="295" t="n"/>
      <c r="AW86" s="517" t="n"/>
      <c r="AX86" s="516" t="n"/>
      <c r="AY86" s="295" t="n"/>
      <c r="AZ86" s="295" t="n"/>
      <c r="BB86" s="260">
        <f>AS86</f>
        <v/>
      </c>
      <c r="BC86" s="260">
        <f>VLOOKUP(AS86,AX:AZ,2,0)</f>
        <v/>
      </c>
      <c r="BD86" s="260">
        <f>VLOOKUP(AS86,AX:AZ,3,0)</f>
        <v/>
      </c>
      <c r="BG86" s="515" t="n"/>
      <c r="BH86" s="516" t="n"/>
      <c r="BI86" s="295" t="n"/>
      <c r="BJ86" s="295" t="n"/>
      <c r="BK86" s="295" t="n"/>
      <c r="BL86" s="517" t="n"/>
      <c r="BM86" s="516" t="n"/>
      <c r="BN86" s="295" t="n"/>
      <c r="BO86" s="295" t="n"/>
      <c r="BQ86" s="260">
        <f>BH86</f>
        <v/>
      </c>
      <c r="BR86" s="260">
        <f>VLOOKUP(BH86,BM:BO,2,0)</f>
        <v/>
      </c>
      <c r="BS86" s="260">
        <f>VLOOKUP(BH86,BM:BO,3,0)</f>
        <v/>
      </c>
      <c r="BV86" s="517" t="n"/>
      <c r="BW86" s="516" t="n"/>
      <c r="BX86" s="295" t="n"/>
      <c r="BY86" s="295" t="n"/>
      <c r="CA86" s="260">
        <f>BH86</f>
        <v/>
      </c>
      <c r="CB86" s="260">
        <f>VLOOKUP(BH86,BW:BY,2,0)</f>
        <v/>
      </c>
      <c r="CC86" s="260">
        <f>VLOOKUP(BH86,BW:BY,3,0)</f>
        <v/>
      </c>
    </row>
    <row r="87" ht="13.5" customHeight="1" s="261">
      <c r="B87" s="515" t="n">
        <v>2022</v>
      </c>
      <c r="C87" s="516" t="inlineStr">
        <is>
          <t>Barein</t>
        </is>
      </c>
      <c r="D87" s="295" t="n">
        <v>4895</v>
      </c>
      <c r="E87" s="295" t="n">
        <v>980</v>
      </c>
      <c r="F87" s="295" t="n"/>
      <c r="G87" s="517" t="n">
        <v>2021</v>
      </c>
      <c r="H87" s="516" t="inlineStr">
        <is>
          <t>Suíça</t>
        </is>
      </c>
      <c r="I87" s="295" t="n">
        <v>1368</v>
      </c>
      <c r="J87" s="295" t="n">
        <v>280</v>
      </c>
      <c r="L87" s="260">
        <f>C87</f>
        <v/>
      </c>
      <c r="M87" s="260">
        <f>VLOOKUP(C87,H:J,2,0)</f>
        <v/>
      </c>
      <c r="N87" s="260">
        <f>VLOOKUP(C87,H:J,3,0)</f>
        <v/>
      </c>
      <c r="Q87" s="515" t="n"/>
      <c r="R87" s="516" t="n"/>
      <c r="S87" s="295" t="n"/>
      <c r="T87" s="295" t="n"/>
      <c r="U87" s="295" t="n"/>
      <c r="V87" s="517" t="n"/>
      <c r="W87" s="516" t="n"/>
      <c r="X87" s="295" t="n"/>
      <c r="Y87" s="295" t="n"/>
      <c r="AA87" s="260">
        <f>R87</f>
        <v/>
      </c>
      <c r="AB87" s="260">
        <f>VLOOKUP(R87,W:Y,2,0)</f>
        <v/>
      </c>
      <c r="AC87" s="260">
        <f>VLOOKUP(R87,W:Y,3,0)</f>
        <v/>
      </c>
      <c r="AF87" s="517" t="n"/>
      <c r="AG87" s="516" t="n"/>
      <c r="AH87" s="295" t="n"/>
      <c r="AI87" s="295" t="n"/>
      <c r="AK87" s="260">
        <f>R87</f>
        <v/>
      </c>
      <c r="AL87" s="260">
        <f>VLOOKUP(R87,AG:AI,2,0)</f>
        <v/>
      </c>
      <c r="AM87" s="260">
        <f>VLOOKUP(R87,AG:AI,3,0)</f>
        <v/>
      </c>
      <c r="AR87" s="515" t="n"/>
      <c r="AS87" s="516" t="n"/>
      <c r="AT87" s="295" t="n"/>
      <c r="AU87" s="295" t="n"/>
      <c r="AV87" s="295" t="n"/>
      <c r="AW87" s="517" t="n"/>
      <c r="AX87" s="516" t="n"/>
      <c r="AY87" s="295" t="n"/>
      <c r="AZ87" s="295" t="n"/>
      <c r="BB87" s="260">
        <f>AS87</f>
        <v/>
      </c>
      <c r="BC87" s="260">
        <f>VLOOKUP(AS87,AX:AZ,2,0)</f>
        <v/>
      </c>
      <c r="BD87" s="260">
        <f>VLOOKUP(AS87,AX:AZ,3,0)</f>
        <v/>
      </c>
      <c r="BG87" s="515" t="n"/>
      <c r="BH87" s="516" t="n"/>
      <c r="BI87" s="295" t="n"/>
      <c r="BJ87" s="295" t="n"/>
      <c r="BK87" s="295" t="n"/>
      <c r="BL87" s="517" t="n"/>
      <c r="BM87" s="516" t="n"/>
      <c r="BN87" s="295" t="n"/>
      <c r="BO87" s="295" t="n"/>
      <c r="BQ87" s="260">
        <f>BH87</f>
        <v/>
      </c>
      <c r="BR87" s="260">
        <f>VLOOKUP(BH87,BM:BO,2,0)</f>
        <v/>
      </c>
      <c r="BS87" s="260">
        <f>VLOOKUP(BH87,BM:BO,3,0)</f>
        <v/>
      </c>
      <c r="BV87" s="517" t="n"/>
      <c r="BW87" s="516" t="n"/>
      <c r="BX87" s="295" t="n"/>
      <c r="BY87" s="295" t="n"/>
      <c r="CA87" s="260">
        <f>BH87</f>
        <v/>
      </c>
      <c r="CB87" s="260">
        <f>VLOOKUP(BH87,BW:BY,2,0)</f>
        <v/>
      </c>
      <c r="CC87" s="260">
        <f>VLOOKUP(BH87,BW:BY,3,0)</f>
        <v/>
      </c>
    </row>
    <row r="88" ht="13.5" customHeight="1" s="261">
      <c r="B88" s="515" t="n">
        <v>2022</v>
      </c>
      <c r="C88" s="516" t="inlineStr">
        <is>
          <t>Ilha de Man</t>
        </is>
      </c>
      <c r="D88" s="295" t="n">
        <v>4468</v>
      </c>
      <c r="E88" s="295" t="n">
        <v>1064</v>
      </c>
      <c r="F88" s="295" t="n"/>
      <c r="G88" s="517" t="n">
        <v>2021</v>
      </c>
      <c r="H88" s="516" t="inlineStr">
        <is>
          <t>Suazilândia</t>
        </is>
      </c>
      <c r="I88" s="295" t="n">
        <v>1175</v>
      </c>
      <c r="J88" s="295" t="n">
        <v>248</v>
      </c>
      <c r="L88" s="260">
        <f>C88</f>
        <v/>
      </c>
      <c r="M88" s="260">
        <f>VLOOKUP(C88,H:J,2,0)</f>
        <v/>
      </c>
      <c r="N88" s="260">
        <f>VLOOKUP(C88,H:J,3,0)</f>
        <v/>
      </c>
      <c r="Q88" s="515" t="n"/>
      <c r="R88" s="516" t="n"/>
      <c r="S88" s="295" t="n"/>
      <c r="T88" s="295" t="n"/>
      <c r="U88" s="295" t="n"/>
      <c r="V88" s="517" t="n"/>
      <c r="W88" s="516" t="n"/>
      <c r="X88" s="295" t="n"/>
      <c r="Y88" s="295" t="n"/>
      <c r="AA88" s="260">
        <f>R88</f>
        <v/>
      </c>
      <c r="AB88" s="260">
        <f>VLOOKUP(R88,W:Y,2,0)</f>
        <v/>
      </c>
      <c r="AC88" s="260">
        <f>VLOOKUP(R88,W:Y,3,0)</f>
        <v/>
      </c>
      <c r="AF88" s="517" t="n"/>
      <c r="AG88" s="516" t="n"/>
      <c r="AH88" s="295" t="n"/>
      <c r="AI88" s="295" t="n"/>
      <c r="AK88" s="260">
        <f>R88</f>
        <v/>
      </c>
      <c r="AL88" s="260">
        <f>VLOOKUP(R88,AG:AI,2,0)</f>
        <v/>
      </c>
      <c r="AM88" s="260">
        <f>VLOOKUP(R88,AG:AI,3,0)</f>
        <v/>
      </c>
      <c r="AR88" s="515" t="n"/>
      <c r="AS88" s="516" t="n"/>
      <c r="AT88" s="295" t="n"/>
      <c r="AU88" s="295" t="n"/>
      <c r="AV88" s="295" t="n"/>
      <c r="AW88" s="517" t="n"/>
      <c r="AX88" s="516" t="n"/>
      <c r="AY88" s="295" t="n"/>
      <c r="AZ88" s="295" t="n"/>
      <c r="BB88" s="260">
        <f>AS88</f>
        <v/>
      </c>
      <c r="BC88" s="260">
        <f>VLOOKUP(AS88,AX:AZ,2,0)</f>
        <v/>
      </c>
      <c r="BD88" s="260">
        <f>VLOOKUP(AS88,AX:AZ,3,0)</f>
        <v/>
      </c>
      <c r="BG88" s="515" t="n"/>
      <c r="BH88" s="516" t="n"/>
      <c r="BI88" s="295" t="n"/>
      <c r="BJ88" s="295" t="n"/>
      <c r="BK88" s="295" t="n"/>
      <c r="BL88" s="517" t="n"/>
      <c r="BM88" s="516" t="n"/>
      <c r="BN88" s="295" t="n"/>
      <c r="BO88" s="295" t="n"/>
      <c r="BQ88" s="260">
        <f>BH88</f>
        <v/>
      </c>
      <c r="BR88" s="260">
        <f>VLOOKUP(BH88,BM:BO,2,0)</f>
        <v/>
      </c>
      <c r="BS88" s="260">
        <f>VLOOKUP(BH88,BM:BO,3,0)</f>
        <v/>
      </c>
      <c r="BV88" s="517" t="n"/>
      <c r="BW88" s="516" t="n"/>
      <c r="BX88" s="295" t="n"/>
      <c r="BY88" s="295" t="n"/>
      <c r="CA88" s="260">
        <f>BH88</f>
        <v/>
      </c>
      <c r="CB88" s="260">
        <f>VLOOKUP(BH88,BW:BY,2,0)</f>
        <v/>
      </c>
      <c r="CC88" s="260">
        <f>VLOOKUP(BH88,BW:BY,3,0)</f>
        <v/>
      </c>
    </row>
    <row r="89" ht="13.5" customHeight="1" s="261">
      <c r="B89" s="515" t="n">
        <v>2022</v>
      </c>
      <c r="C89" s="516" t="inlineStr">
        <is>
          <t>Gibraltar</t>
        </is>
      </c>
      <c r="D89" s="295" t="n">
        <v>3997</v>
      </c>
      <c r="E89" s="295" t="n">
        <v>742</v>
      </c>
      <c r="F89" s="295" t="n"/>
      <c r="G89" s="517" t="n">
        <v>2021</v>
      </c>
      <c r="H89" s="516" t="inlineStr">
        <is>
          <t>Índia</t>
        </is>
      </c>
      <c r="I89" s="295" t="n">
        <v>859</v>
      </c>
      <c r="J89" s="295" t="n">
        <v>263</v>
      </c>
      <c r="L89" s="260">
        <f>C89</f>
        <v/>
      </c>
      <c r="M89" s="260">
        <f>VLOOKUP(C89,H:J,2,0)</f>
        <v/>
      </c>
      <c r="N89" s="260">
        <f>VLOOKUP(C89,H:J,3,0)</f>
        <v/>
      </c>
      <c r="Q89" s="515" t="n"/>
      <c r="R89" s="516" t="n"/>
      <c r="S89" s="295" t="n"/>
      <c r="T89" s="295" t="n"/>
      <c r="U89" s="295" t="n"/>
      <c r="V89" s="517" t="n"/>
      <c r="W89" s="516" t="n"/>
      <c r="X89" s="295" t="n"/>
      <c r="Y89" s="295" t="n"/>
      <c r="AA89" s="260">
        <f>R89</f>
        <v/>
      </c>
      <c r="AB89" s="260">
        <f>VLOOKUP(R89,W:Y,2,0)</f>
        <v/>
      </c>
      <c r="AC89" s="260">
        <f>VLOOKUP(R89,W:Y,3,0)</f>
        <v/>
      </c>
      <c r="AF89" s="517" t="n"/>
      <c r="AG89" s="516" t="n"/>
      <c r="AH89" s="295" t="n"/>
      <c r="AI89" s="295" t="n"/>
      <c r="AK89" s="260">
        <f>R89</f>
        <v/>
      </c>
      <c r="AL89" s="260">
        <f>VLOOKUP(R89,AG:AI,2,0)</f>
        <v/>
      </c>
      <c r="AM89" s="260">
        <f>VLOOKUP(R89,AG:AI,3,0)</f>
        <v/>
      </c>
      <c r="AR89" s="515" t="n"/>
      <c r="AS89" s="516" t="n"/>
      <c r="AT89" s="295" t="n"/>
      <c r="AU89" s="295" t="n"/>
      <c r="AV89" s="295" t="n"/>
      <c r="AW89" s="517" t="n"/>
      <c r="AX89" s="516" t="n"/>
      <c r="AY89" s="295" t="n"/>
      <c r="AZ89" s="295" t="n"/>
      <c r="BB89" s="260">
        <f>AS89</f>
        <v/>
      </c>
      <c r="BC89" s="260">
        <f>VLOOKUP(AS89,AX:AZ,2,0)</f>
        <v/>
      </c>
      <c r="BD89" s="260">
        <f>VLOOKUP(AS89,AX:AZ,3,0)</f>
        <v/>
      </c>
      <c r="BG89" s="515" t="n"/>
      <c r="BH89" s="516" t="n"/>
      <c r="BI89" s="295" t="n"/>
      <c r="BJ89" s="295" t="n"/>
      <c r="BK89" s="295" t="n"/>
      <c r="BL89" s="517" t="n"/>
      <c r="BM89" s="516" t="n"/>
      <c r="BN89" s="295" t="n"/>
      <c r="BO89" s="295" t="n"/>
      <c r="BQ89" s="260">
        <f>BH89</f>
        <v/>
      </c>
      <c r="BR89" s="260">
        <f>VLOOKUP(BH89,BM:BO,2,0)</f>
        <v/>
      </c>
      <c r="BS89" s="260">
        <f>VLOOKUP(BH89,BM:BO,3,0)</f>
        <v/>
      </c>
      <c r="BV89" s="517" t="n"/>
      <c r="BW89" s="516" t="n"/>
      <c r="BX89" s="295" t="n"/>
      <c r="BY89" s="295" t="n"/>
      <c r="CA89" s="260">
        <f>BH89</f>
        <v/>
      </c>
      <c r="CB89" s="260">
        <f>VLOOKUP(BH89,BW:BY,2,0)</f>
        <v/>
      </c>
      <c r="CC89" s="260">
        <f>VLOOKUP(BH89,BW:BY,3,0)</f>
        <v/>
      </c>
    </row>
    <row r="90" ht="13.5" customHeight="1" s="261">
      <c r="B90" s="515" t="n">
        <v>2022</v>
      </c>
      <c r="C90" s="516" t="inlineStr">
        <is>
          <t>Alemanha</t>
        </is>
      </c>
      <c r="D90" s="295" t="n">
        <v>3643</v>
      </c>
      <c r="E90" s="295" t="n">
        <v>992</v>
      </c>
      <c r="F90" s="295" t="n"/>
      <c r="G90" s="517" t="n">
        <v>2021</v>
      </c>
      <c r="H90" s="516" t="inlineStr">
        <is>
          <t>Vanuatu</t>
        </is>
      </c>
      <c r="I90" s="295" t="n">
        <v>664</v>
      </c>
      <c r="J90" s="295" t="n">
        <v>166</v>
      </c>
      <c r="L90" s="260">
        <f>C90</f>
        <v/>
      </c>
      <c r="M90" s="260">
        <f>VLOOKUP(C90,H:J,2,0)</f>
        <v/>
      </c>
      <c r="N90" s="260">
        <f>VLOOKUP(C90,H:J,3,0)</f>
        <v/>
      </c>
      <c r="Q90" s="515" t="n"/>
      <c r="R90" s="516" t="n"/>
      <c r="S90" s="295" t="n"/>
      <c r="T90" s="295" t="n"/>
      <c r="U90" s="295" t="n"/>
      <c r="V90" s="517" t="n"/>
      <c r="W90" s="516" t="n"/>
      <c r="X90" s="295" t="n"/>
      <c r="Y90" s="295" t="n"/>
      <c r="AA90" s="260">
        <f>R90</f>
        <v/>
      </c>
      <c r="AB90" s="260">
        <f>VLOOKUP(R90,W:Y,2,0)</f>
        <v/>
      </c>
      <c r="AC90" s="260">
        <f>VLOOKUP(R90,W:Y,3,0)</f>
        <v/>
      </c>
      <c r="AF90" s="517" t="n"/>
      <c r="AG90" s="516" t="n"/>
      <c r="AH90" s="295" t="n"/>
      <c r="AI90" s="295" t="n"/>
      <c r="AK90" s="260">
        <f>R90</f>
        <v/>
      </c>
      <c r="AL90" s="260">
        <f>VLOOKUP(R90,AG:AI,2,0)</f>
        <v/>
      </c>
      <c r="AM90" s="260">
        <f>VLOOKUP(R90,AG:AI,3,0)</f>
        <v/>
      </c>
      <c r="AR90" s="515" t="n"/>
      <c r="AS90" s="516" t="n"/>
      <c r="AT90" s="295" t="n"/>
      <c r="AU90" s="295" t="n"/>
      <c r="AV90" s="295" t="n"/>
      <c r="AW90" s="517" t="n"/>
      <c r="AX90" s="516" t="n"/>
      <c r="AY90" s="295" t="n"/>
      <c r="AZ90" s="295" t="n"/>
      <c r="BB90" s="260">
        <f>AS90</f>
        <v/>
      </c>
      <c r="BC90" s="260">
        <f>VLOOKUP(AS90,AX:AZ,2,0)</f>
        <v/>
      </c>
      <c r="BD90" s="260">
        <f>VLOOKUP(AS90,AX:AZ,3,0)</f>
        <v/>
      </c>
      <c r="BG90" s="515" t="n"/>
      <c r="BH90" s="516" t="n"/>
      <c r="BI90" s="295" t="n"/>
      <c r="BJ90" s="295" t="n"/>
      <c r="BK90" s="295" t="n"/>
      <c r="BL90" s="517" t="n"/>
      <c r="BM90" s="516" t="n"/>
      <c r="BN90" s="295" t="n"/>
      <c r="BO90" s="295" t="n"/>
      <c r="BQ90" s="260">
        <f>BH90</f>
        <v/>
      </c>
      <c r="BR90" s="260">
        <f>VLOOKUP(BH90,BM:BO,2,0)</f>
        <v/>
      </c>
      <c r="BS90" s="260">
        <f>VLOOKUP(BH90,BM:BO,3,0)</f>
        <v/>
      </c>
      <c r="BV90" s="517" t="n"/>
      <c r="BW90" s="516" t="n"/>
      <c r="BX90" s="295" t="n"/>
      <c r="BY90" s="295" t="n"/>
      <c r="CA90" s="260">
        <f>BH90</f>
        <v/>
      </c>
      <c r="CB90" s="260">
        <f>VLOOKUP(BH90,BW:BY,2,0)</f>
        <v/>
      </c>
      <c r="CC90" s="260">
        <f>VLOOKUP(BH90,BW:BY,3,0)</f>
        <v/>
      </c>
    </row>
    <row r="91" ht="13.5" customHeight="1" s="261">
      <c r="B91" s="515" t="n">
        <v>2022</v>
      </c>
      <c r="C91" s="516" t="inlineStr">
        <is>
          <t>Índia</t>
        </is>
      </c>
      <c r="D91" s="295" t="n">
        <v>2475</v>
      </c>
      <c r="E91" s="295" t="n">
        <v>722</v>
      </c>
      <c r="F91" s="295" t="n"/>
      <c r="G91" s="517" t="n">
        <v>2021</v>
      </c>
      <c r="H91" s="516" t="inlineStr">
        <is>
          <t>Luxemburgo</t>
        </is>
      </c>
      <c r="I91" s="295" t="n">
        <v>636</v>
      </c>
      <c r="J91" s="295" t="n">
        <v>148</v>
      </c>
      <c r="L91" s="260">
        <f>C91</f>
        <v/>
      </c>
      <c r="M91" s="260">
        <f>VLOOKUP(C91,H:J,2,0)</f>
        <v/>
      </c>
      <c r="N91" s="260">
        <f>VLOOKUP(C91,H:J,3,0)</f>
        <v/>
      </c>
      <c r="Q91" s="515" t="n"/>
      <c r="R91" s="516" t="n"/>
      <c r="S91" s="295" t="n"/>
      <c r="T91" s="295" t="n"/>
      <c r="U91" s="295" t="n"/>
      <c r="V91" s="517" t="n"/>
      <c r="W91" s="516" t="n"/>
      <c r="X91" s="295" t="n"/>
      <c r="Y91" s="295" t="n"/>
      <c r="AA91" s="260">
        <f>R91</f>
        <v/>
      </c>
      <c r="AB91" s="260">
        <f>VLOOKUP(R91,W:Y,2,0)</f>
        <v/>
      </c>
      <c r="AC91" s="260">
        <f>VLOOKUP(R91,W:Y,3,0)</f>
        <v/>
      </c>
      <c r="AF91" s="517" t="n"/>
      <c r="AG91" s="516" t="n"/>
      <c r="AH91" s="295" t="n"/>
      <c r="AI91" s="295" t="n"/>
      <c r="AK91" s="260">
        <f>R91</f>
        <v/>
      </c>
      <c r="AL91" s="260">
        <f>VLOOKUP(R91,AG:AI,2,0)</f>
        <v/>
      </c>
      <c r="AM91" s="260">
        <f>VLOOKUP(R91,AG:AI,3,0)</f>
        <v/>
      </c>
      <c r="AR91" s="515" t="n"/>
      <c r="AS91" s="516" t="n"/>
      <c r="AT91" s="295" t="n"/>
      <c r="AU91" s="295" t="n"/>
      <c r="AV91" s="295" t="n"/>
      <c r="AW91" s="517" t="n"/>
      <c r="AX91" s="516" t="n"/>
      <c r="AY91" s="295" t="n"/>
      <c r="AZ91" s="295" t="n"/>
      <c r="BB91" s="260">
        <f>AS91</f>
        <v/>
      </c>
      <c r="BC91" s="260">
        <f>VLOOKUP(AS91,AX:AZ,2,0)</f>
        <v/>
      </c>
      <c r="BD91" s="260">
        <f>VLOOKUP(AS91,AX:AZ,3,0)</f>
        <v/>
      </c>
      <c r="BG91" s="515" t="n"/>
      <c r="BH91" s="516" t="n"/>
      <c r="BI91" s="295" t="n"/>
      <c r="BJ91" s="295" t="n"/>
      <c r="BK91" s="295" t="n"/>
      <c r="BL91" s="517" t="n"/>
      <c r="BM91" s="516" t="n"/>
      <c r="BN91" s="295" t="n"/>
      <c r="BO91" s="295" t="n"/>
      <c r="BQ91" s="260">
        <f>BH91</f>
        <v/>
      </c>
      <c r="BR91" s="260">
        <f>VLOOKUP(BH91,BM:BO,2,0)</f>
        <v/>
      </c>
      <c r="BS91" s="260">
        <f>VLOOKUP(BH91,BM:BO,3,0)</f>
        <v/>
      </c>
      <c r="BV91" s="517" t="n"/>
      <c r="BW91" s="516" t="n"/>
      <c r="BX91" s="295" t="n"/>
      <c r="BY91" s="295" t="n"/>
      <c r="CA91" s="260">
        <f>BH91</f>
        <v/>
      </c>
      <c r="CB91" s="260">
        <f>VLOOKUP(BH91,BW:BY,2,0)</f>
        <v/>
      </c>
      <c r="CC91" s="260">
        <f>VLOOKUP(BH91,BW:BY,3,0)</f>
        <v/>
      </c>
    </row>
    <row r="92" ht="13.5" customHeight="1" s="261">
      <c r="B92" s="515" t="n">
        <v>2022</v>
      </c>
      <c r="C92" s="516" t="inlineStr">
        <is>
          <t>Falkland (Malvinas)</t>
        </is>
      </c>
      <c r="D92" s="295" t="n">
        <v>2111</v>
      </c>
      <c r="E92" s="295" t="n">
        <v>415</v>
      </c>
      <c r="F92" s="295" t="n"/>
      <c r="G92" s="517" t="n">
        <v>2021</v>
      </c>
      <c r="H92" s="516" t="inlineStr">
        <is>
          <t>Colômbia</t>
        </is>
      </c>
      <c r="I92" s="295" t="n">
        <v>588</v>
      </c>
      <c r="J92" s="295" t="n">
        <v>128</v>
      </c>
      <c r="L92" s="260">
        <f>C92</f>
        <v/>
      </c>
      <c r="M92" s="260">
        <f>VLOOKUP(C92,H:J,2,0)</f>
        <v/>
      </c>
      <c r="N92" s="260">
        <f>VLOOKUP(C92,H:J,3,0)</f>
        <v/>
      </c>
      <c r="Q92" s="515" t="n"/>
      <c r="R92" s="516" t="n"/>
      <c r="S92" s="295" t="n"/>
      <c r="T92" s="295" t="n"/>
      <c r="U92" s="295" t="n"/>
      <c r="V92" s="517" t="n"/>
      <c r="W92" s="516" t="n"/>
      <c r="X92" s="295" t="n"/>
      <c r="Y92" s="295" t="n"/>
      <c r="AA92" s="260">
        <f>R92</f>
        <v/>
      </c>
      <c r="AB92" s="260">
        <f>VLOOKUP(R92,W:Y,2,0)</f>
        <v/>
      </c>
      <c r="AC92" s="260">
        <f>VLOOKUP(R92,W:Y,3,0)</f>
        <v/>
      </c>
      <c r="AF92" s="517" t="n"/>
      <c r="AG92" s="516" t="n"/>
      <c r="AH92" s="295" t="n"/>
      <c r="AI92" s="295" t="n"/>
      <c r="AK92" s="260">
        <f>R92</f>
        <v/>
      </c>
      <c r="AL92" s="260">
        <f>VLOOKUP(R92,AG:AI,2,0)</f>
        <v/>
      </c>
      <c r="AM92" s="260">
        <f>VLOOKUP(R92,AG:AI,3,0)</f>
        <v/>
      </c>
      <c r="AR92" s="515" t="n"/>
      <c r="AS92" s="516" t="n"/>
      <c r="AT92" s="295" t="n"/>
      <c r="AU92" s="295" t="n"/>
      <c r="AV92" s="295" t="n"/>
      <c r="AW92" s="517" t="n"/>
      <c r="AX92" s="516" t="n"/>
      <c r="AY92" s="295" t="n"/>
      <c r="AZ92" s="295" t="n"/>
      <c r="BB92" s="260">
        <f>AS92</f>
        <v/>
      </c>
      <c r="BC92" s="260">
        <f>VLOOKUP(AS92,AX:AZ,2,0)</f>
        <v/>
      </c>
      <c r="BD92" s="260">
        <f>VLOOKUP(AS92,AX:AZ,3,0)</f>
        <v/>
      </c>
      <c r="BG92" s="515" t="n"/>
      <c r="BH92" s="516" t="n"/>
      <c r="BI92" s="295" t="n"/>
      <c r="BJ92" s="295" t="n"/>
      <c r="BK92" s="295" t="n"/>
      <c r="BL92" s="517" t="n"/>
      <c r="BM92" s="516" t="n"/>
      <c r="BN92" s="295" t="n"/>
      <c r="BO92" s="295" t="n"/>
      <c r="BQ92" s="260">
        <f>BH92</f>
        <v/>
      </c>
      <c r="BR92" s="260">
        <f>VLOOKUP(BH92,BM:BO,2,0)</f>
        <v/>
      </c>
      <c r="BS92" s="260">
        <f>VLOOKUP(BH92,BM:BO,3,0)</f>
        <v/>
      </c>
      <c r="BV92" s="517" t="n"/>
      <c r="BW92" s="516" t="n"/>
      <c r="BX92" s="295" t="n"/>
      <c r="BY92" s="295" t="n"/>
      <c r="CA92" s="260">
        <f>BH92</f>
        <v/>
      </c>
      <c r="CB92" s="260">
        <f>VLOOKUP(BH92,BW:BY,2,0)</f>
        <v/>
      </c>
      <c r="CC92" s="260">
        <f>VLOOKUP(BH92,BW:BY,3,0)</f>
        <v/>
      </c>
    </row>
    <row r="93" ht="13.5" customHeight="1" s="261">
      <c r="B93" s="515" t="n">
        <v>2022</v>
      </c>
      <c r="C93" s="516" t="inlineStr">
        <is>
          <t>Montserrat</t>
        </is>
      </c>
      <c r="D93" s="295" t="n">
        <v>1741</v>
      </c>
      <c r="E93" s="295" t="n">
        <v>750</v>
      </c>
      <c r="F93" s="295" t="n"/>
      <c r="G93" s="517" t="n">
        <v>2021</v>
      </c>
      <c r="H93" s="516" t="inlineStr">
        <is>
          <t>Benin</t>
        </is>
      </c>
      <c r="I93" s="295" t="n">
        <v>479</v>
      </c>
      <c r="J93" s="295" t="n">
        <v>250</v>
      </c>
      <c r="L93" s="260">
        <f>C93</f>
        <v/>
      </c>
      <c r="M93" s="260">
        <f>VLOOKUP(C93,H:J,2,0)</f>
        <v/>
      </c>
      <c r="N93" s="260">
        <f>VLOOKUP(C93,H:J,3,0)</f>
        <v/>
      </c>
      <c r="Q93" s="515" t="n"/>
      <c r="R93" s="516" t="n"/>
      <c r="S93" s="295" t="n"/>
      <c r="T93" s="295" t="n"/>
      <c r="U93" s="295" t="n"/>
      <c r="V93" s="517" t="n"/>
      <c r="W93" s="516" t="n"/>
      <c r="X93" s="295" t="n"/>
      <c r="Y93" s="295" t="n"/>
      <c r="AA93" s="260">
        <f>R93</f>
        <v/>
      </c>
      <c r="AB93" s="260">
        <f>VLOOKUP(R93,W:Y,2,0)</f>
        <v/>
      </c>
      <c r="AC93" s="260">
        <f>VLOOKUP(R93,W:Y,3,0)</f>
        <v/>
      </c>
      <c r="AF93" s="517" t="n"/>
      <c r="AG93" s="516" t="n"/>
      <c r="AH93" s="295" t="n"/>
      <c r="AI93" s="295" t="n"/>
      <c r="AK93" s="260">
        <f>R93</f>
        <v/>
      </c>
      <c r="AL93" s="260">
        <f>VLOOKUP(R93,AG:AI,2,0)</f>
        <v/>
      </c>
      <c r="AM93" s="260">
        <f>VLOOKUP(R93,AG:AI,3,0)</f>
        <v/>
      </c>
      <c r="AR93" s="515" t="n"/>
      <c r="AS93" s="516" t="n"/>
      <c r="AT93" s="295" t="n"/>
      <c r="AU93" s="295" t="n"/>
      <c r="AV93" s="295" t="n"/>
      <c r="AW93" s="517" t="n"/>
      <c r="AX93" s="516" t="n"/>
      <c r="AY93" s="295" t="n"/>
      <c r="AZ93" s="295" t="n"/>
      <c r="BB93" s="260">
        <f>AS93</f>
        <v/>
      </c>
      <c r="BC93" s="260">
        <f>VLOOKUP(AS93,AX:AZ,2,0)</f>
        <v/>
      </c>
      <c r="BD93" s="260">
        <f>VLOOKUP(AS93,AX:AZ,3,0)</f>
        <v/>
      </c>
      <c r="BG93" s="515" t="n"/>
      <c r="BH93" s="516" t="n"/>
      <c r="BI93" s="295" t="n"/>
      <c r="BJ93" s="295" t="n"/>
      <c r="BK93" s="295" t="n"/>
      <c r="BL93" s="517" t="n"/>
      <c r="BM93" s="516" t="n"/>
      <c r="BN93" s="295" t="n"/>
      <c r="BO93" s="295" t="n"/>
      <c r="BQ93" s="260">
        <f>BH93</f>
        <v/>
      </c>
      <c r="BR93" s="260">
        <f>VLOOKUP(BH93,BM:BO,2,0)</f>
        <v/>
      </c>
      <c r="BS93" s="260">
        <f>VLOOKUP(BH93,BM:BO,3,0)</f>
        <v/>
      </c>
      <c r="BV93" s="517" t="n"/>
      <c r="BW93" s="516" t="n"/>
      <c r="BX93" s="295" t="n"/>
      <c r="BY93" s="295" t="n"/>
      <c r="CA93" s="260">
        <f>BH93</f>
        <v/>
      </c>
      <c r="CB93" s="260">
        <f>VLOOKUP(BH93,BW:BY,2,0)</f>
        <v/>
      </c>
      <c r="CC93" s="260">
        <f>VLOOKUP(BH93,BW:BY,3,0)</f>
        <v/>
      </c>
    </row>
    <row r="94" ht="13.5" customHeight="1" s="261">
      <c r="B94" s="515" t="n">
        <v>2022</v>
      </c>
      <c r="C94" s="516" t="inlineStr">
        <is>
          <t>Luxemburgo</t>
        </is>
      </c>
      <c r="D94" s="295" t="n">
        <v>1581</v>
      </c>
      <c r="E94" s="295" t="n">
        <v>206</v>
      </c>
      <c r="F94" s="295" t="n"/>
      <c r="G94" s="517" t="n">
        <v>2021</v>
      </c>
      <c r="H94" s="516" t="inlineStr">
        <is>
          <t>Gibraltar</t>
        </is>
      </c>
      <c r="I94" s="295" t="n">
        <v>408</v>
      </c>
      <c r="J94" s="295" t="n">
        <v>93</v>
      </c>
      <c r="L94" s="260">
        <f>C94</f>
        <v/>
      </c>
      <c r="M94" s="260">
        <f>VLOOKUP(C94,H:J,2,0)</f>
        <v/>
      </c>
      <c r="N94" s="260">
        <f>VLOOKUP(C94,H:J,3,0)</f>
        <v/>
      </c>
      <c r="Q94" s="515" t="n"/>
      <c r="R94" s="516" t="n"/>
      <c r="S94" s="295" t="n"/>
      <c r="T94" s="295" t="n"/>
      <c r="U94" s="295" t="n"/>
      <c r="V94" s="517" t="n"/>
      <c r="W94" s="516" t="n"/>
      <c r="X94" s="295" t="n"/>
      <c r="Y94" s="295" t="n"/>
      <c r="AA94" s="260">
        <f>R94</f>
        <v/>
      </c>
      <c r="AB94" s="260">
        <f>VLOOKUP(R94,W:Y,2,0)</f>
        <v/>
      </c>
      <c r="AC94" s="260">
        <f>VLOOKUP(R94,W:Y,3,0)</f>
        <v/>
      </c>
      <c r="AF94" s="517" t="n"/>
      <c r="AG94" s="516" t="n"/>
      <c r="AH94" s="295" t="n"/>
      <c r="AI94" s="295" t="n"/>
      <c r="AK94" s="260">
        <f>R94</f>
        <v/>
      </c>
      <c r="AL94" s="260">
        <f>VLOOKUP(R94,AG:AI,2,0)</f>
        <v/>
      </c>
      <c r="AM94" s="260">
        <f>VLOOKUP(R94,AG:AI,3,0)</f>
        <v/>
      </c>
      <c r="AR94" s="515" t="n"/>
      <c r="AS94" s="516" t="n"/>
      <c r="AT94" s="295" t="n"/>
      <c r="AU94" s="295" t="n"/>
      <c r="AV94" s="295" t="n"/>
      <c r="AW94" s="517" t="n"/>
      <c r="AX94" s="516" t="n"/>
      <c r="AY94" s="295" t="n"/>
      <c r="AZ94" s="295" t="n"/>
      <c r="BB94" s="260">
        <f>AS94</f>
        <v/>
      </c>
      <c r="BC94" s="260">
        <f>VLOOKUP(AS94,AX:AZ,2,0)</f>
        <v/>
      </c>
      <c r="BD94" s="260">
        <f>VLOOKUP(AS94,AX:AZ,3,0)</f>
        <v/>
      </c>
      <c r="BG94" s="515" t="n"/>
      <c r="BH94" s="516" t="n"/>
      <c r="BI94" s="295" t="n"/>
      <c r="BJ94" s="295" t="n"/>
      <c r="BK94" s="295" t="n"/>
      <c r="BL94" s="517" t="n"/>
      <c r="BM94" s="516" t="n"/>
      <c r="BN94" s="295" t="n"/>
      <c r="BO94" s="295" t="n"/>
      <c r="BQ94" s="260">
        <f>BH94</f>
        <v/>
      </c>
      <c r="BR94" s="260">
        <f>VLOOKUP(BH94,BM:BO,2,0)</f>
        <v/>
      </c>
      <c r="BS94" s="260">
        <f>VLOOKUP(BH94,BM:BO,3,0)</f>
        <v/>
      </c>
      <c r="BV94" s="517" t="n"/>
      <c r="BW94" s="516" t="n"/>
      <c r="BX94" s="295" t="n"/>
      <c r="BY94" s="295" t="n"/>
      <c r="CA94" s="260">
        <f>BH94</f>
        <v/>
      </c>
      <c r="CB94" s="260">
        <f>VLOOKUP(BH94,BW:BY,2,0)</f>
        <v/>
      </c>
      <c r="CC94" s="260">
        <f>VLOOKUP(BH94,BW:BY,3,0)</f>
        <v/>
      </c>
    </row>
    <row r="95" ht="13.5" customHeight="1" s="261">
      <c r="B95" s="515" t="n">
        <v>2022</v>
      </c>
      <c r="C95" s="516" t="inlineStr">
        <is>
          <t>França</t>
        </is>
      </c>
      <c r="D95" s="295" t="n">
        <v>1535</v>
      </c>
      <c r="E95" s="295" t="n">
        <v>273</v>
      </c>
      <c r="F95" s="295" t="n"/>
      <c r="G95" s="517" t="n">
        <v>2021</v>
      </c>
      <c r="H95" s="516" t="inlineStr">
        <is>
          <t>Irlanda</t>
        </is>
      </c>
      <c r="I95" s="295" t="n">
        <v>271</v>
      </c>
      <c r="J95" s="295" t="n">
        <v>80</v>
      </c>
      <c r="L95" s="260">
        <f>C95</f>
        <v/>
      </c>
      <c r="M95" s="260">
        <f>VLOOKUP(C95,H:J,2,0)</f>
        <v/>
      </c>
      <c r="N95" s="260">
        <f>VLOOKUP(C95,H:J,3,0)</f>
        <v/>
      </c>
      <c r="Q95" s="515" t="n"/>
      <c r="R95" s="516" t="n"/>
      <c r="S95" s="295" t="n"/>
      <c r="T95" s="295" t="n"/>
      <c r="U95" s="295" t="n"/>
      <c r="V95" s="517" t="n"/>
      <c r="W95" s="516" t="n"/>
      <c r="X95" s="295" t="n"/>
      <c r="Y95" s="295" t="n"/>
      <c r="AA95" s="260">
        <f>R95</f>
        <v/>
      </c>
      <c r="AB95" s="260">
        <f>VLOOKUP(R95,W:Y,2,0)</f>
        <v/>
      </c>
      <c r="AC95" s="260">
        <f>VLOOKUP(R95,W:Y,3,0)</f>
        <v/>
      </c>
      <c r="AF95" s="517" t="n"/>
      <c r="AG95" s="516" t="n"/>
      <c r="AH95" s="295" t="n"/>
      <c r="AI95" s="295" t="n"/>
      <c r="AK95" s="260">
        <f>R95</f>
        <v/>
      </c>
      <c r="AL95" s="260">
        <f>VLOOKUP(R95,AG:AI,2,0)</f>
        <v/>
      </c>
      <c r="AM95" s="260">
        <f>VLOOKUP(R95,AG:AI,3,0)</f>
        <v/>
      </c>
      <c r="AR95" s="515" t="n"/>
      <c r="AS95" s="516" t="n"/>
      <c r="AT95" s="295" t="n"/>
      <c r="AU95" s="295" t="n"/>
      <c r="AV95" s="295" t="n"/>
      <c r="AW95" s="517" t="n"/>
      <c r="AX95" s="516" t="n"/>
      <c r="AY95" s="295" t="n"/>
      <c r="AZ95" s="295" t="n"/>
      <c r="BB95" s="260">
        <f>AS95</f>
        <v/>
      </c>
      <c r="BC95" s="260">
        <f>VLOOKUP(AS95,AX:AZ,2,0)</f>
        <v/>
      </c>
      <c r="BD95" s="260">
        <f>VLOOKUP(AS95,AX:AZ,3,0)</f>
        <v/>
      </c>
      <c r="BG95" s="515" t="n"/>
      <c r="BH95" s="516" t="n"/>
      <c r="BI95" s="295" t="n"/>
      <c r="BJ95" s="295" t="n"/>
      <c r="BK95" s="295" t="n"/>
      <c r="BL95" s="517" t="n"/>
      <c r="BM95" s="516" t="n"/>
      <c r="BN95" s="295" t="n"/>
      <c r="BO95" s="295" t="n"/>
      <c r="BQ95" s="260">
        <f>BH95</f>
        <v/>
      </c>
      <c r="BR95" s="260">
        <f>VLOOKUP(BH95,BM:BO,2,0)</f>
        <v/>
      </c>
      <c r="BS95" s="260">
        <f>VLOOKUP(BH95,BM:BO,3,0)</f>
        <v/>
      </c>
      <c r="BV95" s="517" t="n"/>
      <c r="BW95" s="516" t="n"/>
      <c r="BX95" s="295" t="n"/>
      <c r="BY95" s="295" t="n"/>
      <c r="CA95" s="260">
        <f>BH95</f>
        <v/>
      </c>
      <c r="CB95" s="260">
        <f>VLOOKUP(BH95,BW:BY,2,0)</f>
        <v/>
      </c>
      <c r="CC95" s="260">
        <f>VLOOKUP(BH95,BW:BY,3,0)</f>
        <v/>
      </c>
    </row>
    <row r="96" ht="13.5" customHeight="1" s="261">
      <c r="B96" s="515" t="n">
        <v>2022</v>
      </c>
      <c r="C96" s="516" t="inlineStr">
        <is>
          <t>Vanuatu</t>
        </is>
      </c>
      <c r="D96" s="295" t="n">
        <v>1484</v>
      </c>
      <c r="E96" s="295" t="n">
        <v>410</v>
      </c>
      <c r="F96" s="295" t="n"/>
      <c r="G96" s="517" t="n">
        <v>2021</v>
      </c>
      <c r="H96" s="516" t="inlineStr">
        <is>
          <t>Tuvalu</t>
        </is>
      </c>
      <c r="I96" s="295" t="n">
        <v>224</v>
      </c>
      <c r="J96" s="295" t="n">
        <v>60</v>
      </c>
      <c r="L96" s="260">
        <f>C96</f>
        <v/>
      </c>
      <c r="M96" s="260">
        <f>VLOOKUP(C96,H:J,2,0)</f>
        <v/>
      </c>
      <c r="N96" s="260">
        <f>VLOOKUP(C96,H:J,3,0)</f>
        <v/>
      </c>
      <c r="Q96" s="515" t="n"/>
      <c r="R96" s="516" t="n"/>
      <c r="S96" s="295" t="n"/>
      <c r="T96" s="295" t="n"/>
      <c r="U96" s="295" t="n"/>
      <c r="V96" s="517" t="n"/>
      <c r="W96" s="516" t="n"/>
      <c r="X96" s="295" t="n"/>
      <c r="Y96" s="295" t="n"/>
      <c r="AA96" s="260">
        <f>R96</f>
        <v/>
      </c>
      <c r="AB96" s="260">
        <f>VLOOKUP(R96,W:Y,2,0)</f>
        <v/>
      </c>
      <c r="AC96" s="260">
        <f>VLOOKUP(R96,W:Y,3,0)</f>
        <v/>
      </c>
      <c r="AF96" s="517" t="n"/>
      <c r="AG96" s="516" t="n"/>
      <c r="AH96" s="295" t="n"/>
      <c r="AI96" s="295" t="n"/>
      <c r="AK96" s="260">
        <f>R96</f>
        <v/>
      </c>
      <c r="AL96" s="260">
        <f>VLOOKUP(R96,AG:AI,2,0)</f>
        <v/>
      </c>
      <c r="AM96" s="260">
        <f>VLOOKUP(R96,AG:AI,3,0)</f>
        <v/>
      </c>
      <c r="AR96" s="515" t="n"/>
      <c r="AS96" s="516" t="n"/>
      <c r="AT96" s="295" t="n"/>
      <c r="AU96" s="295" t="n"/>
      <c r="AV96" s="295" t="n"/>
      <c r="AW96" s="517" t="n"/>
      <c r="AX96" s="516" t="n"/>
      <c r="AY96" s="295" t="n"/>
      <c r="AZ96" s="295" t="n"/>
      <c r="BB96" s="260">
        <f>AS96</f>
        <v/>
      </c>
      <c r="BC96" s="260">
        <f>VLOOKUP(AS96,AX:AZ,2,0)</f>
        <v/>
      </c>
      <c r="BD96" s="260">
        <f>VLOOKUP(AS96,AX:AZ,3,0)</f>
        <v/>
      </c>
      <c r="BG96" s="515" t="n"/>
      <c r="BH96" s="516" t="n"/>
      <c r="BI96" s="295" t="n"/>
      <c r="BJ96" s="295" t="n"/>
      <c r="BK96" s="295" t="n"/>
      <c r="BL96" s="517" t="n"/>
      <c r="BM96" s="516" t="n"/>
      <c r="BN96" s="295" t="n"/>
      <c r="BO96" s="295" t="n"/>
      <c r="BQ96" s="260">
        <f>BH96</f>
        <v/>
      </c>
      <c r="BR96" s="260">
        <f>VLOOKUP(BH96,BM:BO,2,0)</f>
        <v/>
      </c>
      <c r="BS96" s="260">
        <f>VLOOKUP(BH96,BM:BO,3,0)</f>
        <v/>
      </c>
      <c r="BV96" s="517" t="n"/>
      <c r="BW96" s="516" t="n"/>
      <c r="BX96" s="295" t="n"/>
      <c r="BY96" s="295" t="n"/>
      <c r="CA96" s="260">
        <f>BH96</f>
        <v/>
      </c>
      <c r="CB96" s="260">
        <f>VLOOKUP(BH96,BW:BY,2,0)</f>
        <v/>
      </c>
      <c r="CC96" s="260">
        <f>VLOOKUP(BH96,BW:BY,3,0)</f>
        <v/>
      </c>
    </row>
    <row r="97" ht="13.5" customHeight="1" s="261">
      <c r="B97" s="515" t="n">
        <v>2022</v>
      </c>
      <c r="C97" s="516" t="inlineStr">
        <is>
          <t>Irlanda</t>
        </is>
      </c>
      <c r="D97" s="295" t="n">
        <v>1411</v>
      </c>
      <c r="E97" s="295" t="n">
        <v>332</v>
      </c>
      <c r="F97" s="295" t="n"/>
      <c r="G97" s="517" t="n">
        <v>2021</v>
      </c>
      <c r="H97" s="516" t="inlineStr">
        <is>
          <t>Catar</t>
        </is>
      </c>
      <c r="I97" s="295" t="n">
        <v>143</v>
      </c>
      <c r="J97" s="295" t="n">
        <v>40</v>
      </c>
      <c r="L97" s="260">
        <f>C97</f>
        <v/>
      </c>
      <c r="M97" s="260">
        <f>VLOOKUP(C97,H:J,2,0)</f>
        <v/>
      </c>
      <c r="N97" s="260">
        <f>VLOOKUP(C97,H:J,3,0)</f>
        <v/>
      </c>
      <c r="Q97" s="515" t="n"/>
      <c r="R97" s="516" t="n"/>
      <c r="S97" s="295" t="n"/>
      <c r="T97" s="295" t="n"/>
      <c r="U97" s="295" t="n"/>
      <c r="V97" s="517" t="n"/>
      <c r="W97" s="516" t="n"/>
      <c r="X97" s="295" t="n"/>
      <c r="Y97" s="295" t="n"/>
      <c r="AA97" s="260">
        <f>R97</f>
        <v/>
      </c>
      <c r="AB97" s="260">
        <f>VLOOKUP(R97,W:Y,2,0)</f>
        <v/>
      </c>
      <c r="AC97" s="260">
        <f>VLOOKUP(R97,W:Y,3,0)</f>
        <v/>
      </c>
      <c r="AF97" s="517" t="n"/>
      <c r="AG97" s="516" t="n"/>
      <c r="AH97" s="295" t="n"/>
      <c r="AI97" s="295" t="n"/>
      <c r="AK97" s="260">
        <f>R97</f>
        <v/>
      </c>
      <c r="AL97" s="260">
        <f>VLOOKUP(R97,AG:AI,2,0)</f>
        <v/>
      </c>
      <c r="AM97" s="260">
        <f>VLOOKUP(R97,AG:AI,3,0)</f>
        <v/>
      </c>
      <c r="AR97" s="515" t="n"/>
      <c r="AS97" s="516" t="n"/>
      <c r="AT97" s="295" t="n"/>
      <c r="AU97" s="295" t="n"/>
      <c r="AV97" s="295" t="n"/>
      <c r="AW97" s="517" t="n"/>
      <c r="AX97" s="516" t="n"/>
      <c r="AY97" s="295" t="n"/>
      <c r="AZ97" s="295" t="n"/>
      <c r="BB97" s="260">
        <f>AS97</f>
        <v/>
      </c>
      <c r="BC97" s="260">
        <f>VLOOKUP(AS97,AX:AZ,2,0)</f>
        <v/>
      </c>
      <c r="BD97" s="260">
        <f>VLOOKUP(AS97,AX:AZ,3,0)</f>
        <v/>
      </c>
      <c r="BG97" s="515" t="n"/>
      <c r="BH97" s="516" t="n"/>
      <c r="BI97" s="295" t="n"/>
      <c r="BJ97" s="295" t="n"/>
      <c r="BK97" s="295" t="n"/>
      <c r="BL97" s="517" t="n"/>
      <c r="BM97" s="516" t="n"/>
      <c r="BN97" s="295" t="n"/>
      <c r="BO97" s="295" t="n"/>
      <c r="BQ97" s="260">
        <f>BH97</f>
        <v/>
      </c>
      <c r="BR97" s="260">
        <f>VLOOKUP(BH97,BM:BO,2,0)</f>
        <v/>
      </c>
      <c r="BS97" s="260">
        <f>VLOOKUP(BH97,BM:BO,3,0)</f>
        <v/>
      </c>
      <c r="BV97" s="517" t="n"/>
      <c r="BW97" s="516" t="n"/>
      <c r="BX97" s="295" t="n"/>
      <c r="BY97" s="295" t="n"/>
      <c r="CA97" s="260">
        <f>BH97</f>
        <v/>
      </c>
      <c r="CB97" s="260">
        <f>VLOOKUP(BH97,BW:BY,2,0)</f>
        <v/>
      </c>
      <c r="CC97" s="260">
        <f>VLOOKUP(BH97,BW:BY,3,0)</f>
        <v/>
      </c>
    </row>
    <row r="98" ht="13.5" customHeight="1" s="261">
      <c r="B98" s="515" t="n">
        <v>2022</v>
      </c>
      <c r="C98" s="516" t="inlineStr">
        <is>
          <t>Bélgica</t>
        </is>
      </c>
      <c r="D98" s="295" t="n">
        <v>1129</v>
      </c>
      <c r="E98" s="295" t="n">
        <v>157</v>
      </c>
      <c r="F98" s="295" t="n"/>
      <c r="G98" s="517" t="n">
        <v>2021</v>
      </c>
      <c r="H98" s="516" t="inlineStr">
        <is>
          <t>Croácia</t>
        </is>
      </c>
      <c r="I98" s="295" t="n">
        <v>125</v>
      </c>
      <c r="J98" s="295" t="n">
        <v>45</v>
      </c>
      <c r="L98" s="260">
        <f>C98</f>
        <v/>
      </c>
      <c r="M98" s="260">
        <f>VLOOKUP(C98,H:J,2,0)</f>
        <v/>
      </c>
      <c r="N98" s="260">
        <f>VLOOKUP(C98,H:J,3,0)</f>
        <v/>
      </c>
      <c r="Q98" s="515" t="n"/>
      <c r="R98" s="516" t="n"/>
      <c r="S98" s="295" t="n"/>
      <c r="T98" s="295" t="n"/>
      <c r="U98" s="295" t="n"/>
      <c r="V98" s="517" t="n"/>
      <c r="W98" s="516" t="n"/>
      <c r="X98" s="295" t="n"/>
      <c r="Y98" s="295" t="n"/>
      <c r="AA98" s="260">
        <f>R98</f>
        <v/>
      </c>
      <c r="AB98" s="260">
        <f>VLOOKUP(R98,W:Y,2,0)</f>
        <v/>
      </c>
      <c r="AC98" s="260">
        <f>VLOOKUP(R98,W:Y,3,0)</f>
        <v/>
      </c>
      <c r="AF98" s="517" t="n"/>
      <c r="AG98" s="516" t="n"/>
      <c r="AH98" s="295" t="n"/>
      <c r="AI98" s="295" t="n"/>
      <c r="AK98" s="260">
        <f>R98</f>
        <v/>
      </c>
      <c r="AL98" s="260">
        <f>VLOOKUP(R98,AG:AI,2,0)</f>
        <v/>
      </c>
      <c r="AM98" s="260">
        <f>VLOOKUP(R98,AG:AI,3,0)</f>
        <v/>
      </c>
      <c r="AR98" s="515" t="n"/>
      <c r="AS98" s="516" t="n"/>
      <c r="AT98" s="295" t="n"/>
      <c r="AU98" s="295" t="n"/>
      <c r="AV98" s="295" t="n"/>
      <c r="AW98" s="517" t="n"/>
      <c r="AX98" s="516" t="n"/>
      <c r="AY98" s="295" t="n"/>
      <c r="AZ98" s="295" t="n"/>
      <c r="BB98" s="260">
        <f>AS98</f>
        <v/>
      </c>
      <c r="BC98" s="260">
        <f>VLOOKUP(AS98,AX:AZ,2,0)</f>
        <v/>
      </c>
      <c r="BD98" s="260">
        <f>VLOOKUP(AS98,AX:AZ,3,0)</f>
        <v/>
      </c>
      <c r="BG98" s="515" t="n"/>
      <c r="BH98" s="516" t="n"/>
      <c r="BI98" s="295" t="n"/>
      <c r="BJ98" s="295" t="n"/>
      <c r="BK98" s="295" t="n"/>
      <c r="BL98" s="517" t="n"/>
      <c r="BM98" s="516" t="n"/>
      <c r="BN98" s="295" t="n"/>
      <c r="BO98" s="295" t="n"/>
      <c r="BQ98" s="260">
        <f>BH98</f>
        <v/>
      </c>
      <c r="BR98" s="260">
        <f>VLOOKUP(BH98,BM:BO,2,0)</f>
        <v/>
      </c>
      <c r="BS98" s="260">
        <f>VLOOKUP(BH98,BM:BO,3,0)</f>
        <v/>
      </c>
      <c r="BV98" s="517" t="n"/>
      <c r="BW98" s="516" t="n"/>
      <c r="BX98" s="295" t="n"/>
      <c r="BY98" s="295" t="n"/>
      <c r="CA98" s="260">
        <f>BH98</f>
        <v/>
      </c>
      <c r="CB98" s="260">
        <f>VLOOKUP(BH98,BW:BY,2,0)</f>
        <v/>
      </c>
      <c r="CC98" s="260">
        <f>VLOOKUP(BH98,BW:BY,3,0)</f>
        <v/>
      </c>
    </row>
    <row r="99" ht="13.5" customHeight="1" s="261">
      <c r="B99" s="515" t="n">
        <v>2022</v>
      </c>
      <c r="C99" s="516" t="inlineStr">
        <is>
          <t>Nova Zelândia</t>
        </is>
      </c>
      <c r="D99" s="295" t="n">
        <v>1060</v>
      </c>
      <c r="E99" s="295" t="n">
        <v>806</v>
      </c>
      <c r="F99" s="295" t="n"/>
      <c r="G99" s="517" t="n">
        <v>2021</v>
      </c>
      <c r="H99" s="516" t="inlineStr">
        <is>
          <t>Micronésia</t>
        </is>
      </c>
      <c r="I99" s="295" t="n">
        <v>120</v>
      </c>
      <c r="J99" s="295" t="n">
        <v>46</v>
      </c>
      <c r="L99" s="260">
        <f>C99</f>
        <v/>
      </c>
      <c r="M99" s="260">
        <f>VLOOKUP(C99,H:J,2,0)</f>
        <v/>
      </c>
      <c r="N99" s="260">
        <f>VLOOKUP(C99,H:J,3,0)</f>
        <v/>
      </c>
      <c r="Q99" s="515" t="n"/>
      <c r="R99" s="516" t="n"/>
      <c r="S99" s="295" t="n"/>
      <c r="T99" s="295" t="n"/>
      <c r="U99" s="295" t="n"/>
      <c r="V99" s="517" t="n"/>
      <c r="W99" s="516" t="n"/>
      <c r="X99" s="295" t="n"/>
      <c r="Y99" s="295" t="n"/>
      <c r="AA99" s="260">
        <f>R99</f>
        <v/>
      </c>
      <c r="AB99" s="260">
        <f>VLOOKUP(R99,W:Y,2,0)</f>
        <v/>
      </c>
      <c r="AC99" s="260">
        <f>VLOOKUP(R99,W:Y,3,0)</f>
        <v/>
      </c>
      <c r="AF99" s="517" t="n"/>
      <c r="AG99" s="516" t="n"/>
      <c r="AH99" s="295" t="n"/>
      <c r="AI99" s="295" t="n"/>
      <c r="AK99" s="260">
        <f>R99</f>
        <v/>
      </c>
      <c r="AL99" s="260">
        <f>VLOOKUP(R99,AG:AI,2,0)</f>
        <v/>
      </c>
      <c r="AM99" s="260">
        <f>VLOOKUP(R99,AG:AI,3,0)</f>
        <v/>
      </c>
      <c r="AR99" s="515" t="n"/>
      <c r="AS99" s="516" t="n"/>
      <c r="AT99" s="295" t="n"/>
      <c r="AU99" s="295" t="n"/>
      <c r="AV99" s="295" t="n"/>
      <c r="AW99" s="517" t="n"/>
      <c r="AX99" s="516" t="n"/>
      <c r="AY99" s="295" t="n"/>
      <c r="AZ99" s="295" t="n"/>
      <c r="BB99" s="260">
        <f>AS99</f>
        <v/>
      </c>
      <c r="BC99" s="260">
        <f>VLOOKUP(AS99,AX:AZ,2,0)</f>
        <v/>
      </c>
      <c r="BD99" s="260">
        <f>VLOOKUP(AS99,AX:AZ,3,0)</f>
        <v/>
      </c>
      <c r="BG99" s="515" t="n"/>
      <c r="BH99" s="516" t="n"/>
      <c r="BI99" s="295" t="n"/>
      <c r="BJ99" s="295" t="n"/>
      <c r="BK99" s="295" t="n"/>
      <c r="BL99" s="517" t="n"/>
      <c r="BM99" s="516" t="n"/>
      <c r="BN99" s="295" t="n"/>
      <c r="BO99" s="295" t="n"/>
      <c r="BQ99" s="260">
        <f>BH99</f>
        <v/>
      </c>
      <c r="BR99" s="260">
        <f>VLOOKUP(BH99,BM:BO,2,0)</f>
        <v/>
      </c>
      <c r="BS99" s="260">
        <f>VLOOKUP(BH99,BM:BO,3,0)</f>
        <v/>
      </c>
      <c r="BV99" s="517" t="n"/>
      <c r="BW99" s="516" t="n"/>
      <c r="BX99" s="295" t="n"/>
      <c r="BY99" s="295" t="n"/>
      <c r="CA99" s="260">
        <f>BH99</f>
        <v/>
      </c>
      <c r="CB99" s="260">
        <f>VLOOKUP(BH99,BW:BY,2,0)</f>
        <v/>
      </c>
      <c r="CC99" s="260">
        <f>VLOOKUP(BH99,BW:BY,3,0)</f>
        <v/>
      </c>
    </row>
    <row r="100" ht="13.5" customHeight="1" s="261">
      <c r="B100" s="515" t="n">
        <v>2022</v>
      </c>
      <c r="C100" s="516" t="inlineStr">
        <is>
          <t>São Vicente e Granadinas</t>
        </is>
      </c>
      <c r="D100" s="295" t="n">
        <v>971</v>
      </c>
      <c r="E100" s="295" t="n">
        <v>237</v>
      </c>
      <c r="F100" s="295" t="n"/>
      <c r="G100" s="517" t="n">
        <v>2021</v>
      </c>
      <c r="H100" s="516" t="inlineStr">
        <is>
          <t>Omã</t>
        </is>
      </c>
      <c r="I100" s="295" t="n">
        <v>98</v>
      </c>
      <c r="J100" s="295" t="n">
        <v>10</v>
      </c>
      <c r="L100" s="260">
        <f>C100</f>
        <v/>
      </c>
      <c r="M100" s="260">
        <f>VLOOKUP(C100,H:J,2,0)</f>
        <v/>
      </c>
      <c r="N100" s="260">
        <f>VLOOKUP(C100,H:J,3,0)</f>
        <v/>
      </c>
      <c r="Q100" s="515" t="n"/>
      <c r="R100" s="516" t="n"/>
      <c r="S100" s="295" t="n"/>
      <c r="T100" s="295" t="n"/>
      <c r="U100" s="295" t="n"/>
      <c r="V100" s="517" t="n"/>
      <c r="W100" s="516" t="n"/>
      <c r="X100" s="295" t="n"/>
      <c r="Y100" s="295" t="n"/>
      <c r="AA100" s="260">
        <f>R100</f>
        <v/>
      </c>
      <c r="AB100" s="260">
        <f>VLOOKUP(R100,W:Y,2,0)</f>
        <v/>
      </c>
      <c r="AC100" s="260">
        <f>VLOOKUP(R100,W:Y,3,0)</f>
        <v/>
      </c>
      <c r="AF100" s="517" t="n"/>
      <c r="AG100" s="516" t="n"/>
      <c r="AH100" s="295" t="n"/>
      <c r="AI100" s="295" t="n"/>
      <c r="AK100" s="260">
        <f>R100</f>
        <v/>
      </c>
      <c r="AL100" s="260">
        <f>VLOOKUP(R100,AG:AI,2,0)</f>
        <v/>
      </c>
      <c r="AM100" s="260">
        <f>VLOOKUP(R100,AG:AI,3,0)</f>
        <v/>
      </c>
      <c r="AR100" s="515" t="n"/>
      <c r="AS100" s="516" t="n"/>
      <c r="AT100" s="295" t="n"/>
      <c r="AU100" s="295" t="n"/>
      <c r="AV100" s="295" t="n"/>
      <c r="AW100" s="517" t="n"/>
      <c r="AX100" s="516" t="n"/>
      <c r="AY100" s="295" t="n"/>
      <c r="AZ100" s="295" t="n"/>
      <c r="BB100" s="260">
        <f>AS100</f>
        <v/>
      </c>
      <c r="BC100" s="260">
        <f>VLOOKUP(AS100,AX:AZ,2,0)</f>
        <v/>
      </c>
      <c r="BD100" s="260">
        <f>VLOOKUP(AS100,AX:AZ,3,0)</f>
        <v/>
      </c>
      <c r="BG100" s="515" t="n"/>
      <c r="BH100" s="516" t="n"/>
      <c r="BI100" s="295" t="n"/>
      <c r="BJ100" s="295" t="n"/>
      <c r="BK100" s="295" t="n"/>
      <c r="BL100" s="517" t="n"/>
      <c r="BM100" s="516" t="n"/>
      <c r="BN100" s="295" t="n"/>
      <c r="BO100" s="295" t="n"/>
      <c r="BQ100" s="260">
        <f>BH100</f>
        <v/>
      </c>
      <c r="BR100" s="260">
        <f>VLOOKUP(BH100,BM:BO,2,0)</f>
        <v/>
      </c>
      <c r="BS100" s="260">
        <f>VLOOKUP(BH100,BM:BO,3,0)</f>
        <v/>
      </c>
      <c r="BV100" s="517" t="n"/>
      <c r="BW100" s="516" t="n"/>
      <c r="BX100" s="295" t="n"/>
      <c r="BY100" s="295" t="n"/>
      <c r="CA100" s="260">
        <f>BH100</f>
        <v/>
      </c>
      <c r="CB100" s="260">
        <f>VLOOKUP(BH100,BW:BY,2,0)</f>
        <v/>
      </c>
      <c r="CC100" s="260">
        <f>VLOOKUP(BH100,BW:BY,3,0)</f>
        <v/>
      </c>
    </row>
    <row r="101" ht="13.5" customHeight="1" s="261">
      <c r="B101" s="515" t="n">
        <v>2022</v>
      </c>
      <c r="C101" s="516" t="inlineStr">
        <is>
          <t>Bangladesh</t>
        </is>
      </c>
      <c r="D101" s="295" t="n">
        <v>719</v>
      </c>
      <c r="E101" s="295" t="n">
        <v>198</v>
      </c>
      <c r="F101" s="295" t="n"/>
      <c r="G101" s="517" t="n">
        <v>2021</v>
      </c>
      <c r="H101" s="516" t="inlineStr">
        <is>
          <t>Papua Nova Guiné</t>
        </is>
      </c>
      <c r="I101" s="295" t="n">
        <v>93</v>
      </c>
      <c r="J101" s="295" t="n">
        <v>15</v>
      </c>
      <c r="L101" s="260">
        <f>C101</f>
        <v/>
      </c>
      <c r="M101" s="260">
        <f>VLOOKUP(C101,H:J,2,0)</f>
        <v/>
      </c>
      <c r="N101" s="260">
        <f>VLOOKUP(C101,H:J,3,0)</f>
        <v/>
      </c>
      <c r="Q101" s="515" t="n"/>
      <c r="R101" s="516" t="n"/>
      <c r="S101" s="295" t="n"/>
      <c r="T101" s="295" t="n"/>
      <c r="U101" s="295" t="n"/>
      <c r="V101" s="517" t="n"/>
      <c r="W101" s="516" t="n"/>
      <c r="X101" s="295" t="n"/>
      <c r="Y101" s="295" t="n"/>
      <c r="AA101" s="260">
        <f>R101</f>
        <v/>
      </c>
      <c r="AB101" s="260">
        <f>VLOOKUP(R101,W:Y,2,0)</f>
        <v/>
      </c>
      <c r="AC101" s="260">
        <f>VLOOKUP(R101,W:Y,3,0)</f>
        <v/>
      </c>
      <c r="AF101" s="517" t="n"/>
      <c r="AG101" s="516" t="n"/>
      <c r="AH101" s="295" t="n"/>
      <c r="AI101" s="295" t="n"/>
      <c r="AK101" s="260">
        <f>R101</f>
        <v/>
      </c>
      <c r="AL101" s="260">
        <f>VLOOKUP(R101,AG:AI,2,0)</f>
        <v/>
      </c>
      <c r="AM101" s="260">
        <f>VLOOKUP(R101,AG:AI,3,0)</f>
        <v/>
      </c>
      <c r="AR101" s="515" t="n"/>
      <c r="AS101" s="516" t="n"/>
      <c r="AT101" s="295" t="n"/>
      <c r="AU101" s="295" t="n"/>
      <c r="AV101" s="295" t="n"/>
      <c r="AW101" s="517" t="n"/>
      <c r="AX101" s="516" t="n"/>
      <c r="AY101" s="295" t="n"/>
      <c r="AZ101" s="295" t="n"/>
      <c r="BB101" s="260">
        <f>AS101</f>
        <v/>
      </c>
      <c r="BC101" s="260">
        <f>VLOOKUP(AS101,AX:AZ,2,0)</f>
        <v/>
      </c>
      <c r="BD101" s="260">
        <f>VLOOKUP(AS101,AX:AZ,3,0)</f>
        <v/>
      </c>
      <c r="BG101" s="515" t="n"/>
      <c r="BH101" s="516" t="n"/>
      <c r="BI101" s="295" t="n"/>
      <c r="BJ101" s="295" t="n"/>
      <c r="BK101" s="295" t="n"/>
      <c r="BL101" s="517" t="n"/>
      <c r="BM101" s="516" t="n"/>
      <c r="BN101" s="295" t="n"/>
      <c r="BO101" s="295" t="n"/>
      <c r="BQ101" s="260">
        <f>BH101</f>
        <v/>
      </c>
      <c r="BR101" s="260">
        <f>VLOOKUP(BH101,BM:BO,2,0)</f>
        <v/>
      </c>
      <c r="BS101" s="260">
        <f>VLOOKUP(BH101,BM:BO,3,0)</f>
        <v/>
      </c>
      <c r="BV101" s="517" t="n"/>
      <c r="BW101" s="516" t="n"/>
      <c r="BX101" s="295" t="n"/>
      <c r="BY101" s="295" t="n"/>
      <c r="CA101" s="260">
        <f>BH101</f>
        <v/>
      </c>
      <c r="CB101" s="260">
        <f>VLOOKUP(BH101,BW:BY,2,0)</f>
        <v/>
      </c>
      <c r="CC101" s="260">
        <f>VLOOKUP(BH101,BW:BY,3,0)</f>
        <v/>
      </c>
    </row>
    <row r="102" ht="13.5" customHeight="1" s="261">
      <c r="B102" s="515" t="n">
        <v>2022</v>
      </c>
      <c r="C102" s="516" t="inlineStr">
        <is>
          <t>Montenegro</t>
        </is>
      </c>
      <c r="D102" s="295" t="n">
        <v>363</v>
      </c>
      <c r="E102" s="295" t="n">
        <v>55</v>
      </c>
      <c r="F102" s="295" t="n"/>
      <c r="G102" s="517" t="n">
        <v>2021</v>
      </c>
      <c r="H102" s="516" t="inlineStr">
        <is>
          <t>Marrocos</t>
        </is>
      </c>
      <c r="I102" s="295" t="n">
        <v>81</v>
      </c>
      <c r="J102" s="295" t="n">
        <v>42</v>
      </c>
      <c r="L102" s="260">
        <f>C102</f>
        <v/>
      </c>
      <c r="M102" s="260">
        <f>VLOOKUP(C102,H:J,2,0)</f>
        <v/>
      </c>
      <c r="N102" s="260">
        <f>VLOOKUP(C102,H:J,3,0)</f>
        <v/>
      </c>
      <c r="Q102" s="515" t="n"/>
      <c r="R102" s="516" t="n"/>
      <c r="S102" s="295" t="n"/>
      <c r="T102" s="295" t="n"/>
      <c r="U102" s="295" t="n"/>
      <c r="V102" s="517" t="n"/>
      <c r="W102" s="516" t="n"/>
      <c r="X102" s="295" t="n"/>
      <c r="Y102" s="295" t="n"/>
      <c r="AA102" s="260">
        <f>R102</f>
        <v/>
      </c>
      <c r="AB102" s="260">
        <f>VLOOKUP(R102,W:Y,2,0)</f>
        <v/>
      </c>
      <c r="AC102" s="260">
        <f>VLOOKUP(R102,W:Y,3,0)</f>
        <v/>
      </c>
      <c r="AF102" s="517" t="n"/>
      <c r="AG102" s="516" t="n"/>
      <c r="AH102" s="295" t="n"/>
      <c r="AI102" s="295" t="n"/>
      <c r="AK102" s="260">
        <f>R102</f>
        <v/>
      </c>
      <c r="AL102" s="260">
        <f>VLOOKUP(R102,AG:AI,2,0)</f>
        <v/>
      </c>
      <c r="AM102" s="260">
        <f>VLOOKUP(R102,AG:AI,3,0)</f>
        <v/>
      </c>
      <c r="AR102" s="515" t="n"/>
      <c r="AS102" s="516" t="n"/>
      <c r="AT102" s="295" t="n"/>
      <c r="AU102" s="295" t="n"/>
      <c r="AV102" s="295" t="n"/>
      <c r="AW102" s="517" t="n"/>
      <c r="AX102" s="516" t="n"/>
      <c r="AY102" s="295" t="n"/>
      <c r="AZ102" s="295" t="n"/>
      <c r="BB102" s="260">
        <f>AS102</f>
        <v/>
      </c>
      <c r="BC102" s="260">
        <f>VLOOKUP(AS102,AX:AZ,2,0)</f>
        <v/>
      </c>
      <c r="BD102" s="260">
        <f>VLOOKUP(AS102,AX:AZ,3,0)</f>
        <v/>
      </c>
      <c r="BG102" s="515" t="n"/>
      <c r="BH102" s="516" t="n"/>
      <c r="BI102" s="295" t="n"/>
      <c r="BJ102" s="295" t="n"/>
      <c r="BK102" s="295" t="n"/>
      <c r="BL102" s="517" t="n"/>
      <c r="BM102" s="516" t="n"/>
      <c r="BN102" s="295" t="n"/>
      <c r="BO102" s="295" t="n"/>
      <c r="BQ102" s="260">
        <f>BH102</f>
        <v/>
      </c>
      <c r="BR102" s="260">
        <f>VLOOKUP(BH102,BM:BO,2,0)</f>
        <v/>
      </c>
      <c r="BS102" s="260">
        <f>VLOOKUP(BH102,BM:BO,3,0)</f>
        <v/>
      </c>
      <c r="BV102" s="517" t="n"/>
      <c r="BW102" s="516" t="n"/>
      <c r="BX102" s="295" t="n"/>
      <c r="BY102" s="295" t="n"/>
      <c r="CA102" s="260">
        <f>BH102</f>
        <v/>
      </c>
      <c r="CB102" s="260">
        <f>VLOOKUP(BH102,BW:BY,2,0)</f>
        <v/>
      </c>
      <c r="CC102" s="260">
        <f>VLOOKUP(BH102,BW:BY,3,0)</f>
        <v/>
      </c>
    </row>
    <row r="103" ht="13.5" customHeight="1" s="261">
      <c r="B103" s="515" t="n">
        <v>2022</v>
      </c>
      <c r="C103" s="516" t="inlineStr">
        <is>
          <t>Croácia</t>
        </is>
      </c>
      <c r="D103" s="295" t="n">
        <v>335</v>
      </c>
      <c r="E103" s="295" t="n">
        <v>96</v>
      </c>
      <c r="F103" s="295" t="n"/>
      <c r="G103" s="517" t="n">
        <v>2021</v>
      </c>
      <c r="H103" s="516" t="inlineStr">
        <is>
          <t>Taiwan (Formosa)</t>
        </is>
      </c>
      <c r="I103" s="295" t="n">
        <v>71</v>
      </c>
      <c r="J103" s="295" t="n">
        <v>15</v>
      </c>
      <c r="L103" s="260">
        <f>C103</f>
        <v/>
      </c>
      <c r="M103" s="260">
        <f>VLOOKUP(C103,H:J,2,0)</f>
        <v/>
      </c>
      <c r="N103" s="260">
        <f>VLOOKUP(C103,H:J,3,0)</f>
        <v/>
      </c>
      <c r="Q103" s="515" t="n"/>
      <c r="R103" s="516" t="n"/>
      <c r="S103" s="295" t="n"/>
      <c r="T103" s="295" t="n"/>
      <c r="U103" s="295" t="n"/>
      <c r="V103" s="517" t="n"/>
      <c r="W103" s="516" t="n"/>
      <c r="X103" s="295" t="n"/>
      <c r="Y103" s="295" t="n"/>
      <c r="AA103" s="260">
        <f>R103</f>
        <v/>
      </c>
      <c r="AB103" s="260">
        <f>VLOOKUP(R103,W:Y,2,0)</f>
        <v/>
      </c>
      <c r="AC103" s="260">
        <f>VLOOKUP(R103,W:Y,3,0)</f>
        <v/>
      </c>
      <c r="AF103" s="517" t="n"/>
      <c r="AG103" s="516" t="n"/>
      <c r="AH103" s="295" t="n"/>
      <c r="AI103" s="295" t="n"/>
      <c r="AK103" s="260">
        <f>R103</f>
        <v/>
      </c>
      <c r="AL103" s="260">
        <f>VLOOKUP(R103,AG:AI,2,0)</f>
        <v/>
      </c>
      <c r="AM103" s="260">
        <f>VLOOKUP(R103,AG:AI,3,0)</f>
        <v/>
      </c>
      <c r="AR103" s="515" t="n"/>
      <c r="AS103" s="516" t="n"/>
      <c r="AT103" s="295" t="n"/>
      <c r="AU103" s="295" t="n"/>
      <c r="AV103" s="295" t="n"/>
      <c r="AW103" s="517" t="n"/>
      <c r="AX103" s="516" t="n"/>
      <c r="AY103" s="295" t="n"/>
      <c r="AZ103" s="295" t="n"/>
      <c r="BB103" s="260">
        <f>AS103</f>
        <v/>
      </c>
      <c r="BC103" s="260">
        <f>VLOOKUP(AS103,AX:AZ,2,0)</f>
        <v/>
      </c>
      <c r="BD103" s="260">
        <f>VLOOKUP(AS103,AX:AZ,3,0)</f>
        <v/>
      </c>
      <c r="BG103" s="515" t="n"/>
      <c r="BH103" s="516" t="n"/>
      <c r="BI103" s="295" t="n"/>
      <c r="BJ103" s="295" t="n"/>
      <c r="BK103" s="295" t="n"/>
      <c r="BL103" s="517" t="n"/>
      <c r="BM103" s="516" t="n"/>
      <c r="BN103" s="295" t="n"/>
      <c r="BO103" s="295" t="n"/>
      <c r="BQ103" s="260">
        <f>BH103</f>
        <v/>
      </c>
      <c r="BR103" s="260">
        <f>VLOOKUP(BH103,BM:BO,2,0)</f>
        <v/>
      </c>
      <c r="BS103" s="260">
        <f>VLOOKUP(BH103,BM:BO,3,0)</f>
        <v/>
      </c>
      <c r="BV103" s="517" t="n"/>
      <c r="BW103" s="516" t="n"/>
      <c r="BX103" s="295" t="n"/>
      <c r="BY103" s="295" t="n"/>
      <c r="CA103" s="260">
        <f>BH103</f>
        <v/>
      </c>
      <c r="CB103" s="260">
        <f>VLOOKUP(BH103,BW:BY,2,0)</f>
        <v/>
      </c>
      <c r="CC103" s="260">
        <f>VLOOKUP(BH103,BW:BY,3,0)</f>
        <v/>
      </c>
    </row>
    <row r="104" ht="13.5" customHeight="1" s="261">
      <c r="B104" s="301" t="n">
        <v>2022</v>
      </c>
      <c r="C104" s="260" t="inlineStr">
        <is>
          <t>Camarões</t>
        </is>
      </c>
      <c r="D104" s="260" t="n">
        <v>333</v>
      </c>
      <c r="E104" s="260" t="n">
        <v>105</v>
      </c>
      <c r="G104" s="292" t="n">
        <v>2021</v>
      </c>
      <c r="H104" s="260" t="inlineStr">
        <is>
          <t>Arábia Saudita</t>
        </is>
      </c>
      <c r="I104" s="260" t="n">
        <v>29</v>
      </c>
      <c r="J104" s="260" t="n">
        <v>6</v>
      </c>
    </row>
    <row r="105" ht="13.5" customHeight="1" s="261">
      <c r="B105" s="301" t="n">
        <v>2022</v>
      </c>
      <c r="C105" s="260" t="inlineStr">
        <is>
          <t>Taiwan (Formosa)</t>
        </is>
      </c>
      <c r="D105" s="260" t="n">
        <v>292</v>
      </c>
      <c r="E105" s="260" t="n">
        <v>119</v>
      </c>
      <c r="G105" s="292" t="n">
        <v>2021</v>
      </c>
      <c r="H105" s="260" t="inlineStr">
        <is>
          <t>São Vicente e Granadinas</t>
        </is>
      </c>
      <c r="I105" s="260" t="n">
        <v>24</v>
      </c>
      <c r="J105" s="260" t="n">
        <v>26</v>
      </c>
    </row>
    <row r="106" ht="13.5" customHeight="1" s="261">
      <c r="B106" s="301" t="n">
        <v>2022</v>
      </c>
      <c r="C106" s="260" t="inlineStr">
        <is>
          <t>Comores</t>
        </is>
      </c>
      <c r="D106" s="260" t="n">
        <v>136</v>
      </c>
      <c r="E106" s="260" t="n">
        <v>26</v>
      </c>
    </row>
    <row r="107" ht="13.5" customHeight="1" s="261">
      <c r="B107" s="301" t="n">
        <v>2022</v>
      </c>
      <c r="C107" s="260" t="inlineStr">
        <is>
          <t>Palau</t>
        </is>
      </c>
      <c r="D107" s="260" t="n">
        <v>118</v>
      </c>
      <c r="E107" s="260" t="n">
        <v>45</v>
      </c>
    </row>
    <row r="108" ht="13.5" customHeight="1" s="261">
      <c r="B108" s="301" t="n">
        <v>2022</v>
      </c>
      <c r="C108" s="260" t="inlineStr">
        <is>
          <t>Síria</t>
        </is>
      </c>
      <c r="D108" s="260" t="n">
        <v>63</v>
      </c>
      <c r="E108" s="260" t="n">
        <v>30</v>
      </c>
    </row>
    <row r="109" ht="13.5" customHeight="1" s="261">
      <c r="B109" s="301" t="n">
        <v>2022</v>
      </c>
      <c r="C109" s="260" t="inlineStr">
        <is>
          <t>Togo</t>
        </is>
      </c>
      <c r="D109" s="260" t="n">
        <v>49</v>
      </c>
      <c r="E109" s="260" t="n">
        <v>35</v>
      </c>
    </row>
    <row r="110" ht="13.5" customHeight="1" s="261">
      <c r="B110" s="301" t="n">
        <v>2022</v>
      </c>
      <c r="C110" s="260" t="inlineStr">
        <is>
          <t>Serra Leoa</t>
        </is>
      </c>
      <c r="D110" s="260" t="n">
        <v>4</v>
      </c>
      <c r="E110" s="260" t="n">
        <v>1</v>
      </c>
    </row>
  </sheetData>
  <mergeCells count="10">
    <mergeCell ref="A1:A36"/>
    <mergeCell ref="F1:F36"/>
    <mergeCell ref="P1:P19"/>
    <mergeCell ref="U1:U36"/>
    <mergeCell ref="AE1:AE24"/>
    <mergeCell ref="AQ1:AQ30"/>
    <mergeCell ref="AV1:AV33"/>
    <mergeCell ref="BF1:BF19"/>
    <mergeCell ref="BK1:BK36"/>
    <mergeCell ref="BU1:BU24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CC13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C2" activeCellId="1" sqref="C104:D110 BC2"/>
    </sheetView>
  </sheetViews>
  <sheetFormatPr baseColWidth="8" defaultColWidth="8.58984375" defaultRowHeight="13.5" zeroHeight="0" outlineLevelRow="0"/>
  <cols>
    <col width="6.54" customWidth="1" style="260" min="1" max="1"/>
    <col width="6.27" customWidth="1" style="301" min="2" max="2"/>
    <col width="16.45" customWidth="1" style="260" min="3" max="3"/>
    <col width="17.18" customWidth="1" style="260" min="4" max="4"/>
    <col width="12.44" customWidth="1" style="260" min="5" max="5"/>
    <col width="5.72" customWidth="1" style="260" min="6" max="6"/>
    <col width="6.18" customWidth="1" style="292" min="7" max="7"/>
    <col width="16.72" customWidth="1" style="260" min="8" max="8"/>
    <col width="15.45" customWidth="1" style="260" min="9" max="9"/>
    <col width="14.28" customWidth="1" style="260" min="10" max="10"/>
    <col width="6.01" customWidth="1" style="260" min="11" max="11"/>
    <col width="20.27" customWidth="1" style="260" min="12" max="12"/>
    <col width="16.54" customWidth="1" style="260" min="13" max="13"/>
    <col width="15.72" customWidth="1" style="260" min="14" max="14"/>
    <col width="4.71" customWidth="1" style="260" min="15" max="15"/>
    <col width="6.54" customWidth="1" style="260" min="16" max="16"/>
    <col width="6.27" customWidth="1" style="301" min="17" max="17"/>
    <col width="17.27" customWidth="1" style="260" min="18" max="18"/>
    <col width="14.81" customWidth="1" style="260" min="19" max="19"/>
    <col width="11.27" customWidth="1" style="260" min="20" max="20"/>
    <col width="6.72" customWidth="1" style="260" min="21" max="21"/>
    <col width="6.18" customWidth="1" style="292" min="22" max="22"/>
    <col width="16.72" customWidth="1" style="260" min="23" max="23"/>
    <col width="15.45" customWidth="1" style="260" min="24" max="24"/>
    <col width="14.28" customWidth="1" style="260" min="25" max="25"/>
    <col width="5.43" customWidth="1" style="260" min="26" max="26"/>
    <col width="20.27" customWidth="1" style="260" min="27" max="27"/>
    <col width="16.54" customWidth="1" style="260" min="28" max="28"/>
    <col width="15.72" customWidth="1" style="260" min="29" max="29"/>
    <col width="4.71" customWidth="1" style="260" min="30" max="30"/>
    <col width="6.54" customWidth="1" style="260" min="31" max="31"/>
    <col width="6.18" customWidth="1" style="292" min="32" max="32"/>
    <col width="16.72" customWidth="1" style="260" min="33" max="33"/>
    <col width="15.45" customWidth="1" style="260" min="34" max="34"/>
    <col width="14.28" customWidth="1" style="260" min="35" max="35"/>
    <col width="5.43" customWidth="1" style="260" min="36" max="36"/>
    <col width="20.27" customWidth="1" style="260" min="37" max="37"/>
    <col width="16.54" customWidth="1" style="260" min="38" max="38"/>
    <col width="15.72" customWidth="1" style="260" min="39" max="39"/>
    <col width="4.29" customWidth="1" style="260" min="40" max="40"/>
    <col width="4.17" customWidth="1" style="510" min="41" max="41"/>
    <col width="3.54" customWidth="1" style="260" min="42" max="42"/>
    <col width="6.54" customWidth="1" style="260" min="43" max="43"/>
    <col width="6.27" customWidth="1" style="301" min="44" max="44"/>
    <col width="17.27" customWidth="1" style="260" min="45" max="45"/>
    <col width="14.81" customWidth="1" style="260" min="46" max="46"/>
    <col width="11.27" customWidth="1" style="260" min="47" max="47"/>
    <col width="5.72" customWidth="1" style="260" min="48" max="48"/>
    <col width="6.18" customWidth="1" style="292" min="49" max="49"/>
    <col width="16.72" customWidth="1" style="260" min="50" max="50"/>
    <col width="15.45" customWidth="1" style="260" min="51" max="51"/>
    <col width="14.28" customWidth="1" style="260" min="52" max="52"/>
    <col width="6.01" customWidth="1" style="260" min="53" max="53"/>
    <col width="20.27" customWidth="1" style="260" min="54" max="54"/>
    <col width="16.54" customWidth="1" style="260" min="55" max="55"/>
    <col width="15.72" customWidth="1" style="260" min="56" max="56"/>
    <col width="4.71" customWidth="1" style="260" min="57" max="57"/>
    <col width="6.54" customWidth="1" style="260" min="58" max="58"/>
    <col width="6.27" customWidth="1" style="301" min="59" max="59"/>
    <col width="17.27" customWidth="1" style="260" min="60" max="60"/>
    <col width="14.81" customWidth="1" style="260" min="61" max="61"/>
    <col width="11.27" customWidth="1" style="260" min="62" max="62"/>
    <col width="6.72" customWidth="1" style="260" min="63" max="63"/>
    <col width="6.18" customWidth="1" style="292" min="64" max="64"/>
    <col width="16.72" customWidth="1" style="260" min="65" max="65"/>
    <col width="15.45" customWidth="1" style="260" min="66" max="66"/>
    <col width="14.28" customWidth="1" style="260" min="67" max="67"/>
    <col width="5.43" customWidth="1" style="260" min="68" max="68"/>
    <col width="20.27" customWidth="1" style="260" min="69" max="69"/>
    <col width="16.54" customWidth="1" style="260" min="70" max="70"/>
    <col width="15.72" customWidth="1" style="260" min="71" max="71"/>
    <col width="4.71" customWidth="1" style="260" min="72" max="72"/>
    <col width="6.54" customWidth="1" style="260" min="73" max="73"/>
    <col width="6.18" customWidth="1" style="292" min="74" max="74"/>
    <col width="16.72" customWidth="1" style="260" min="75" max="75"/>
    <col width="15.45" customWidth="1" style="260" min="76" max="76"/>
    <col width="14.28" customWidth="1" style="260" min="77" max="77"/>
    <col width="5.43" customWidth="1" style="260" min="78" max="78"/>
    <col width="20.27" customWidth="1" style="260" min="79" max="79"/>
    <col width="16.54" customWidth="1" style="260" min="80" max="80"/>
    <col width="15.72" customWidth="1" style="260" min="81" max="81"/>
    <col width="7.54" customWidth="1" style="260" min="82" max="82"/>
  </cols>
  <sheetData>
    <row r="1" ht="15" customHeight="1" s="261">
      <c r="A1" s="511" t="inlineStr">
        <is>
          <t>ACUMULADO NO ANO ATUAL - BRASIL</t>
        </is>
      </c>
      <c r="B1" s="512" t="inlineStr">
        <is>
          <t>Ano</t>
        </is>
      </c>
      <c r="C1" s="513" t="inlineStr">
        <is>
          <t>Países</t>
        </is>
      </c>
      <c r="D1" s="301" t="inlineStr">
        <is>
          <t>Valor FOB (US$)</t>
        </is>
      </c>
      <c r="E1" s="301" t="inlineStr">
        <is>
          <t>Quilograma Líquido</t>
        </is>
      </c>
      <c r="F1" s="511" t="inlineStr">
        <is>
          <t>ACUMULADO NO ANO ANTERIOR - BRASIL</t>
        </is>
      </c>
      <c r="G1" s="512" t="inlineStr">
        <is>
          <t>Ano</t>
        </is>
      </c>
      <c r="H1" s="513" t="inlineStr">
        <is>
          <t>Países</t>
        </is>
      </c>
      <c r="I1" s="301" t="inlineStr">
        <is>
          <t>Valor FOB (US$)</t>
        </is>
      </c>
      <c r="J1" s="301" t="inlineStr">
        <is>
          <t>Quilograma Líquido</t>
        </is>
      </c>
      <c r="L1" s="513" t="inlineStr">
        <is>
          <t>Países</t>
        </is>
      </c>
      <c r="M1" s="301" t="inlineStr">
        <is>
          <t>Valor FOB (US$)</t>
        </is>
      </c>
      <c r="N1" s="301" t="inlineStr">
        <is>
          <t>kg Líquido</t>
        </is>
      </c>
      <c r="P1" s="511" t="inlineStr">
        <is>
          <t>MÊS ATUAL - BRASIL</t>
        </is>
      </c>
      <c r="Q1" s="512" t="inlineStr">
        <is>
          <t>Ano</t>
        </is>
      </c>
      <c r="R1" s="513" t="inlineStr">
        <is>
          <t>Países</t>
        </is>
      </c>
      <c r="S1" s="301" t="inlineStr">
        <is>
          <t>Valor FOB (US$)</t>
        </is>
      </c>
      <c r="T1" s="301" t="inlineStr">
        <is>
          <t>Quilograma Líquido</t>
        </is>
      </c>
      <c r="U1" s="511" t="inlineStr">
        <is>
          <t>MESMO MÊS DO ANO ANTERIOR - BRASIL</t>
        </is>
      </c>
      <c r="V1" s="512" t="inlineStr">
        <is>
          <t>Ano</t>
        </is>
      </c>
      <c r="W1" s="513" t="inlineStr">
        <is>
          <t>Países</t>
        </is>
      </c>
      <c r="X1" s="301" t="inlineStr">
        <is>
          <t>Valor FOB (US$)</t>
        </is>
      </c>
      <c r="Y1" s="301" t="inlineStr">
        <is>
          <t>Quilograma Líquido</t>
        </is>
      </c>
      <c r="AA1" s="514" t="inlineStr">
        <is>
          <t>Países</t>
        </is>
      </c>
      <c r="AB1" s="301" t="inlineStr">
        <is>
          <t>Valor FOB (US$)</t>
        </is>
      </c>
      <c r="AC1" s="301" t="inlineStr">
        <is>
          <t>kg Líquido</t>
        </is>
      </c>
      <c r="AE1" s="511" t="inlineStr">
        <is>
          <t>MÊS ANTERIOR - BRASIL</t>
        </is>
      </c>
      <c r="AF1" s="512" t="inlineStr">
        <is>
          <t>Ano</t>
        </is>
      </c>
      <c r="AG1" s="513" t="inlineStr">
        <is>
          <t>Países</t>
        </is>
      </c>
      <c r="AH1" s="301" t="inlineStr">
        <is>
          <t>Valor FOB (US$)</t>
        </is>
      </c>
      <c r="AI1" s="301" t="inlineStr">
        <is>
          <t>Quilograma Líquido</t>
        </is>
      </c>
      <c r="AK1" s="514" t="inlineStr">
        <is>
          <t>Países</t>
        </is>
      </c>
      <c r="AL1" s="301" t="inlineStr">
        <is>
          <t>Valor FOB (US$)</t>
        </is>
      </c>
      <c r="AM1" s="301" t="inlineStr">
        <is>
          <t>kg Líquido</t>
        </is>
      </c>
      <c r="AQ1" s="511" t="inlineStr">
        <is>
          <t>ACUMULADO NO ANO ATUAL - SC</t>
        </is>
      </c>
      <c r="AR1" s="512" t="inlineStr">
        <is>
          <t>Ano</t>
        </is>
      </c>
      <c r="AS1" s="513" t="inlineStr">
        <is>
          <t>Países</t>
        </is>
      </c>
      <c r="AT1" s="301" t="inlineStr">
        <is>
          <t>Valor FOB (US$)</t>
        </is>
      </c>
      <c r="AU1" s="301" t="inlineStr">
        <is>
          <t>Quilograma Líquido</t>
        </is>
      </c>
      <c r="AV1" s="511" t="inlineStr">
        <is>
          <t>ACUMULADO NO ANO ANTERIOR - SC</t>
        </is>
      </c>
      <c r="AW1" s="512" t="inlineStr">
        <is>
          <t>Ano</t>
        </is>
      </c>
      <c r="AX1" s="513" t="inlineStr">
        <is>
          <t>Países</t>
        </is>
      </c>
      <c r="AY1" s="301" t="inlineStr">
        <is>
          <t>Valor FOB (US$)</t>
        </is>
      </c>
      <c r="AZ1" s="301" t="inlineStr">
        <is>
          <t>Quilograma Líquido</t>
        </is>
      </c>
      <c r="BB1" s="513" t="inlineStr">
        <is>
          <t>Países</t>
        </is>
      </c>
      <c r="BC1" s="301" t="inlineStr">
        <is>
          <t>Valor FOB (US$)</t>
        </is>
      </c>
      <c r="BD1" s="301" t="inlineStr">
        <is>
          <t>kg Líquido</t>
        </is>
      </c>
      <c r="BF1" s="511" t="inlineStr">
        <is>
          <t>MÊS ATUAL - SC</t>
        </is>
      </c>
      <c r="BG1" s="512" t="inlineStr">
        <is>
          <t>Ano</t>
        </is>
      </c>
      <c r="BH1" s="513" t="inlineStr">
        <is>
          <t>Países</t>
        </is>
      </c>
      <c r="BI1" s="301" t="inlineStr">
        <is>
          <t>Valor FOB (US$)</t>
        </is>
      </c>
      <c r="BJ1" s="301" t="inlineStr">
        <is>
          <t>Quilograma Líquido</t>
        </is>
      </c>
      <c r="BK1" s="511" t="inlineStr">
        <is>
          <t>MESMO MÊS DO ANO ANTERIOR - SC</t>
        </is>
      </c>
      <c r="BL1" s="512" t="inlineStr">
        <is>
          <t>Ano</t>
        </is>
      </c>
      <c r="BM1" s="513" t="inlineStr">
        <is>
          <t>Países</t>
        </is>
      </c>
      <c r="BN1" s="301" t="inlineStr">
        <is>
          <t>Valor FOB (US$)</t>
        </is>
      </c>
      <c r="BO1" s="301" t="inlineStr">
        <is>
          <t>Quilograma Líquido</t>
        </is>
      </c>
      <c r="BQ1" s="514" t="inlineStr">
        <is>
          <t>Países</t>
        </is>
      </c>
      <c r="BR1" s="301" t="inlineStr">
        <is>
          <t>Valor FOB (US$)</t>
        </is>
      </c>
      <c r="BS1" s="301" t="inlineStr">
        <is>
          <t>kg Líquido</t>
        </is>
      </c>
      <c r="BU1" s="511" t="inlineStr">
        <is>
          <t>MÊS ANTERIOR - SC</t>
        </is>
      </c>
      <c r="BV1" s="512" t="inlineStr">
        <is>
          <t>Ano</t>
        </is>
      </c>
      <c r="BW1" s="513" t="inlineStr">
        <is>
          <t>Países</t>
        </is>
      </c>
      <c r="BX1" s="301" t="inlineStr">
        <is>
          <t>Valor FOB (US$)</t>
        </is>
      </c>
      <c r="BY1" s="301" t="inlineStr">
        <is>
          <t>Quilograma Líquido</t>
        </is>
      </c>
      <c r="CA1" s="514" t="inlineStr">
        <is>
          <t>Países</t>
        </is>
      </c>
      <c r="CB1" s="301" t="inlineStr">
        <is>
          <t>Valor FOB (US$)</t>
        </is>
      </c>
      <c r="CC1" s="301" t="inlineStr">
        <is>
          <t>kg Líquido</t>
        </is>
      </c>
    </row>
    <row r="2" ht="13.5" customHeight="1" s="261">
      <c r="B2" s="515" t="n">
        <v>2022</v>
      </c>
      <c r="C2" s="516" t="inlineStr">
        <is>
          <t>China</t>
        </is>
      </c>
      <c r="D2" s="295" t="n">
        <v>3672511268</v>
      </c>
      <c r="E2" s="295" t="n">
        <v>539989403</v>
      </c>
      <c r="G2" s="515" t="n">
        <v>2021</v>
      </c>
      <c r="H2" s="516" t="inlineStr">
        <is>
          <t>China</t>
        </is>
      </c>
      <c r="I2" s="295" t="n">
        <v>1967840321</v>
      </c>
      <c r="J2" s="295" t="n">
        <v>399031815</v>
      </c>
      <c r="L2" s="260">
        <f>C2</f>
        <v/>
      </c>
      <c r="M2" s="260">
        <f>VLOOKUP(C2,H:J,2,0)</f>
        <v/>
      </c>
      <c r="N2" s="260">
        <f>VLOOKUP(C2,H:J,3,0)</f>
        <v/>
      </c>
      <c r="Q2" s="515" t="n">
        <v>2022</v>
      </c>
      <c r="R2" s="516" t="inlineStr">
        <is>
          <t>China</t>
        </is>
      </c>
      <c r="S2" s="295" t="n">
        <v>752989927</v>
      </c>
      <c r="T2" s="295" t="n">
        <v>102681556</v>
      </c>
      <c r="V2" s="515" t="n">
        <v>2021</v>
      </c>
      <c r="W2" s="516" t="inlineStr">
        <is>
          <t>China</t>
        </is>
      </c>
      <c r="X2" s="295" t="n">
        <v>441184489</v>
      </c>
      <c r="Y2" s="295" t="n">
        <v>81950428</v>
      </c>
      <c r="AA2" s="260">
        <f>R2</f>
        <v/>
      </c>
      <c r="AB2" s="260">
        <f>VLOOKUP(R2,W:Y,2,0)</f>
        <v/>
      </c>
      <c r="AC2" s="260">
        <f>VLOOKUP(R2,W:Y,3,0)</f>
        <v/>
      </c>
      <c r="AF2" s="515" t="n">
        <v>2022</v>
      </c>
      <c r="AG2" s="516" t="inlineStr">
        <is>
          <t>China</t>
        </is>
      </c>
      <c r="AH2" s="295" t="n">
        <v>691725076</v>
      </c>
      <c r="AI2" s="295" t="n">
        <v>95914674</v>
      </c>
      <c r="AK2" s="260">
        <f>R2</f>
        <v/>
      </c>
      <c r="AL2" s="260">
        <f>VLOOKUP(R2,AG:AI,2,0)</f>
        <v/>
      </c>
      <c r="AM2" s="260">
        <f>VLOOKUP(R2,AG:AI,3,0)</f>
        <v/>
      </c>
      <c r="AR2" s="515" t="n">
        <v>2022</v>
      </c>
      <c r="AS2" s="516" t="inlineStr">
        <is>
          <t>Egito</t>
        </is>
      </c>
      <c r="AT2" s="295" t="n">
        <v>1589986</v>
      </c>
      <c r="AU2" s="295" t="n">
        <v>379031</v>
      </c>
      <c r="AW2" s="515" t="n">
        <v>2021</v>
      </c>
      <c r="AX2" s="516" t="inlineStr">
        <is>
          <t>Hong Kong</t>
        </is>
      </c>
      <c r="AY2" s="295" t="n">
        <v>2107326</v>
      </c>
      <c r="AZ2" s="295" t="n">
        <v>542309</v>
      </c>
      <c r="BB2" s="260">
        <f>AS2</f>
        <v/>
      </c>
      <c r="BC2" s="260">
        <f>VLOOKUP(AS2,AX:AZ,2,0)</f>
        <v/>
      </c>
      <c r="BD2" s="260">
        <f>VLOOKUP(AS2,AX:AZ,3,0)</f>
        <v/>
      </c>
      <c r="BG2" s="515" t="n">
        <v>2022</v>
      </c>
      <c r="BH2" s="516" t="inlineStr">
        <is>
          <t>Egito</t>
        </is>
      </c>
      <c r="BI2" s="295" t="n">
        <v>226410</v>
      </c>
      <c r="BJ2" s="295" t="n">
        <v>53440</v>
      </c>
      <c r="BL2" s="515" t="n">
        <v>2021</v>
      </c>
      <c r="BM2" s="516" t="inlineStr">
        <is>
          <t>Hong Kong</t>
        </is>
      </c>
      <c r="BN2" s="295" t="n">
        <v>381223</v>
      </c>
      <c r="BO2" s="295" t="n">
        <v>85398</v>
      </c>
      <c r="BQ2" s="260">
        <f>BH2</f>
        <v/>
      </c>
      <c r="BR2" s="260">
        <f>VLOOKUP(BH2,BM:BO,2,0)</f>
        <v/>
      </c>
      <c r="BS2" s="260">
        <f>VLOOKUP(BH2,BM:BO,3,0)</f>
        <v/>
      </c>
      <c r="BV2" s="515" t="n">
        <v>2022</v>
      </c>
      <c r="BW2" s="516" t="inlineStr">
        <is>
          <t>Egito</t>
        </is>
      </c>
      <c r="BX2" s="295" t="n">
        <v>314205</v>
      </c>
      <c r="BY2" s="295" t="n">
        <v>80456</v>
      </c>
      <c r="CA2" s="260">
        <f>BH2</f>
        <v/>
      </c>
      <c r="CB2" s="260">
        <f>VLOOKUP(BH2,BW:BY,2,0)</f>
        <v/>
      </c>
      <c r="CC2" s="260">
        <f>VLOOKUP(BH2,BW:BY,3,0)</f>
        <v/>
      </c>
    </row>
    <row r="3" ht="13.5" customHeight="1" s="261">
      <c r="B3" s="515" t="n">
        <v>2022</v>
      </c>
      <c r="C3" s="516" t="inlineStr">
        <is>
          <t>Estados Unidos</t>
        </is>
      </c>
      <c r="D3" s="295" t="n">
        <v>528610470</v>
      </c>
      <c r="E3" s="295" t="n">
        <v>78089382</v>
      </c>
      <c r="G3" s="515" t="n">
        <v>2021</v>
      </c>
      <c r="H3" s="516" t="inlineStr">
        <is>
          <t>Hong Kong</t>
        </is>
      </c>
      <c r="I3" s="295" t="n">
        <v>438196324</v>
      </c>
      <c r="J3" s="295" t="n">
        <v>117051633</v>
      </c>
      <c r="L3" s="260">
        <f>C3</f>
        <v/>
      </c>
      <c r="M3" s="260">
        <f>VLOOKUP(C3,H:J,2,0)</f>
        <v/>
      </c>
      <c r="N3" s="260">
        <f>VLOOKUP(C3,H:J,3,0)</f>
        <v/>
      </c>
      <c r="Q3" s="515" t="n">
        <v>2022</v>
      </c>
      <c r="R3" s="516" t="inlineStr">
        <is>
          <t>Estados Unidos</t>
        </is>
      </c>
      <c r="S3" s="295" t="n">
        <v>57165370</v>
      </c>
      <c r="T3" s="295" t="n">
        <v>7186337</v>
      </c>
      <c r="V3" s="515" t="n">
        <v>2021</v>
      </c>
      <c r="W3" s="516" t="inlineStr">
        <is>
          <t>Hong Kong</t>
        </is>
      </c>
      <c r="X3" s="295" t="n">
        <v>70771587</v>
      </c>
      <c r="Y3" s="295" t="n">
        <v>18133747</v>
      </c>
      <c r="AA3" s="260">
        <f>R3</f>
        <v/>
      </c>
      <c r="AB3" s="260">
        <f>VLOOKUP(R3,W:Y,2,0)</f>
        <v/>
      </c>
      <c r="AC3" s="260">
        <f>VLOOKUP(R3,W:Y,3,0)</f>
        <v/>
      </c>
      <c r="AF3" s="515" t="n">
        <v>2022</v>
      </c>
      <c r="AG3" s="516" t="inlineStr">
        <is>
          <t>Estados Unidos</t>
        </is>
      </c>
      <c r="AH3" s="295" t="n">
        <v>57536552</v>
      </c>
      <c r="AI3" s="295" t="n">
        <v>7513513</v>
      </c>
      <c r="AK3" s="260">
        <f>R3</f>
        <v/>
      </c>
      <c r="AL3" s="260">
        <f>VLOOKUP(R3,AG:AI,2,0)</f>
        <v/>
      </c>
      <c r="AM3" s="260">
        <f>VLOOKUP(R3,AG:AI,3,0)</f>
        <v/>
      </c>
      <c r="AR3" s="515" t="n">
        <v>2022</v>
      </c>
      <c r="AS3" s="516" t="inlineStr">
        <is>
          <t>Uruguai</t>
        </is>
      </c>
      <c r="AT3" s="295" t="n">
        <v>1214688</v>
      </c>
      <c r="AU3" s="295" t="n">
        <v>223764</v>
      </c>
      <c r="AW3" s="515" t="n">
        <v>2021</v>
      </c>
      <c r="AX3" s="516" t="inlineStr">
        <is>
          <t>Israel</t>
        </is>
      </c>
      <c r="AY3" s="295" t="n">
        <v>1302083</v>
      </c>
      <c r="AZ3" s="295" t="n">
        <v>323292</v>
      </c>
      <c r="BB3" s="260">
        <f>AS3</f>
        <v/>
      </c>
      <c r="BC3" s="260">
        <f>VLOOKUP(AS3,AX:AZ,2,0)</f>
        <v/>
      </c>
      <c r="BD3" s="260">
        <f>VLOOKUP(AS3,AX:AZ,3,0)</f>
        <v/>
      </c>
      <c r="BG3" s="515" t="n">
        <v>2022</v>
      </c>
      <c r="BH3" s="516" t="inlineStr">
        <is>
          <t>Israel</t>
        </is>
      </c>
      <c r="BI3" s="295" t="n">
        <v>144259</v>
      </c>
      <c r="BJ3" s="295" t="n">
        <v>27186</v>
      </c>
      <c r="BL3" s="515" t="n">
        <v>2021</v>
      </c>
      <c r="BM3" s="516" t="inlineStr">
        <is>
          <t>Uruguai</t>
        </is>
      </c>
      <c r="BN3" s="295" t="n">
        <v>286867</v>
      </c>
      <c r="BO3" s="295" t="n">
        <v>60114</v>
      </c>
      <c r="BQ3" s="260">
        <f>BH3</f>
        <v/>
      </c>
      <c r="BR3" s="260">
        <f>VLOOKUP(BH3,BM:BO,2,0)</f>
        <v/>
      </c>
      <c r="BS3" s="260">
        <f>VLOOKUP(BH3,BM:BO,3,0)</f>
        <v/>
      </c>
      <c r="BV3" s="515" t="n">
        <v>2022</v>
      </c>
      <c r="BW3" s="516" t="inlineStr">
        <is>
          <t>Israel</t>
        </is>
      </c>
      <c r="BX3" s="295" t="n">
        <v>129875</v>
      </c>
      <c r="BY3" s="295" t="n">
        <v>27510</v>
      </c>
      <c r="CA3" s="260">
        <f>BH3</f>
        <v/>
      </c>
      <c r="CB3" s="260">
        <f>VLOOKUP(BH3,BW:BY,2,0)</f>
        <v/>
      </c>
      <c r="CC3" s="260">
        <f>VLOOKUP(BH3,BW:BY,3,0)</f>
        <v/>
      </c>
    </row>
    <row r="4" ht="13.5" customHeight="1" s="261">
      <c r="B4" s="515" t="n">
        <v>2022</v>
      </c>
      <c r="C4" s="516" t="inlineStr">
        <is>
          <t>Egito</t>
        </is>
      </c>
      <c r="D4" s="295" t="n">
        <v>274178245</v>
      </c>
      <c r="E4" s="295" t="n">
        <v>70934760</v>
      </c>
      <c r="G4" s="515" t="n">
        <v>2021</v>
      </c>
      <c r="H4" s="516" t="inlineStr">
        <is>
          <t>Estados Unidos</t>
        </is>
      </c>
      <c r="I4" s="295" t="n">
        <v>315334824</v>
      </c>
      <c r="J4" s="295" t="n">
        <v>42482431</v>
      </c>
      <c r="L4" s="260">
        <f>C4</f>
        <v/>
      </c>
      <c r="M4" s="260">
        <f>VLOOKUP(C4,H:J,2,0)</f>
        <v/>
      </c>
      <c r="N4" s="260">
        <f>VLOOKUP(C4,H:J,3,0)</f>
        <v/>
      </c>
      <c r="Q4" s="515" t="n">
        <v>2022</v>
      </c>
      <c r="R4" s="516" t="inlineStr">
        <is>
          <t>Chile</t>
        </is>
      </c>
      <c r="S4" s="295" t="n">
        <v>26269600</v>
      </c>
      <c r="T4" s="295" t="n">
        <v>4723749</v>
      </c>
      <c r="V4" s="515" t="n">
        <v>2021</v>
      </c>
      <c r="W4" s="516" t="inlineStr">
        <is>
          <t>Estados Unidos</t>
        </is>
      </c>
      <c r="X4" s="295" t="n">
        <v>65931472</v>
      </c>
      <c r="Y4" s="295" t="n">
        <v>8781491</v>
      </c>
      <c r="AA4" s="260">
        <f>R4</f>
        <v/>
      </c>
      <c r="AB4" s="260">
        <f>VLOOKUP(R4,W:Y,2,0)</f>
        <v/>
      </c>
      <c r="AC4" s="260">
        <f>VLOOKUP(R4,W:Y,3,0)</f>
        <v/>
      </c>
      <c r="AF4" s="515" t="n">
        <v>2022</v>
      </c>
      <c r="AG4" s="516" t="inlineStr">
        <is>
          <t>Egito</t>
        </is>
      </c>
      <c r="AH4" s="295" t="n">
        <v>44949569</v>
      </c>
      <c r="AI4" s="295" t="n">
        <v>11403662</v>
      </c>
      <c r="AK4" s="260">
        <f>R4</f>
        <v/>
      </c>
      <c r="AL4" s="260">
        <f>VLOOKUP(R4,AG:AI,2,0)</f>
        <v/>
      </c>
      <c r="AM4" s="260">
        <f>VLOOKUP(R4,AG:AI,3,0)</f>
        <v/>
      </c>
      <c r="AR4" s="515" t="n">
        <v>2022</v>
      </c>
      <c r="AS4" s="516" t="inlineStr">
        <is>
          <t>Israel</t>
        </is>
      </c>
      <c r="AT4" s="295" t="n">
        <v>724537</v>
      </c>
      <c r="AU4" s="295" t="n">
        <v>147983</v>
      </c>
      <c r="AW4" s="515" t="n">
        <v>2021</v>
      </c>
      <c r="AX4" s="516" t="inlineStr">
        <is>
          <t>Espanha</t>
        </is>
      </c>
      <c r="AY4" s="295" t="n">
        <v>824740</v>
      </c>
      <c r="AZ4" s="295" t="n">
        <v>253720</v>
      </c>
      <c r="BB4" s="260">
        <f>AS4</f>
        <v/>
      </c>
      <c r="BC4" s="260">
        <f>VLOOKUP(AS4,AX:AZ,2,0)</f>
        <v/>
      </c>
      <c r="BD4" s="260">
        <f>VLOOKUP(AS4,AX:AZ,3,0)</f>
        <v/>
      </c>
      <c r="BG4" s="515" t="n">
        <v>2022</v>
      </c>
      <c r="BH4" s="516" t="inlineStr">
        <is>
          <t>Hong Kong</t>
        </is>
      </c>
      <c r="BI4" s="295" t="n">
        <v>119129</v>
      </c>
      <c r="BJ4" s="295" t="n">
        <v>28649</v>
      </c>
      <c r="BL4" s="515" t="n">
        <v>2021</v>
      </c>
      <c r="BM4" s="516" t="inlineStr">
        <is>
          <t>Israel</t>
        </is>
      </c>
      <c r="BN4" s="295" t="n">
        <v>252831</v>
      </c>
      <c r="BO4" s="295" t="n">
        <v>53841</v>
      </c>
      <c r="BQ4" s="260">
        <f>BH4</f>
        <v/>
      </c>
      <c r="BR4" s="260">
        <f>VLOOKUP(BH4,BM:BO,2,0)</f>
        <v/>
      </c>
      <c r="BS4" s="260">
        <f>VLOOKUP(BH4,BM:BO,3,0)</f>
        <v/>
      </c>
      <c r="BV4" s="515" t="n">
        <v>2022</v>
      </c>
      <c r="BW4" s="516" t="inlineStr">
        <is>
          <t>Uruguai</t>
        </is>
      </c>
      <c r="BX4" s="295" t="n">
        <v>125135</v>
      </c>
      <c r="BY4" s="295" t="n">
        <v>21523</v>
      </c>
      <c r="CA4" s="260">
        <f>BH4</f>
        <v/>
      </c>
      <c r="CB4" s="260">
        <f>VLOOKUP(BH4,BW:BY,2,0)</f>
        <v/>
      </c>
      <c r="CC4" s="260">
        <f>VLOOKUP(BH4,BW:BY,3,0)</f>
        <v/>
      </c>
    </row>
    <row r="5" ht="13.5" customHeight="1" s="261">
      <c r="B5" s="515" t="n">
        <v>2022</v>
      </c>
      <c r="C5" s="516" t="inlineStr">
        <is>
          <t>Chile</t>
        </is>
      </c>
      <c r="D5" s="295" t="n">
        <v>183276609</v>
      </c>
      <c r="E5" s="295" t="n">
        <v>35620726</v>
      </c>
      <c r="G5" s="515" t="n">
        <v>2021</v>
      </c>
      <c r="H5" s="516" t="inlineStr">
        <is>
          <t>Chile</t>
        </is>
      </c>
      <c r="I5" s="295" t="n">
        <v>188782248</v>
      </c>
      <c r="J5" s="295" t="n">
        <v>39779286</v>
      </c>
      <c r="L5" s="260">
        <f>C5</f>
        <v/>
      </c>
      <c r="M5" s="260">
        <f>VLOOKUP(C5,H:J,2,0)</f>
        <v/>
      </c>
      <c r="N5" s="260">
        <f>VLOOKUP(C5,H:J,3,0)</f>
        <v/>
      </c>
      <c r="Q5" s="515" t="n">
        <v>2022</v>
      </c>
      <c r="R5" s="516" t="inlineStr">
        <is>
          <t>Hong Kong</t>
        </is>
      </c>
      <c r="S5" s="295" t="n">
        <v>26084113</v>
      </c>
      <c r="T5" s="295" t="n">
        <v>6805141</v>
      </c>
      <c r="V5" s="515" t="n">
        <v>2021</v>
      </c>
      <c r="W5" s="516" t="inlineStr">
        <is>
          <t>Chile</t>
        </is>
      </c>
      <c r="X5" s="295" t="n">
        <v>36144634</v>
      </c>
      <c r="Y5" s="295" t="n">
        <v>7225269</v>
      </c>
      <c r="AA5" s="260">
        <f>R5</f>
        <v/>
      </c>
      <c r="AB5" s="260">
        <f>VLOOKUP(R5,W:Y,2,0)</f>
        <v/>
      </c>
      <c r="AC5" s="260">
        <f>VLOOKUP(R5,W:Y,3,0)</f>
        <v/>
      </c>
      <c r="AF5" s="515" t="n">
        <v>2022</v>
      </c>
      <c r="AG5" s="516" t="inlineStr">
        <is>
          <t>Chile</t>
        </is>
      </c>
      <c r="AH5" s="295" t="n">
        <v>28768248</v>
      </c>
      <c r="AI5" s="295" t="n">
        <v>5139590</v>
      </c>
      <c r="AK5" s="260">
        <f>R5</f>
        <v/>
      </c>
      <c r="AL5" s="260">
        <f>VLOOKUP(R5,AG:AI,2,0)</f>
        <v/>
      </c>
      <c r="AM5" s="260">
        <f>VLOOKUP(R5,AG:AI,3,0)</f>
        <v/>
      </c>
      <c r="AR5" s="515" t="n">
        <v>2022</v>
      </c>
      <c r="AS5" s="516" t="inlineStr">
        <is>
          <t>Espanha</t>
        </is>
      </c>
      <c r="AT5" s="295" t="n">
        <v>612315</v>
      </c>
      <c r="AU5" s="295" t="n">
        <v>202567</v>
      </c>
      <c r="AW5" s="515" t="n">
        <v>2021</v>
      </c>
      <c r="AX5" s="516" t="inlineStr">
        <is>
          <t>Uruguai</t>
        </is>
      </c>
      <c r="AY5" s="295" t="n">
        <v>694228</v>
      </c>
      <c r="AZ5" s="295" t="n">
        <v>145799</v>
      </c>
      <c r="BB5" s="260">
        <f>AS5</f>
        <v/>
      </c>
      <c r="BC5" s="260">
        <f>VLOOKUP(AS5,AX:AZ,2,0)</f>
        <v/>
      </c>
      <c r="BD5" s="260">
        <f>VLOOKUP(AS5,AX:AZ,3,0)</f>
        <v/>
      </c>
      <c r="BG5" s="515" t="n">
        <v>2022</v>
      </c>
      <c r="BH5" s="516" t="inlineStr">
        <is>
          <t>Espanha</t>
        </is>
      </c>
      <c r="BI5" s="295" t="n">
        <v>111486</v>
      </c>
      <c r="BJ5" s="295" t="n">
        <v>35319</v>
      </c>
      <c r="BL5" s="515" t="n">
        <v>2021</v>
      </c>
      <c r="BM5" s="516" t="inlineStr">
        <is>
          <t>Espanha</t>
        </is>
      </c>
      <c r="BN5" s="295" t="n">
        <v>149253</v>
      </c>
      <c r="BO5" s="295" t="n">
        <v>43560</v>
      </c>
      <c r="BQ5" s="260">
        <f>BH5</f>
        <v/>
      </c>
      <c r="BR5" s="260">
        <f>VLOOKUP(BH5,BM:BO,2,0)</f>
        <v/>
      </c>
      <c r="BS5" s="260">
        <f>VLOOKUP(BH5,BM:BO,3,0)</f>
        <v/>
      </c>
      <c r="BV5" s="515" t="n">
        <v>2022</v>
      </c>
      <c r="BW5" s="516" t="inlineStr">
        <is>
          <t>Alemanha</t>
        </is>
      </c>
      <c r="BX5" s="295" t="n">
        <v>89848</v>
      </c>
      <c r="BY5" s="295" t="n">
        <v>19297</v>
      </c>
      <c r="CA5" s="260">
        <f>BH5</f>
        <v/>
      </c>
      <c r="CB5" s="260">
        <f>VLOOKUP(BH5,BW:BY,2,0)</f>
        <v/>
      </c>
      <c r="CC5" s="260">
        <f>VLOOKUP(BH5,BW:BY,3,0)</f>
        <v/>
      </c>
    </row>
    <row r="6" ht="13.5" customHeight="1" s="261">
      <c r="B6" s="515" t="n">
        <v>2022</v>
      </c>
      <c r="C6" s="516" t="inlineStr">
        <is>
          <t>Hong Kong</t>
        </is>
      </c>
      <c r="D6" s="295" t="n">
        <v>174692056</v>
      </c>
      <c r="E6" s="295" t="n">
        <v>50897800</v>
      </c>
      <c r="G6" s="515" t="n">
        <v>2021</v>
      </c>
      <c r="H6" s="516" t="inlineStr">
        <is>
          <t>Filipinas</t>
        </is>
      </c>
      <c r="I6" s="295" t="n">
        <v>120207218</v>
      </c>
      <c r="J6" s="295" t="n">
        <v>29300272</v>
      </c>
      <c r="L6" s="260">
        <f>C6</f>
        <v/>
      </c>
      <c r="M6" s="260">
        <f>VLOOKUP(C6,H:J,2,0)</f>
        <v/>
      </c>
      <c r="N6" s="260">
        <f>VLOOKUP(C6,H:J,3,0)</f>
        <v/>
      </c>
      <c r="Q6" s="515" t="n">
        <v>2022</v>
      </c>
      <c r="R6" s="516" t="inlineStr">
        <is>
          <t>Países Baixos (Holanda)</t>
        </is>
      </c>
      <c r="S6" s="295" t="n">
        <v>24768400</v>
      </c>
      <c r="T6" s="295" t="n">
        <v>2485063</v>
      </c>
      <c r="V6" s="515" t="n">
        <v>2021</v>
      </c>
      <c r="W6" s="516" t="inlineStr">
        <is>
          <t>Egito</t>
        </is>
      </c>
      <c r="X6" s="295" t="n">
        <v>16985629</v>
      </c>
      <c r="Y6" s="295" t="n">
        <v>4184864</v>
      </c>
      <c r="AA6" s="260">
        <f>R6</f>
        <v/>
      </c>
      <c r="AB6" s="260">
        <f>VLOOKUP(R6,W:Y,2,0)</f>
        <v/>
      </c>
      <c r="AC6" s="260">
        <f>VLOOKUP(R6,W:Y,3,0)</f>
        <v/>
      </c>
      <c r="AF6" s="515" t="n">
        <v>2022</v>
      </c>
      <c r="AG6" s="516" t="inlineStr">
        <is>
          <t>Hong Kong</t>
        </is>
      </c>
      <c r="AH6" s="295" t="n">
        <v>23652483</v>
      </c>
      <c r="AI6" s="295" t="n">
        <v>6679589</v>
      </c>
      <c r="AK6" s="260">
        <f>R6</f>
        <v/>
      </c>
      <c r="AL6" s="260">
        <f>VLOOKUP(R6,AG:AI,2,0)</f>
        <v/>
      </c>
      <c r="AM6" s="260">
        <f>VLOOKUP(R6,AG:AI,3,0)</f>
        <v/>
      </c>
      <c r="AR6" s="515" t="n">
        <v>2022</v>
      </c>
      <c r="AS6" s="516" t="inlineStr">
        <is>
          <t>Hong Kong</t>
        </is>
      </c>
      <c r="AT6" s="295" t="n">
        <v>212943</v>
      </c>
      <c r="AU6" s="295" t="n">
        <v>56996</v>
      </c>
      <c r="AW6" s="515" t="n">
        <v>2021</v>
      </c>
      <c r="AX6" s="516" t="inlineStr">
        <is>
          <t>Tailândia</t>
        </is>
      </c>
      <c r="AY6" s="295" t="n">
        <v>272522</v>
      </c>
      <c r="AZ6" s="295" t="n">
        <v>80845</v>
      </c>
      <c r="BB6" s="260">
        <f>AS6</f>
        <v/>
      </c>
      <c r="BC6" s="260">
        <f>VLOOKUP(AS6,AX:AZ,2,0)</f>
        <v/>
      </c>
      <c r="BD6" s="260">
        <f>VLOOKUP(AS6,AX:AZ,3,0)</f>
        <v/>
      </c>
      <c r="BG6" s="515" t="n">
        <v>2022</v>
      </c>
      <c r="BH6" s="516" t="inlineStr">
        <is>
          <t>Uruguai</t>
        </is>
      </c>
      <c r="BI6" s="295" t="n">
        <v>97790</v>
      </c>
      <c r="BJ6" s="295" t="n">
        <v>8679</v>
      </c>
      <c r="BL6" s="515" t="n">
        <v>2021</v>
      </c>
      <c r="BM6" s="516" t="inlineStr">
        <is>
          <t>Líbia</t>
        </is>
      </c>
      <c r="BN6" s="295" t="n">
        <v>121355</v>
      </c>
      <c r="BO6" s="295" t="n">
        <v>27118</v>
      </c>
      <c r="BQ6" s="260">
        <f>BH6</f>
        <v/>
      </c>
      <c r="BR6" s="260">
        <f>VLOOKUP(BH6,BM:BO,2,0)</f>
        <v/>
      </c>
      <c r="BS6" s="260">
        <f>VLOOKUP(BH6,BM:BO,3,0)</f>
        <v/>
      </c>
      <c r="BV6" s="515" t="n">
        <v>2022</v>
      </c>
      <c r="BW6" s="516" t="inlineStr">
        <is>
          <t>Argentina</t>
        </is>
      </c>
      <c r="BX6" s="295" t="n">
        <v>69790</v>
      </c>
      <c r="BY6" s="295" t="n">
        <v>21273</v>
      </c>
      <c r="CA6" s="260">
        <f>BH6</f>
        <v/>
      </c>
      <c r="CB6" s="260">
        <f>VLOOKUP(BH6,BW:BY,2,0)</f>
        <v/>
      </c>
      <c r="CC6" s="260">
        <f>VLOOKUP(BH6,BW:BY,3,0)</f>
        <v/>
      </c>
    </row>
    <row r="7" ht="13.5" customHeight="1" s="261">
      <c r="B7" s="515" t="n">
        <v>2022</v>
      </c>
      <c r="C7" s="516" t="inlineStr">
        <is>
          <t>Israel</t>
        </is>
      </c>
      <c r="D7" s="295" t="n">
        <v>129881876</v>
      </c>
      <c r="E7" s="295" t="n">
        <v>22213350</v>
      </c>
      <c r="G7" s="515" t="n">
        <v>2021</v>
      </c>
      <c r="H7" s="516" t="inlineStr">
        <is>
          <t>Emirados Árabes Unidos</t>
        </is>
      </c>
      <c r="I7" s="295" t="n">
        <v>91797071</v>
      </c>
      <c r="J7" s="295" t="n">
        <v>21653987</v>
      </c>
      <c r="L7" s="260">
        <f>C7</f>
        <v/>
      </c>
      <c r="M7" s="260">
        <f>VLOOKUP(C7,H:J,2,0)</f>
        <v/>
      </c>
      <c r="N7" s="260">
        <f>VLOOKUP(C7,H:J,3,0)</f>
        <v/>
      </c>
      <c r="Q7" s="515" t="n">
        <v>2022</v>
      </c>
      <c r="R7" s="516" t="inlineStr">
        <is>
          <t>Filipinas</t>
        </is>
      </c>
      <c r="S7" s="295" t="n">
        <v>23344877</v>
      </c>
      <c r="T7" s="295" t="n">
        <v>4937480</v>
      </c>
      <c r="V7" s="515" t="n">
        <v>2021</v>
      </c>
      <c r="W7" s="516" t="inlineStr">
        <is>
          <t>Países Baixos (Holanda)</t>
        </is>
      </c>
      <c r="X7" s="295" t="n">
        <v>16596936</v>
      </c>
      <c r="Y7" s="295" t="n">
        <v>2405549</v>
      </c>
      <c r="AA7" s="260">
        <f>R7</f>
        <v/>
      </c>
      <c r="AB7" s="260">
        <f>VLOOKUP(R7,W:Y,2,0)</f>
        <v/>
      </c>
      <c r="AC7" s="260">
        <f>VLOOKUP(R7,W:Y,3,0)</f>
        <v/>
      </c>
      <c r="AF7" s="515" t="n">
        <v>2022</v>
      </c>
      <c r="AG7" s="516" t="inlineStr">
        <is>
          <t>Filipinas</t>
        </is>
      </c>
      <c r="AH7" s="295" t="n">
        <v>22358209</v>
      </c>
      <c r="AI7" s="295" t="n">
        <v>4949504</v>
      </c>
      <c r="AK7" s="260">
        <f>R7</f>
        <v/>
      </c>
      <c r="AL7" s="260">
        <f>VLOOKUP(R7,AG:AI,2,0)</f>
        <v/>
      </c>
      <c r="AM7" s="260">
        <f>VLOOKUP(R7,AG:AI,3,0)</f>
        <v/>
      </c>
      <c r="AR7" s="515" t="n">
        <v>2022</v>
      </c>
      <c r="AS7" s="516" t="inlineStr">
        <is>
          <t>Chile</t>
        </is>
      </c>
      <c r="AT7" s="295" t="n">
        <v>149075</v>
      </c>
      <c r="AU7" s="295" t="n">
        <v>22133</v>
      </c>
      <c r="AW7" s="515" t="n">
        <v>2021</v>
      </c>
      <c r="AX7" s="516" t="inlineStr">
        <is>
          <t>Albânia</t>
        </is>
      </c>
      <c r="AY7" s="295" t="n">
        <v>207767</v>
      </c>
      <c r="AZ7" s="295" t="n">
        <v>51021</v>
      </c>
      <c r="BB7" s="260">
        <f>AS7</f>
        <v/>
      </c>
      <c r="BC7" s="260">
        <f>VLOOKUP(AS7,AX:AZ,2,0)</f>
        <v/>
      </c>
      <c r="BD7" s="260">
        <f>VLOOKUP(AS7,AX:AZ,3,0)</f>
        <v/>
      </c>
      <c r="BG7" s="515" t="n">
        <v>2022</v>
      </c>
      <c r="BH7" s="516" t="inlineStr">
        <is>
          <t>Libéria</t>
        </is>
      </c>
      <c r="BI7" s="295" t="n">
        <v>8884</v>
      </c>
      <c r="BJ7" s="295" t="n">
        <v>882</v>
      </c>
      <c r="BL7" s="515" t="n">
        <v>2021</v>
      </c>
      <c r="BM7" s="516" t="inlineStr">
        <is>
          <t>Tailândia</t>
        </is>
      </c>
      <c r="BN7" s="295" t="n">
        <v>64924</v>
      </c>
      <c r="BO7" s="295" t="n">
        <v>26819</v>
      </c>
      <c r="BQ7" s="260">
        <f>BH7</f>
        <v/>
      </c>
      <c r="BR7" s="260">
        <f>VLOOKUP(BH7,BM:BO,2,0)</f>
        <v/>
      </c>
      <c r="BS7" s="260">
        <f>VLOOKUP(BH7,BM:BO,3,0)</f>
        <v/>
      </c>
      <c r="BV7" s="515" t="n">
        <v>2022</v>
      </c>
      <c r="BW7" s="516" t="inlineStr">
        <is>
          <t>Espanha</t>
        </is>
      </c>
      <c r="BX7" s="295" t="n">
        <v>27197</v>
      </c>
      <c r="BY7" s="295" t="n">
        <v>9839</v>
      </c>
      <c r="CA7" s="260">
        <f>BH7</f>
        <v/>
      </c>
      <c r="CB7" s="260">
        <f>VLOOKUP(BH7,BW:BY,2,0)</f>
        <v/>
      </c>
      <c r="CC7" s="260">
        <f>VLOOKUP(BH7,BW:BY,3,0)</f>
        <v/>
      </c>
    </row>
    <row r="8" ht="13.5" customHeight="1" s="261">
      <c r="B8" s="515" t="n">
        <v>2022</v>
      </c>
      <c r="C8" s="516" t="inlineStr">
        <is>
          <t>Filipinas</t>
        </is>
      </c>
      <c r="D8" s="295" t="n">
        <v>121479343</v>
      </c>
      <c r="E8" s="295" t="n">
        <v>27578673</v>
      </c>
      <c r="G8" s="515" t="n">
        <v>2021</v>
      </c>
      <c r="H8" s="516" t="inlineStr">
        <is>
          <t>Itália</t>
        </is>
      </c>
      <c r="I8" s="295" t="n">
        <v>81380769</v>
      </c>
      <c r="J8" s="295" t="n">
        <v>12000585</v>
      </c>
      <c r="L8" s="260">
        <f>C8</f>
        <v/>
      </c>
      <c r="M8" s="260">
        <f>VLOOKUP(C8,H:J,2,0)</f>
        <v/>
      </c>
      <c r="N8" s="260">
        <f>VLOOKUP(C8,H:J,3,0)</f>
        <v/>
      </c>
      <c r="Q8" s="515" t="n">
        <v>2022</v>
      </c>
      <c r="R8" s="516" t="inlineStr">
        <is>
          <t>Arábia Saudita</t>
        </is>
      </c>
      <c r="S8" s="295" t="n">
        <v>22900057</v>
      </c>
      <c r="T8" s="295" t="n">
        <v>3676254</v>
      </c>
      <c r="V8" s="515" t="n">
        <v>2021</v>
      </c>
      <c r="W8" s="516" t="inlineStr">
        <is>
          <t>Itália</t>
        </is>
      </c>
      <c r="X8" s="295" t="n">
        <v>14361760</v>
      </c>
      <c r="Y8" s="295" t="n">
        <v>1946236</v>
      </c>
      <c r="AA8" s="260">
        <f>R8</f>
        <v/>
      </c>
      <c r="AB8" s="260">
        <f>VLOOKUP(R8,W:Y,2,0)</f>
        <v/>
      </c>
      <c r="AC8" s="260">
        <f>VLOOKUP(R8,W:Y,3,0)</f>
        <v/>
      </c>
      <c r="AF8" s="515" t="n">
        <v>2022</v>
      </c>
      <c r="AG8" s="516" t="inlineStr">
        <is>
          <t>Arábia Saudita</t>
        </is>
      </c>
      <c r="AH8" s="295" t="n">
        <v>20288763</v>
      </c>
      <c r="AI8" s="295" t="n">
        <v>3611284</v>
      </c>
      <c r="AK8" s="260">
        <f>R8</f>
        <v/>
      </c>
      <c r="AL8" s="260">
        <f>VLOOKUP(R8,AG:AI,2,0)</f>
        <v/>
      </c>
      <c r="AM8" s="260">
        <f>VLOOKUP(R8,AG:AI,3,0)</f>
        <v/>
      </c>
      <c r="AR8" s="515" t="n">
        <v>2022</v>
      </c>
      <c r="AS8" s="516" t="inlineStr">
        <is>
          <t>Jordânia</t>
        </is>
      </c>
      <c r="AT8" s="295" t="n">
        <v>123023</v>
      </c>
      <c r="AU8" s="295" t="n">
        <v>26424</v>
      </c>
      <c r="AW8" s="515" t="n">
        <v>2021</v>
      </c>
      <c r="AX8" s="516" t="inlineStr">
        <is>
          <t>Turquia</t>
        </is>
      </c>
      <c r="AY8" s="295" t="n">
        <v>154552</v>
      </c>
      <c r="AZ8" s="295" t="n">
        <v>85619</v>
      </c>
      <c r="BB8" s="260">
        <f>AS8</f>
        <v/>
      </c>
      <c r="BC8" s="260">
        <f>VLOOKUP(AS8,AX:AZ,2,0)</f>
        <v/>
      </c>
      <c r="BD8" s="260">
        <f>VLOOKUP(AS8,AX:AZ,3,0)</f>
        <v/>
      </c>
      <c r="BG8" s="515" t="n">
        <v>2022</v>
      </c>
      <c r="BH8" s="516" t="inlineStr">
        <is>
          <t>Marshall, Ilhas</t>
        </is>
      </c>
      <c r="BI8" s="295" t="n">
        <v>4837</v>
      </c>
      <c r="BJ8" s="295" t="n">
        <v>678</v>
      </c>
      <c r="BL8" s="515" t="n">
        <v>2021</v>
      </c>
      <c r="BM8" s="516" t="inlineStr">
        <is>
          <t>Ucrânia</t>
        </is>
      </c>
      <c r="BN8" s="295" t="n">
        <v>56622</v>
      </c>
      <c r="BO8" s="295" t="n">
        <v>21200</v>
      </c>
      <c r="BQ8" s="260">
        <f>BH8</f>
        <v/>
      </c>
      <c r="BR8" s="260">
        <f>VLOOKUP(BH8,BM:BO,2,0)</f>
        <v/>
      </c>
      <c r="BS8" s="260">
        <f>VLOOKUP(BH8,BM:BO,3,0)</f>
        <v/>
      </c>
      <c r="BV8" s="515" t="n">
        <v>2022</v>
      </c>
      <c r="BW8" s="516" t="inlineStr">
        <is>
          <t>Libéria</t>
        </is>
      </c>
      <c r="BX8" s="295" t="n">
        <v>6534</v>
      </c>
      <c r="BY8" s="295" t="n">
        <v>800</v>
      </c>
      <c r="CA8" s="260">
        <f>BH8</f>
        <v/>
      </c>
      <c r="CB8" s="260">
        <f>VLOOKUP(BH8,BW:BY,2,0)</f>
        <v/>
      </c>
      <c r="CC8" s="260">
        <f>VLOOKUP(BH8,BW:BY,3,0)</f>
        <v/>
      </c>
    </row>
    <row r="9" ht="13.5" customHeight="1" s="261">
      <c r="B9" s="515" t="n">
        <v>2022</v>
      </c>
      <c r="C9" s="516" t="inlineStr">
        <is>
          <t>Emirados Árabes Unidos</t>
        </is>
      </c>
      <c r="D9" s="295" t="n">
        <v>116385406</v>
      </c>
      <c r="E9" s="295" t="n">
        <v>26034885</v>
      </c>
      <c r="G9" s="515" t="n">
        <v>2021</v>
      </c>
      <c r="H9" s="516" t="inlineStr">
        <is>
          <t>Arábia Saudita</t>
        </is>
      </c>
      <c r="I9" s="295" t="n">
        <v>76742269</v>
      </c>
      <c r="J9" s="295" t="n">
        <v>17433066</v>
      </c>
      <c r="L9" s="260">
        <f>C9</f>
        <v/>
      </c>
      <c r="M9" s="260">
        <f>VLOOKUP(C9,H:J,2,0)</f>
        <v/>
      </c>
      <c r="N9" s="260">
        <f>VLOOKUP(C9,H:J,3,0)</f>
        <v/>
      </c>
      <c r="Q9" s="515" t="n">
        <v>2022</v>
      </c>
      <c r="R9" s="516" t="inlineStr">
        <is>
          <t>Emirados Árabes Unidos</t>
        </is>
      </c>
      <c r="S9" s="295" t="n">
        <v>22237630</v>
      </c>
      <c r="T9" s="295" t="n">
        <v>4450948</v>
      </c>
      <c r="V9" s="515" t="n">
        <v>2021</v>
      </c>
      <c r="W9" s="516" t="inlineStr">
        <is>
          <t>Filipinas</t>
        </is>
      </c>
      <c r="X9" s="295" t="n">
        <v>13918396</v>
      </c>
      <c r="Y9" s="295" t="n">
        <v>3186179</v>
      </c>
      <c r="AA9" s="260">
        <f>R9</f>
        <v/>
      </c>
      <c r="AB9" s="260">
        <f>VLOOKUP(R9,W:Y,2,0)</f>
        <v/>
      </c>
      <c r="AC9" s="260">
        <f>VLOOKUP(R9,W:Y,3,0)</f>
        <v/>
      </c>
      <c r="AF9" s="515" t="n">
        <v>2022</v>
      </c>
      <c r="AG9" s="516" t="inlineStr">
        <is>
          <t>Emirados Árabes Unidos</t>
        </is>
      </c>
      <c r="AH9" s="295" t="n">
        <v>18899717</v>
      </c>
      <c r="AI9" s="295" t="n">
        <v>4093404</v>
      </c>
      <c r="AK9" s="260">
        <f>R9</f>
        <v/>
      </c>
      <c r="AL9" s="260">
        <f>VLOOKUP(R9,AG:AI,2,0)</f>
        <v/>
      </c>
      <c r="AM9" s="260">
        <f>VLOOKUP(R9,AG:AI,3,0)</f>
        <v/>
      </c>
      <c r="AR9" s="515" t="n">
        <v>2022</v>
      </c>
      <c r="AS9" s="516" t="inlineStr">
        <is>
          <t>Suíça</t>
        </is>
      </c>
      <c r="AT9" s="295" t="n">
        <v>90948</v>
      </c>
      <c r="AU9" s="295" t="n">
        <v>21328</v>
      </c>
      <c r="AW9" s="515" t="n">
        <v>2021</v>
      </c>
      <c r="AX9" s="516" t="inlineStr">
        <is>
          <t>Líbia</t>
        </is>
      </c>
      <c r="AY9" s="295" t="n">
        <v>121355</v>
      </c>
      <c r="AZ9" s="295" t="n">
        <v>27118</v>
      </c>
      <c r="BB9" s="260">
        <f>AS9</f>
        <v/>
      </c>
      <c r="BC9" s="260">
        <f>VLOOKUP(AS9,AX:AZ,2,0)</f>
        <v/>
      </c>
      <c r="BD9" s="260">
        <f>VLOOKUP(AS9,AX:AZ,3,0)</f>
        <v/>
      </c>
      <c r="BG9" s="515" t="n">
        <v>2022</v>
      </c>
      <c r="BH9" s="516" t="inlineStr">
        <is>
          <t>Panamá</t>
        </is>
      </c>
      <c r="BI9" s="295" t="n">
        <v>4425</v>
      </c>
      <c r="BJ9" s="295" t="n">
        <v>703</v>
      </c>
      <c r="BL9" s="515" t="n">
        <v>2021</v>
      </c>
      <c r="BM9" s="516" t="inlineStr">
        <is>
          <t>Turquia</t>
        </is>
      </c>
      <c r="BN9" s="295" t="n">
        <v>55640</v>
      </c>
      <c r="BO9" s="295" t="n">
        <v>21960</v>
      </c>
      <c r="BQ9" s="260">
        <f>BH9</f>
        <v/>
      </c>
      <c r="BR9" s="260">
        <f>VLOOKUP(BH9,BM:BO,2,0)</f>
        <v/>
      </c>
      <c r="BS9" s="260">
        <f>VLOOKUP(BH9,BM:BO,3,0)</f>
        <v/>
      </c>
      <c r="BV9" s="515" t="n">
        <v>2022</v>
      </c>
      <c r="BW9" s="516" t="inlineStr">
        <is>
          <t>Panamá</t>
        </is>
      </c>
      <c r="BX9" s="295" t="n">
        <v>6065</v>
      </c>
      <c r="BY9" s="295" t="n">
        <v>881</v>
      </c>
      <c r="CA9" s="260">
        <f>BH9</f>
        <v/>
      </c>
      <c r="CB9" s="260">
        <f>VLOOKUP(BH9,BW:BY,2,0)</f>
        <v/>
      </c>
      <c r="CC9" s="260">
        <f>VLOOKUP(BH9,BW:BY,3,0)</f>
        <v/>
      </c>
    </row>
    <row r="10" ht="13.5" customHeight="1" s="261">
      <c r="B10" s="515" t="n">
        <v>2022</v>
      </c>
      <c r="C10" s="516" t="inlineStr">
        <is>
          <t>Arábia Saudita</t>
        </is>
      </c>
      <c r="D10" s="295" t="n">
        <v>105213281</v>
      </c>
      <c r="E10" s="295" t="n">
        <v>19936254</v>
      </c>
      <c r="G10" s="515" t="n">
        <v>2021</v>
      </c>
      <c r="H10" s="516" t="inlineStr">
        <is>
          <t>Israel</t>
        </is>
      </c>
      <c r="I10" s="295" t="n">
        <v>74886365</v>
      </c>
      <c r="J10" s="295" t="n">
        <v>14795698</v>
      </c>
      <c r="L10" s="260">
        <f>C10</f>
        <v/>
      </c>
      <c r="M10" s="260">
        <f>VLOOKUP(C10,H:J,2,0)</f>
        <v/>
      </c>
      <c r="N10" s="260">
        <f>VLOOKUP(C10,H:J,3,0)</f>
        <v/>
      </c>
      <c r="Q10" s="515" t="n">
        <v>2022</v>
      </c>
      <c r="R10" s="516" t="inlineStr">
        <is>
          <t>Egito</t>
        </is>
      </c>
      <c r="S10" s="295" t="n">
        <v>18365331</v>
      </c>
      <c r="T10" s="295" t="n">
        <v>4642661</v>
      </c>
      <c r="V10" s="515" t="n">
        <v>2021</v>
      </c>
      <c r="W10" s="516" t="inlineStr">
        <is>
          <t>Singapura</t>
        </is>
      </c>
      <c r="X10" s="295" t="n">
        <v>13302968</v>
      </c>
      <c r="Y10" s="295" t="n">
        <v>2876567</v>
      </c>
      <c r="AA10" s="260">
        <f>R10</f>
        <v/>
      </c>
      <c r="AB10" s="260">
        <f>VLOOKUP(R10,W:Y,2,0)</f>
        <v/>
      </c>
      <c r="AC10" s="260">
        <f>VLOOKUP(R10,W:Y,3,0)</f>
        <v/>
      </c>
      <c r="AF10" s="515" t="n">
        <v>2022</v>
      </c>
      <c r="AG10" s="516" t="inlineStr">
        <is>
          <t>Itália</t>
        </is>
      </c>
      <c r="AH10" s="295" t="n">
        <v>17712254</v>
      </c>
      <c r="AI10" s="295" t="n">
        <v>2198037</v>
      </c>
      <c r="AK10" s="260">
        <f>R10</f>
        <v/>
      </c>
      <c r="AL10" s="260">
        <f>VLOOKUP(R10,AG:AI,2,0)</f>
        <v/>
      </c>
      <c r="AM10" s="260">
        <f>VLOOKUP(R10,AG:AI,3,0)</f>
        <v/>
      </c>
      <c r="AR10" s="515" t="n">
        <v>2022</v>
      </c>
      <c r="AS10" s="516" t="inlineStr">
        <is>
          <t>Alemanha</t>
        </is>
      </c>
      <c r="AT10" s="295" t="n">
        <v>89867</v>
      </c>
      <c r="AU10" s="295" t="n">
        <v>19317</v>
      </c>
      <c r="AW10" s="515" t="n">
        <v>2021</v>
      </c>
      <c r="AX10" s="516" t="inlineStr">
        <is>
          <t>Ucrânia</t>
        </is>
      </c>
      <c r="AY10" s="295" t="n">
        <v>115393</v>
      </c>
      <c r="AZ10" s="295" t="n">
        <v>42400</v>
      </c>
      <c r="BB10" s="260">
        <f>AS10</f>
        <v/>
      </c>
      <c r="BC10" s="260">
        <f>VLOOKUP(AS10,AX:AZ,2,0)</f>
        <v/>
      </c>
      <c r="BD10" s="260">
        <f>VLOOKUP(AS10,AX:AZ,3,0)</f>
        <v/>
      </c>
      <c r="BG10" s="515" t="n">
        <v>2022</v>
      </c>
      <c r="BH10" s="516" t="inlineStr">
        <is>
          <t>Noruega</t>
        </is>
      </c>
      <c r="BI10" s="295" t="n">
        <v>2518</v>
      </c>
      <c r="BJ10" s="295" t="n">
        <v>293</v>
      </c>
      <c r="BL10" s="515" t="n">
        <v>2021</v>
      </c>
      <c r="BM10" s="516" t="inlineStr">
        <is>
          <t>Panamá</t>
        </is>
      </c>
      <c r="BN10" s="295" t="n">
        <v>5061</v>
      </c>
      <c r="BO10" s="295" t="n">
        <v>919</v>
      </c>
      <c r="BQ10" s="260">
        <f>BH10</f>
        <v/>
      </c>
      <c r="BR10" s="260">
        <f>VLOOKUP(BH10,BM:BO,2,0)</f>
        <v/>
      </c>
      <c r="BS10" s="260">
        <f>VLOOKUP(BH10,BM:BO,3,0)</f>
        <v/>
      </c>
      <c r="BV10" s="515" t="n">
        <v>2022</v>
      </c>
      <c r="BW10" s="516" t="inlineStr">
        <is>
          <t>Marshall, Ilhas</t>
        </is>
      </c>
      <c r="BX10" s="295" t="n">
        <v>4966</v>
      </c>
      <c r="BY10" s="295" t="n">
        <v>562</v>
      </c>
      <c r="CA10" s="260">
        <f>BH10</f>
        <v/>
      </c>
      <c r="CB10" s="260">
        <f>VLOOKUP(BH10,BW:BY,2,0)</f>
        <v/>
      </c>
      <c r="CC10" s="260">
        <f>VLOOKUP(BH10,BW:BY,3,0)</f>
        <v/>
      </c>
    </row>
    <row r="11" ht="13.5" customHeight="1" s="261">
      <c r="B11" s="515" t="n">
        <v>2022</v>
      </c>
      <c r="C11" s="516" t="inlineStr">
        <is>
          <t>Itália</t>
        </is>
      </c>
      <c r="D11" s="295" t="n">
        <v>89936011</v>
      </c>
      <c r="E11" s="295" t="n">
        <v>11531039</v>
      </c>
      <c r="G11" s="515" t="n">
        <v>2021</v>
      </c>
      <c r="H11" s="516" t="inlineStr">
        <is>
          <t>Egito</t>
        </is>
      </c>
      <c r="I11" s="295" t="n">
        <v>74465835</v>
      </c>
      <c r="J11" s="295" t="n">
        <v>21317818</v>
      </c>
      <c r="L11" s="260">
        <f>C11</f>
        <v/>
      </c>
      <c r="M11" s="260">
        <f>VLOOKUP(C11,H:J,2,0)</f>
        <v/>
      </c>
      <c r="N11" s="260">
        <f>VLOOKUP(C11,H:J,3,0)</f>
        <v/>
      </c>
      <c r="Q11" s="515" t="n">
        <v>2022</v>
      </c>
      <c r="R11" s="516" t="inlineStr">
        <is>
          <t>Itália</t>
        </is>
      </c>
      <c r="S11" s="295" t="n">
        <v>16026265</v>
      </c>
      <c r="T11" s="295" t="n">
        <v>1944212</v>
      </c>
      <c r="V11" s="515" t="n">
        <v>2021</v>
      </c>
      <c r="W11" s="516" t="inlineStr">
        <is>
          <t>Reino Unido</t>
        </is>
      </c>
      <c r="X11" s="295" t="n">
        <v>13119306</v>
      </c>
      <c r="Y11" s="295" t="n">
        <v>2562513</v>
      </c>
      <c r="AA11" s="260">
        <f>R11</f>
        <v/>
      </c>
      <c r="AB11" s="260">
        <f>VLOOKUP(R11,W:Y,2,0)</f>
        <v/>
      </c>
      <c r="AC11" s="260">
        <f>VLOOKUP(R11,W:Y,3,0)</f>
        <v/>
      </c>
      <c r="AF11" s="515" t="n">
        <v>2022</v>
      </c>
      <c r="AG11" s="516" t="inlineStr">
        <is>
          <t>Indonésia</t>
        </is>
      </c>
      <c r="AH11" s="295" t="n">
        <v>15462732</v>
      </c>
      <c r="AI11" s="295" t="n">
        <v>2943598</v>
      </c>
      <c r="AK11" s="260">
        <f>R11</f>
        <v/>
      </c>
      <c r="AL11" s="260">
        <f>VLOOKUP(R11,AG:AI,2,0)</f>
        <v/>
      </c>
      <c r="AM11" s="260">
        <f>VLOOKUP(R11,AG:AI,3,0)</f>
        <v/>
      </c>
      <c r="AR11" s="515" t="n">
        <v>2022</v>
      </c>
      <c r="AS11" s="516" t="inlineStr">
        <is>
          <t>Venezuela</t>
        </is>
      </c>
      <c r="AT11" s="295" t="n">
        <v>83313</v>
      </c>
      <c r="AU11" s="295" t="n">
        <v>21200</v>
      </c>
      <c r="AW11" s="515" t="n">
        <v>2021</v>
      </c>
      <c r="AX11" s="516" t="inlineStr">
        <is>
          <t>Suíça</t>
        </is>
      </c>
      <c r="AY11" s="295" t="n">
        <v>112073</v>
      </c>
      <c r="AZ11" s="295" t="n">
        <v>21200</v>
      </c>
      <c r="BB11" s="260">
        <f>AS11</f>
        <v/>
      </c>
      <c r="BC11" s="260">
        <f>VLOOKUP(AS11,AX:AZ,2,0)</f>
        <v/>
      </c>
      <c r="BD11" s="260">
        <f>VLOOKUP(AS11,AX:AZ,3,0)</f>
        <v/>
      </c>
      <c r="BG11" s="515" t="n">
        <v>2022</v>
      </c>
      <c r="BH11" s="516" t="inlineStr">
        <is>
          <t>Dinamarca</t>
        </is>
      </c>
      <c r="BI11" s="295" t="n">
        <v>2125</v>
      </c>
      <c r="BJ11" s="295" t="n">
        <v>218</v>
      </c>
      <c r="BL11" s="515" t="n">
        <v>2021</v>
      </c>
      <c r="BM11" s="516" t="inlineStr">
        <is>
          <t>Libéria</t>
        </is>
      </c>
      <c r="BN11" s="295" t="n">
        <v>4093</v>
      </c>
      <c r="BO11" s="295" t="n">
        <v>702</v>
      </c>
      <c r="BQ11" s="260">
        <f>BH11</f>
        <v/>
      </c>
      <c r="BR11" s="260">
        <f>VLOOKUP(BH11,BM:BO,2,0)</f>
        <v/>
      </c>
      <c r="BS11" s="260">
        <f>VLOOKUP(BH11,BM:BO,3,0)</f>
        <v/>
      </c>
      <c r="BV11" s="515" t="n">
        <v>2022</v>
      </c>
      <c r="BW11" s="516" t="inlineStr">
        <is>
          <t>Hong Kong</t>
        </is>
      </c>
      <c r="BX11" s="295" t="n">
        <v>2042</v>
      </c>
      <c r="BY11" s="295" t="n">
        <v>278</v>
      </c>
      <c r="CA11" s="260">
        <f>BH11</f>
        <v/>
      </c>
      <c r="CB11" s="260">
        <f>VLOOKUP(BH11,BW:BY,2,0)</f>
        <v/>
      </c>
      <c r="CC11" s="260">
        <f>VLOOKUP(BH11,BW:BY,3,0)</f>
        <v/>
      </c>
    </row>
    <row r="12" ht="13.5" customHeight="1" s="261">
      <c r="B12" s="515" t="n">
        <v>2022</v>
      </c>
      <c r="C12" s="516" t="inlineStr">
        <is>
          <t>Países Baixos (Holanda)</t>
        </is>
      </c>
      <c r="D12" s="295" t="n">
        <v>82697061</v>
      </c>
      <c r="E12" s="295" t="n">
        <v>9060835</v>
      </c>
      <c r="G12" s="515" t="n">
        <v>2021</v>
      </c>
      <c r="H12" s="516" t="inlineStr">
        <is>
          <t>Países Baixos (Holanda)</t>
        </is>
      </c>
      <c r="I12" s="295" t="n">
        <v>67480564</v>
      </c>
      <c r="J12" s="295" t="n">
        <v>9495059</v>
      </c>
      <c r="L12" s="260">
        <f>C12</f>
        <v/>
      </c>
      <c r="M12" s="260">
        <f>VLOOKUP(C12,H:J,2,0)</f>
        <v/>
      </c>
      <c r="N12" s="260">
        <f>VLOOKUP(C12,H:J,3,0)</f>
        <v/>
      </c>
      <c r="Q12" s="515" t="n">
        <v>2022</v>
      </c>
      <c r="R12" s="516" t="inlineStr">
        <is>
          <t>Reino Unido</t>
        </is>
      </c>
      <c r="S12" s="295" t="n">
        <v>15462812</v>
      </c>
      <c r="T12" s="295" t="n">
        <v>2433517</v>
      </c>
      <c r="V12" s="515" t="n">
        <v>2021</v>
      </c>
      <c r="W12" s="516" t="inlineStr">
        <is>
          <t>Arábia Saudita</t>
        </is>
      </c>
      <c r="X12" s="295" t="n">
        <v>12926673</v>
      </c>
      <c r="Y12" s="295" t="n">
        <v>2686349</v>
      </c>
      <c r="AA12" s="260">
        <f>R12</f>
        <v/>
      </c>
      <c r="AB12" s="260">
        <f>VLOOKUP(R12,W:Y,2,0)</f>
        <v/>
      </c>
      <c r="AC12" s="260">
        <f>VLOOKUP(R12,W:Y,3,0)</f>
        <v/>
      </c>
      <c r="AF12" s="515" t="n">
        <v>2022</v>
      </c>
      <c r="AG12" s="516" t="inlineStr">
        <is>
          <t>Países Baixos (Holanda)</t>
        </is>
      </c>
      <c r="AH12" s="295" t="n">
        <v>11957266</v>
      </c>
      <c r="AI12" s="295" t="n">
        <v>1205463</v>
      </c>
      <c r="AK12" s="260">
        <f>R12</f>
        <v/>
      </c>
      <c r="AL12" s="260">
        <f>VLOOKUP(R12,AG:AI,2,0)</f>
        <v/>
      </c>
      <c r="AM12" s="260">
        <f>VLOOKUP(R12,AG:AI,3,0)</f>
        <v/>
      </c>
      <c r="AR12" s="515" t="n">
        <v>2022</v>
      </c>
      <c r="AS12" s="516" t="inlineStr">
        <is>
          <t>Argentina</t>
        </is>
      </c>
      <c r="AT12" s="295" t="n">
        <v>69790</v>
      </c>
      <c r="AU12" s="295" t="n">
        <v>21273</v>
      </c>
      <c r="AW12" s="515" t="n">
        <v>2021</v>
      </c>
      <c r="AX12" s="516" t="inlineStr">
        <is>
          <t>Angola</t>
        </is>
      </c>
      <c r="AY12" s="295" t="n">
        <v>78091</v>
      </c>
      <c r="AZ12" s="295" t="n">
        <v>27006</v>
      </c>
      <c r="BB12" s="260">
        <f>AS12</f>
        <v/>
      </c>
      <c r="BC12" s="260">
        <f>VLOOKUP(AS12,AX:AZ,2,0)</f>
        <v/>
      </c>
      <c r="BD12" s="260">
        <f>VLOOKUP(AS12,AX:AZ,3,0)</f>
        <v/>
      </c>
      <c r="BG12" s="515" t="n">
        <v>2022</v>
      </c>
      <c r="BH12" s="516" t="inlineStr">
        <is>
          <t>Bahamas</t>
        </is>
      </c>
      <c r="BI12" s="295" t="n">
        <v>1479</v>
      </c>
      <c r="BJ12" s="295" t="n">
        <v>283</v>
      </c>
      <c r="BL12" s="515" t="n">
        <v>2021</v>
      </c>
      <c r="BM12" s="516" t="inlineStr">
        <is>
          <t>Singapura</t>
        </is>
      </c>
      <c r="BN12" s="295" t="n">
        <v>2330</v>
      </c>
      <c r="BO12" s="295" t="n">
        <v>485</v>
      </c>
      <c r="BQ12" s="260">
        <f>BH12</f>
        <v/>
      </c>
      <c r="BR12" s="260">
        <f>VLOOKUP(BH12,BM:BO,2,0)</f>
        <v/>
      </c>
      <c r="BS12" s="260">
        <f>VLOOKUP(BH12,BM:BO,3,0)</f>
        <v/>
      </c>
      <c r="BV12" s="515" t="n">
        <v>2022</v>
      </c>
      <c r="BW12" s="516" t="inlineStr">
        <is>
          <t>Antígua e Barbuda</t>
        </is>
      </c>
      <c r="BX12" s="295" t="n">
        <v>1045</v>
      </c>
      <c r="BY12" s="295" t="n">
        <v>149</v>
      </c>
      <c r="CA12" s="260">
        <f>BH12</f>
        <v/>
      </c>
      <c r="CB12" s="260">
        <f>VLOOKUP(BH12,BW:BY,2,0)</f>
        <v/>
      </c>
      <c r="CC12" s="260">
        <f>VLOOKUP(BH12,BW:BY,3,0)</f>
        <v/>
      </c>
    </row>
    <row r="13" ht="13.5" customHeight="1" s="261">
      <c r="B13" s="515" t="n">
        <v>2022</v>
      </c>
      <c r="C13" s="516" t="inlineStr">
        <is>
          <t>Reino Unido</t>
        </is>
      </c>
      <c r="D13" s="295" t="n">
        <v>64803667</v>
      </c>
      <c r="E13" s="295" t="n">
        <v>11701275</v>
      </c>
      <c r="G13" s="515" t="n">
        <v>2021</v>
      </c>
      <c r="H13" s="516" t="inlineStr">
        <is>
          <t>Reino Unido</t>
        </is>
      </c>
      <c r="I13" s="295" t="n">
        <v>61389478</v>
      </c>
      <c r="J13" s="295" t="n">
        <v>12396102</v>
      </c>
      <c r="L13" s="260">
        <f>C13</f>
        <v/>
      </c>
      <c r="M13" s="260">
        <f>VLOOKUP(C13,H:J,2,0)</f>
        <v/>
      </c>
      <c r="N13" s="260">
        <f>VLOOKUP(C13,H:J,3,0)</f>
        <v/>
      </c>
      <c r="Q13" s="515" t="n">
        <v>2022</v>
      </c>
      <c r="R13" s="516" t="inlineStr">
        <is>
          <t>Indonésia</t>
        </is>
      </c>
      <c r="S13" s="295" t="n">
        <v>13992965</v>
      </c>
      <c r="T13" s="295" t="n">
        <v>2614996</v>
      </c>
      <c r="V13" s="515" t="n">
        <v>2021</v>
      </c>
      <c r="W13" s="516" t="inlineStr">
        <is>
          <t>Israel</t>
        </is>
      </c>
      <c r="X13" s="295" t="n">
        <v>12751963</v>
      </c>
      <c r="Y13" s="295" t="n">
        <v>2351947</v>
      </c>
      <c r="AA13" s="260">
        <f>R13</f>
        <v/>
      </c>
      <c r="AB13" s="260">
        <f>VLOOKUP(R13,W:Y,2,0)</f>
        <v/>
      </c>
      <c r="AC13" s="260">
        <f>VLOOKUP(R13,W:Y,3,0)</f>
        <v/>
      </c>
      <c r="AF13" s="515" t="n">
        <v>2022</v>
      </c>
      <c r="AG13" s="516" t="inlineStr">
        <is>
          <t>Uruguai</t>
        </is>
      </c>
      <c r="AH13" s="295" t="n">
        <v>11190621</v>
      </c>
      <c r="AI13" s="295" t="n">
        <v>2084777</v>
      </c>
      <c r="AK13" s="260">
        <f>R13</f>
        <v/>
      </c>
      <c r="AL13" s="260">
        <f>VLOOKUP(R13,AG:AI,2,0)</f>
        <v/>
      </c>
      <c r="AM13" s="260">
        <f>VLOOKUP(R13,AG:AI,3,0)</f>
        <v/>
      </c>
      <c r="AR13" s="515" t="n">
        <v>2022</v>
      </c>
      <c r="AS13" s="516" t="inlineStr">
        <is>
          <t>Coveite (Kuweit)</t>
        </is>
      </c>
      <c r="AT13" s="295" t="n">
        <v>61905</v>
      </c>
      <c r="AU13" s="295" t="n">
        <v>27022</v>
      </c>
      <c r="AW13" s="515" t="n">
        <v>2021</v>
      </c>
      <c r="AX13" s="516" t="inlineStr">
        <is>
          <t>Bulgária</t>
        </is>
      </c>
      <c r="AY13" s="295" t="n">
        <v>70868</v>
      </c>
      <c r="AZ13" s="295" t="n">
        <v>21200</v>
      </c>
      <c r="BB13" s="260">
        <f>AS13</f>
        <v/>
      </c>
      <c r="BC13" s="260">
        <f>VLOOKUP(AS13,AX:AZ,2,0)</f>
        <v/>
      </c>
      <c r="BD13" s="260">
        <f>VLOOKUP(AS13,AX:AZ,3,0)</f>
        <v/>
      </c>
      <c r="BG13" s="515" t="n">
        <v>2022</v>
      </c>
      <c r="BH13" s="516" t="inlineStr">
        <is>
          <t>Suíça</t>
        </is>
      </c>
      <c r="BI13" s="295" t="n">
        <v>829</v>
      </c>
      <c r="BJ13" s="295" t="n">
        <v>128</v>
      </c>
      <c r="BL13" s="515" t="n">
        <v>2021</v>
      </c>
      <c r="BM13" s="516" t="inlineStr">
        <is>
          <t>Malta</t>
        </is>
      </c>
      <c r="BN13" s="295" t="n">
        <v>1922</v>
      </c>
      <c r="BO13" s="295" t="n">
        <v>358</v>
      </c>
      <c r="BQ13" s="260">
        <f>BH13</f>
        <v/>
      </c>
      <c r="BR13" s="260">
        <f>VLOOKUP(BH13,BM:BO,2,0)</f>
        <v/>
      </c>
      <c r="BS13" s="260">
        <f>VLOOKUP(BH13,BM:BO,3,0)</f>
        <v/>
      </c>
      <c r="BV13" s="515" t="n">
        <v>2022</v>
      </c>
      <c r="BW13" s="516" t="inlineStr">
        <is>
          <t>Japão</t>
        </is>
      </c>
      <c r="BX13" s="295" t="n">
        <v>766</v>
      </c>
      <c r="BY13" s="295" t="n">
        <v>230</v>
      </c>
      <c r="CA13" s="260">
        <f>BH13</f>
        <v/>
      </c>
      <c r="CB13" s="260">
        <f>VLOOKUP(BH13,BW:BY,2,0)</f>
        <v/>
      </c>
      <c r="CC13" s="260">
        <f>VLOOKUP(BH13,BW:BY,3,0)</f>
        <v/>
      </c>
    </row>
    <row r="14" ht="13.5" customHeight="1" s="261">
      <c r="B14" s="515" t="n">
        <v>2022</v>
      </c>
      <c r="C14" s="516" t="inlineStr">
        <is>
          <t>Rússia</t>
        </is>
      </c>
      <c r="D14" s="295" t="n">
        <v>59858573</v>
      </c>
      <c r="E14" s="295" t="n">
        <v>16301954</v>
      </c>
      <c r="G14" s="515" t="n">
        <v>2021</v>
      </c>
      <c r="H14" s="516" t="inlineStr">
        <is>
          <t>Singapura</t>
        </is>
      </c>
      <c r="I14" s="295" t="n">
        <v>51302086</v>
      </c>
      <c r="J14" s="295" t="n">
        <v>11722975</v>
      </c>
      <c r="L14" s="260">
        <f>C14</f>
        <v/>
      </c>
      <c r="M14" s="260">
        <f>VLOOKUP(C14,H:J,2,0)</f>
        <v/>
      </c>
      <c r="N14" s="260">
        <f>VLOOKUP(C14,H:J,3,0)</f>
        <v/>
      </c>
      <c r="Q14" s="515" t="n">
        <v>2022</v>
      </c>
      <c r="R14" s="516" t="inlineStr">
        <is>
          <t>Singapura</t>
        </is>
      </c>
      <c r="S14" s="295" t="n">
        <v>11058503</v>
      </c>
      <c r="T14" s="295" t="n">
        <v>2376357</v>
      </c>
      <c r="V14" s="515" t="n">
        <v>2021</v>
      </c>
      <c r="W14" s="516" t="inlineStr">
        <is>
          <t>Emirados Árabes Unidos</t>
        </is>
      </c>
      <c r="X14" s="295" t="n">
        <v>11930199</v>
      </c>
      <c r="Y14" s="295" t="n">
        <v>2778322</v>
      </c>
      <c r="AA14" s="260">
        <f>R14</f>
        <v/>
      </c>
      <c r="AB14" s="260">
        <f>VLOOKUP(R14,W:Y,2,0)</f>
        <v/>
      </c>
      <c r="AC14" s="260">
        <f>VLOOKUP(R14,W:Y,3,0)</f>
        <v/>
      </c>
      <c r="AF14" s="515" t="n">
        <v>2022</v>
      </c>
      <c r="AG14" s="516" t="inlineStr">
        <is>
          <t>Reino Unido</t>
        </is>
      </c>
      <c r="AH14" s="295" t="n">
        <v>9807083</v>
      </c>
      <c r="AI14" s="295" t="n">
        <v>1738477</v>
      </c>
      <c r="AK14" s="260">
        <f>R14</f>
        <v/>
      </c>
      <c r="AL14" s="260">
        <f>VLOOKUP(R14,AG:AI,2,0)</f>
        <v/>
      </c>
      <c r="AM14" s="260">
        <f>VLOOKUP(R14,AG:AI,3,0)</f>
        <v/>
      </c>
      <c r="AR14" s="515" t="n">
        <v>2022</v>
      </c>
      <c r="AS14" s="516" t="inlineStr">
        <is>
          <t>Ucrânia</t>
        </is>
      </c>
      <c r="AT14" s="295" t="n">
        <v>56048</v>
      </c>
      <c r="AU14" s="295" t="n">
        <v>21200</v>
      </c>
      <c r="AW14" s="515" t="n">
        <v>2021</v>
      </c>
      <c r="AX14" s="516" t="inlineStr">
        <is>
          <t>Coveite (Kuweit)</t>
        </is>
      </c>
      <c r="AY14" s="295" t="n">
        <v>62350</v>
      </c>
      <c r="AZ14" s="295" t="n">
        <v>27548</v>
      </c>
      <c r="BB14" s="260">
        <f>AS14</f>
        <v/>
      </c>
      <c r="BC14" s="260">
        <f>VLOOKUP(AS14,AX:AZ,2,0)</f>
        <v/>
      </c>
      <c r="BD14" s="260">
        <f>VLOOKUP(AS14,AX:AZ,3,0)</f>
        <v/>
      </c>
      <c r="BG14" s="515" t="n">
        <v>2022</v>
      </c>
      <c r="BH14" s="516" t="inlineStr">
        <is>
          <t>Barbados</t>
        </is>
      </c>
      <c r="BI14" s="295" t="n">
        <v>593</v>
      </c>
      <c r="BJ14" s="295" t="n">
        <v>81</v>
      </c>
      <c r="BL14" s="515" t="n">
        <v>2021</v>
      </c>
      <c r="BM14" s="516" t="inlineStr">
        <is>
          <t>Marshall, Ilhas</t>
        </is>
      </c>
      <c r="BN14" s="295" t="n">
        <v>1692</v>
      </c>
      <c r="BO14" s="295" t="n">
        <v>306</v>
      </c>
      <c r="BQ14" s="260">
        <f>BH14</f>
        <v/>
      </c>
      <c r="BR14" s="260">
        <f>VLOOKUP(BH14,BM:BO,2,0)</f>
        <v/>
      </c>
      <c r="BS14" s="260">
        <f>VLOOKUP(BH14,BM:BO,3,0)</f>
        <v/>
      </c>
      <c r="BV14" s="515" t="n">
        <v>2022</v>
      </c>
      <c r="BW14" s="516" t="inlineStr">
        <is>
          <t>Ilha de Man</t>
        </is>
      </c>
      <c r="BX14" s="295" t="n">
        <v>748</v>
      </c>
      <c r="BY14" s="295" t="n">
        <v>112</v>
      </c>
      <c r="CA14" s="260">
        <f>BH14</f>
        <v/>
      </c>
      <c r="CB14" s="260">
        <f>VLOOKUP(BH14,BW:BY,2,0)</f>
        <v/>
      </c>
      <c r="CC14" s="260">
        <f>VLOOKUP(BH14,BW:BY,3,0)</f>
        <v/>
      </c>
    </row>
    <row r="15" ht="13.5" customHeight="1" s="261">
      <c r="B15" s="515" t="n">
        <v>2022</v>
      </c>
      <c r="C15" s="516" t="inlineStr">
        <is>
          <t>Uruguai</t>
        </is>
      </c>
      <c r="D15" s="295" t="n">
        <v>55780404</v>
      </c>
      <c r="E15" s="295" t="n">
        <v>11412236</v>
      </c>
      <c r="G15" s="515" t="n">
        <v>2021</v>
      </c>
      <c r="H15" s="516" t="inlineStr">
        <is>
          <t>Rússia</t>
        </is>
      </c>
      <c r="I15" s="295" t="n">
        <v>43346899</v>
      </c>
      <c r="J15" s="295" t="n">
        <v>12246237</v>
      </c>
      <c r="L15" s="260">
        <f>C15</f>
        <v/>
      </c>
      <c r="M15" s="260">
        <f>VLOOKUP(C15,H:J,2,0)</f>
        <v/>
      </c>
      <c r="N15" s="260">
        <f>VLOOKUP(C15,H:J,3,0)</f>
        <v/>
      </c>
      <c r="Q15" s="515" t="n">
        <v>2022</v>
      </c>
      <c r="R15" s="516" t="inlineStr">
        <is>
          <t>Espanha</t>
        </is>
      </c>
      <c r="S15" s="295" t="n">
        <v>9116216</v>
      </c>
      <c r="T15" s="295" t="n">
        <v>1067210</v>
      </c>
      <c r="V15" s="515" t="n">
        <v>2021</v>
      </c>
      <c r="W15" s="516" t="inlineStr">
        <is>
          <t>Indonésia</t>
        </is>
      </c>
      <c r="X15" s="295" t="n">
        <v>10871387</v>
      </c>
      <c r="Y15" s="295" t="n">
        <v>2064490</v>
      </c>
      <c r="AA15" s="260">
        <f>R15</f>
        <v/>
      </c>
      <c r="AB15" s="260">
        <f>VLOOKUP(R15,W:Y,2,0)</f>
        <v/>
      </c>
      <c r="AC15" s="260">
        <f>VLOOKUP(R15,W:Y,3,0)</f>
        <v/>
      </c>
      <c r="AF15" s="515" t="n">
        <v>2022</v>
      </c>
      <c r="AG15" s="516" t="inlineStr">
        <is>
          <t>Singapura</t>
        </is>
      </c>
      <c r="AH15" s="295" t="n">
        <v>9792476</v>
      </c>
      <c r="AI15" s="295" t="n">
        <v>2122965</v>
      </c>
      <c r="AK15" s="260">
        <f>R15</f>
        <v/>
      </c>
      <c r="AL15" s="260">
        <f>VLOOKUP(R15,AG:AI,2,0)</f>
        <v/>
      </c>
      <c r="AM15" s="260">
        <f>VLOOKUP(R15,AG:AI,3,0)</f>
        <v/>
      </c>
      <c r="AR15" s="515" t="n">
        <v>2022</v>
      </c>
      <c r="AS15" s="516" t="inlineStr">
        <is>
          <t>Libéria</t>
        </is>
      </c>
      <c r="AT15" s="295" t="n">
        <v>44996</v>
      </c>
      <c r="AU15" s="295" t="n">
        <v>5830</v>
      </c>
      <c r="AW15" s="515" t="n">
        <v>2021</v>
      </c>
      <c r="AX15" s="516" t="inlineStr">
        <is>
          <t>Panamá</t>
        </is>
      </c>
      <c r="AY15" s="295" t="n">
        <v>22846</v>
      </c>
      <c r="AZ15" s="295" t="n">
        <v>4019</v>
      </c>
      <c r="BB15" s="260">
        <f>AS15</f>
        <v/>
      </c>
      <c r="BC15" s="260">
        <f>VLOOKUP(AS15,AX:AZ,2,0)</f>
        <v/>
      </c>
      <c r="BD15" s="260">
        <f>VLOOKUP(AS15,AX:AZ,3,0)</f>
        <v/>
      </c>
      <c r="BG15" s="515" t="n">
        <v>2022</v>
      </c>
      <c r="BH15" s="516" t="inlineStr">
        <is>
          <t>Grécia</t>
        </is>
      </c>
      <c r="BI15" s="295" t="n">
        <v>528</v>
      </c>
      <c r="BJ15" s="295" t="n">
        <v>80</v>
      </c>
      <c r="BL15" s="515" t="n">
        <v>2021</v>
      </c>
      <c r="BM15" s="516" t="inlineStr">
        <is>
          <t>Bahamas</t>
        </is>
      </c>
      <c r="BN15" s="295" t="n">
        <v>1462</v>
      </c>
      <c r="BO15" s="295" t="n">
        <v>242</v>
      </c>
      <c r="BQ15" s="260">
        <f>BH15</f>
        <v/>
      </c>
      <c r="BR15" s="260">
        <f>VLOOKUP(BH15,BM:BO,2,0)</f>
        <v/>
      </c>
      <c r="BS15" s="260">
        <f>VLOOKUP(BH15,BM:BO,3,0)</f>
        <v/>
      </c>
      <c r="BV15" s="515" t="n">
        <v>2022</v>
      </c>
      <c r="BW15" s="516" t="inlineStr">
        <is>
          <t>Singapura</t>
        </is>
      </c>
      <c r="BX15" s="295" t="n">
        <v>500</v>
      </c>
      <c r="BY15" s="295" t="n">
        <v>77</v>
      </c>
      <c r="CA15" s="260">
        <f>BH15</f>
        <v/>
      </c>
      <c r="CB15" s="260">
        <f>VLOOKUP(BH15,BW:BY,2,0)</f>
        <v/>
      </c>
      <c r="CC15" s="260">
        <f>VLOOKUP(BH15,BW:BY,3,0)</f>
        <v/>
      </c>
    </row>
    <row r="16" ht="13.5" customHeight="1" s="261">
      <c r="B16" s="515" t="n">
        <v>2022</v>
      </c>
      <c r="C16" s="516" t="inlineStr">
        <is>
          <t>Singapura</t>
        </is>
      </c>
      <c r="D16" s="295" t="n">
        <v>52510014</v>
      </c>
      <c r="E16" s="295" t="n">
        <v>12410654</v>
      </c>
      <c r="G16" s="515" t="n">
        <v>2021</v>
      </c>
      <c r="H16" s="516" t="inlineStr">
        <is>
          <t>Uruguai</t>
        </is>
      </c>
      <c r="I16" s="295" t="n">
        <v>40550918</v>
      </c>
      <c r="J16" s="295" t="n">
        <v>9594336</v>
      </c>
      <c r="L16" s="260">
        <f>C16</f>
        <v/>
      </c>
      <c r="M16" s="260">
        <f>VLOOKUP(C16,H:J,2,0)</f>
        <v/>
      </c>
      <c r="N16" s="260">
        <f>VLOOKUP(C16,H:J,3,0)</f>
        <v/>
      </c>
      <c r="Q16" s="515" t="n">
        <v>2022</v>
      </c>
      <c r="R16" s="516" t="inlineStr">
        <is>
          <t>Israel</t>
        </is>
      </c>
      <c r="S16" s="295" t="n">
        <v>8681722</v>
      </c>
      <c r="T16" s="295" t="n">
        <v>1327769</v>
      </c>
      <c r="V16" s="515" t="n">
        <v>2021</v>
      </c>
      <c r="W16" s="516" t="inlineStr">
        <is>
          <t>Uruguai</t>
        </is>
      </c>
      <c r="X16" s="295" t="n">
        <v>8903604</v>
      </c>
      <c r="Y16" s="295" t="n">
        <v>2014621</v>
      </c>
      <c r="AA16" s="260">
        <f>R16</f>
        <v/>
      </c>
      <c r="AB16" s="260">
        <f>VLOOKUP(R16,W:Y,2,0)</f>
        <v/>
      </c>
      <c r="AC16" s="260">
        <f>VLOOKUP(R16,W:Y,3,0)</f>
        <v/>
      </c>
      <c r="AF16" s="515" t="n">
        <v>2022</v>
      </c>
      <c r="AG16" s="516" t="inlineStr">
        <is>
          <t>Israel</t>
        </is>
      </c>
      <c r="AH16" s="295" t="n">
        <v>8437134</v>
      </c>
      <c r="AI16" s="295" t="n">
        <v>1533167</v>
      </c>
      <c r="AK16" s="260">
        <f>R16</f>
        <v/>
      </c>
      <c r="AL16" s="260">
        <f>VLOOKUP(R16,AG:AI,2,0)</f>
        <v/>
      </c>
      <c r="AM16" s="260">
        <f>VLOOKUP(R16,AG:AI,3,0)</f>
        <v/>
      </c>
      <c r="AR16" s="515" t="n">
        <v>2022</v>
      </c>
      <c r="AS16" s="516" t="inlineStr">
        <is>
          <t>Marshall, Ilhas</t>
        </is>
      </c>
      <c r="AT16" s="295" t="n">
        <v>31243</v>
      </c>
      <c r="AU16" s="295" t="n">
        <v>4385</v>
      </c>
      <c r="AW16" s="515" t="n">
        <v>2021</v>
      </c>
      <c r="AX16" s="516" t="inlineStr">
        <is>
          <t>Marshall, Ilhas</t>
        </is>
      </c>
      <c r="AY16" s="295" t="n">
        <v>19794</v>
      </c>
      <c r="AZ16" s="295" t="n">
        <v>3682</v>
      </c>
      <c r="BB16" s="260">
        <f>AS16</f>
        <v/>
      </c>
      <c r="BC16" s="260">
        <f>VLOOKUP(AS16,AX:AZ,2,0)</f>
        <v/>
      </c>
      <c r="BD16" s="260">
        <f>VLOOKUP(AS16,AX:AZ,3,0)</f>
        <v/>
      </c>
      <c r="BG16" s="515" t="n">
        <v>2022</v>
      </c>
      <c r="BH16" s="516" t="inlineStr">
        <is>
          <t>Malta</t>
        </is>
      </c>
      <c r="BI16" s="295" t="n">
        <v>526</v>
      </c>
      <c r="BJ16" s="295" t="n">
        <v>77</v>
      </c>
      <c r="BL16" s="515" t="n">
        <v>2021</v>
      </c>
      <c r="BM16" s="516" t="inlineStr">
        <is>
          <t>China</t>
        </is>
      </c>
      <c r="BN16" s="295" t="n">
        <v>730</v>
      </c>
      <c r="BO16" s="295" t="n">
        <v>136</v>
      </c>
      <c r="BQ16" s="260">
        <f>BH16</f>
        <v/>
      </c>
      <c r="BR16" s="260">
        <f>VLOOKUP(BH16,BM:BO,2,0)</f>
        <v/>
      </c>
      <c r="BS16" s="260">
        <f>VLOOKUP(BH16,BM:BO,3,0)</f>
        <v/>
      </c>
      <c r="BV16" s="515" t="n">
        <v>2022</v>
      </c>
      <c r="BW16" s="516" t="inlineStr">
        <is>
          <t>Cayman, Ilhas</t>
        </is>
      </c>
      <c r="BX16" s="295" t="n">
        <v>485</v>
      </c>
      <c r="BY16" s="295" t="n">
        <v>77</v>
      </c>
      <c r="CA16" s="260">
        <f>BH16</f>
        <v/>
      </c>
      <c r="CB16" s="260">
        <f>VLOOKUP(BH16,BW:BY,2,0)</f>
        <v/>
      </c>
      <c r="CC16" s="260">
        <f>VLOOKUP(BH16,BW:BY,3,0)</f>
        <v/>
      </c>
    </row>
    <row r="17" ht="13.5" customHeight="1" s="261">
      <c r="B17" s="515" t="n">
        <v>2022</v>
      </c>
      <c r="C17" s="516" t="inlineStr">
        <is>
          <t>Alemanha</t>
        </is>
      </c>
      <c r="D17" s="295" t="n">
        <v>33360287</v>
      </c>
      <c r="E17" s="295" t="n">
        <v>4232770</v>
      </c>
      <c r="G17" s="515" t="n">
        <v>2021</v>
      </c>
      <c r="H17" s="516" t="inlineStr">
        <is>
          <t>Jordânia</t>
        </is>
      </c>
      <c r="I17" s="295" t="n">
        <v>29087243</v>
      </c>
      <c r="J17" s="295" t="n">
        <v>6700991</v>
      </c>
      <c r="L17" s="260">
        <f>C17</f>
        <v/>
      </c>
      <c r="M17" s="260">
        <f>VLOOKUP(C17,H:J,2,0)</f>
        <v/>
      </c>
      <c r="N17" s="260">
        <f>VLOOKUP(C17,H:J,3,0)</f>
        <v/>
      </c>
      <c r="Q17" s="515" t="n">
        <v>2022</v>
      </c>
      <c r="R17" s="516" t="inlineStr">
        <is>
          <t>Alemanha</t>
        </is>
      </c>
      <c r="S17" s="295" t="n">
        <v>8610343</v>
      </c>
      <c r="T17" s="295" t="n">
        <v>1028842</v>
      </c>
      <c r="V17" s="515" t="n">
        <v>2021</v>
      </c>
      <c r="W17" s="516" t="inlineStr">
        <is>
          <t>Rússia</t>
        </is>
      </c>
      <c r="X17" s="295" t="n">
        <v>6035695</v>
      </c>
      <c r="Y17" s="295" t="n">
        <v>1576624</v>
      </c>
      <c r="AA17" s="260">
        <f>R17</f>
        <v/>
      </c>
      <c r="AB17" s="260">
        <f>VLOOKUP(R17,W:Y,2,0)</f>
        <v/>
      </c>
      <c r="AC17" s="260">
        <f>VLOOKUP(R17,W:Y,3,0)</f>
        <v/>
      </c>
      <c r="AF17" s="515" t="n">
        <v>2022</v>
      </c>
      <c r="AG17" s="516" t="inlineStr">
        <is>
          <t>Rússia</t>
        </is>
      </c>
      <c r="AH17" s="295" t="n">
        <v>7529901</v>
      </c>
      <c r="AI17" s="295" t="n">
        <v>2171783</v>
      </c>
      <c r="AK17" s="260">
        <f>R17</f>
        <v/>
      </c>
      <c r="AL17" s="260">
        <f>VLOOKUP(R17,AG:AI,2,0)</f>
        <v/>
      </c>
      <c r="AM17" s="260">
        <f>VLOOKUP(R17,AG:AI,3,0)</f>
        <v/>
      </c>
      <c r="AR17" s="515" t="n">
        <v>2022</v>
      </c>
      <c r="AS17" s="516" t="inlineStr">
        <is>
          <t>Panamá</t>
        </is>
      </c>
      <c r="AT17" s="295" t="n">
        <v>22617</v>
      </c>
      <c r="AU17" s="295" t="n">
        <v>3947</v>
      </c>
      <c r="AW17" s="515" t="n">
        <v>2021</v>
      </c>
      <c r="AX17" s="516" t="inlineStr">
        <is>
          <t>Libéria</t>
        </is>
      </c>
      <c r="AY17" s="295" t="n">
        <v>18114</v>
      </c>
      <c r="AZ17" s="295" t="n">
        <v>2940</v>
      </c>
      <c r="BB17" s="260">
        <f>AS17</f>
        <v/>
      </c>
      <c r="BC17" s="260">
        <f>VLOOKUP(AS17,AX:AZ,2,0)</f>
        <v/>
      </c>
      <c r="BD17" s="260">
        <f>VLOOKUP(AS17,AX:AZ,3,0)</f>
        <v/>
      </c>
      <c r="BG17" s="515" t="n">
        <v>2022</v>
      </c>
      <c r="BH17" s="516" t="inlineStr">
        <is>
          <t>São Vicente e Granadinas</t>
        </is>
      </c>
      <c r="BI17" s="295" t="n">
        <v>509</v>
      </c>
      <c r="BJ17" s="295" t="n">
        <v>77</v>
      </c>
      <c r="BL17" s="515" t="n">
        <v>2021</v>
      </c>
      <c r="BM17" s="516" t="inlineStr">
        <is>
          <t>Alemanha</t>
        </is>
      </c>
      <c r="BN17" s="295" t="n">
        <v>529</v>
      </c>
      <c r="BO17" s="295" t="n">
        <v>53</v>
      </c>
      <c r="BQ17" s="260">
        <f>BH17</f>
        <v/>
      </c>
      <c r="BR17" s="260">
        <f>VLOOKUP(BH17,BM:BO,2,0)</f>
        <v/>
      </c>
      <c r="BS17" s="260">
        <f>VLOOKUP(BH17,BM:BO,3,0)</f>
        <v/>
      </c>
      <c r="BV17" s="515" t="n">
        <v>2022</v>
      </c>
      <c r="BW17" s="516" t="inlineStr">
        <is>
          <t>Malta</t>
        </is>
      </c>
      <c r="BX17" s="295" t="n">
        <v>186</v>
      </c>
      <c r="BY17" s="295" t="n">
        <v>25</v>
      </c>
      <c r="CA17" s="260">
        <f>BH17</f>
        <v/>
      </c>
      <c r="CB17" s="260">
        <f>VLOOKUP(BH17,BW:BY,2,0)</f>
        <v/>
      </c>
      <c r="CC17" s="260">
        <f>VLOOKUP(BH17,BW:BY,3,0)</f>
        <v/>
      </c>
    </row>
    <row r="18" ht="13.5" customHeight="1" s="261">
      <c r="B18" s="515" t="n">
        <v>2022</v>
      </c>
      <c r="C18" s="516" t="inlineStr">
        <is>
          <t>Espanha</t>
        </is>
      </c>
      <c r="D18" s="295" t="n">
        <v>32356090</v>
      </c>
      <c r="E18" s="295" t="n">
        <v>4858847</v>
      </c>
      <c r="G18" s="515" t="n">
        <v>2021</v>
      </c>
      <c r="H18" s="516" t="inlineStr">
        <is>
          <t>Indonésia</t>
        </is>
      </c>
      <c r="I18" s="295" t="n">
        <v>22598682</v>
      </c>
      <c r="J18" s="295" t="n">
        <v>4374296</v>
      </c>
      <c r="L18" s="260">
        <f>C18</f>
        <v/>
      </c>
      <c r="M18" s="260">
        <f>VLOOKUP(C18,H:J,2,0)</f>
        <v/>
      </c>
      <c r="N18" s="260">
        <f>VLOOKUP(C18,H:J,3,0)</f>
        <v/>
      </c>
      <c r="Q18" s="515" t="n">
        <v>2022</v>
      </c>
      <c r="R18" s="516" t="inlineStr">
        <is>
          <t>Uruguai</t>
        </is>
      </c>
      <c r="S18" s="295" t="n">
        <v>8240954</v>
      </c>
      <c r="T18" s="295" t="n">
        <v>1590534</v>
      </c>
      <c r="V18" s="515" t="n">
        <v>2021</v>
      </c>
      <c r="W18" s="516" t="inlineStr">
        <is>
          <t>Suíça</t>
        </is>
      </c>
      <c r="X18" s="295" t="n">
        <v>4934174</v>
      </c>
      <c r="Y18" s="295" t="n">
        <v>1184316</v>
      </c>
      <c r="AA18" s="260">
        <f>R18</f>
        <v/>
      </c>
      <c r="AB18" s="260">
        <f>VLOOKUP(R18,W:Y,2,0)</f>
        <v/>
      </c>
      <c r="AC18" s="260">
        <f>VLOOKUP(R18,W:Y,3,0)</f>
        <v/>
      </c>
      <c r="AF18" s="515" t="n">
        <v>2022</v>
      </c>
      <c r="AG18" s="516" t="inlineStr">
        <is>
          <t>Líbia</t>
        </is>
      </c>
      <c r="AH18" s="295" t="n">
        <v>5787093</v>
      </c>
      <c r="AI18" s="295" t="n">
        <v>1641104</v>
      </c>
      <c r="AK18" s="260">
        <f>R18</f>
        <v/>
      </c>
      <c r="AL18" s="260">
        <f>VLOOKUP(R18,AG:AI,2,0)</f>
        <v/>
      </c>
      <c r="AM18" s="260">
        <f>VLOOKUP(R18,AG:AI,3,0)</f>
        <v/>
      </c>
      <c r="AR18" s="515" t="n">
        <v>2022</v>
      </c>
      <c r="AS18" s="516" t="inlineStr">
        <is>
          <t>Costa do Marfim</t>
        </is>
      </c>
      <c r="AT18" s="295" t="n">
        <v>22223</v>
      </c>
      <c r="AU18" s="295" t="n">
        <v>25795</v>
      </c>
      <c r="AW18" s="515" t="n">
        <v>2021</v>
      </c>
      <c r="AX18" s="516" t="inlineStr">
        <is>
          <t>Malta</t>
        </is>
      </c>
      <c r="AY18" s="295" t="n">
        <v>9239</v>
      </c>
      <c r="AZ18" s="295" t="n">
        <v>1633</v>
      </c>
      <c r="BB18" s="260">
        <f>AS18</f>
        <v/>
      </c>
      <c r="BC18" s="260">
        <f>VLOOKUP(AS18,AX:AZ,2,0)</f>
        <v/>
      </c>
      <c r="BD18" s="260">
        <f>VLOOKUP(AS18,AX:AZ,3,0)</f>
        <v/>
      </c>
      <c r="BG18" s="515" t="n">
        <v>2022</v>
      </c>
      <c r="BH18" s="516" t="inlineStr">
        <is>
          <t>China</t>
        </is>
      </c>
      <c r="BI18" s="295" t="n">
        <v>330</v>
      </c>
      <c r="BJ18" s="295" t="n">
        <v>64</v>
      </c>
      <c r="BL18" s="515" t="n">
        <v>2021</v>
      </c>
      <c r="BM18" s="516" t="inlineStr">
        <is>
          <t>Portugal</t>
        </is>
      </c>
      <c r="BN18" s="295" t="n">
        <v>523</v>
      </c>
      <c r="BO18" s="295" t="n">
        <v>101</v>
      </c>
      <c r="BQ18" s="260">
        <f>BH18</f>
        <v/>
      </c>
      <c r="BR18" s="260">
        <f>VLOOKUP(BH18,BM:BO,2,0)</f>
        <v/>
      </c>
      <c r="BS18" s="260">
        <f>VLOOKUP(BH18,BM:BO,3,0)</f>
        <v/>
      </c>
      <c r="BV18" s="515" t="n">
        <v>2022</v>
      </c>
      <c r="BW18" s="516" t="inlineStr">
        <is>
          <t>Chipre</t>
        </is>
      </c>
      <c r="BX18" s="295" t="n">
        <v>159</v>
      </c>
      <c r="BY18" s="295" t="n">
        <v>15</v>
      </c>
      <c r="CA18" s="260">
        <f>BH18</f>
        <v/>
      </c>
      <c r="CB18" s="260">
        <f>VLOOKUP(BH18,BW:BY,2,0)</f>
        <v/>
      </c>
      <c r="CC18" s="260">
        <f>VLOOKUP(BH18,BW:BY,3,0)</f>
        <v/>
      </c>
    </row>
    <row r="19" ht="13.5" customHeight="1" s="261">
      <c r="B19" s="515" t="n">
        <v>2022</v>
      </c>
      <c r="C19" s="516" t="inlineStr">
        <is>
          <t>Indonésia</t>
        </is>
      </c>
      <c r="D19" s="295" t="n">
        <v>30691749</v>
      </c>
      <c r="E19" s="295" t="n">
        <v>5807973</v>
      </c>
      <c r="G19" s="515" t="n">
        <v>2021</v>
      </c>
      <c r="H19" s="516" t="inlineStr">
        <is>
          <t>Líbia</t>
        </is>
      </c>
      <c r="I19" s="295" t="n">
        <v>17926916</v>
      </c>
      <c r="J19" s="295" t="n">
        <v>4639033</v>
      </c>
      <c r="L19" s="260">
        <f>C19</f>
        <v/>
      </c>
      <c r="M19" s="260">
        <f>VLOOKUP(C19,H:J,2,0)</f>
        <v/>
      </c>
      <c r="N19" s="260">
        <f>VLOOKUP(C19,H:J,3,0)</f>
        <v/>
      </c>
      <c r="Q19" s="515" t="n">
        <v>2022</v>
      </c>
      <c r="R19" s="516" t="inlineStr">
        <is>
          <t>Rússia</t>
        </is>
      </c>
      <c r="S19" s="295" t="n">
        <v>7296543</v>
      </c>
      <c r="T19" s="295" t="n">
        <v>1899547</v>
      </c>
      <c r="V19" s="515" t="n">
        <v>2021</v>
      </c>
      <c r="W19" s="516" t="inlineStr">
        <is>
          <t>Irã</t>
        </is>
      </c>
      <c r="X19" s="295" t="n">
        <v>3748037</v>
      </c>
      <c r="Y19" s="295" t="n">
        <v>832958</v>
      </c>
      <c r="AA19" s="260">
        <f>R19</f>
        <v/>
      </c>
      <c r="AB19" s="260">
        <f>VLOOKUP(R19,W:Y,2,0)</f>
        <v/>
      </c>
      <c r="AC19" s="260">
        <f>VLOOKUP(R19,W:Y,3,0)</f>
        <v/>
      </c>
      <c r="AF19" s="515" t="n">
        <v>2022</v>
      </c>
      <c r="AG19" s="516" t="inlineStr">
        <is>
          <t>Espanha</t>
        </is>
      </c>
      <c r="AH19" s="295" t="n">
        <v>5694870</v>
      </c>
      <c r="AI19" s="295" t="n">
        <v>843984</v>
      </c>
      <c r="AK19" s="260">
        <f>R19</f>
        <v/>
      </c>
      <c r="AL19" s="260">
        <f>VLOOKUP(R19,AG:AI,2,0)</f>
        <v/>
      </c>
      <c r="AM19" s="260">
        <f>VLOOKUP(R19,AG:AI,3,0)</f>
        <v/>
      </c>
      <c r="AR19" s="515" t="n">
        <v>2022</v>
      </c>
      <c r="AS19" s="516" t="inlineStr">
        <is>
          <t>Malta</t>
        </is>
      </c>
      <c r="AT19" s="295" t="n">
        <v>5983</v>
      </c>
      <c r="AU19" s="295" t="n">
        <v>811</v>
      </c>
      <c r="AW19" s="515" t="n">
        <v>2021</v>
      </c>
      <c r="AX19" s="516" t="inlineStr">
        <is>
          <t>Bahamas</t>
        </is>
      </c>
      <c r="AY19" s="295" t="n">
        <v>7082</v>
      </c>
      <c r="AZ19" s="295" t="n">
        <v>1197</v>
      </c>
      <c r="BB19" s="260">
        <f>AS19</f>
        <v/>
      </c>
      <c r="BC19" s="260">
        <f>VLOOKUP(AS19,AX:AZ,2,0)</f>
        <v/>
      </c>
      <c r="BD19" s="260">
        <f>VLOOKUP(AS19,AX:AZ,3,0)</f>
        <v/>
      </c>
      <c r="BG19" s="515" t="n">
        <v>2022</v>
      </c>
      <c r="BH19" s="516" t="inlineStr">
        <is>
          <t>Cayman, Ilhas</t>
        </is>
      </c>
      <c r="BI19" s="295" t="n">
        <v>232</v>
      </c>
      <c r="BJ19" s="295" t="n">
        <v>71</v>
      </c>
      <c r="BL19" s="515" t="n">
        <v>2021</v>
      </c>
      <c r="BM19" s="516" t="inlineStr">
        <is>
          <t>Dinamarca</t>
        </is>
      </c>
      <c r="BN19" s="295" t="n">
        <v>406</v>
      </c>
      <c r="BO19" s="295" t="n">
        <v>65</v>
      </c>
      <c r="BQ19" s="260">
        <f>BH19</f>
        <v/>
      </c>
      <c r="BR19" s="260">
        <f>VLOOKUP(BH19,BM:BO,2,0)</f>
        <v/>
      </c>
      <c r="BS19" s="260">
        <f>VLOOKUP(BH19,BM:BO,3,0)</f>
        <v/>
      </c>
      <c r="BV19" s="515" t="n">
        <v>2022</v>
      </c>
      <c r="BW19" s="516" t="inlineStr">
        <is>
          <t>Chile</t>
        </is>
      </c>
      <c r="BX19" s="295" t="n">
        <v>143</v>
      </c>
      <c r="BY19" s="295" t="n">
        <v>27</v>
      </c>
      <c r="CA19" s="260">
        <f>BH19</f>
        <v/>
      </c>
      <c r="CB19" s="260">
        <f>VLOOKUP(BH19,BW:BY,2,0)</f>
        <v/>
      </c>
      <c r="CC19" s="260">
        <f>VLOOKUP(BH19,BW:BY,3,0)</f>
        <v/>
      </c>
    </row>
    <row r="20" ht="13.5" customHeight="1" s="261">
      <c r="B20" s="515" t="n">
        <v>2022</v>
      </c>
      <c r="C20" s="516" t="inlineStr">
        <is>
          <t>Jordânia</t>
        </is>
      </c>
      <c r="D20" s="295" t="n">
        <v>27687723</v>
      </c>
      <c r="E20" s="295" t="n">
        <v>5681348</v>
      </c>
      <c r="G20" s="515" t="n">
        <v>2021</v>
      </c>
      <c r="H20" s="516" t="inlineStr">
        <is>
          <t>Mianmar</t>
        </is>
      </c>
      <c r="I20" s="295" t="n">
        <v>17025352</v>
      </c>
      <c r="J20" s="295" t="n">
        <v>4550385</v>
      </c>
      <c r="L20" s="260">
        <f>C20</f>
        <v/>
      </c>
      <c r="M20" s="260">
        <f>VLOOKUP(C20,H:J,2,0)</f>
        <v/>
      </c>
      <c r="N20" s="260">
        <f>VLOOKUP(C20,H:J,3,0)</f>
        <v/>
      </c>
      <c r="P20" s="518" t="n"/>
      <c r="Q20" s="515" t="n">
        <v>2022</v>
      </c>
      <c r="R20" s="516" t="inlineStr">
        <is>
          <t>Jordânia</t>
        </is>
      </c>
      <c r="S20" s="295" t="n">
        <v>5589053</v>
      </c>
      <c r="T20" s="295" t="n">
        <v>995069</v>
      </c>
      <c r="V20" s="515" t="n">
        <v>2021</v>
      </c>
      <c r="W20" s="516" t="inlineStr">
        <is>
          <t>Tailândia</t>
        </is>
      </c>
      <c r="X20" s="295" t="n">
        <v>3741773</v>
      </c>
      <c r="Y20" s="295" t="n">
        <v>961145</v>
      </c>
      <c r="AA20" s="260">
        <f>R20</f>
        <v/>
      </c>
      <c r="AB20" s="260">
        <f>VLOOKUP(R20,W:Y,2,0)</f>
        <v/>
      </c>
      <c r="AC20" s="260">
        <f>VLOOKUP(R20,W:Y,3,0)</f>
        <v/>
      </c>
      <c r="AF20" s="515" t="n">
        <v>2022</v>
      </c>
      <c r="AG20" s="516" t="inlineStr">
        <is>
          <t>Malásia</t>
        </is>
      </c>
      <c r="AH20" s="295" t="n">
        <v>5237375</v>
      </c>
      <c r="AI20" s="295" t="n">
        <v>1275342</v>
      </c>
      <c r="AK20" s="260">
        <f>R20</f>
        <v/>
      </c>
      <c r="AL20" s="260">
        <f>VLOOKUP(R20,AG:AI,2,0)</f>
        <v/>
      </c>
      <c r="AM20" s="260">
        <f>VLOOKUP(R20,AG:AI,3,0)</f>
        <v/>
      </c>
      <c r="AR20" s="515" t="n">
        <v>2022</v>
      </c>
      <c r="AS20" s="516" t="inlineStr">
        <is>
          <t>Noruega</t>
        </is>
      </c>
      <c r="AT20" s="295" t="n">
        <v>4860</v>
      </c>
      <c r="AU20" s="295" t="n">
        <v>547</v>
      </c>
      <c r="AW20" s="515" t="n">
        <v>2021</v>
      </c>
      <c r="AX20" s="516" t="inlineStr">
        <is>
          <t>Singapura</t>
        </is>
      </c>
      <c r="AY20" s="295" t="n">
        <v>6894</v>
      </c>
      <c r="AZ20" s="295" t="n">
        <v>1355</v>
      </c>
      <c r="BB20" s="260">
        <f>AS20</f>
        <v/>
      </c>
      <c r="BC20" s="260">
        <f>VLOOKUP(AS20,AX:AZ,2,0)</f>
        <v/>
      </c>
      <c r="BD20" s="260">
        <f>VLOOKUP(AS20,AX:AZ,3,0)</f>
        <v/>
      </c>
      <c r="BF20" s="518" t="n"/>
      <c r="BG20" s="515" t="n">
        <v>2022</v>
      </c>
      <c r="BH20" s="516" t="inlineStr">
        <is>
          <t>Singapura</t>
        </is>
      </c>
      <c r="BI20" s="295" t="n">
        <v>227</v>
      </c>
      <c r="BJ20" s="295" t="n">
        <v>40</v>
      </c>
      <c r="BL20" s="515" t="n">
        <v>2021</v>
      </c>
      <c r="BM20" s="516" t="inlineStr">
        <is>
          <t>Polônia</t>
        </is>
      </c>
      <c r="BN20" s="295" t="n">
        <v>183</v>
      </c>
      <c r="BO20" s="295" t="n">
        <v>30</v>
      </c>
      <c r="BQ20" s="260">
        <f>BH20</f>
        <v/>
      </c>
      <c r="BR20" s="260">
        <f>VLOOKUP(BH20,BM:BO,2,0)</f>
        <v/>
      </c>
      <c r="BS20" s="260">
        <f>VLOOKUP(BH20,BM:BO,3,0)</f>
        <v/>
      </c>
      <c r="BV20" s="515" t="n">
        <v>2022</v>
      </c>
      <c r="BW20" s="516" t="inlineStr">
        <is>
          <t>Belize</t>
        </is>
      </c>
      <c r="BX20" s="295" t="n">
        <v>84</v>
      </c>
      <c r="BY20" s="295" t="n">
        <v>16</v>
      </c>
      <c r="CA20" s="260">
        <f>BH20</f>
        <v/>
      </c>
      <c r="CB20" s="260">
        <f>VLOOKUP(BH20,BW:BY,2,0)</f>
        <v/>
      </c>
      <c r="CC20" s="260">
        <f>VLOOKUP(BH20,BW:BY,3,0)</f>
        <v/>
      </c>
    </row>
    <row r="21" ht="13.5" customHeight="1" s="261">
      <c r="B21" s="515" t="n">
        <v>2022</v>
      </c>
      <c r="C21" s="516" t="inlineStr">
        <is>
          <t>Malásia</t>
        </is>
      </c>
      <c r="D21" s="295" t="n">
        <v>21871330</v>
      </c>
      <c r="E21" s="295" t="n">
        <v>5017955</v>
      </c>
      <c r="G21" s="515" t="n">
        <v>2021</v>
      </c>
      <c r="H21" s="516" t="inlineStr">
        <is>
          <t>Turquia</t>
        </is>
      </c>
      <c r="I21" s="295" t="n">
        <v>16303088</v>
      </c>
      <c r="J21" s="295" t="n">
        <v>3908725</v>
      </c>
      <c r="L21" s="260">
        <f>C21</f>
        <v/>
      </c>
      <c r="M21" s="260">
        <f>VLOOKUP(C21,H:J,2,0)</f>
        <v/>
      </c>
      <c r="N21" s="260">
        <f>VLOOKUP(C21,H:J,3,0)</f>
        <v/>
      </c>
      <c r="P21" s="518" t="n"/>
      <c r="Q21" s="515" t="n">
        <v>2022</v>
      </c>
      <c r="R21" s="516" t="inlineStr">
        <is>
          <t>Malásia</t>
        </is>
      </c>
      <c r="S21" s="295" t="n">
        <v>4971678</v>
      </c>
      <c r="T21" s="295" t="n">
        <v>1065894</v>
      </c>
      <c r="V21" s="515" t="n">
        <v>2021</v>
      </c>
      <c r="W21" s="516" t="inlineStr">
        <is>
          <t>Alemanha</t>
        </is>
      </c>
      <c r="X21" s="295" t="n">
        <v>3701360</v>
      </c>
      <c r="Y21" s="295" t="n">
        <v>554645</v>
      </c>
      <c r="AA21" s="260">
        <f>R21</f>
        <v/>
      </c>
      <c r="AB21" s="260">
        <f>VLOOKUP(R21,W:Y,2,0)</f>
        <v/>
      </c>
      <c r="AC21" s="260">
        <f>VLOOKUP(R21,W:Y,3,0)</f>
        <v/>
      </c>
      <c r="AF21" s="515" t="n">
        <v>2022</v>
      </c>
      <c r="AG21" s="516" t="inlineStr">
        <is>
          <t>Alemanha</t>
        </is>
      </c>
      <c r="AH21" s="295" t="n">
        <v>5103528</v>
      </c>
      <c r="AI21" s="295" t="n">
        <v>541460</v>
      </c>
      <c r="AK21" s="260">
        <f>R21</f>
        <v/>
      </c>
      <c r="AL21" s="260">
        <f>VLOOKUP(R21,AG:AI,2,0)</f>
        <v/>
      </c>
      <c r="AM21" s="260">
        <f>VLOOKUP(R21,AG:AI,3,0)</f>
        <v/>
      </c>
      <c r="AR21" s="515" t="n">
        <v>2022</v>
      </c>
      <c r="AS21" s="516" t="inlineStr">
        <is>
          <t>Singapura</t>
        </is>
      </c>
      <c r="AT21" s="295" t="n">
        <v>3813</v>
      </c>
      <c r="AU21" s="295" t="n">
        <v>531</v>
      </c>
      <c r="AW21" s="515" t="n">
        <v>2021</v>
      </c>
      <c r="AX21" s="516" t="inlineStr">
        <is>
          <t>Países Baixos (Holanda)</t>
        </is>
      </c>
      <c r="AY21" s="295" t="n">
        <v>3510</v>
      </c>
      <c r="AZ21" s="295" t="n">
        <v>391</v>
      </c>
      <c r="BB21" s="260">
        <f>AS21</f>
        <v/>
      </c>
      <c r="BC21" s="260">
        <f>VLOOKUP(AS21,AX:AZ,2,0)</f>
        <v/>
      </c>
      <c r="BD21" s="260">
        <f>VLOOKUP(AS21,AX:AZ,3,0)</f>
        <v/>
      </c>
      <c r="BF21" s="518" t="n"/>
      <c r="BG21" s="515" t="n">
        <v>2022</v>
      </c>
      <c r="BH21" s="516" t="inlineStr">
        <is>
          <t>Alemanha</t>
        </is>
      </c>
      <c r="BI21" s="295" t="n">
        <v>19</v>
      </c>
      <c r="BJ21" s="295" t="n">
        <v>20</v>
      </c>
      <c r="BL21" s="520" t="n"/>
      <c r="BM21" s="521" t="n"/>
      <c r="BN21" s="295" t="n"/>
      <c r="BO21" s="295" t="n"/>
      <c r="BQ21" s="260">
        <f>BH21</f>
        <v/>
      </c>
      <c r="BR21" s="260">
        <f>VLOOKUP(BH21,BM:BO,2,0)</f>
        <v/>
      </c>
      <c r="BS21" s="260">
        <f>VLOOKUP(BH21,BM:BO,3,0)</f>
        <v/>
      </c>
      <c r="BV21" s="520" t="n"/>
      <c r="BW21" s="521" t="n"/>
      <c r="BX21" s="295" t="n"/>
      <c r="BY21" s="295" t="n"/>
      <c r="CA21" s="260">
        <f>BH21</f>
        <v/>
      </c>
      <c r="CB21" s="260">
        <f>VLOOKUP(BH21,BW:BY,2,0)</f>
        <v/>
      </c>
      <c r="CC21" s="260">
        <f>VLOOKUP(BH21,BW:BY,3,0)</f>
        <v/>
      </c>
    </row>
    <row r="22" ht="13.5" customHeight="1" s="261">
      <c r="B22" s="515" t="n">
        <v>2022</v>
      </c>
      <c r="C22" s="516" t="inlineStr">
        <is>
          <t>Líbia</t>
        </is>
      </c>
      <c r="D22" s="295" t="n">
        <v>21350893</v>
      </c>
      <c r="E22" s="295" t="n">
        <v>5824373</v>
      </c>
      <c r="G22" s="515" t="n">
        <v>2021</v>
      </c>
      <c r="H22" s="516" t="inlineStr">
        <is>
          <t>Alemanha</t>
        </is>
      </c>
      <c r="I22" s="295" t="n">
        <v>16231923</v>
      </c>
      <c r="J22" s="295" t="n">
        <v>2627435</v>
      </c>
      <c r="L22" s="260">
        <f>C22</f>
        <v/>
      </c>
      <c r="M22" s="260">
        <f>VLOOKUP(C22,H:J,2,0)</f>
        <v/>
      </c>
      <c r="N22" s="260">
        <f>VLOOKUP(C22,H:J,3,0)</f>
        <v/>
      </c>
      <c r="P22" s="518" t="n"/>
      <c r="Q22" s="515" t="n">
        <v>2022</v>
      </c>
      <c r="R22" s="516" t="inlineStr">
        <is>
          <t>Líbia</t>
        </is>
      </c>
      <c r="S22" s="295" t="n">
        <v>3770570</v>
      </c>
      <c r="T22" s="295" t="n">
        <v>937887</v>
      </c>
      <c r="V22" s="515" t="n">
        <v>2021</v>
      </c>
      <c r="W22" s="516" t="inlineStr">
        <is>
          <t>Jordânia</t>
        </is>
      </c>
      <c r="X22" s="295" t="n">
        <v>3665247</v>
      </c>
      <c r="Y22" s="295" t="n">
        <v>845273</v>
      </c>
      <c r="AA22" s="260">
        <f>R22</f>
        <v/>
      </c>
      <c r="AB22" s="260">
        <f>VLOOKUP(R22,W:Y,2,0)</f>
        <v/>
      </c>
      <c r="AC22" s="260">
        <f>VLOOKUP(R22,W:Y,3,0)</f>
        <v/>
      </c>
      <c r="AF22" s="515" t="n">
        <v>2022</v>
      </c>
      <c r="AG22" s="516" t="inlineStr">
        <is>
          <t>Catar</t>
        </is>
      </c>
      <c r="AH22" s="295" t="n">
        <v>3312225</v>
      </c>
      <c r="AI22" s="295" t="n">
        <v>495830</v>
      </c>
      <c r="AK22" s="260">
        <f>R22</f>
        <v/>
      </c>
      <c r="AL22" s="260">
        <f>VLOOKUP(R22,AG:AI,2,0)</f>
        <v/>
      </c>
      <c r="AM22" s="260">
        <f>VLOOKUP(R22,AG:AI,3,0)</f>
        <v/>
      </c>
      <c r="AR22" s="515" t="n">
        <v>2022</v>
      </c>
      <c r="AS22" s="516" t="inlineStr">
        <is>
          <t>Bahamas</t>
        </is>
      </c>
      <c r="AT22" s="295" t="n">
        <v>3560</v>
      </c>
      <c r="AU22" s="295" t="n">
        <v>545</v>
      </c>
      <c r="AW22" s="515" t="n">
        <v>2021</v>
      </c>
      <c r="AX22" s="516" t="inlineStr">
        <is>
          <t>Alemanha</t>
        </is>
      </c>
      <c r="AY22" s="295" t="n">
        <v>2651</v>
      </c>
      <c r="AZ22" s="295" t="n">
        <v>421</v>
      </c>
      <c r="BB22" s="260">
        <f>AS22</f>
        <v/>
      </c>
      <c r="BC22" s="260">
        <f>VLOOKUP(AS22,AX:AZ,2,0)</f>
        <v/>
      </c>
      <c r="BD22" s="260">
        <f>VLOOKUP(AS22,AX:AZ,3,0)</f>
        <v/>
      </c>
      <c r="BF22" s="518" t="n"/>
      <c r="BG22" s="520" t="n"/>
      <c r="BH22" s="521" t="n"/>
      <c r="BI22" s="295" t="n"/>
      <c r="BJ22" s="295" t="n"/>
      <c r="BL22" s="520" t="n"/>
      <c r="BM22" s="521" t="n"/>
      <c r="BN22" s="295" t="n"/>
      <c r="BO22" s="295" t="n"/>
      <c r="BV22" s="520" t="n"/>
      <c r="BW22" s="521" t="n"/>
      <c r="BX22" s="295" t="n"/>
      <c r="BY22" s="295" t="n"/>
    </row>
    <row r="23" ht="13.5" customHeight="1" s="261">
      <c r="B23" s="515" t="n">
        <v>2022</v>
      </c>
      <c r="C23" s="516" t="inlineStr">
        <is>
          <t>Catar</t>
        </is>
      </c>
      <c r="D23" s="295" t="n">
        <v>18571387</v>
      </c>
      <c r="E23" s="295" t="n">
        <v>2869351</v>
      </c>
      <c r="G23" s="515" t="n">
        <v>2021</v>
      </c>
      <c r="H23" s="516" t="inlineStr">
        <is>
          <t>Suíça</t>
        </is>
      </c>
      <c r="I23" s="295" t="n">
        <v>15287153</v>
      </c>
      <c r="J23" s="295" t="n">
        <v>3813544</v>
      </c>
      <c r="L23" s="260">
        <f>C23</f>
        <v/>
      </c>
      <c r="M23" s="260">
        <f>VLOOKUP(C23,H:J,2,0)</f>
        <v/>
      </c>
      <c r="N23" s="260">
        <f>VLOOKUP(C23,H:J,3,0)</f>
        <v/>
      </c>
      <c r="P23" s="518" t="n"/>
      <c r="Q23" s="515" t="n">
        <v>2022</v>
      </c>
      <c r="R23" s="516" t="inlineStr">
        <is>
          <t>Catar</t>
        </is>
      </c>
      <c r="S23" s="295" t="n">
        <v>3587747</v>
      </c>
      <c r="T23" s="295" t="n">
        <v>473906</v>
      </c>
      <c r="V23" s="515" t="n">
        <v>2021</v>
      </c>
      <c r="W23" s="516" t="inlineStr">
        <is>
          <t>Líbia</t>
        </is>
      </c>
      <c r="X23" s="295" t="n">
        <v>3398460</v>
      </c>
      <c r="Y23" s="295" t="n">
        <v>818175</v>
      </c>
      <c r="AA23" s="260">
        <f>R23</f>
        <v/>
      </c>
      <c r="AB23" s="260">
        <f>VLOOKUP(R23,W:Y,2,0)</f>
        <v/>
      </c>
      <c r="AC23" s="260">
        <f>VLOOKUP(R23,W:Y,3,0)</f>
        <v/>
      </c>
      <c r="AF23" s="515" t="n">
        <v>2022</v>
      </c>
      <c r="AG23" s="516" t="inlineStr">
        <is>
          <t>Jordânia</t>
        </is>
      </c>
      <c r="AH23" s="295" t="n">
        <v>3222686</v>
      </c>
      <c r="AI23" s="295" t="n">
        <v>579197</v>
      </c>
      <c r="AK23" s="260">
        <f>R23</f>
        <v/>
      </c>
      <c r="AL23" s="260">
        <f>VLOOKUP(R23,AG:AI,2,0)</f>
        <v/>
      </c>
      <c r="AM23" s="260">
        <f>VLOOKUP(R23,AG:AI,3,0)</f>
        <v/>
      </c>
      <c r="AR23" s="515" t="n">
        <v>2022</v>
      </c>
      <c r="AS23" s="516" t="inlineStr">
        <is>
          <t>Portugal</t>
        </is>
      </c>
      <c r="AT23" s="295" t="n">
        <v>2651</v>
      </c>
      <c r="AU23" s="295" t="n">
        <v>418</v>
      </c>
      <c r="AW23" s="515" t="n">
        <v>2021</v>
      </c>
      <c r="AX23" s="516" t="inlineStr">
        <is>
          <t>China</t>
        </is>
      </c>
      <c r="AY23" s="295" t="n">
        <v>2642</v>
      </c>
      <c r="AZ23" s="295" t="n">
        <v>525</v>
      </c>
      <c r="BB23" s="260">
        <f>AS23</f>
        <v/>
      </c>
      <c r="BC23" s="260">
        <f>VLOOKUP(AS23,AX:AZ,2,0)</f>
        <v/>
      </c>
      <c r="BD23" s="260">
        <f>VLOOKUP(AS23,AX:AZ,3,0)</f>
        <v/>
      </c>
      <c r="BF23" s="518" t="n"/>
      <c r="BG23" s="520" t="n"/>
      <c r="BH23" s="521" t="n"/>
      <c r="BI23" s="295" t="n"/>
      <c r="BJ23" s="295" t="n"/>
      <c r="BL23" s="520" t="n"/>
      <c r="BM23" s="521" t="n"/>
      <c r="BN23" s="295" t="n"/>
      <c r="BO23" s="295" t="n"/>
      <c r="BV23" s="520" t="n"/>
      <c r="BW23" s="521" t="n"/>
      <c r="BX23" s="295" t="n"/>
      <c r="BY23" s="295" t="n"/>
    </row>
    <row r="24" ht="13.5" customHeight="1" s="261">
      <c r="B24" s="515" t="n">
        <v>2022</v>
      </c>
      <c r="C24" s="516" t="inlineStr">
        <is>
          <t>Turquia</t>
        </is>
      </c>
      <c r="D24" s="295" t="n">
        <v>17904731</v>
      </c>
      <c r="E24" s="295" t="n">
        <v>3541013</v>
      </c>
      <c r="G24" s="515" t="n">
        <v>2021</v>
      </c>
      <c r="H24" s="516" t="inlineStr">
        <is>
          <t>Espanha</t>
        </is>
      </c>
      <c r="I24" s="295" t="n">
        <v>13408062</v>
      </c>
      <c r="J24" s="295" t="n">
        <v>2892422</v>
      </c>
      <c r="L24" s="260">
        <f>C24</f>
        <v/>
      </c>
      <c r="M24" s="260">
        <f>VLOOKUP(C24,H:J,2,0)</f>
        <v/>
      </c>
      <c r="N24" s="260">
        <f>VLOOKUP(C24,H:J,3,0)</f>
        <v/>
      </c>
      <c r="P24" s="518" t="n"/>
      <c r="Q24" s="515" t="n">
        <v>2022</v>
      </c>
      <c r="R24" s="516" t="inlineStr">
        <is>
          <t>Bélgica</t>
        </is>
      </c>
      <c r="S24" s="295" t="n">
        <v>3555109</v>
      </c>
      <c r="T24" s="295" t="n">
        <v>611375</v>
      </c>
      <c r="V24" s="515" t="n">
        <v>2021</v>
      </c>
      <c r="W24" s="516" t="inlineStr">
        <is>
          <t>Malásia</t>
        </is>
      </c>
      <c r="X24" s="295" t="n">
        <v>3383408</v>
      </c>
      <c r="Y24" s="295" t="n">
        <v>805446</v>
      </c>
      <c r="AA24" s="260">
        <f>R24</f>
        <v/>
      </c>
      <c r="AB24" s="260">
        <f>VLOOKUP(R24,W:Y,2,0)</f>
        <v/>
      </c>
      <c r="AC24" s="260">
        <f>VLOOKUP(R24,W:Y,3,0)</f>
        <v/>
      </c>
      <c r="AF24" s="515" t="n">
        <v>2022</v>
      </c>
      <c r="AG24" s="516" t="inlineStr">
        <is>
          <t>Líbano</t>
        </is>
      </c>
      <c r="AH24" s="295" t="n">
        <v>2823613</v>
      </c>
      <c r="AI24" s="295" t="n">
        <v>582846</v>
      </c>
      <c r="AK24" s="260">
        <f>R24</f>
        <v/>
      </c>
      <c r="AL24" s="260">
        <f>VLOOKUP(R24,AG:AI,2,0)</f>
        <v/>
      </c>
      <c r="AM24" s="260">
        <f>VLOOKUP(R24,AG:AI,3,0)</f>
        <v/>
      </c>
      <c r="AR24" s="515" t="n">
        <v>2022</v>
      </c>
      <c r="AS24" s="516" t="inlineStr">
        <is>
          <t>Dinamarca</t>
        </is>
      </c>
      <c r="AT24" s="295" t="n">
        <v>2350</v>
      </c>
      <c r="AU24" s="295" t="n">
        <v>238</v>
      </c>
      <c r="AW24" s="515" t="n">
        <v>2021</v>
      </c>
      <c r="AX24" s="516" t="inlineStr">
        <is>
          <t>São Vicente e Granadinas</t>
        </is>
      </c>
      <c r="AY24" s="295" t="n">
        <v>1961</v>
      </c>
      <c r="AZ24" s="295" t="n">
        <v>476</v>
      </c>
      <c r="BB24" s="260">
        <f>AS24</f>
        <v/>
      </c>
      <c r="BC24" s="260">
        <f>VLOOKUP(AS24,AX:AZ,2,0)</f>
        <v/>
      </c>
      <c r="BD24" s="260">
        <f>VLOOKUP(AS24,AX:AZ,3,0)</f>
        <v/>
      </c>
      <c r="BF24" s="518" t="n"/>
      <c r="BG24" s="520" t="n"/>
      <c r="BH24" s="521" t="n"/>
      <c r="BI24" s="295" t="n"/>
      <c r="BJ24" s="295" t="n"/>
      <c r="BL24" s="520" t="n"/>
      <c r="BM24" s="521" t="n"/>
      <c r="BN24" s="295" t="n"/>
      <c r="BO24" s="295" t="n"/>
      <c r="BV24" s="520" t="n"/>
      <c r="BW24" s="521" t="n"/>
      <c r="BX24" s="295" t="n"/>
      <c r="BY24" s="295" t="n"/>
    </row>
    <row r="25" ht="13.5" customHeight="1" s="261">
      <c r="B25" s="515" t="n">
        <v>2022</v>
      </c>
      <c r="C25" s="516" t="inlineStr">
        <is>
          <t>Palestina</t>
        </is>
      </c>
      <c r="D25" s="295" t="n">
        <v>16564905</v>
      </c>
      <c r="E25" s="295" t="n">
        <v>4448989</v>
      </c>
      <c r="G25" s="515" t="n">
        <v>2021</v>
      </c>
      <c r="H25" s="516" t="inlineStr">
        <is>
          <t>Malásia</t>
        </is>
      </c>
      <c r="I25" s="295" t="n">
        <v>12350165</v>
      </c>
      <c r="J25" s="295" t="n">
        <v>3072538</v>
      </c>
      <c r="L25" s="260">
        <f>C25</f>
        <v/>
      </c>
      <c r="M25" s="260">
        <f>VLOOKUP(C25,H:J,2,0)</f>
        <v/>
      </c>
      <c r="N25" s="260">
        <f>VLOOKUP(C25,H:J,3,0)</f>
        <v/>
      </c>
      <c r="P25" s="518" t="n"/>
      <c r="Q25" s="515" t="n">
        <v>2022</v>
      </c>
      <c r="R25" s="516" t="inlineStr">
        <is>
          <t>Líbano</t>
        </is>
      </c>
      <c r="S25" s="295" t="n">
        <v>3123632</v>
      </c>
      <c r="T25" s="295" t="n">
        <v>590379</v>
      </c>
      <c r="V25" s="515" t="n">
        <v>2021</v>
      </c>
      <c r="W25" s="516" t="inlineStr">
        <is>
          <t>Bélgica</t>
        </is>
      </c>
      <c r="X25" s="295" t="n">
        <v>2929237</v>
      </c>
      <c r="Y25" s="295" t="n">
        <v>449739</v>
      </c>
      <c r="AA25" s="260">
        <f>R25</f>
        <v/>
      </c>
      <c r="AB25" s="260">
        <f>VLOOKUP(R25,W:Y,2,0)</f>
        <v/>
      </c>
      <c r="AC25" s="260">
        <f>VLOOKUP(R25,W:Y,3,0)</f>
        <v/>
      </c>
      <c r="AF25" s="515" t="n">
        <v>2022</v>
      </c>
      <c r="AG25" s="516" t="inlineStr">
        <is>
          <t>Albânia</t>
        </is>
      </c>
      <c r="AH25" s="295" t="n">
        <v>2789150</v>
      </c>
      <c r="AI25" s="295" t="n">
        <v>818371</v>
      </c>
      <c r="AK25" s="260">
        <f>R25</f>
        <v/>
      </c>
      <c r="AL25" s="260">
        <f>VLOOKUP(R25,AG:AI,2,0)</f>
        <v/>
      </c>
      <c r="AM25" s="260">
        <f>VLOOKUP(R25,AG:AI,3,0)</f>
        <v/>
      </c>
      <c r="AR25" s="515" t="n">
        <v>2022</v>
      </c>
      <c r="AS25" s="516" t="inlineStr">
        <is>
          <t>Países Baixos (Holanda)</t>
        </is>
      </c>
      <c r="AT25" s="295" t="n">
        <v>2061</v>
      </c>
      <c r="AU25" s="295" t="n">
        <v>333</v>
      </c>
      <c r="AW25" s="515" t="n">
        <v>2021</v>
      </c>
      <c r="AX25" s="516" t="inlineStr">
        <is>
          <t>Noruega</t>
        </is>
      </c>
      <c r="AY25" s="295" t="n">
        <v>1668</v>
      </c>
      <c r="AZ25" s="295" t="n">
        <v>225</v>
      </c>
      <c r="BB25" s="260">
        <f>AS25</f>
        <v/>
      </c>
      <c r="BC25" s="260">
        <f>VLOOKUP(AS25,AX:AZ,2,0)</f>
        <v/>
      </c>
      <c r="BD25" s="260">
        <f>VLOOKUP(AS25,AX:AZ,3,0)</f>
        <v/>
      </c>
      <c r="BF25" s="518" t="n"/>
      <c r="BG25" s="520" t="n"/>
      <c r="BH25" s="521" t="n"/>
      <c r="BI25" s="295" t="n"/>
      <c r="BJ25" s="295" t="n"/>
      <c r="BL25" s="520" t="n"/>
      <c r="BM25" s="521" t="n"/>
      <c r="BN25" s="295" t="n"/>
      <c r="BO25" s="295" t="n"/>
      <c r="BV25" s="520" t="n"/>
      <c r="BW25" s="521" t="n"/>
      <c r="BX25" s="295" t="n"/>
      <c r="BY25" s="295" t="n"/>
    </row>
    <row r="26" ht="13.5" customHeight="1" s="261">
      <c r="B26" s="515" t="n">
        <v>2022</v>
      </c>
      <c r="C26" s="516" t="inlineStr">
        <is>
          <t>Bélgica</t>
        </is>
      </c>
      <c r="D26" s="295" t="n">
        <v>15852754</v>
      </c>
      <c r="E26" s="295" t="n">
        <v>2793443</v>
      </c>
      <c r="G26" s="515" t="n">
        <v>2021</v>
      </c>
      <c r="H26" s="516" t="inlineStr">
        <is>
          <t>Palestina</t>
        </is>
      </c>
      <c r="I26" s="295" t="n">
        <v>12158599</v>
      </c>
      <c r="J26" s="295" t="n">
        <v>3302352</v>
      </c>
      <c r="L26" s="260">
        <f>C26</f>
        <v/>
      </c>
      <c r="M26" s="260">
        <f>VLOOKUP(C26,H:J,2,0)</f>
        <v/>
      </c>
      <c r="N26" s="260">
        <f>VLOOKUP(C26,H:J,3,0)</f>
        <v/>
      </c>
      <c r="P26" s="518" t="n"/>
      <c r="Q26" s="515" t="n">
        <v>2022</v>
      </c>
      <c r="R26" s="516" t="inlineStr">
        <is>
          <t>Peru</t>
        </is>
      </c>
      <c r="S26" s="295" t="n">
        <v>2885050</v>
      </c>
      <c r="T26" s="295" t="n">
        <v>886864</v>
      </c>
      <c r="V26" s="515" t="n">
        <v>2021</v>
      </c>
      <c r="W26" s="516" t="inlineStr">
        <is>
          <t>Argentina</t>
        </is>
      </c>
      <c r="X26" s="295" t="n">
        <v>2464114</v>
      </c>
      <c r="Y26" s="295" t="n">
        <v>666775</v>
      </c>
      <c r="AA26" s="260">
        <f>R26</f>
        <v/>
      </c>
      <c r="AB26" s="260">
        <f>VLOOKUP(R26,W:Y,2,0)</f>
        <v/>
      </c>
      <c r="AC26" s="260">
        <f>VLOOKUP(R26,W:Y,3,0)</f>
        <v/>
      </c>
      <c r="AF26" s="515" t="n">
        <v>2022</v>
      </c>
      <c r="AG26" s="516" t="inlineStr">
        <is>
          <t>Argentina</t>
        </is>
      </c>
      <c r="AH26" s="295" t="n">
        <v>2766901</v>
      </c>
      <c r="AI26" s="295" t="n">
        <v>596941</v>
      </c>
      <c r="AK26" s="260">
        <f>R26</f>
        <v/>
      </c>
      <c r="AL26" s="260">
        <f>VLOOKUP(R26,AG:AI,2,0)</f>
        <v/>
      </c>
      <c r="AM26" s="260">
        <f>VLOOKUP(R26,AG:AI,3,0)</f>
        <v/>
      </c>
      <c r="AR26" s="515" t="n">
        <v>2022</v>
      </c>
      <c r="AS26" s="516" t="inlineStr">
        <is>
          <t>Cayman, Ilhas</t>
        </is>
      </c>
      <c r="AT26" s="295" t="n">
        <v>1985</v>
      </c>
      <c r="AU26" s="295" t="n">
        <v>272</v>
      </c>
      <c r="AW26" s="515" t="n">
        <v>2021</v>
      </c>
      <c r="AX26" s="516" t="inlineStr">
        <is>
          <t>Filipinas</t>
        </is>
      </c>
      <c r="AY26" s="295" t="n">
        <v>1089</v>
      </c>
      <c r="AZ26" s="295" t="n">
        <v>196</v>
      </c>
      <c r="BB26" s="260">
        <f>AS26</f>
        <v/>
      </c>
      <c r="BC26" s="260">
        <f>VLOOKUP(AS26,AX:AZ,2,0)</f>
        <v/>
      </c>
      <c r="BD26" s="260">
        <f>VLOOKUP(AS26,AX:AZ,3,0)</f>
        <v/>
      </c>
      <c r="BF26" s="518" t="n"/>
      <c r="BG26" s="520" t="n"/>
      <c r="BH26" s="521" t="n"/>
      <c r="BI26" s="295" t="n"/>
      <c r="BJ26" s="295" t="n"/>
      <c r="BL26" s="520" t="n"/>
      <c r="BM26" s="521" t="n"/>
      <c r="BN26" s="295" t="n"/>
      <c r="BO26" s="295" t="n"/>
      <c r="BV26" s="520" t="n"/>
      <c r="BW26" s="521" t="n"/>
      <c r="BX26" s="295" t="n"/>
      <c r="BY26" s="295" t="n"/>
    </row>
    <row r="27" ht="13.5" customHeight="1" s="261">
      <c r="B27" s="515" t="n">
        <v>2022</v>
      </c>
      <c r="C27" s="516" t="inlineStr">
        <is>
          <t>Líbano</t>
        </is>
      </c>
      <c r="D27" s="295" t="n">
        <v>14745762</v>
      </c>
      <c r="E27" s="295" t="n">
        <v>3075678</v>
      </c>
      <c r="G27" s="515" t="n">
        <v>2021</v>
      </c>
      <c r="H27" s="516" t="inlineStr">
        <is>
          <t>Líbano</t>
        </is>
      </c>
      <c r="I27" s="295" t="n">
        <v>11937746</v>
      </c>
      <c r="J27" s="295" t="n">
        <v>2714170</v>
      </c>
      <c r="L27" s="260">
        <f>C27</f>
        <v/>
      </c>
      <c r="M27" s="260">
        <f>VLOOKUP(C27,H:J,2,0)</f>
        <v/>
      </c>
      <c r="N27" s="260">
        <f>VLOOKUP(C27,H:J,3,0)</f>
        <v/>
      </c>
      <c r="P27" s="518" t="n"/>
      <c r="Q27" s="515" t="n">
        <v>2022</v>
      </c>
      <c r="R27" s="516" t="inlineStr">
        <is>
          <t>Albânia</t>
        </is>
      </c>
      <c r="S27" s="295" t="n">
        <v>2554083</v>
      </c>
      <c r="T27" s="295" t="n">
        <v>710979</v>
      </c>
      <c r="V27" s="515" t="n">
        <v>2021</v>
      </c>
      <c r="W27" s="516" t="inlineStr">
        <is>
          <t>Espanha</t>
        </is>
      </c>
      <c r="X27" s="295" t="n">
        <v>2388138</v>
      </c>
      <c r="Y27" s="295" t="n">
        <v>507104</v>
      </c>
      <c r="AA27" s="260">
        <f>R27</f>
        <v/>
      </c>
      <c r="AB27" s="260">
        <f>VLOOKUP(R27,W:Y,2,0)</f>
        <v/>
      </c>
      <c r="AC27" s="260">
        <f>VLOOKUP(R27,W:Y,3,0)</f>
        <v/>
      </c>
      <c r="AF27" s="515" t="n">
        <v>2022</v>
      </c>
      <c r="AG27" s="516" t="inlineStr">
        <is>
          <t>Angola</t>
        </is>
      </c>
      <c r="AH27" s="295" t="n">
        <v>2507161</v>
      </c>
      <c r="AI27" s="295" t="n">
        <v>587737</v>
      </c>
      <c r="AK27" s="260">
        <f>R27</f>
        <v/>
      </c>
      <c r="AL27" s="260">
        <f>VLOOKUP(R27,AG:AI,2,0)</f>
        <v/>
      </c>
      <c r="AM27" s="260">
        <f>VLOOKUP(R27,AG:AI,3,0)</f>
        <v/>
      </c>
      <c r="AR27" s="515" t="n">
        <v>2022</v>
      </c>
      <c r="AS27" s="516" t="inlineStr">
        <is>
          <t>Irlanda</t>
        </is>
      </c>
      <c r="AT27" s="295" t="n">
        <v>1609</v>
      </c>
      <c r="AU27" s="295" t="n">
        <v>301</v>
      </c>
      <c r="AW27" s="515" t="n">
        <v>2021</v>
      </c>
      <c r="AX27" s="516" t="inlineStr">
        <is>
          <t>Cayman, Ilhas</t>
        </is>
      </c>
      <c r="AY27" s="295" t="n">
        <v>991</v>
      </c>
      <c r="AZ27" s="295" t="n">
        <v>238</v>
      </c>
      <c r="BB27" s="260">
        <f>AS27</f>
        <v/>
      </c>
      <c r="BC27" s="260">
        <f>VLOOKUP(AS27,AX:AZ,2,0)</f>
        <v/>
      </c>
      <c r="BD27" s="260">
        <f>VLOOKUP(AS27,AX:AZ,3,0)</f>
        <v/>
      </c>
      <c r="BF27" s="518" t="n"/>
      <c r="BG27" s="520" t="n"/>
      <c r="BH27" s="521" t="n"/>
      <c r="BI27" s="295" t="n"/>
      <c r="BJ27" s="295" t="n"/>
      <c r="BL27" s="520" t="n"/>
      <c r="BM27" s="521" t="n"/>
      <c r="BN27" s="295" t="n"/>
      <c r="BO27" s="295" t="n"/>
      <c r="BV27" s="520" t="n"/>
      <c r="BW27" s="521" t="n"/>
      <c r="BX27" s="295" t="n"/>
      <c r="BY27" s="295" t="n"/>
    </row>
    <row r="28" ht="13.5" customHeight="1" s="261">
      <c r="B28" s="515" t="n">
        <v>2022</v>
      </c>
      <c r="C28" s="516" t="inlineStr">
        <is>
          <t>Peru</t>
        </is>
      </c>
      <c r="D28" s="295" t="n">
        <v>14209041</v>
      </c>
      <c r="E28" s="295" t="n">
        <v>4052361</v>
      </c>
      <c r="G28" s="515" t="n">
        <v>2021</v>
      </c>
      <c r="H28" s="516" t="inlineStr">
        <is>
          <t>Irã</t>
        </is>
      </c>
      <c r="I28" s="295" t="n">
        <v>11434120</v>
      </c>
      <c r="J28" s="295" t="n">
        <v>2581574</v>
      </c>
      <c r="L28" s="260">
        <f>C28</f>
        <v/>
      </c>
      <c r="M28" s="260">
        <f>VLOOKUP(C28,H:J,2,0)</f>
        <v/>
      </c>
      <c r="N28" s="260">
        <f>VLOOKUP(C28,H:J,3,0)</f>
        <v/>
      </c>
      <c r="P28" s="518" t="n"/>
      <c r="Q28" s="515" t="n">
        <v>2022</v>
      </c>
      <c r="R28" s="516" t="inlineStr">
        <is>
          <t>Sérvia</t>
        </is>
      </c>
      <c r="S28" s="295" t="n">
        <v>2384559</v>
      </c>
      <c r="T28" s="295" t="n">
        <v>493402</v>
      </c>
      <c r="V28" s="515" t="n">
        <v>2021</v>
      </c>
      <c r="W28" s="516" t="inlineStr">
        <is>
          <t>Peru</t>
        </is>
      </c>
      <c r="X28" s="295" t="n">
        <v>2056063</v>
      </c>
      <c r="Y28" s="295" t="n">
        <v>664177</v>
      </c>
      <c r="AA28" s="260">
        <f>R28</f>
        <v/>
      </c>
      <c r="AB28" s="260">
        <f>VLOOKUP(R28,W:Y,2,0)</f>
        <v/>
      </c>
      <c r="AC28" s="260">
        <f>VLOOKUP(R28,W:Y,3,0)</f>
        <v/>
      </c>
      <c r="AF28" s="515" t="n">
        <v>2022</v>
      </c>
      <c r="AG28" s="516" t="inlineStr">
        <is>
          <t>Bélgica</t>
        </is>
      </c>
      <c r="AH28" s="295" t="n">
        <v>2413023</v>
      </c>
      <c r="AI28" s="295" t="n">
        <v>420858</v>
      </c>
      <c r="AK28" s="260">
        <f>R28</f>
        <v/>
      </c>
      <c r="AL28" s="260">
        <f>VLOOKUP(R28,AG:AI,2,0)</f>
        <v/>
      </c>
      <c r="AM28" s="260">
        <f>VLOOKUP(R28,AG:AI,3,0)</f>
        <v/>
      </c>
      <c r="AR28" s="515" t="n">
        <v>2022</v>
      </c>
      <c r="AS28" s="516" t="inlineStr">
        <is>
          <t>China</t>
        </is>
      </c>
      <c r="AT28" s="295" t="n">
        <v>1420</v>
      </c>
      <c r="AU28" s="295" t="n">
        <v>225</v>
      </c>
      <c r="AW28" s="515" t="n">
        <v>2021</v>
      </c>
      <c r="AX28" s="516" t="inlineStr">
        <is>
          <t>Croácia</t>
        </is>
      </c>
      <c r="AY28" s="295" t="n">
        <v>991</v>
      </c>
      <c r="AZ28" s="295" t="n">
        <v>186</v>
      </c>
      <c r="BB28" s="260">
        <f>AS28</f>
        <v/>
      </c>
      <c r="BC28" s="260">
        <f>VLOOKUP(AS28,AX:AZ,2,0)</f>
        <v/>
      </c>
      <c r="BD28" s="260">
        <f>VLOOKUP(AS28,AX:AZ,3,0)</f>
        <v/>
      </c>
      <c r="BF28" s="518" t="n"/>
      <c r="BG28" s="520" t="n"/>
      <c r="BH28" s="521" t="n"/>
      <c r="BI28" s="295" t="n"/>
      <c r="BJ28" s="295" t="n"/>
      <c r="BL28" s="520" t="n"/>
      <c r="BM28" s="521" t="n"/>
      <c r="BN28" s="295" t="n"/>
      <c r="BO28" s="295" t="n"/>
      <c r="BV28" s="520" t="n"/>
      <c r="BW28" s="521" t="n"/>
      <c r="BX28" s="295" t="n"/>
      <c r="BY28" s="295" t="n"/>
    </row>
    <row r="29" ht="13.5" customHeight="1" s="261">
      <c r="B29" s="515" t="n">
        <v>2022</v>
      </c>
      <c r="C29" s="516" t="inlineStr">
        <is>
          <t>Albânia</t>
        </is>
      </c>
      <c r="D29" s="295" t="n">
        <v>13879826</v>
      </c>
      <c r="E29" s="295" t="n">
        <v>4229578</v>
      </c>
      <c r="G29" s="515" t="n">
        <v>2021</v>
      </c>
      <c r="H29" s="516" t="inlineStr">
        <is>
          <t>Bélgica</t>
        </is>
      </c>
      <c r="I29" s="295" t="n">
        <v>10868383</v>
      </c>
      <c r="J29" s="295" t="n">
        <v>1676927</v>
      </c>
      <c r="L29" s="260">
        <f>C29</f>
        <v/>
      </c>
      <c r="M29" s="260">
        <f>VLOOKUP(C29,H:J,2,0)</f>
        <v/>
      </c>
      <c r="N29" s="260">
        <f>VLOOKUP(C29,H:J,3,0)</f>
        <v/>
      </c>
      <c r="P29" s="518" t="n"/>
      <c r="Q29" s="515" t="n">
        <v>2022</v>
      </c>
      <c r="R29" s="516" t="inlineStr">
        <is>
          <t>Palestina</t>
        </is>
      </c>
      <c r="S29" s="295" t="n">
        <v>2196374</v>
      </c>
      <c r="T29" s="295" t="n">
        <v>507320</v>
      </c>
      <c r="V29" s="515" t="n">
        <v>2021</v>
      </c>
      <c r="W29" s="516" t="inlineStr">
        <is>
          <t>Palestina</t>
        </is>
      </c>
      <c r="X29" s="295" t="n">
        <v>1936141</v>
      </c>
      <c r="Y29" s="295" t="n">
        <v>503663</v>
      </c>
      <c r="AA29" s="260">
        <f>R29</f>
        <v/>
      </c>
      <c r="AB29" s="260">
        <f>VLOOKUP(R29,W:Y,2,0)</f>
        <v/>
      </c>
      <c r="AC29" s="260">
        <f>VLOOKUP(R29,W:Y,3,0)</f>
        <v/>
      </c>
      <c r="AF29" s="515" t="n">
        <v>2022</v>
      </c>
      <c r="AG29" s="516" t="inlineStr">
        <is>
          <t>Turquia</t>
        </is>
      </c>
      <c r="AH29" s="295" t="n">
        <v>2360275</v>
      </c>
      <c r="AI29" s="295" t="n">
        <v>556245</v>
      </c>
      <c r="AK29" s="260">
        <f>R29</f>
        <v/>
      </c>
      <c r="AL29" s="260">
        <f>VLOOKUP(R29,AG:AI,2,0)</f>
        <v/>
      </c>
      <c r="AM29" s="260">
        <f>VLOOKUP(R29,AG:AI,3,0)</f>
        <v/>
      </c>
      <c r="AR29" s="515" t="n">
        <v>2022</v>
      </c>
      <c r="AS29" s="516" t="inlineStr">
        <is>
          <t>Filipinas</t>
        </is>
      </c>
      <c r="AT29" s="295" t="n">
        <v>1166</v>
      </c>
      <c r="AU29" s="295" t="n">
        <v>139</v>
      </c>
      <c r="AW29" s="515" t="n">
        <v>2021</v>
      </c>
      <c r="AX29" s="516" t="inlineStr">
        <is>
          <t>Polônia</t>
        </is>
      </c>
      <c r="AY29" s="295" t="n">
        <v>792</v>
      </c>
      <c r="AZ29" s="295" t="n">
        <v>120</v>
      </c>
      <c r="BB29" s="260">
        <f>AS29</f>
        <v/>
      </c>
      <c r="BC29" s="260">
        <f>VLOOKUP(AS29,AX:AZ,2,0)</f>
        <v/>
      </c>
      <c r="BD29" s="260">
        <f>VLOOKUP(AS29,AX:AZ,3,0)</f>
        <v/>
      </c>
      <c r="BF29" s="518" t="n"/>
      <c r="BG29" s="520" t="n"/>
      <c r="BH29" s="521" t="n"/>
      <c r="BI29" s="295" t="n"/>
      <c r="BJ29" s="295" t="n"/>
      <c r="BL29" s="520" t="n"/>
      <c r="BM29" s="521" t="n"/>
      <c r="BN29" s="295" t="n"/>
      <c r="BO29" s="295" t="n"/>
      <c r="BV29" s="520" t="n"/>
      <c r="BW29" s="521" t="n"/>
      <c r="BX29" s="295" t="n"/>
      <c r="BY29" s="295" t="n"/>
    </row>
    <row r="30" ht="13.5" customHeight="1" s="261">
      <c r="B30" s="515" t="n">
        <v>2022</v>
      </c>
      <c r="C30" s="516" t="inlineStr">
        <is>
          <t>Sérvia</t>
        </is>
      </c>
      <c r="D30" s="295" t="n">
        <v>11822445</v>
      </c>
      <c r="E30" s="295" t="n">
        <v>2960888</v>
      </c>
      <c r="G30" s="515" t="n">
        <v>2021</v>
      </c>
      <c r="H30" s="516" t="inlineStr">
        <is>
          <t>Argentina</t>
        </is>
      </c>
      <c r="I30" s="295" t="n">
        <v>10600786</v>
      </c>
      <c r="J30" s="295" t="n">
        <v>3023084</v>
      </c>
      <c r="L30" s="260">
        <f>C30</f>
        <v/>
      </c>
      <c r="M30" s="260">
        <f>VLOOKUP(C30,H:J,2,0)</f>
        <v/>
      </c>
      <c r="N30" s="260">
        <f>VLOOKUP(C30,H:J,3,0)</f>
        <v/>
      </c>
      <c r="Q30" s="515" t="n">
        <v>2022</v>
      </c>
      <c r="R30" s="516" t="inlineStr">
        <is>
          <t>Congo, República Democrática</t>
        </is>
      </c>
      <c r="S30" s="295" t="n">
        <v>2115967</v>
      </c>
      <c r="T30" s="295" t="n">
        <v>938432</v>
      </c>
      <c r="V30" s="515" t="n">
        <v>2021</v>
      </c>
      <c r="W30" s="516" t="inlineStr">
        <is>
          <t>Canadá</t>
        </is>
      </c>
      <c r="X30" s="295" t="n">
        <v>1859404</v>
      </c>
      <c r="Y30" s="295" t="n">
        <v>432667</v>
      </c>
      <c r="AA30" s="260">
        <f>R30</f>
        <v/>
      </c>
      <c r="AB30" s="260">
        <f>VLOOKUP(R30,W:Y,2,0)</f>
        <v/>
      </c>
      <c r="AC30" s="260">
        <f>VLOOKUP(R30,W:Y,3,0)</f>
        <v/>
      </c>
      <c r="AF30" s="515" t="n">
        <v>2022</v>
      </c>
      <c r="AG30" s="516" t="inlineStr">
        <is>
          <t>Jamaica</t>
        </is>
      </c>
      <c r="AH30" s="295" t="n">
        <v>2282296</v>
      </c>
      <c r="AI30" s="295" t="n">
        <v>420546</v>
      </c>
      <c r="AK30" s="260">
        <f>R30</f>
        <v/>
      </c>
      <c r="AL30" s="260">
        <f>VLOOKUP(R30,AG:AI,2,0)</f>
        <v/>
      </c>
      <c r="AM30" s="260">
        <f>VLOOKUP(R30,AG:AI,3,0)</f>
        <v/>
      </c>
      <c r="AR30" s="515" t="n">
        <v>2022</v>
      </c>
      <c r="AS30" s="516" t="inlineStr">
        <is>
          <t>Reino Unido</t>
        </is>
      </c>
      <c r="AT30" s="295" t="n">
        <v>1135</v>
      </c>
      <c r="AU30" s="295" t="n">
        <v>250</v>
      </c>
      <c r="AW30" s="515" t="n">
        <v>2021</v>
      </c>
      <c r="AX30" s="516" t="inlineStr">
        <is>
          <t>Itália</t>
        </is>
      </c>
      <c r="AY30" s="295" t="n">
        <v>771</v>
      </c>
      <c r="AZ30" s="295" t="n">
        <v>141</v>
      </c>
      <c r="BB30" s="260">
        <f>AS30</f>
        <v/>
      </c>
      <c r="BC30" s="260">
        <f>VLOOKUP(AS30,AX:AZ,2,0)</f>
        <v/>
      </c>
      <c r="BD30" s="260">
        <f>VLOOKUP(AS30,AX:AZ,3,0)</f>
        <v/>
      </c>
      <c r="BG30" s="520" t="n"/>
      <c r="BH30" s="521" t="n"/>
      <c r="BI30" s="295" t="n"/>
      <c r="BJ30" s="295" t="n"/>
      <c r="BL30" s="520" t="n"/>
      <c r="BM30" s="521" t="n"/>
      <c r="BN30" s="295" t="n"/>
      <c r="BO30" s="295" t="n"/>
      <c r="BV30" s="520" t="n"/>
      <c r="BW30" s="521" t="n"/>
      <c r="BX30" s="295" t="n"/>
      <c r="BY30" s="295" t="n"/>
    </row>
    <row r="31" ht="13.5" customHeight="1" s="261">
      <c r="B31" s="515" t="n">
        <v>2022</v>
      </c>
      <c r="C31" s="516" t="inlineStr">
        <is>
          <t>Angola</t>
        </is>
      </c>
      <c r="D31" s="295" t="n">
        <v>10141984</v>
      </c>
      <c r="E31" s="295" t="n">
        <v>3048831</v>
      </c>
      <c r="G31" s="515" t="n">
        <v>2021</v>
      </c>
      <c r="H31" s="516" t="inlineStr">
        <is>
          <t>Tailândia</t>
        </is>
      </c>
      <c r="I31" s="295" t="n">
        <v>10239754</v>
      </c>
      <c r="J31" s="295" t="n">
        <v>3308506</v>
      </c>
      <c r="L31" s="260">
        <f>C31</f>
        <v/>
      </c>
      <c r="M31" s="260">
        <f>VLOOKUP(C31,H:J,2,0)</f>
        <v/>
      </c>
      <c r="N31" s="260">
        <f>VLOOKUP(C31,H:J,3,0)</f>
        <v/>
      </c>
      <c r="Q31" s="515" t="n">
        <v>2022</v>
      </c>
      <c r="R31" s="516" t="inlineStr">
        <is>
          <t>Argentina</t>
        </is>
      </c>
      <c r="S31" s="295" t="n">
        <v>2001864</v>
      </c>
      <c r="T31" s="295" t="n">
        <v>453021</v>
      </c>
      <c r="V31" s="515" t="n">
        <v>2021</v>
      </c>
      <c r="W31" s="516" t="inlineStr">
        <is>
          <t>Porto Rico</t>
        </is>
      </c>
      <c r="X31" s="295" t="n">
        <v>1443359</v>
      </c>
      <c r="Y31" s="295" t="n">
        <v>264138</v>
      </c>
      <c r="AA31" s="260">
        <f>R31</f>
        <v/>
      </c>
      <c r="AB31" s="260">
        <f>VLOOKUP(R31,W:Y,2,0)</f>
        <v/>
      </c>
      <c r="AC31" s="260">
        <f>VLOOKUP(R31,W:Y,3,0)</f>
        <v/>
      </c>
      <c r="AF31" s="515" t="n">
        <v>2022</v>
      </c>
      <c r="AG31" s="516" t="inlineStr">
        <is>
          <t>Peru</t>
        </is>
      </c>
      <c r="AH31" s="295" t="n">
        <v>2256089</v>
      </c>
      <c r="AI31" s="295" t="n">
        <v>561614</v>
      </c>
      <c r="AK31" s="260">
        <f>R31</f>
        <v/>
      </c>
      <c r="AL31" s="260">
        <f>VLOOKUP(R31,AG:AI,2,0)</f>
        <v/>
      </c>
      <c r="AM31" s="260">
        <f>VLOOKUP(R31,AG:AI,3,0)</f>
        <v/>
      </c>
      <c r="AQ31" s="519" t="n"/>
      <c r="AR31" s="515" t="n">
        <v>2022</v>
      </c>
      <c r="AS31" s="516" t="inlineStr">
        <is>
          <t>Vietnã</t>
        </is>
      </c>
      <c r="AT31" s="295" t="n">
        <v>1121</v>
      </c>
      <c r="AU31" s="295" t="n">
        <v>97</v>
      </c>
      <c r="AW31" s="515" t="n">
        <v>2021</v>
      </c>
      <c r="AX31" s="516" t="inlineStr">
        <is>
          <t>Ilha de Man</t>
        </is>
      </c>
      <c r="AY31" s="295" t="n">
        <v>646</v>
      </c>
      <c r="AZ31" s="295" t="n">
        <v>142</v>
      </c>
      <c r="BB31" s="260">
        <f>AS31</f>
        <v/>
      </c>
      <c r="BC31" s="260">
        <f>VLOOKUP(AS31,AX:AZ,2,0)</f>
        <v/>
      </c>
      <c r="BD31" s="260">
        <f>VLOOKUP(AS31,AX:AZ,3,0)</f>
        <v/>
      </c>
      <c r="BG31" s="520" t="n"/>
      <c r="BH31" s="521" t="n"/>
      <c r="BI31" s="295" t="n"/>
      <c r="BJ31" s="295" t="n"/>
      <c r="BL31" s="520" t="n"/>
      <c r="BM31" s="521" t="n"/>
      <c r="BN31" s="295" t="n"/>
      <c r="BO31" s="295" t="n"/>
      <c r="BV31" s="520" t="n"/>
      <c r="BW31" s="521" t="n"/>
      <c r="BX31" s="295" t="n"/>
      <c r="BY31" s="295" t="n"/>
    </row>
    <row r="32" ht="13.5" customHeight="1" s="261">
      <c r="B32" s="515" t="n">
        <v>2022</v>
      </c>
      <c r="C32" s="516" t="inlineStr">
        <is>
          <t>Coveite (Kuweit)</t>
        </is>
      </c>
      <c r="D32" s="295" t="n">
        <v>9396740</v>
      </c>
      <c r="E32" s="295" t="n">
        <v>1783087</v>
      </c>
      <c r="G32" s="515" t="n">
        <v>2021</v>
      </c>
      <c r="H32" s="516" t="inlineStr">
        <is>
          <t>Peru</t>
        </is>
      </c>
      <c r="I32" s="295" t="n">
        <v>9631570</v>
      </c>
      <c r="J32" s="295" t="n">
        <v>3492336</v>
      </c>
      <c r="L32" s="260">
        <f>C32</f>
        <v/>
      </c>
      <c r="M32" s="260">
        <f>VLOOKUP(C32,H:J,2,0)</f>
        <v/>
      </c>
      <c r="N32" s="260">
        <f>VLOOKUP(C32,H:J,3,0)</f>
        <v/>
      </c>
      <c r="Q32" s="515" t="n">
        <v>2022</v>
      </c>
      <c r="R32" s="516" t="inlineStr">
        <is>
          <t>Portugal</t>
        </is>
      </c>
      <c r="S32" s="295" t="n">
        <v>1904153</v>
      </c>
      <c r="T32" s="295" t="n">
        <v>212108</v>
      </c>
      <c r="V32" s="515" t="n">
        <v>2021</v>
      </c>
      <c r="W32" s="516" t="inlineStr">
        <is>
          <t>Mianmar</t>
        </is>
      </c>
      <c r="X32" s="295" t="n">
        <v>1439246</v>
      </c>
      <c r="Y32" s="295" t="n">
        <v>357338</v>
      </c>
      <c r="AA32" s="260">
        <f>R32</f>
        <v/>
      </c>
      <c r="AB32" s="260">
        <f>VLOOKUP(R32,W:Y,2,0)</f>
        <v/>
      </c>
      <c r="AC32" s="260">
        <f>VLOOKUP(R32,W:Y,3,0)</f>
        <v/>
      </c>
      <c r="AF32" s="515" t="n">
        <v>2022</v>
      </c>
      <c r="AG32" s="516" t="inlineStr">
        <is>
          <t>Porto Rico</t>
        </is>
      </c>
      <c r="AH32" s="295" t="n">
        <v>2168044</v>
      </c>
      <c r="AI32" s="295" t="n">
        <v>366835</v>
      </c>
      <c r="AK32" s="260">
        <f>R32</f>
        <v/>
      </c>
      <c r="AL32" s="260">
        <f>VLOOKUP(R32,AG:AI,2,0)</f>
        <v/>
      </c>
      <c r="AM32" s="260">
        <f>VLOOKUP(R32,AG:AI,3,0)</f>
        <v/>
      </c>
      <c r="AQ32" s="519" t="n"/>
      <c r="AR32" s="515" t="n">
        <v>2022</v>
      </c>
      <c r="AS32" s="516" t="inlineStr">
        <is>
          <t>Grécia</t>
        </is>
      </c>
      <c r="AT32" s="295" t="n">
        <v>1109</v>
      </c>
      <c r="AU32" s="295" t="n">
        <v>155</v>
      </c>
      <c r="AW32" s="515" t="n">
        <v>2021</v>
      </c>
      <c r="AX32" s="516" t="inlineStr">
        <is>
          <t>Antígua e Barbuda</t>
        </is>
      </c>
      <c r="AY32" s="295" t="n">
        <v>569</v>
      </c>
      <c r="AZ32" s="295" t="n">
        <v>138</v>
      </c>
      <c r="BB32" s="260">
        <f>AS32</f>
        <v/>
      </c>
      <c r="BC32" s="260">
        <f>VLOOKUP(AS32,AX:AZ,2,0)</f>
        <v/>
      </c>
      <c r="BD32" s="260">
        <f>VLOOKUP(AS32,AX:AZ,3,0)</f>
        <v/>
      </c>
      <c r="BG32" s="520" t="n"/>
      <c r="BH32" s="521" t="n"/>
      <c r="BI32" s="295" t="n"/>
      <c r="BJ32" s="295" t="n"/>
      <c r="BL32" s="520" t="n"/>
      <c r="BM32" s="521" t="n"/>
      <c r="BN32" s="295" t="n"/>
      <c r="BO32" s="295" t="n"/>
      <c r="BV32" s="520" t="n"/>
      <c r="BW32" s="521" t="n"/>
      <c r="BX32" s="295" t="n"/>
      <c r="BY32" s="295" t="n"/>
    </row>
    <row r="33" ht="13.5" customHeight="1" s="261">
      <c r="B33" s="515" t="n">
        <v>2022</v>
      </c>
      <c r="C33" s="516" t="inlineStr">
        <is>
          <t>Tailândia</t>
        </is>
      </c>
      <c r="D33" s="295" t="n">
        <v>8141645</v>
      </c>
      <c r="E33" s="295" t="n">
        <v>2729444</v>
      </c>
      <c r="G33" s="515" t="n">
        <v>2021</v>
      </c>
      <c r="H33" s="516" t="inlineStr">
        <is>
          <t>Catar</t>
        </is>
      </c>
      <c r="I33" s="295" t="n">
        <v>9025220</v>
      </c>
      <c r="J33" s="295" t="n">
        <v>1774014</v>
      </c>
      <c r="L33" s="260">
        <f>C33</f>
        <v/>
      </c>
      <c r="M33" s="260">
        <f>VLOOKUP(C33,H:J,2,0)</f>
        <v/>
      </c>
      <c r="N33" s="260">
        <f>VLOOKUP(C33,H:J,3,0)</f>
        <v/>
      </c>
      <c r="Q33" s="515" t="n">
        <v>2022</v>
      </c>
      <c r="R33" s="516" t="inlineStr">
        <is>
          <t>Tailândia</t>
        </is>
      </c>
      <c r="S33" s="295" t="n">
        <v>1829256</v>
      </c>
      <c r="T33" s="295" t="n">
        <v>613622</v>
      </c>
      <c r="V33" s="515" t="n">
        <v>2021</v>
      </c>
      <c r="W33" s="516" t="inlineStr">
        <is>
          <t>Catar</t>
        </is>
      </c>
      <c r="X33" s="295" t="n">
        <v>1403267</v>
      </c>
      <c r="Y33" s="295" t="n">
        <v>254107</v>
      </c>
      <c r="AA33" s="260">
        <f>R33</f>
        <v/>
      </c>
      <c r="AB33" s="260">
        <f>VLOOKUP(R33,W:Y,2,0)</f>
        <v/>
      </c>
      <c r="AC33" s="260">
        <f>VLOOKUP(R33,W:Y,3,0)</f>
        <v/>
      </c>
      <c r="AF33" s="515" t="n">
        <v>2022</v>
      </c>
      <c r="AG33" s="516" t="inlineStr">
        <is>
          <t>Irã</t>
        </is>
      </c>
      <c r="AH33" s="295" t="n">
        <v>1621701</v>
      </c>
      <c r="AI33" s="295" t="n">
        <v>417101</v>
      </c>
      <c r="AK33" s="260">
        <f>R33</f>
        <v/>
      </c>
      <c r="AL33" s="260">
        <f>VLOOKUP(R33,AG:AI,2,0)</f>
        <v/>
      </c>
      <c r="AM33" s="260">
        <f>VLOOKUP(R33,AG:AI,3,0)</f>
        <v/>
      </c>
      <c r="AQ33" s="519" t="n"/>
      <c r="AR33" s="515" t="n">
        <v>2022</v>
      </c>
      <c r="AS33" s="516" t="inlineStr">
        <is>
          <t>Antígua e Barbuda</t>
        </is>
      </c>
      <c r="AT33" s="295" t="n">
        <v>1045</v>
      </c>
      <c r="AU33" s="295" t="n">
        <v>149</v>
      </c>
      <c r="AW33" s="515" t="n">
        <v>2021</v>
      </c>
      <c r="AX33" s="516" t="inlineStr">
        <is>
          <t>Chipre</t>
        </is>
      </c>
      <c r="AY33" s="295" t="n">
        <v>561</v>
      </c>
      <c r="AZ33" s="295" t="n">
        <v>94</v>
      </c>
      <c r="BB33" s="260">
        <f>AS33</f>
        <v/>
      </c>
      <c r="BC33" s="260">
        <f>VLOOKUP(AS33,AX:AZ,2,0)</f>
        <v/>
      </c>
      <c r="BD33" s="260">
        <f>VLOOKUP(AS33,AX:AZ,3,0)</f>
        <v/>
      </c>
      <c r="BG33" s="520" t="n"/>
      <c r="BH33" s="521" t="n"/>
      <c r="BI33" s="295" t="n"/>
      <c r="BJ33" s="295" t="n"/>
      <c r="BL33" s="520" t="n"/>
      <c r="BM33" s="521" t="n"/>
      <c r="BN33" s="295" t="n"/>
      <c r="BO33" s="295" t="n"/>
      <c r="BV33" s="520" t="n"/>
      <c r="BW33" s="521" t="n"/>
      <c r="BX33" s="295" t="n"/>
      <c r="BY33" s="295" t="n"/>
    </row>
    <row r="34" ht="13.5" customHeight="1" s="261">
      <c r="B34" s="515" t="n">
        <v>2022</v>
      </c>
      <c r="C34" s="516" t="inlineStr">
        <is>
          <t>Portugal</t>
        </is>
      </c>
      <c r="D34" s="295" t="n">
        <v>7387729</v>
      </c>
      <c r="E34" s="295" t="n">
        <v>1150383</v>
      </c>
      <c r="G34" s="515" t="n">
        <v>2021</v>
      </c>
      <c r="H34" s="516" t="inlineStr">
        <is>
          <t>Canadá</t>
        </is>
      </c>
      <c r="I34" s="295" t="n">
        <v>8994355</v>
      </c>
      <c r="J34" s="295" t="n">
        <v>2000889</v>
      </c>
      <c r="L34" s="260">
        <f>C34</f>
        <v/>
      </c>
      <c r="M34" s="260">
        <f>VLOOKUP(C34,H:J,2,0)</f>
        <v/>
      </c>
      <c r="N34" s="260">
        <f>VLOOKUP(C34,H:J,3,0)</f>
        <v/>
      </c>
      <c r="Q34" s="515" t="n">
        <v>2022</v>
      </c>
      <c r="R34" s="516" t="inlineStr">
        <is>
          <t>Angola</t>
        </is>
      </c>
      <c r="S34" s="295" t="n">
        <v>1762466</v>
      </c>
      <c r="T34" s="295" t="n">
        <v>410641</v>
      </c>
      <c r="V34" s="515" t="n">
        <v>2021</v>
      </c>
      <c r="W34" s="516" t="inlineStr">
        <is>
          <t>Líbano</t>
        </is>
      </c>
      <c r="X34" s="295" t="n">
        <v>1363806</v>
      </c>
      <c r="Y34" s="295" t="n">
        <v>317692</v>
      </c>
      <c r="AA34" s="260">
        <f>R34</f>
        <v/>
      </c>
      <c r="AB34" s="260">
        <f>VLOOKUP(R34,W:Y,2,0)</f>
        <v/>
      </c>
      <c r="AC34" s="260">
        <f>VLOOKUP(R34,W:Y,3,0)</f>
        <v/>
      </c>
      <c r="AF34" s="515" t="n">
        <v>2022</v>
      </c>
      <c r="AG34" s="516" t="inlineStr">
        <is>
          <t>Costa do Marfim</t>
        </is>
      </c>
      <c r="AH34" s="295" t="n">
        <v>1582730</v>
      </c>
      <c r="AI34" s="295" t="n">
        <v>1540001</v>
      </c>
      <c r="AK34" s="260">
        <f>R34</f>
        <v/>
      </c>
      <c r="AL34" s="260">
        <f>VLOOKUP(R34,AG:AI,2,0)</f>
        <v/>
      </c>
      <c r="AM34" s="260">
        <f>VLOOKUP(R34,AG:AI,3,0)</f>
        <v/>
      </c>
      <c r="AQ34" s="519" t="n"/>
      <c r="AR34" s="515" t="n">
        <v>2022</v>
      </c>
      <c r="AS34" s="516" t="inlineStr">
        <is>
          <t>Japão</t>
        </is>
      </c>
      <c r="AT34" s="295" t="n">
        <v>766</v>
      </c>
      <c r="AU34" s="295" t="n">
        <v>230</v>
      </c>
      <c r="AV34" s="519" t="n"/>
      <c r="AW34" s="515" t="n">
        <v>2021</v>
      </c>
      <c r="AX34" s="516" t="inlineStr">
        <is>
          <t>Irã</t>
        </is>
      </c>
      <c r="AY34" s="295" t="n">
        <v>548</v>
      </c>
      <c r="AZ34" s="295" t="n">
        <v>116</v>
      </c>
      <c r="BB34" s="260">
        <f>AS34</f>
        <v/>
      </c>
      <c r="BC34" s="260">
        <f>VLOOKUP(AS34,AX:AZ,2,0)</f>
        <v/>
      </c>
      <c r="BD34" s="260">
        <f>VLOOKUP(AS34,AX:AZ,3,0)</f>
        <v/>
      </c>
      <c r="BG34" s="520" t="n"/>
      <c r="BH34" s="521" t="n"/>
      <c r="BI34" s="295" t="n"/>
      <c r="BJ34" s="295" t="n"/>
      <c r="BL34" s="520" t="n"/>
      <c r="BM34" s="521" t="n"/>
      <c r="BN34" s="295" t="n"/>
      <c r="BO34" s="295" t="n"/>
      <c r="BV34" s="520" t="n"/>
      <c r="BW34" s="521" t="n"/>
      <c r="BX34" s="295" t="n"/>
      <c r="BY34" s="295" t="n"/>
    </row>
    <row r="35" ht="13.5" customHeight="1" s="261">
      <c r="B35" s="515" t="n">
        <v>2022</v>
      </c>
      <c r="C35" s="516" t="inlineStr">
        <is>
          <t>Congo, República Democrática</t>
        </is>
      </c>
      <c r="D35" s="295" t="n">
        <v>7015785</v>
      </c>
      <c r="E35" s="295" t="n">
        <v>3461987</v>
      </c>
      <c r="G35" s="515" t="n">
        <v>2021</v>
      </c>
      <c r="H35" s="516" t="inlineStr">
        <is>
          <t>Austrália</t>
        </is>
      </c>
      <c r="I35" s="295" t="n">
        <v>7995523</v>
      </c>
      <c r="J35" s="295" t="n">
        <v>1899140</v>
      </c>
      <c r="L35" s="260">
        <f>C35</f>
        <v/>
      </c>
      <c r="M35" s="260">
        <f>VLOOKUP(C35,H:J,2,0)</f>
        <v/>
      </c>
      <c r="N35" s="260">
        <f>VLOOKUP(C35,H:J,3,0)</f>
        <v/>
      </c>
      <c r="Q35" s="515" t="n">
        <v>2022</v>
      </c>
      <c r="R35" s="516" t="inlineStr">
        <is>
          <t>Coveite (Kuweit)</t>
        </is>
      </c>
      <c r="S35" s="295" t="n">
        <v>1762210</v>
      </c>
      <c r="T35" s="295" t="n">
        <v>342840</v>
      </c>
      <c r="V35" s="515" t="n">
        <v>2021</v>
      </c>
      <c r="W35" s="516" t="inlineStr">
        <is>
          <t>Turquia</t>
        </is>
      </c>
      <c r="X35" s="295" t="n">
        <v>1330934</v>
      </c>
      <c r="Y35" s="295" t="n">
        <v>295737</v>
      </c>
      <c r="AA35" s="260">
        <f>R35</f>
        <v/>
      </c>
      <c r="AB35" s="260">
        <f>VLOOKUP(R35,W:Y,2,0)</f>
        <v/>
      </c>
      <c r="AC35" s="260">
        <f>VLOOKUP(R35,W:Y,3,0)</f>
        <v/>
      </c>
      <c r="AF35" s="515" t="n">
        <v>2022</v>
      </c>
      <c r="AG35" s="516" t="inlineStr">
        <is>
          <t>Sérvia</t>
        </is>
      </c>
      <c r="AH35" s="295" t="n">
        <v>1455291</v>
      </c>
      <c r="AI35" s="295" t="n">
        <v>277578</v>
      </c>
      <c r="AK35" s="260">
        <f>R35</f>
        <v/>
      </c>
      <c r="AL35" s="260">
        <f>VLOOKUP(R35,AG:AI,2,0)</f>
        <v/>
      </c>
      <c r="AM35" s="260">
        <f>VLOOKUP(R35,AG:AI,3,0)</f>
        <v/>
      </c>
      <c r="AQ35" s="519" t="n"/>
      <c r="AR35" s="515" t="n">
        <v>2022</v>
      </c>
      <c r="AS35" s="516" t="inlineStr">
        <is>
          <t>Ilha de Man</t>
        </is>
      </c>
      <c r="AT35" s="295" t="n">
        <v>748</v>
      </c>
      <c r="AU35" s="295" t="n">
        <v>112</v>
      </c>
      <c r="AV35" s="519" t="n"/>
      <c r="AW35" s="515" t="n">
        <v>2021</v>
      </c>
      <c r="AX35" s="516" t="inlineStr">
        <is>
          <t>Portugal</t>
        </is>
      </c>
      <c r="AY35" s="295" t="n">
        <v>523</v>
      </c>
      <c r="AZ35" s="295" t="n">
        <v>101</v>
      </c>
      <c r="BB35" s="260">
        <f>AS35</f>
        <v/>
      </c>
      <c r="BC35" s="260">
        <f>VLOOKUP(AS35,AX:AZ,2,0)</f>
        <v/>
      </c>
      <c r="BD35" s="260">
        <f>VLOOKUP(AS35,AX:AZ,3,0)</f>
        <v/>
      </c>
      <c r="BG35" s="520" t="n"/>
      <c r="BH35" s="521" t="n"/>
      <c r="BI35" s="295" t="n"/>
      <c r="BJ35" s="295" t="n"/>
      <c r="BL35" s="520" t="n"/>
      <c r="BM35" s="521" t="n"/>
      <c r="BN35" s="295" t="n"/>
      <c r="BO35" s="295" t="n"/>
      <c r="BV35" s="520" t="n"/>
      <c r="BW35" s="521" t="n"/>
      <c r="BX35" s="295" t="n"/>
      <c r="BY35" s="295" t="n"/>
    </row>
    <row r="36" ht="13.5" customHeight="1" s="261">
      <c r="B36" s="515" t="n">
        <v>2022</v>
      </c>
      <c r="C36" s="516" t="inlineStr">
        <is>
          <t>Porto Rico</t>
        </is>
      </c>
      <c r="D36" s="295" t="n">
        <v>6972022</v>
      </c>
      <c r="E36" s="295" t="n">
        <v>1135034</v>
      </c>
      <c r="G36" s="515" t="n">
        <v>2021</v>
      </c>
      <c r="H36" s="516" t="inlineStr">
        <is>
          <t>Jamaica</t>
        </is>
      </c>
      <c r="I36" s="295" t="n">
        <v>7922134</v>
      </c>
      <c r="J36" s="295" t="n">
        <v>1839692</v>
      </c>
      <c r="L36" s="260">
        <f>C36</f>
        <v/>
      </c>
      <c r="M36" s="260">
        <f>VLOOKUP(C36,H:J,2,0)</f>
        <v/>
      </c>
      <c r="N36" s="260">
        <f>VLOOKUP(C36,H:J,3,0)</f>
        <v/>
      </c>
      <c r="Q36" s="515" t="n">
        <v>2022</v>
      </c>
      <c r="R36" s="516" t="inlineStr">
        <is>
          <t>Suécia</t>
        </is>
      </c>
      <c r="S36" s="295" t="n">
        <v>1585017</v>
      </c>
      <c r="T36" s="295" t="n">
        <v>152562</v>
      </c>
      <c r="V36" s="515" t="n">
        <v>2021</v>
      </c>
      <c r="W36" s="516" t="inlineStr">
        <is>
          <t>Costa do Marfim</t>
        </is>
      </c>
      <c r="X36" s="295" t="n">
        <v>1263315</v>
      </c>
      <c r="Y36" s="295" t="n">
        <v>1051516</v>
      </c>
      <c r="AA36" s="260">
        <f>R36</f>
        <v/>
      </c>
      <c r="AB36" s="260">
        <f>VLOOKUP(R36,W:Y,2,0)</f>
        <v/>
      </c>
      <c r="AC36" s="260">
        <f>VLOOKUP(R36,W:Y,3,0)</f>
        <v/>
      </c>
      <c r="AF36" s="515" t="n">
        <v>2022</v>
      </c>
      <c r="AG36" s="516" t="inlineStr">
        <is>
          <t>Curaçao</t>
        </is>
      </c>
      <c r="AH36" s="295" t="n">
        <v>1415376</v>
      </c>
      <c r="AI36" s="295" t="n">
        <v>215129</v>
      </c>
      <c r="AK36" s="260">
        <f>R36</f>
        <v/>
      </c>
      <c r="AL36" s="260">
        <f>VLOOKUP(R36,AG:AI,2,0)</f>
        <v/>
      </c>
      <c r="AM36" s="260">
        <f>VLOOKUP(R36,AG:AI,3,0)</f>
        <v/>
      </c>
      <c r="AQ36" s="519" t="n"/>
      <c r="AR36" s="515" t="n">
        <v>2022</v>
      </c>
      <c r="AS36" s="516" t="inlineStr">
        <is>
          <t>Barbados</t>
        </is>
      </c>
      <c r="AT36" s="295" t="n">
        <v>593</v>
      </c>
      <c r="AU36" s="295" t="n">
        <v>81</v>
      </c>
      <c r="AV36" s="519" t="n"/>
      <c r="AW36" s="515" t="n">
        <v>2021</v>
      </c>
      <c r="AX36" s="516" t="inlineStr">
        <is>
          <t>Dinamarca</t>
        </is>
      </c>
      <c r="AY36" s="295" t="n">
        <v>406</v>
      </c>
      <c r="AZ36" s="295" t="n">
        <v>65</v>
      </c>
      <c r="BB36" s="260">
        <f>AS36</f>
        <v/>
      </c>
      <c r="BC36" s="260">
        <f>VLOOKUP(AS36,AX:AZ,2,0)</f>
        <v/>
      </c>
      <c r="BD36" s="260">
        <f>VLOOKUP(AS36,AX:AZ,3,0)</f>
        <v/>
      </c>
      <c r="BG36" s="520" t="n"/>
      <c r="BH36" s="521" t="n"/>
      <c r="BI36" s="295" t="n"/>
      <c r="BJ36" s="295" t="n"/>
      <c r="BL36" s="520" t="n"/>
      <c r="BM36" s="521" t="n"/>
      <c r="BN36" s="295" t="n"/>
      <c r="BO36" s="295" t="n"/>
      <c r="BV36" s="520" t="n"/>
      <c r="BW36" s="521" t="n"/>
      <c r="BX36" s="295" t="n"/>
      <c r="BY36" s="295" t="n"/>
    </row>
    <row r="37" ht="13.5" customHeight="1" s="261">
      <c r="B37" s="515" t="n">
        <v>2022</v>
      </c>
      <c r="C37" s="516" t="inlineStr">
        <is>
          <t>Mianmar</t>
        </is>
      </c>
      <c r="D37" s="295" t="n">
        <v>6956607</v>
      </c>
      <c r="E37" s="295" t="n">
        <v>2220419</v>
      </c>
      <c r="F37" s="295" t="n"/>
      <c r="G37" s="515" t="n">
        <v>2021</v>
      </c>
      <c r="H37" s="516" t="inlineStr">
        <is>
          <t>Gana</t>
        </is>
      </c>
      <c r="I37" s="295" t="n">
        <v>7230960</v>
      </c>
      <c r="J37" s="295" t="n">
        <v>4181369</v>
      </c>
      <c r="L37" s="260">
        <f>C37</f>
        <v/>
      </c>
      <c r="M37" s="260">
        <f>VLOOKUP(C37,H:J,2,0)</f>
        <v/>
      </c>
      <c r="N37" s="260">
        <f>VLOOKUP(C37,H:J,3,0)</f>
        <v/>
      </c>
      <c r="Q37" s="515" t="n">
        <v>2022</v>
      </c>
      <c r="R37" s="516" t="inlineStr">
        <is>
          <t>Costa do Marfim</t>
        </is>
      </c>
      <c r="S37" s="295" t="n">
        <v>1549940</v>
      </c>
      <c r="T37" s="295" t="n">
        <v>1458601</v>
      </c>
      <c r="U37" s="295" t="n"/>
      <c r="V37" s="515" t="n">
        <v>2021</v>
      </c>
      <c r="W37" s="516" t="inlineStr">
        <is>
          <t>Jamaica</t>
        </is>
      </c>
      <c r="X37" s="295" t="n">
        <v>1243817</v>
      </c>
      <c r="Y37" s="295" t="n">
        <v>255298</v>
      </c>
      <c r="AA37" s="260">
        <f>R37</f>
        <v/>
      </c>
      <c r="AB37" s="260">
        <f>VLOOKUP(R37,W:Y,2,0)</f>
        <v/>
      </c>
      <c r="AC37" s="260">
        <f>VLOOKUP(R37,W:Y,3,0)</f>
        <v/>
      </c>
      <c r="AF37" s="515" t="n">
        <v>2022</v>
      </c>
      <c r="AG37" s="516" t="inlineStr">
        <is>
          <t>Portugal</t>
        </is>
      </c>
      <c r="AH37" s="295" t="n">
        <v>1395951</v>
      </c>
      <c r="AI37" s="295" t="n">
        <v>294297</v>
      </c>
      <c r="AK37" s="260">
        <f>R37</f>
        <v/>
      </c>
      <c r="AL37" s="260">
        <f>VLOOKUP(R37,AG:AI,2,0)</f>
        <v/>
      </c>
      <c r="AM37" s="260">
        <f>VLOOKUP(R37,AG:AI,3,0)</f>
        <v/>
      </c>
      <c r="AR37" s="515" t="n">
        <v>2022</v>
      </c>
      <c r="AS37" s="516" t="inlineStr">
        <is>
          <t>Chipre</t>
        </is>
      </c>
      <c r="AT37" s="295" t="n">
        <v>526</v>
      </c>
      <c r="AU37" s="295" t="n">
        <v>74</v>
      </c>
      <c r="AV37" s="295" t="n"/>
      <c r="AW37" s="515" t="n">
        <v>2021</v>
      </c>
      <c r="AX37" s="516" t="inlineStr">
        <is>
          <t>Chile</t>
        </is>
      </c>
      <c r="AY37" s="295" t="n">
        <v>119</v>
      </c>
      <c r="AZ37" s="295" t="n">
        <v>30</v>
      </c>
      <c r="BB37" s="260">
        <f>AS37</f>
        <v/>
      </c>
      <c r="BC37" s="260">
        <f>VLOOKUP(AS37,AX:AZ,2,0)</f>
        <v/>
      </c>
      <c r="BD37" s="260">
        <f>VLOOKUP(AS37,AX:AZ,3,0)</f>
        <v/>
      </c>
      <c r="BG37" s="520" t="n"/>
      <c r="BH37" s="521" t="n"/>
      <c r="BI37" s="295" t="n"/>
      <c r="BJ37" s="295" t="n"/>
      <c r="BK37" s="295" t="n"/>
      <c r="BL37" s="520" t="n"/>
      <c r="BM37" s="521" t="n"/>
      <c r="BN37" s="295" t="n"/>
      <c r="BO37" s="295" t="n"/>
      <c r="BV37" s="520" t="n"/>
      <c r="BW37" s="521" t="n"/>
      <c r="BX37" s="295" t="n"/>
      <c r="BY37" s="295" t="n"/>
    </row>
    <row r="38" ht="13.5" customHeight="1" s="261">
      <c r="B38" s="515" t="n">
        <v>2022</v>
      </c>
      <c r="C38" s="516" t="inlineStr">
        <is>
          <t>Canadá</t>
        </is>
      </c>
      <c r="D38" s="295" t="n">
        <v>6751146</v>
      </c>
      <c r="E38" s="295" t="n">
        <v>1412323</v>
      </c>
      <c r="F38" s="295" t="n"/>
      <c r="G38" s="515" t="n">
        <v>2021</v>
      </c>
      <c r="H38" s="516" t="inlineStr">
        <is>
          <t>Albânia</t>
        </is>
      </c>
      <c r="I38" s="295" t="n">
        <v>6847513</v>
      </c>
      <c r="J38" s="295" t="n">
        <v>2086080</v>
      </c>
      <c r="L38" s="260">
        <f>C38</f>
        <v/>
      </c>
      <c r="M38" s="260">
        <f>VLOOKUP(C38,H:J,2,0)</f>
        <v/>
      </c>
      <c r="N38" s="260">
        <f>VLOOKUP(C38,H:J,3,0)</f>
        <v/>
      </c>
      <c r="Q38" s="515" t="n">
        <v>2022</v>
      </c>
      <c r="R38" s="516" t="inlineStr">
        <is>
          <t>Gana</t>
        </is>
      </c>
      <c r="S38" s="295" t="n">
        <v>1443241</v>
      </c>
      <c r="T38" s="295" t="n">
        <v>1052364</v>
      </c>
      <c r="U38" s="295" t="n"/>
      <c r="V38" s="515" t="n">
        <v>2021</v>
      </c>
      <c r="W38" s="516" t="inlineStr">
        <is>
          <t>Austrália</t>
        </is>
      </c>
      <c r="X38" s="295" t="n">
        <v>1222618</v>
      </c>
      <c r="Y38" s="295" t="n">
        <v>284570</v>
      </c>
      <c r="AA38" s="260">
        <f>R38</f>
        <v/>
      </c>
      <c r="AB38" s="260">
        <f>VLOOKUP(R38,W:Y,2,0)</f>
        <v/>
      </c>
      <c r="AC38" s="260">
        <f>VLOOKUP(R38,W:Y,3,0)</f>
        <v/>
      </c>
      <c r="AF38" s="515" t="n">
        <v>2022</v>
      </c>
      <c r="AG38" s="516" t="inlineStr">
        <is>
          <t>Tailândia</t>
        </is>
      </c>
      <c r="AH38" s="295" t="n">
        <v>1268556</v>
      </c>
      <c r="AI38" s="295" t="n">
        <v>422499</v>
      </c>
      <c r="AK38" s="260">
        <f>R38</f>
        <v/>
      </c>
      <c r="AL38" s="260">
        <f>VLOOKUP(R38,AG:AI,2,0)</f>
        <v/>
      </c>
      <c r="AM38" s="260">
        <f>VLOOKUP(R38,AG:AI,3,0)</f>
        <v/>
      </c>
      <c r="AR38" s="515" t="n">
        <v>2022</v>
      </c>
      <c r="AS38" s="516" t="inlineStr">
        <is>
          <t>São Vicente e Granadinas</t>
        </is>
      </c>
      <c r="AT38" s="295" t="n">
        <v>509</v>
      </c>
      <c r="AU38" s="295" t="n">
        <v>77</v>
      </c>
      <c r="AV38" s="295" t="n"/>
      <c r="AW38" s="515" t="n">
        <v>2021</v>
      </c>
      <c r="AX38" s="516" t="inlineStr">
        <is>
          <t>Vanuatu</t>
        </is>
      </c>
      <c r="AY38" s="295" t="n">
        <v>116</v>
      </c>
      <c r="AZ38" s="295" t="n">
        <v>20</v>
      </c>
      <c r="BB38" s="260">
        <f>AS38</f>
        <v/>
      </c>
      <c r="BC38" s="260">
        <f>VLOOKUP(AS38,AX:AZ,2,0)</f>
        <v/>
      </c>
      <c r="BD38" s="260">
        <f>VLOOKUP(AS38,AX:AZ,3,0)</f>
        <v/>
      </c>
      <c r="BG38" s="520" t="n"/>
      <c r="BH38" s="521" t="n"/>
      <c r="BI38" s="295" t="n"/>
      <c r="BJ38" s="295" t="n"/>
      <c r="BK38" s="295" t="n"/>
      <c r="BL38" s="520" t="n"/>
      <c r="BM38" s="521" t="n"/>
      <c r="BN38" s="295" t="n"/>
      <c r="BO38" s="295" t="n"/>
      <c r="BV38" s="520" t="n"/>
      <c r="BW38" s="521" t="n"/>
      <c r="BX38" s="295" t="n"/>
      <c r="BY38" s="295" t="n"/>
    </row>
    <row r="39" ht="13.5" customHeight="1" s="261">
      <c r="B39" s="515" t="n">
        <v>2022</v>
      </c>
      <c r="C39" s="516" t="inlineStr">
        <is>
          <t>Costa do Marfim</t>
        </is>
      </c>
      <c r="D39" s="295" t="n">
        <v>6662977</v>
      </c>
      <c r="E39" s="295" t="n">
        <v>6343727</v>
      </c>
      <c r="F39" s="295" t="n"/>
      <c r="G39" s="515" t="n">
        <v>2021</v>
      </c>
      <c r="H39" s="516" t="inlineStr">
        <is>
          <t>Iraque</t>
        </is>
      </c>
      <c r="I39" s="295" t="n">
        <v>6544056</v>
      </c>
      <c r="J39" s="295" t="n">
        <v>1587745</v>
      </c>
      <c r="L39" s="260">
        <f>C39</f>
        <v/>
      </c>
      <c r="M39" s="260">
        <f>VLOOKUP(C39,H:J,2,0)</f>
        <v/>
      </c>
      <c r="N39" s="260">
        <f>VLOOKUP(C39,H:J,3,0)</f>
        <v/>
      </c>
      <c r="Q39" s="515" t="n">
        <v>2022</v>
      </c>
      <c r="R39" s="516" t="inlineStr">
        <is>
          <t>Porto Rico</t>
        </is>
      </c>
      <c r="S39" s="295" t="n">
        <v>1387415</v>
      </c>
      <c r="T39" s="295" t="n">
        <v>226410</v>
      </c>
      <c r="U39" s="295" t="n"/>
      <c r="V39" s="515" t="n">
        <v>2021</v>
      </c>
      <c r="W39" s="516" t="inlineStr">
        <is>
          <t>Sérvia</t>
        </is>
      </c>
      <c r="X39" s="295" t="n">
        <v>1098433</v>
      </c>
      <c r="Y39" s="295" t="n">
        <v>243019</v>
      </c>
      <c r="AA39" s="260">
        <f>R39</f>
        <v/>
      </c>
      <c r="AB39" s="260">
        <f>VLOOKUP(R39,W:Y,2,0)</f>
        <v/>
      </c>
      <c r="AC39" s="260">
        <f>VLOOKUP(R39,W:Y,3,0)</f>
        <v/>
      </c>
      <c r="AF39" s="515" t="n">
        <v>2022</v>
      </c>
      <c r="AG39" s="516" t="inlineStr">
        <is>
          <t>Palestina</t>
        </is>
      </c>
      <c r="AH39" s="295" t="n">
        <v>1243686</v>
      </c>
      <c r="AI39" s="295" t="n">
        <v>400494</v>
      </c>
      <c r="AK39" s="260">
        <f>R39</f>
        <v/>
      </c>
      <c r="AL39" s="260">
        <f>VLOOKUP(R39,AG:AI,2,0)</f>
        <v/>
      </c>
      <c r="AM39" s="260">
        <f>VLOOKUP(R39,AG:AI,3,0)</f>
        <v/>
      </c>
      <c r="AR39" s="515" t="n">
        <v>2022</v>
      </c>
      <c r="AS39" s="516" t="inlineStr">
        <is>
          <t>Itália</t>
        </is>
      </c>
      <c r="AT39" s="295" t="n">
        <v>408</v>
      </c>
      <c r="AU39" s="295" t="n">
        <v>58</v>
      </c>
      <c r="AV39" s="295" t="n"/>
      <c r="AW39" s="515" t="n">
        <v>2021</v>
      </c>
      <c r="AX39" s="516" t="inlineStr">
        <is>
          <t>Gibraltar</t>
        </is>
      </c>
      <c r="AY39" s="295" t="n">
        <v>73</v>
      </c>
      <c r="AZ39" s="295" t="n">
        <v>20</v>
      </c>
      <c r="BB39" s="260">
        <f>AS39</f>
        <v/>
      </c>
      <c r="BC39" s="260">
        <f>VLOOKUP(AS39,AX:AZ,2,0)</f>
        <v/>
      </c>
      <c r="BD39" s="260">
        <f>VLOOKUP(AS39,AX:AZ,3,0)</f>
        <v/>
      </c>
      <c r="BG39" s="520" t="n"/>
      <c r="BH39" s="521" t="n"/>
      <c r="BI39" s="295" t="n"/>
      <c r="BJ39" s="295" t="n"/>
      <c r="BK39" s="295" t="n"/>
      <c r="BL39" s="520" t="n"/>
      <c r="BM39" s="521" t="n"/>
      <c r="BN39" s="295" t="n"/>
      <c r="BO39" s="295" t="n"/>
      <c r="BV39" s="520" t="n"/>
      <c r="BW39" s="521" t="n"/>
      <c r="BX39" s="295" t="n"/>
      <c r="BY39" s="295" t="n"/>
    </row>
    <row r="40" ht="13.5" customHeight="1" s="261">
      <c r="B40" s="515" t="n">
        <v>2022</v>
      </c>
      <c r="C40" s="516" t="inlineStr">
        <is>
          <t>Suécia</t>
        </is>
      </c>
      <c r="D40" s="295" t="n">
        <v>6560329</v>
      </c>
      <c r="E40" s="295" t="n">
        <v>863012</v>
      </c>
      <c r="F40" s="295" t="n"/>
      <c r="G40" s="515" t="n">
        <v>2021</v>
      </c>
      <c r="H40" s="516" t="inlineStr">
        <is>
          <t>Sérvia</t>
        </is>
      </c>
      <c r="I40" s="295" t="n">
        <v>6358041</v>
      </c>
      <c r="J40" s="295" t="n">
        <v>1480487</v>
      </c>
      <c r="L40" s="260">
        <f>C40</f>
        <v/>
      </c>
      <c r="M40" s="260">
        <f>VLOOKUP(C40,H:J,2,0)</f>
        <v/>
      </c>
      <c r="N40" s="260">
        <f>VLOOKUP(C40,H:J,3,0)</f>
        <v/>
      </c>
      <c r="Q40" s="515" t="n">
        <v>2022</v>
      </c>
      <c r="R40" s="516" t="inlineStr">
        <is>
          <t>Aruba</t>
        </is>
      </c>
      <c r="S40" s="295" t="n">
        <v>1378364</v>
      </c>
      <c r="T40" s="295" t="n">
        <v>217292</v>
      </c>
      <c r="U40" s="295" t="n"/>
      <c r="V40" s="515" t="n">
        <v>2021</v>
      </c>
      <c r="W40" s="516" t="inlineStr">
        <is>
          <t>Gana</t>
        </is>
      </c>
      <c r="X40" s="295" t="n">
        <v>1069360</v>
      </c>
      <c r="Y40" s="295" t="n">
        <v>452166</v>
      </c>
      <c r="AA40" s="260">
        <f>R40</f>
        <v/>
      </c>
      <c r="AB40" s="260">
        <f>VLOOKUP(R40,W:Y,2,0)</f>
        <v/>
      </c>
      <c r="AC40" s="260">
        <f>VLOOKUP(R40,W:Y,3,0)</f>
        <v/>
      </c>
      <c r="AF40" s="515" t="n">
        <v>2022</v>
      </c>
      <c r="AG40" s="516" t="inlineStr">
        <is>
          <t>Suíça</t>
        </is>
      </c>
      <c r="AH40" s="295" t="n">
        <v>1224367</v>
      </c>
      <c r="AI40" s="295" t="n">
        <v>175046</v>
      </c>
      <c r="AK40" s="260">
        <f>R40</f>
        <v/>
      </c>
      <c r="AL40" s="260">
        <f>VLOOKUP(R40,AG:AI,2,0)</f>
        <v/>
      </c>
      <c r="AM40" s="260">
        <f>VLOOKUP(R40,AG:AI,3,0)</f>
        <v/>
      </c>
      <c r="AR40" s="515" t="n">
        <v>2022</v>
      </c>
      <c r="AS40" s="516" t="inlineStr">
        <is>
          <t>Belize</t>
        </is>
      </c>
      <c r="AT40" s="295" t="n">
        <v>84</v>
      </c>
      <c r="AU40" s="295" t="n">
        <v>16</v>
      </c>
      <c r="AV40" s="295" t="n"/>
      <c r="AW40" s="520" t="n"/>
      <c r="AX40" s="521" t="n"/>
      <c r="AY40" s="295" t="n"/>
      <c r="AZ40" s="295" t="n"/>
      <c r="BB40" s="260">
        <f>AS40</f>
        <v/>
      </c>
      <c r="BC40" s="260">
        <f>VLOOKUP(AS40,AX:AZ,2,0)</f>
        <v/>
      </c>
      <c r="BD40" s="260">
        <f>VLOOKUP(AS40,AX:AZ,3,0)</f>
        <v/>
      </c>
      <c r="BG40" s="520" t="n"/>
      <c r="BH40" s="521" t="n"/>
      <c r="BI40" s="295" t="n"/>
      <c r="BJ40" s="295" t="n"/>
      <c r="BK40" s="295" t="n"/>
      <c r="BL40" s="520" t="n"/>
      <c r="BM40" s="521" t="n"/>
      <c r="BN40" s="295" t="n"/>
      <c r="BO40" s="295" t="n"/>
      <c r="BV40" s="520" t="n"/>
      <c r="BW40" s="521" t="n"/>
      <c r="BX40" s="295" t="n"/>
      <c r="BY40" s="295" t="n"/>
    </row>
    <row r="41" ht="13.5" customHeight="1" s="261">
      <c r="B41" s="515" t="n">
        <v>2022</v>
      </c>
      <c r="C41" s="516" t="inlineStr">
        <is>
          <t>Jamaica</t>
        </is>
      </c>
      <c r="D41" s="295" t="n">
        <v>6489812</v>
      </c>
      <c r="E41" s="295" t="n">
        <v>1202530</v>
      </c>
      <c r="F41" s="295" t="n"/>
      <c r="G41" s="515" t="n">
        <v>2021</v>
      </c>
      <c r="H41" s="516" t="inlineStr">
        <is>
          <t>Ucrânia</t>
        </is>
      </c>
      <c r="I41" s="295" t="n">
        <v>6162056</v>
      </c>
      <c r="J41" s="295" t="n">
        <v>2119888</v>
      </c>
      <c r="L41" s="260">
        <f>C41</f>
        <v/>
      </c>
      <c r="M41" s="260">
        <f>VLOOKUP(C41,H:J,2,0)</f>
        <v/>
      </c>
      <c r="N41" s="260">
        <f>VLOOKUP(C41,H:J,3,0)</f>
        <v/>
      </c>
      <c r="Q41" s="515" t="n">
        <v>2022</v>
      </c>
      <c r="R41" s="516" t="inlineStr">
        <is>
          <t>Jamaica</t>
        </is>
      </c>
      <c r="S41" s="295" t="n">
        <v>1117002</v>
      </c>
      <c r="T41" s="295" t="n">
        <v>202750</v>
      </c>
      <c r="U41" s="295" t="n"/>
      <c r="V41" s="515" t="n">
        <v>2021</v>
      </c>
      <c r="W41" s="516" t="inlineStr">
        <is>
          <t>Paraguai</t>
        </is>
      </c>
      <c r="X41" s="295" t="n">
        <v>1028151</v>
      </c>
      <c r="Y41" s="295" t="n">
        <v>515563</v>
      </c>
      <c r="AA41" s="260">
        <f>R41</f>
        <v/>
      </c>
      <c r="AB41" s="260">
        <f>VLOOKUP(R41,W:Y,2,0)</f>
        <v/>
      </c>
      <c r="AC41" s="260">
        <f>VLOOKUP(R41,W:Y,3,0)</f>
        <v/>
      </c>
      <c r="AF41" s="515" t="n">
        <v>2022</v>
      </c>
      <c r="AG41" s="516" t="inlineStr">
        <is>
          <t>Suécia</t>
        </is>
      </c>
      <c r="AH41" s="295" t="n">
        <v>1199918</v>
      </c>
      <c r="AI41" s="295" t="n">
        <v>151906</v>
      </c>
      <c r="AK41" s="260">
        <f>R41</f>
        <v/>
      </c>
      <c r="AL41" s="260">
        <f>VLOOKUP(R41,AG:AI,2,0)</f>
        <v/>
      </c>
      <c r="AM41" s="260">
        <f>VLOOKUP(R41,AG:AI,3,0)</f>
        <v/>
      </c>
      <c r="AR41" s="520" t="n"/>
      <c r="AS41" s="521" t="n"/>
      <c r="AT41" s="295" t="n"/>
      <c r="AU41" s="295" t="n"/>
      <c r="AV41" s="295" t="n"/>
      <c r="AW41" s="520" t="n"/>
      <c r="AX41" s="521" t="n"/>
      <c r="AY41" s="295" t="n"/>
      <c r="AZ41" s="295" t="n"/>
      <c r="BG41" s="520" t="n"/>
      <c r="BH41" s="521" t="n"/>
      <c r="BI41" s="295" t="n"/>
      <c r="BJ41" s="295" t="n"/>
      <c r="BK41" s="295" t="n"/>
      <c r="BL41" s="520" t="n"/>
      <c r="BM41" s="521" t="n"/>
      <c r="BN41" s="295" t="n"/>
      <c r="BO41" s="295" t="n"/>
      <c r="BV41" s="520" t="n"/>
      <c r="BW41" s="521" t="n"/>
      <c r="BX41" s="295" t="n"/>
      <c r="BY41" s="295" t="n"/>
    </row>
    <row r="42" ht="13.5" customHeight="1" s="261">
      <c r="B42" s="515" t="n">
        <v>2022</v>
      </c>
      <c r="C42" s="516" t="inlineStr">
        <is>
          <t>Austrália</t>
        </is>
      </c>
      <c r="D42" s="295" t="n">
        <v>6283922</v>
      </c>
      <c r="E42" s="295" t="n">
        <v>1380460</v>
      </c>
      <c r="F42" s="295" t="n"/>
      <c r="G42" s="515" t="n">
        <v>2021</v>
      </c>
      <c r="H42" s="516" t="inlineStr">
        <is>
          <t>Costa do Marfim</t>
        </is>
      </c>
      <c r="I42" s="295" t="n">
        <v>5241298</v>
      </c>
      <c r="J42" s="295" t="n">
        <v>5738957</v>
      </c>
      <c r="L42" s="260">
        <f>C42</f>
        <v/>
      </c>
      <c r="M42" s="260">
        <f>VLOOKUP(C42,H:J,2,0)</f>
        <v/>
      </c>
      <c r="N42" s="260">
        <f>VLOOKUP(C42,H:J,3,0)</f>
        <v/>
      </c>
      <c r="Q42" s="515" t="n">
        <v>2022</v>
      </c>
      <c r="R42" s="516" t="inlineStr">
        <is>
          <t>Mianmar</t>
        </is>
      </c>
      <c r="S42" s="295" t="n">
        <v>827332</v>
      </c>
      <c r="T42" s="295" t="n">
        <v>262670</v>
      </c>
      <c r="U42" s="295" t="n"/>
      <c r="V42" s="515" t="n">
        <v>2021</v>
      </c>
      <c r="W42" s="516" t="inlineStr">
        <is>
          <t>Albânia</t>
        </is>
      </c>
      <c r="X42" s="295" t="n">
        <v>935486</v>
      </c>
      <c r="Y42" s="295" t="n">
        <v>203473</v>
      </c>
      <c r="AA42" s="260">
        <f>R42</f>
        <v/>
      </c>
      <c r="AB42" s="260">
        <f>VLOOKUP(R42,W:Y,2,0)</f>
        <v/>
      </c>
      <c r="AC42" s="260">
        <f>VLOOKUP(R42,W:Y,3,0)</f>
        <v/>
      </c>
      <c r="AF42" s="515" t="n">
        <v>2022</v>
      </c>
      <c r="AG42" s="516" t="inlineStr">
        <is>
          <t>Austrália</t>
        </is>
      </c>
      <c r="AH42" s="295" t="n">
        <v>1162931</v>
      </c>
      <c r="AI42" s="295" t="n">
        <v>253364</v>
      </c>
      <c r="AK42" s="260">
        <f>R42</f>
        <v/>
      </c>
      <c r="AL42" s="260">
        <f>VLOOKUP(R42,AG:AI,2,0)</f>
        <v/>
      </c>
      <c r="AM42" s="260">
        <f>VLOOKUP(R42,AG:AI,3,0)</f>
        <v/>
      </c>
      <c r="AR42" s="520" t="n"/>
      <c r="AS42" s="521" t="n"/>
      <c r="AT42" s="295" t="n"/>
      <c r="AU42" s="295" t="n"/>
      <c r="AV42" s="295" t="n"/>
      <c r="AW42" s="520" t="n"/>
      <c r="AX42" s="521" t="n"/>
      <c r="AY42" s="295" t="n"/>
      <c r="AZ42" s="295" t="n"/>
      <c r="BG42" s="520" t="n"/>
      <c r="BH42" s="521" t="n"/>
      <c r="BI42" s="295" t="n"/>
      <c r="BJ42" s="295" t="n"/>
      <c r="BK42" s="295" t="n"/>
      <c r="BL42" s="520" t="n"/>
      <c r="BM42" s="521" t="n"/>
      <c r="BN42" s="295" t="n"/>
      <c r="BO42" s="295" t="n"/>
      <c r="BV42" s="520" t="n"/>
      <c r="BW42" s="521" t="n"/>
      <c r="BX42" s="295" t="n"/>
      <c r="BY42" s="295" t="n"/>
    </row>
    <row r="43" ht="13.5" customHeight="1" s="261">
      <c r="B43" s="515" t="n">
        <v>2022</v>
      </c>
      <c r="C43" s="516" t="inlineStr">
        <is>
          <t>Argentina</t>
        </is>
      </c>
      <c r="D43" s="295" t="n">
        <v>6259447</v>
      </c>
      <c r="E43" s="295" t="n">
        <v>1464474</v>
      </c>
      <c r="F43" s="295" t="n"/>
      <c r="G43" s="515" t="n">
        <v>2021</v>
      </c>
      <c r="H43" s="516" t="inlineStr">
        <is>
          <t>Angola</t>
        </is>
      </c>
      <c r="I43" s="295" t="n">
        <v>4715319</v>
      </c>
      <c r="J43" s="295" t="n">
        <v>1921655</v>
      </c>
      <c r="L43" s="260">
        <f>C43</f>
        <v/>
      </c>
      <c r="M43" s="260">
        <f>VLOOKUP(C43,H:J,2,0)</f>
        <v/>
      </c>
      <c r="N43" s="260">
        <f>VLOOKUP(C43,H:J,3,0)</f>
        <v/>
      </c>
      <c r="Q43" s="515" t="n">
        <v>2022</v>
      </c>
      <c r="R43" s="516" t="inlineStr">
        <is>
          <t>Canadá</t>
        </is>
      </c>
      <c r="S43" s="295" t="n">
        <v>800469</v>
      </c>
      <c r="T43" s="295" t="n">
        <v>156217</v>
      </c>
      <c r="U43" s="295" t="n"/>
      <c r="V43" s="515" t="n">
        <v>2021</v>
      </c>
      <c r="W43" s="516" t="inlineStr">
        <is>
          <t>Ucrânia</t>
        </is>
      </c>
      <c r="X43" s="295" t="n">
        <v>928090</v>
      </c>
      <c r="Y43" s="295" t="n">
        <v>283271</v>
      </c>
      <c r="AA43" s="260">
        <f>R43</f>
        <v/>
      </c>
      <c r="AB43" s="260">
        <f>VLOOKUP(R43,W:Y,2,0)</f>
        <v/>
      </c>
      <c r="AC43" s="260">
        <f>VLOOKUP(R43,W:Y,3,0)</f>
        <v/>
      </c>
      <c r="AF43" s="515" t="n">
        <v>2022</v>
      </c>
      <c r="AG43" s="516" t="inlineStr">
        <is>
          <t>Gana</t>
        </is>
      </c>
      <c r="AH43" s="295" t="n">
        <v>1135320</v>
      </c>
      <c r="AI43" s="295" t="n">
        <v>941004</v>
      </c>
      <c r="AK43" s="260">
        <f>R43</f>
        <v/>
      </c>
      <c r="AL43" s="260">
        <f>VLOOKUP(R43,AG:AI,2,0)</f>
        <v/>
      </c>
      <c r="AM43" s="260">
        <f>VLOOKUP(R43,AG:AI,3,0)</f>
        <v/>
      </c>
      <c r="AR43" s="520" t="n"/>
      <c r="AS43" s="521" t="n"/>
      <c r="AT43" s="295" t="n"/>
      <c r="AU43" s="295" t="n"/>
      <c r="AV43" s="295" t="n"/>
      <c r="AW43" s="520" t="n"/>
      <c r="AX43" s="521" t="n"/>
      <c r="AY43" s="295" t="n"/>
      <c r="AZ43" s="295" t="n"/>
      <c r="BG43" s="520" t="n"/>
      <c r="BH43" s="521" t="n"/>
      <c r="BI43" s="295" t="n"/>
      <c r="BJ43" s="295" t="n"/>
      <c r="BK43" s="295" t="n"/>
      <c r="BL43" s="520" t="n"/>
      <c r="BM43" s="521" t="n"/>
      <c r="BN43" s="295" t="n"/>
      <c r="BO43" s="295" t="n"/>
      <c r="BV43" s="520" t="n"/>
      <c r="BW43" s="521" t="n"/>
      <c r="BX43" s="295" t="n"/>
      <c r="BY43" s="295" t="n"/>
    </row>
    <row r="44" ht="13.5" customHeight="1" s="261">
      <c r="B44" s="515" t="n">
        <v>2022</v>
      </c>
      <c r="C44" s="516" t="inlineStr">
        <is>
          <t>Gana</t>
        </is>
      </c>
      <c r="D44" s="295" t="n">
        <v>6138641</v>
      </c>
      <c r="E44" s="295" t="n">
        <v>4497058</v>
      </c>
      <c r="F44" s="295" t="n"/>
      <c r="G44" s="515" t="n">
        <v>2021</v>
      </c>
      <c r="H44" s="516" t="inlineStr">
        <is>
          <t>Suécia</t>
        </is>
      </c>
      <c r="I44" s="295" t="n">
        <v>4549106</v>
      </c>
      <c r="J44" s="295" t="n">
        <v>647578</v>
      </c>
      <c r="L44" s="260">
        <f>C44</f>
        <v/>
      </c>
      <c r="M44" s="260">
        <f>VLOOKUP(C44,H:J,2,0)</f>
        <v/>
      </c>
      <c r="N44" s="260">
        <f>VLOOKUP(C44,H:J,3,0)</f>
        <v/>
      </c>
      <c r="Q44" s="515" t="n">
        <v>2022</v>
      </c>
      <c r="R44" s="516" t="inlineStr">
        <is>
          <t>Tunísia</t>
        </is>
      </c>
      <c r="S44" s="295" t="n">
        <v>700968</v>
      </c>
      <c r="T44" s="295" t="n">
        <v>161651</v>
      </c>
      <c r="U44" s="295" t="n"/>
      <c r="V44" s="515" t="n">
        <v>2021</v>
      </c>
      <c r="W44" s="516" t="inlineStr">
        <is>
          <t>Aruba</t>
        </is>
      </c>
      <c r="X44" s="295" t="n">
        <v>909334</v>
      </c>
      <c r="Y44" s="295" t="n">
        <v>168008</v>
      </c>
      <c r="AA44" s="260">
        <f>R44</f>
        <v/>
      </c>
      <c r="AB44" s="260">
        <f>VLOOKUP(R44,W:Y,2,0)</f>
        <v/>
      </c>
      <c r="AC44" s="260">
        <f>VLOOKUP(R44,W:Y,3,0)</f>
        <v/>
      </c>
      <c r="AF44" s="515" t="n">
        <v>2022</v>
      </c>
      <c r="AG44" s="516" t="inlineStr">
        <is>
          <t>Coveite (Kuweit)</t>
        </is>
      </c>
      <c r="AH44" s="295" t="n">
        <v>1127221</v>
      </c>
      <c r="AI44" s="295" t="n">
        <v>136235</v>
      </c>
      <c r="AK44" s="260">
        <f>R44</f>
        <v/>
      </c>
      <c r="AL44" s="260">
        <f>VLOOKUP(R44,AG:AI,2,0)</f>
        <v/>
      </c>
      <c r="AM44" s="260">
        <f>VLOOKUP(R44,AG:AI,3,0)</f>
        <v/>
      </c>
      <c r="AR44" s="520" t="n"/>
      <c r="AS44" s="521" t="n"/>
      <c r="AT44" s="295" t="n"/>
      <c r="AU44" s="295" t="n"/>
      <c r="AV44" s="295" t="n"/>
      <c r="AW44" s="520" t="n"/>
      <c r="AX44" s="521" t="n"/>
      <c r="AY44" s="295" t="n"/>
      <c r="AZ44" s="295" t="n"/>
      <c r="BG44" s="520" t="n"/>
      <c r="BH44" s="521" t="n"/>
      <c r="BI44" s="295" t="n"/>
      <c r="BJ44" s="295" t="n"/>
      <c r="BK44" s="295" t="n"/>
      <c r="BL44" s="520" t="n"/>
      <c r="BM44" s="521" t="n"/>
      <c r="BN44" s="295" t="n"/>
      <c r="BO44" s="295" t="n"/>
      <c r="BV44" s="520" t="n"/>
      <c r="BW44" s="521" t="n"/>
      <c r="BX44" s="295" t="n"/>
      <c r="BY44" s="295" t="n"/>
    </row>
    <row r="45" ht="13.5" customHeight="1" s="261">
      <c r="B45" s="515" t="n">
        <v>2022</v>
      </c>
      <c r="C45" s="516" t="inlineStr">
        <is>
          <t>Irã</t>
        </is>
      </c>
      <c r="D45" s="295" t="n">
        <v>5342579</v>
      </c>
      <c r="E45" s="295" t="n">
        <v>1327572</v>
      </c>
      <c r="F45" s="295" t="n"/>
      <c r="G45" s="515" t="n">
        <v>2021</v>
      </c>
      <c r="H45" s="516" t="inlineStr">
        <is>
          <t>Paraguai</t>
        </is>
      </c>
      <c r="I45" s="295" t="n">
        <v>4497834</v>
      </c>
      <c r="J45" s="295" t="n">
        <v>2514055</v>
      </c>
      <c r="L45" s="260">
        <f>C45</f>
        <v/>
      </c>
      <c r="M45" s="260">
        <f>VLOOKUP(C45,H:J,2,0)</f>
        <v/>
      </c>
      <c r="N45" s="260">
        <f>VLOOKUP(C45,H:J,3,0)</f>
        <v/>
      </c>
      <c r="Q45" s="515" t="n">
        <v>2022</v>
      </c>
      <c r="R45" s="516" t="inlineStr">
        <is>
          <t>Mayotte</t>
        </is>
      </c>
      <c r="S45" s="295" t="n">
        <v>693261</v>
      </c>
      <c r="T45" s="295" t="n">
        <v>139816</v>
      </c>
      <c r="U45" s="295" t="n"/>
      <c r="V45" s="515" t="n">
        <v>2021</v>
      </c>
      <c r="W45" s="516" t="inlineStr">
        <is>
          <t>Suécia</t>
        </is>
      </c>
      <c r="X45" s="295" t="n">
        <v>857230</v>
      </c>
      <c r="Y45" s="295" t="n">
        <v>208394</v>
      </c>
      <c r="AA45" s="260">
        <f>R45</f>
        <v/>
      </c>
      <c r="AB45" s="260">
        <f>VLOOKUP(R45,W:Y,2,0)</f>
        <v/>
      </c>
      <c r="AC45" s="260">
        <f>VLOOKUP(R45,W:Y,3,0)</f>
        <v/>
      </c>
      <c r="AF45" s="515" t="n">
        <v>2022</v>
      </c>
      <c r="AG45" s="516" t="inlineStr">
        <is>
          <t>Trinidad e Tobago</t>
        </is>
      </c>
      <c r="AH45" s="295" t="n">
        <v>1040960</v>
      </c>
      <c r="AI45" s="295" t="n">
        <v>224922</v>
      </c>
      <c r="AK45" s="260">
        <f>R45</f>
        <v/>
      </c>
      <c r="AL45" s="260">
        <f>VLOOKUP(R45,AG:AI,2,0)</f>
        <v/>
      </c>
      <c r="AM45" s="260">
        <f>VLOOKUP(R45,AG:AI,3,0)</f>
        <v/>
      </c>
      <c r="AR45" s="520" t="n"/>
      <c r="AS45" s="521" t="n"/>
      <c r="AT45" s="295" t="n"/>
      <c r="AU45" s="295" t="n"/>
      <c r="AV45" s="295" t="n"/>
      <c r="AW45" s="520" t="n"/>
      <c r="AX45" s="521" t="n"/>
      <c r="AY45" s="295" t="n"/>
      <c r="AZ45" s="295" t="n"/>
      <c r="BG45" s="520" t="n"/>
      <c r="BH45" s="521" t="n"/>
      <c r="BI45" s="295" t="n"/>
      <c r="BJ45" s="295" t="n"/>
      <c r="BK45" s="295" t="n"/>
      <c r="BL45" s="520" t="n"/>
      <c r="BM45" s="521" t="n"/>
      <c r="BN45" s="295" t="n"/>
      <c r="BO45" s="295" t="n"/>
      <c r="BV45" s="520" t="n"/>
      <c r="BW45" s="521" t="n"/>
      <c r="BX45" s="295" t="n"/>
      <c r="BY45" s="295" t="n"/>
    </row>
    <row r="46" ht="13.5" customHeight="1" s="261">
      <c r="B46" s="515" t="n">
        <v>2022</v>
      </c>
      <c r="C46" s="516" t="inlineStr">
        <is>
          <t>Geórgia</t>
        </is>
      </c>
      <c r="D46" s="295" t="n">
        <v>5315212</v>
      </c>
      <c r="E46" s="295" t="n">
        <v>1620878</v>
      </c>
      <c r="F46" s="295" t="n"/>
      <c r="G46" s="515" t="n">
        <v>2021</v>
      </c>
      <c r="H46" s="516" t="inlineStr">
        <is>
          <t>Aruba</t>
        </is>
      </c>
      <c r="I46" s="295" t="n">
        <v>3730509</v>
      </c>
      <c r="J46" s="295" t="n">
        <v>784811</v>
      </c>
      <c r="L46" s="260">
        <f>C46</f>
        <v/>
      </c>
      <c r="M46" s="260">
        <f>VLOOKUP(C46,H:J,2,0)</f>
        <v/>
      </c>
      <c r="N46" s="260">
        <f>VLOOKUP(C46,H:J,3,0)</f>
        <v/>
      </c>
      <c r="Q46" s="515" t="n">
        <v>2022</v>
      </c>
      <c r="R46" s="516" t="inlineStr">
        <is>
          <t>Quênia</t>
        </is>
      </c>
      <c r="S46" s="295" t="n">
        <v>595140</v>
      </c>
      <c r="T46" s="295" t="n">
        <v>139832</v>
      </c>
      <c r="U46" s="295" t="n"/>
      <c r="V46" s="515" t="n">
        <v>2021</v>
      </c>
      <c r="W46" s="516" t="inlineStr">
        <is>
          <t>Nigéria</t>
        </is>
      </c>
      <c r="X46" s="295" t="n">
        <v>692021</v>
      </c>
      <c r="Y46" s="295" t="n">
        <v>216263</v>
      </c>
      <c r="AA46" s="260">
        <f>R46</f>
        <v/>
      </c>
      <c r="AB46" s="260">
        <f>VLOOKUP(R46,W:Y,2,0)</f>
        <v/>
      </c>
      <c r="AC46" s="260">
        <f>VLOOKUP(R46,W:Y,3,0)</f>
        <v/>
      </c>
      <c r="AF46" s="515" t="n">
        <v>2022</v>
      </c>
      <c r="AG46" s="516" t="inlineStr">
        <is>
          <t>Congo, República Democrática</t>
        </is>
      </c>
      <c r="AH46" s="295" t="n">
        <v>984844</v>
      </c>
      <c r="AI46" s="295" t="n">
        <v>739953</v>
      </c>
      <c r="AK46" s="260">
        <f>R46</f>
        <v/>
      </c>
      <c r="AL46" s="260">
        <f>VLOOKUP(R46,AG:AI,2,0)</f>
        <v/>
      </c>
      <c r="AM46" s="260">
        <f>VLOOKUP(R46,AG:AI,3,0)</f>
        <v/>
      </c>
      <c r="AR46" s="520" t="n"/>
      <c r="AS46" s="521" t="n"/>
      <c r="AT46" s="295" t="n"/>
      <c r="AU46" s="295" t="n"/>
      <c r="AV46" s="295" t="n"/>
      <c r="AW46" s="520" t="n"/>
      <c r="AX46" s="521" t="n"/>
      <c r="AY46" s="295" t="n"/>
      <c r="AZ46" s="295" t="n"/>
      <c r="BG46" s="520" t="n"/>
      <c r="BH46" s="521" t="n"/>
      <c r="BI46" s="295" t="n"/>
      <c r="BJ46" s="295" t="n"/>
      <c r="BK46" s="295" t="n"/>
      <c r="BL46" s="520" t="n"/>
      <c r="BM46" s="521" t="n"/>
      <c r="BN46" s="295" t="n"/>
      <c r="BO46" s="295" t="n"/>
      <c r="BV46" s="520" t="n"/>
      <c r="BW46" s="521" t="n"/>
      <c r="BX46" s="295" t="n"/>
      <c r="BY46" s="295" t="n"/>
    </row>
    <row r="47" ht="13.5" customHeight="1" s="261">
      <c r="B47" s="515" t="n">
        <v>2022</v>
      </c>
      <c r="C47" s="516" t="inlineStr">
        <is>
          <t>Gabão</t>
        </is>
      </c>
      <c r="D47" s="295" t="n">
        <v>4994042</v>
      </c>
      <c r="E47" s="295" t="n">
        <v>1944969</v>
      </c>
      <c r="F47" s="295" t="n"/>
      <c r="G47" s="515" t="n">
        <v>2021</v>
      </c>
      <c r="H47" s="516" t="inlineStr">
        <is>
          <t>Curaçao</t>
        </is>
      </c>
      <c r="I47" s="295" t="n">
        <v>3629579</v>
      </c>
      <c r="J47" s="295" t="n">
        <v>776640</v>
      </c>
      <c r="L47" s="260">
        <f>C47</f>
        <v/>
      </c>
      <c r="M47" s="260">
        <f>VLOOKUP(C47,H:J,2,0)</f>
        <v/>
      </c>
      <c r="N47" s="260">
        <f>VLOOKUP(C47,H:J,3,0)</f>
        <v/>
      </c>
      <c r="Q47" s="515" t="n">
        <v>2022</v>
      </c>
      <c r="R47" s="516" t="inlineStr">
        <is>
          <t>Curaçao</t>
        </is>
      </c>
      <c r="S47" s="295" t="n">
        <v>589643</v>
      </c>
      <c r="T47" s="295" t="n">
        <v>76623</v>
      </c>
      <c r="U47" s="295" t="n"/>
      <c r="V47" s="515" t="n">
        <v>2021</v>
      </c>
      <c r="W47" s="516" t="inlineStr">
        <is>
          <t>Angola</t>
        </is>
      </c>
      <c r="X47" s="295" t="n">
        <v>668998</v>
      </c>
      <c r="Y47" s="295" t="n">
        <v>203780</v>
      </c>
      <c r="AA47" s="260">
        <f>R47</f>
        <v/>
      </c>
      <c r="AB47" s="260">
        <f>VLOOKUP(R47,W:Y,2,0)</f>
        <v/>
      </c>
      <c r="AC47" s="260">
        <f>VLOOKUP(R47,W:Y,3,0)</f>
        <v/>
      </c>
      <c r="AF47" s="515" t="n">
        <v>2022</v>
      </c>
      <c r="AG47" s="516" t="inlineStr">
        <is>
          <t>Mianmar</t>
        </is>
      </c>
      <c r="AH47" s="295" t="n">
        <v>905155</v>
      </c>
      <c r="AI47" s="295" t="n">
        <v>261070</v>
      </c>
      <c r="AK47" s="260">
        <f>R47</f>
        <v/>
      </c>
      <c r="AL47" s="260">
        <f>VLOOKUP(R47,AG:AI,2,0)</f>
        <v/>
      </c>
      <c r="AM47" s="260">
        <f>VLOOKUP(R47,AG:AI,3,0)</f>
        <v/>
      </c>
      <c r="AR47" s="520" t="n"/>
      <c r="AS47" s="521" t="n"/>
      <c r="AT47" s="295" t="n"/>
      <c r="AU47" s="295" t="n"/>
      <c r="AV47" s="295" t="n"/>
      <c r="AW47" s="520" t="n"/>
      <c r="AX47" s="521" t="n"/>
      <c r="AY47" s="295" t="n"/>
      <c r="AZ47" s="295" t="n"/>
      <c r="BG47" s="520" t="n"/>
      <c r="BH47" s="521" t="n"/>
      <c r="BI47" s="295" t="n"/>
      <c r="BJ47" s="295" t="n"/>
      <c r="BK47" s="295" t="n"/>
      <c r="BL47" s="520" t="n"/>
      <c r="BM47" s="521" t="n"/>
      <c r="BN47" s="295" t="n"/>
      <c r="BO47" s="295" t="n"/>
      <c r="BV47" s="520" t="n"/>
      <c r="BW47" s="521" t="n"/>
      <c r="BX47" s="295" t="n"/>
      <c r="BY47" s="295" t="n"/>
    </row>
    <row r="48" ht="13.5" customHeight="1" s="261">
      <c r="B48" s="515" t="n">
        <v>2022</v>
      </c>
      <c r="C48" s="516" t="inlineStr">
        <is>
          <t>Suíça</t>
        </is>
      </c>
      <c r="D48" s="295" t="n">
        <v>4869886</v>
      </c>
      <c r="E48" s="295" t="n">
        <v>1084337</v>
      </c>
      <c r="F48" s="295" t="n"/>
      <c r="G48" s="515" t="n">
        <v>2021</v>
      </c>
      <c r="H48" s="516" t="inlineStr">
        <is>
          <t>Porto Rico</t>
        </is>
      </c>
      <c r="I48" s="295" t="n">
        <v>3563342</v>
      </c>
      <c r="J48" s="295" t="n">
        <v>679043</v>
      </c>
      <c r="L48" s="260">
        <f>C48</f>
        <v/>
      </c>
      <c r="M48" s="260">
        <f>VLOOKUP(C48,H:J,2,0)</f>
        <v/>
      </c>
      <c r="N48" s="260">
        <f>VLOOKUP(C48,H:J,3,0)</f>
        <v/>
      </c>
      <c r="Q48" s="515" t="n">
        <v>2022</v>
      </c>
      <c r="R48" s="516" t="inlineStr">
        <is>
          <t>Turquia</t>
        </is>
      </c>
      <c r="S48" s="295" t="n">
        <v>542719</v>
      </c>
      <c r="T48" s="295" t="n">
        <v>101900</v>
      </c>
      <c r="U48" s="295" t="n"/>
      <c r="V48" s="515" t="n">
        <v>2021</v>
      </c>
      <c r="W48" s="516" t="inlineStr">
        <is>
          <t>Curaçao</t>
        </is>
      </c>
      <c r="X48" s="295" t="n">
        <v>624735</v>
      </c>
      <c r="Y48" s="295" t="n">
        <v>119966</v>
      </c>
      <c r="AA48" s="260">
        <f>R48</f>
        <v/>
      </c>
      <c r="AB48" s="260">
        <f>VLOOKUP(R48,W:Y,2,0)</f>
        <v/>
      </c>
      <c r="AC48" s="260">
        <f>VLOOKUP(R48,W:Y,3,0)</f>
        <v/>
      </c>
      <c r="AF48" s="515" t="n">
        <v>2022</v>
      </c>
      <c r="AG48" s="516" t="inlineStr">
        <is>
          <t>Gabão</t>
        </is>
      </c>
      <c r="AH48" s="295" t="n">
        <v>857876</v>
      </c>
      <c r="AI48" s="295" t="n">
        <v>292642</v>
      </c>
      <c r="AK48" s="260">
        <f>R48</f>
        <v/>
      </c>
      <c r="AL48" s="260">
        <f>VLOOKUP(R48,AG:AI,2,0)</f>
        <v/>
      </c>
      <c r="AM48" s="260">
        <f>VLOOKUP(R48,AG:AI,3,0)</f>
        <v/>
      </c>
      <c r="AR48" s="520" t="n"/>
      <c r="AS48" s="521" t="n"/>
      <c r="AT48" s="295" t="n"/>
      <c r="AU48" s="295" t="n"/>
      <c r="AV48" s="295" t="n"/>
      <c r="AW48" s="520" t="n"/>
      <c r="AX48" s="521" t="n"/>
      <c r="AY48" s="295" t="n"/>
      <c r="AZ48" s="295" t="n"/>
      <c r="BG48" s="520" t="n"/>
      <c r="BH48" s="521" t="n"/>
      <c r="BI48" s="295" t="n"/>
      <c r="BJ48" s="295" t="n"/>
      <c r="BK48" s="295" t="n"/>
      <c r="BL48" s="520" t="n"/>
      <c r="BM48" s="521" t="n"/>
      <c r="BN48" s="295" t="n"/>
      <c r="BO48" s="295" t="n"/>
      <c r="BV48" s="520" t="n"/>
      <c r="BW48" s="521" t="n"/>
      <c r="BX48" s="295" t="n"/>
      <c r="BY48" s="295" t="n"/>
    </row>
    <row r="49" ht="13.5" customHeight="1" s="261">
      <c r="B49" s="515" t="n">
        <v>2022</v>
      </c>
      <c r="C49" s="516" t="inlineStr">
        <is>
          <t>Aruba</t>
        </is>
      </c>
      <c r="D49" s="295" t="n">
        <v>4533214</v>
      </c>
      <c r="E49" s="295" t="n">
        <v>771725</v>
      </c>
      <c r="F49" s="295" t="n"/>
      <c r="G49" s="515" t="n">
        <v>2021</v>
      </c>
      <c r="H49" s="516" t="inlineStr">
        <is>
          <t>Coveite (Kuweit)</t>
        </is>
      </c>
      <c r="I49" s="295" t="n">
        <v>3173020</v>
      </c>
      <c r="J49" s="295" t="n">
        <v>744559</v>
      </c>
      <c r="L49" s="260">
        <f>C49</f>
        <v/>
      </c>
      <c r="M49" s="260">
        <f>VLOOKUP(C49,H:J,2,0)</f>
        <v/>
      </c>
      <c r="N49" s="260">
        <f>VLOOKUP(C49,H:J,3,0)</f>
        <v/>
      </c>
      <c r="Q49" s="515" t="n">
        <v>2022</v>
      </c>
      <c r="R49" s="516" t="inlineStr">
        <is>
          <t>Dinamarca</t>
        </is>
      </c>
      <c r="S49" s="295" t="n">
        <v>529343</v>
      </c>
      <c r="T49" s="295" t="n">
        <v>113160</v>
      </c>
      <c r="U49" s="295" t="n"/>
      <c r="V49" s="515" t="n">
        <v>2021</v>
      </c>
      <c r="W49" s="516" t="inlineStr">
        <is>
          <t>Geórgia</t>
        </is>
      </c>
      <c r="X49" s="295" t="n">
        <v>567995</v>
      </c>
      <c r="Y49" s="295" t="n">
        <v>184270</v>
      </c>
      <c r="AA49" s="260">
        <f>R49</f>
        <v/>
      </c>
      <c r="AB49" s="260">
        <f>VLOOKUP(R49,W:Y,2,0)</f>
        <v/>
      </c>
      <c r="AC49" s="260">
        <f>VLOOKUP(R49,W:Y,3,0)</f>
        <v/>
      </c>
      <c r="AF49" s="515" t="n">
        <v>2022</v>
      </c>
      <c r="AG49" s="516" t="inlineStr">
        <is>
          <t>Aruba</t>
        </is>
      </c>
      <c r="AH49" s="295" t="n">
        <v>792048</v>
      </c>
      <c r="AI49" s="295" t="n">
        <v>135500</v>
      </c>
      <c r="AK49" s="260">
        <f>R49</f>
        <v/>
      </c>
      <c r="AL49" s="260">
        <f>VLOOKUP(R49,AG:AI,2,0)</f>
        <v/>
      </c>
      <c r="AM49" s="260">
        <f>VLOOKUP(R49,AG:AI,3,0)</f>
        <v/>
      </c>
      <c r="AR49" s="520" t="n"/>
      <c r="AS49" s="521" t="n"/>
      <c r="AT49" s="295" t="n"/>
      <c r="AU49" s="295" t="n"/>
      <c r="AV49" s="295" t="n"/>
      <c r="AW49" s="520" t="n"/>
      <c r="AX49" s="521" t="n"/>
      <c r="AY49" s="295" t="n"/>
      <c r="AZ49" s="295" t="n"/>
      <c r="BG49" s="520" t="n"/>
      <c r="BH49" s="521" t="n"/>
      <c r="BI49" s="295" t="n"/>
      <c r="BJ49" s="295" t="n"/>
      <c r="BK49" s="295" t="n"/>
      <c r="BL49" s="520" t="n"/>
      <c r="BM49" s="521" t="n"/>
      <c r="BN49" s="295" t="n"/>
      <c r="BO49" s="295" t="n"/>
      <c r="BV49" s="520" t="n"/>
      <c r="BW49" s="521" t="n"/>
      <c r="BX49" s="295" t="n"/>
      <c r="BY49" s="295" t="n"/>
    </row>
    <row r="50" ht="13.5" customHeight="1" s="261">
      <c r="B50" s="515" t="n">
        <v>2022</v>
      </c>
      <c r="C50" s="516" t="inlineStr">
        <is>
          <t>Curaçao</t>
        </is>
      </c>
      <c r="D50" s="295" t="n">
        <v>3856023</v>
      </c>
      <c r="E50" s="295" t="n">
        <v>614416</v>
      </c>
      <c r="F50" s="295" t="n"/>
      <c r="G50" s="515" t="n">
        <v>2021</v>
      </c>
      <c r="H50" s="516" t="inlineStr">
        <is>
          <t>Trinidad e Tobago</t>
        </is>
      </c>
      <c r="I50" s="295" t="n">
        <v>3092912</v>
      </c>
      <c r="J50" s="295" t="n">
        <v>752421</v>
      </c>
      <c r="L50" s="260">
        <f>C50</f>
        <v/>
      </c>
      <c r="M50" s="260">
        <f>VLOOKUP(C50,H:J,2,0)</f>
        <v/>
      </c>
      <c r="N50" s="260">
        <f>VLOOKUP(C50,H:J,3,0)</f>
        <v/>
      </c>
      <c r="Q50" s="515" t="n">
        <v>2022</v>
      </c>
      <c r="R50" s="516" t="inlineStr">
        <is>
          <t>Barein</t>
        </is>
      </c>
      <c r="S50" s="295" t="n">
        <v>513390</v>
      </c>
      <c r="T50" s="295" t="n">
        <v>80021</v>
      </c>
      <c r="U50" s="295" t="n"/>
      <c r="V50" s="515" t="n">
        <v>2021</v>
      </c>
      <c r="W50" s="516" t="inlineStr">
        <is>
          <t>Iraque</t>
        </is>
      </c>
      <c r="X50" s="295" t="n">
        <v>528072</v>
      </c>
      <c r="Y50" s="295" t="n">
        <v>138338</v>
      </c>
      <c r="AA50" s="260">
        <f>R50</f>
        <v/>
      </c>
      <c r="AB50" s="260">
        <f>VLOOKUP(R50,W:Y,2,0)</f>
        <v/>
      </c>
      <c r="AC50" s="260">
        <f>VLOOKUP(R50,W:Y,3,0)</f>
        <v/>
      </c>
      <c r="AF50" s="515" t="n">
        <v>2022</v>
      </c>
      <c r="AG50" s="516" t="inlineStr">
        <is>
          <t>Barein</t>
        </is>
      </c>
      <c r="AH50" s="295" t="n">
        <v>720350</v>
      </c>
      <c r="AI50" s="295" t="n">
        <v>96637</v>
      </c>
      <c r="AK50" s="260">
        <f>R50</f>
        <v/>
      </c>
      <c r="AL50" s="260">
        <f>VLOOKUP(R50,AG:AI,2,0)</f>
        <v/>
      </c>
      <c r="AM50" s="260">
        <f>VLOOKUP(R50,AG:AI,3,0)</f>
        <v/>
      </c>
      <c r="AR50" s="520" t="n"/>
      <c r="AS50" s="521" t="n"/>
      <c r="AT50" s="295" t="n"/>
      <c r="AU50" s="295" t="n"/>
      <c r="AV50" s="295" t="n"/>
      <c r="AW50" s="520" t="n"/>
      <c r="AX50" s="521" t="n"/>
      <c r="AY50" s="295" t="n"/>
      <c r="AZ50" s="295" t="n"/>
      <c r="BG50" s="520" t="n"/>
      <c r="BH50" s="521" t="n"/>
      <c r="BI50" s="295" t="n"/>
      <c r="BJ50" s="295" t="n"/>
      <c r="BK50" s="295" t="n"/>
      <c r="BL50" s="520" t="n"/>
      <c r="BM50" s="521" t="n"/>
      <c r="BN50" s="295" t="n"/>
      <c r="BO50" s="295" t="n"/>
      <c r="BV50" s="520" t="n"/>
      <c r="BW50" s="521" t="n"/>
      <c r="BX50" s="295" t="n"/>
      <c r="BY50" s="295" t="n"/>
    </row>
    <row r="51" ht="13.5" customHeight="1" s="261">
      <c r="B51" s="515" t="n">
        <v>2022</v>
      </c>
      <c r="C51" s="516" t="inlineStr">
        <is>
          <t>Omã</t>
        </is>
      </c>
      <c r="D51" s="295" t="n">
        <v>3283280</v>
      </c>
      <c r="E51" s="295" t="n">
        <v>665555</v>
      </c>
      <c r="F51" s="295" t="n"/>
      <c r="G51" s="515" t="n">
        <v>2021</v>
      </c>
      <c r="H51" s="516" t="inlineStr">
        <is>
          <t>Portugal</t>
        </is>
      </c>
      <c r="I51" s="295" t="n">
        <v>2977872</v>
      </c>
      <c r="J51" s="295" t="n">
        <v>626826</v>
      </c>
      <c r="L51" s="260">
        <f>C51</f>
        <v/>
      </c>
      <c r="M51" s="260">
        <f>VLOOKUP(C51,H:J,2,0)</f>
        <v/>
      </c>
      <c r="N51" s="260">
        <f>VLOOKUP(C51,H:J,3,0)</f>
        <v/>
      </c>
      <c r="Q51" s="515" t="n">
        <v>2022</v>
      </c>
      <c r="R51" s="516" t="inlineStr">
        <is>
          <t>Bahamas</t>
        </is>
      </c>
      <c r="S51" s="295" t="n">
        <v>495176</v>
      </c>
      <c r="T51" s="295" t="n">
        <v>116282</v>
      </c>
      <c r="U51" s="295" t="n"/>
      <c r="V51" s="515" t="n">
        <v>2021</v>
      </c>
      <c r="W51" s="516" t="inlineStr">
        <is>
          <t>Portugal</t>
        </is>
      </c>
      <c r="X51" s="295" t="n">
        <v>491157</v>
      </c>
      <c r="Y51" s="295" t="n">
        <v>96245</v>
      </c>
      <c r="AA51" s="260">
        <f>R51</f>
        <v/>
      </c>
      <c r="AB51" s="260">
        <f>VLOOKUP(R51,W:Y,2,0)</f>
        <v/>
      </c>
      <c r="AC51" s="260">
        <f>VLOOKUP(R51,W:Y,3,0)</f>
        <v/>
      </c>
      <c r="AF51" s="515" t="n">
        <v>2022</v>
      </c>
      <c r="AG51" s="516" t="inlineStr">
        <is>
          <t>Mayotte</t>
        </is>
      </c>
      <c r="AH51" s="295" t="n">
        <v>656639</v>
      </c>
      <c r="AI51" s="295" t="n">
        <v>162338</v>
      </c>
      <c r="AK51" s="260">
        <f>R51</f>
        <v/>
      </c>
      <c r="AL51" s="260">
        <f>VLOOKUP(R51,AG:AI,2,0)</f>
        <v/>
      </c>
      <c r="AM51" s="260">
        <f>VLOOKUP(R51,AG:AI,3,0)</f>
        <v/>
      </c>
      <c r="AR51" s="520" t="n"/>
      <c r="AS51" s="521" t="n"/>
      <c r="AT51" s="295" t="n"/>
      <c r="AU51" s="295" t="n"/>
      <c r="AV51" s="295" t="n"/>
      <c r="AW51" s="520" t="n"/>
      <c r="AX51" s="521" t="n"/>
      <c r="AY51" s="295" t="n"/>
      <c r="AZ51" s="295" t="n"/>
      <c r="BG51" s="520" t="n"/>
      <c r="BH51" s="521" t="n"/>
      <c r="BI51" s="295" t="n"/>
      <c r="BJ51" s="295" t="n"/>
      <c r="BK51" s="295" t="n"/>
      <c r="BL51" s="520" t="n"/>
      <c r="BM51" s="521" t="n"/>
      <c r="BN51" s="295" t="n"/>
      <c r="BO51" s="295" t="n"/>
      <c r="BV51" s="520" t="n"/>
      <c r="BW51" s="521" t="n"/>
      <c r="BX51" s="295" t="n"/>
      <c r="BY51" s="295" t="n"/>
    </row>
    <row r="52" ht="13.5" customHeight="1" s="261">
      <c r="B52" s="515" t="n">
        <v>2022</v>
      </c>
      <c r="C52" s="516" t="inlineStr">
        <is>
          <t>Congo</t>
        </is>
      </c>
      <c r="D52" s="295" t="n">
        <v>3251557</v>
      </c>
      <c r="E52" s="295" t="n">
        <v>2136440</v>
      </c>
      <c r="F52" s="295" t="n"/>
      <c r="G52" s="515" t="n">
        <v>2021</v>
      </c>
      <c r="H52" s="516" t="inlineStr">
        <is>
          <t>Geórgia</t>
        </is>
      </c>
      <c r="I52" s="295" t="n">
        <v>2657763</v>
      </c>
      <c r="J52" s="295" t="n">
        <v>1038940</v>
      </c>
      <c r="L52" s="260">
        <f>C52</f>
        <v/>
      </c>
      <c r="M52" s="260">
        <f>VLOOKUP(C52,H:J,2,0)</f>
        <v/>
      </c>
      <c r="N52" s="260">
        <f>VLOOKUP(C52,H:J,3,0)</f>
        <v/>
      </c>
      <c r="Q52" s="515" t="n">
        <v>2022</v>
      </c>
      <c r="R52" s="516" t="inlineStr">
        <is>
          <t>Trinidad e Tobago</t>
        </is>
      </c>
      <c r="S52" s="295" t="n">
        <v>446918</v>
      </c>
      <c r="T52" s="295" t="n">
        <v>95832</v>
      </c>
      <c r="U52" s="295" t="n"/>
      <c r="V52" s="515" t="n">
        <v>2021</v>
      </c>
      <c r="W52" s="516" t="inlineStr">
        <is>
          <t>Coveite (Kuweit)</t>
        </is>
      </c>
      <c r="X52" s="295" t="n">
        <v>481211</v>
      </c>
      <c r="Y52" s="295" t="n">
        <v>75678</v>
      </c>
      <c r="AA52" s="260">
        <f>R52</f>
        <v/>
      </c>
      <c r="AB52" s="260">
        <f>VLOOKUP(R52,W:Y,2,0)</f>
        <v/>
      </c>
      <c r="AC52" s="260">
        <f>VLOOKUP(R52,W:Y,3,0)</f>
        <v/>
      </c>
      <c r="AF52" s="515" t="n">
        <v>2022</v>
      </c>
      <c r="AG52" s="516" t="inlineStr">
        <is>
          <t>Guiné</t>
        </is>
      </c>
      <c r="AH52" s="295" t="n">
        <v>653578</v>
      </c>
      <c r="AI52" s="295" t="n">
        <v>326983</v>
      </c>
      <c r="AK52" s="260">
        <f>R52</f>
        <v/>
      </c>
      <c r="AL52" s="260">
        <f>VLOOKUP(R52,AG:AI,2,0)</f>
        <v/>
      </c>
      <c r="AM52" s="260">
        <f>VLOOKUP(R52,AG:AI,3,0)</f>
        <v/>
      </c>
      <c r="AR52" s="520" t="n"/>
      <c r="AS52" s="521" t="n"/>
      <c r="AT52" s="295" t="n"/>
      <c r="AU52" s="295" t="n"/>
      <c r="AV52" s="295" t="n"/>
      <c r="AW52" s="520" t="n"/>
      <c r="AX52" s="521" t="n"/>
      <c r="AY52" s="295" t="n"/>
      <c r="AZ52" s="295" t="n"/>
      <c r="BG52" s="520" t="n"/>
      <c r="BH52" s="521" t="n"/>
      <c r="BI52" s="295" t="n"/>
      <c r="BJ52" s="295" t="n"/>
      <c r="BK52" s="295" t="n"/>
      <c r="BL52" s="520" t="n"/>
      <c r="BM52" s="521" t="n"/>
      <c r="BN52" s="295" t="n"/>
      <c r="BO52" s="295" t="n"/>
      <c r="BV52" s="520" t="n"/>
      <c r="BW52" s="521" t="n"/>
      <c r="BX52" s="295" t="n"/>
      <c r="BY52" s="295" t="n"/>
    </row>
    <row r="53" ht="13.5" customHeight="1" s="261">
      <c r="B53" s="515" t="n">
        <v>2022</v>
      </c>
      <c r="C53" s="516" t="inlineStr">
        <is>
          <t>Trinidad e Tobago</t>
        </is>
      </c>
      <c r="D53" s="295" t="n">
        <v>3137817</v>
      </c>
      <c r="E53" s="295" t="n">
        <v>679405</v>
      </c>
      <c r="F53" s="295" t="n"/>
      <c r="G53" s="515" t="n">
        <v>2021</v>
      </c>
      <c r="H53" s="516" t="inlineStr">
        <is>
          <t>Gabão</t>
        </is>
      </c>
      <c r="I53" s="295" t="n">
        <v>2310128</v>
      </c>
      <c r="J53" s="295" t="n">
        <v>904774</v>
      </c>
      <c r="L53" s="260">
        <f>C53</f>
        <v/>
      </c>
      <c r="M53" s="260">
        <f>VLOOKUP(C53,H:J,2,0)</f>
        <v/>
      </c>
      <c r="N53" s="260">
        <f>VLOOKUP(C53,H:J,3,0)</f>
        <v/>
      </c>
      <c r="Q53" s="515" t="n">
        <v>2022</v>
      </c>
      <c r="R53" s="516" t="inlineStr">
        <is>
          <t>Barbados</t>
        </is>
      </c>
      <c r="S53" s="295" t="n">
        <v>442441</v>
      </c>
      <c r="T53" s="295" t="n">
        <v>83052</v>
      </c>
      <c r="U53" s="295" t="n"/>
      <c r="V53" s="515" t="n">
        <v>2021</v>
      </c>
      <c r="W53" s="516" t="inlineStr">
        <is>
          <t>Libéria</t>
        </is>
      </c>
      <c r="X53" s="295" t="n">
        <v>462289</v>
      </c>
      <c r="Y53" s="295" t="n">
        <v>207723</v>
      </c>
      <c r="AA53" s="260">
        <f>R53</f>
        <v/>
      </c>
      <c r="AB53" s="260">
        <f>VLOOKUP(R53,W:Y,2,0)</f>
        <v/>
      </c>
      <c r="AC53" s="260">
        <f>VLOOKUP(R53,W:Y,3,0)</f>
        <v/>
      </c>
      <c r="AF53" s="515" t="n">
        <v>2022</v>
      </c>
      <c r="AG53" s="516" t="inlineStr">
        <is>
          <t>Paraguai</t>
        </is>
      </c>
      <c r="AH53" s="295" t="n">
        <v>588077</v>
      </c>
      <c r="AI53" s="295" t="n">
        <v>208891</v>
      </c>
      <c r="AK53" s="260">
        <f>R53</f>
        <v/>
      </c>
      <c r="AL53" s="260">
        <f>VLOOKUP(R53,AG:AI,2,0)</f>
        <v/>
      </c>
      <c r="AM53" s="260">
        <f>VLOOKUP(R53,AG:AI,3,0)</f>
        <v/>
      </c>
      <c r="AR53" s="520" t="n"/>
      <c r="AS53" s="521" t="n"/>
      <c r="AT53" s="295" t="n"/>
      <c r="AU53" s="295" t="n"/>
      <c r="AV53" s="295" t="n"/>
      <c r="AW53" s="520" t="n"/>
      <c r="AX53" s="521" t="n"/>
      <c r="AY53" s="295" t="n"/>
      <c r="AZ53" s="295" t="n"/>
      <c r="BG53" s="520" t="n"/>
      <c r="BH53" s="521" t="n"/>
      <c r="BI53" s="295" t="n"/>
      <c r="BJ53" s="295" t="n"/>
      <c r="BK53" s="295" t="n"/>
      <c r="BL53" s="520" t="n"/>
      <c r="BM53" s="521" t="n"/>
      <c r="BN53" s="295" t="n"/>
      <c r="BO53" s="295" t="n"/>
      <c r="BV53" s="520" t="n"/>
      <c r="BW53" s="521" t="n"/>
      <c r="BX53" s="295" t="n"/>
      <c r="BY53" s="295" t="n"/>
    </row>
    <row r="54" ht="13.5" customHeight="1" s="261">
      <c r="B54" s="515" t="n">
        <v>2022</v>
      </c>
      <c r="C54" s="516" t="inlineStr">
        <is>
          <t>Barein</t>
        </is>
      </c>
      <c r="D54" s="295" t="n">
        <v>3023103</v>
      </c>
      <c r="E54" s="295" t="n">
        <v>508305</v>
      </c>
      <c r="F54" s="295" t="n"/>
      <c r="G54" s="515" t="n">
        <v>2021</v>
      </c>
      <c r="H54" s="516" t="inlineStr">
        <is>
          <t>Bahamas</t>
        </is>
      </c>
      <c r="I54" s="295" t="n">
        <v>2195263</v>
      </c>
      <c r="J54" s="295" t="n">
        <v>574903</v>
      </c>
      <c r="L54" s="260">
        <f>C54</f>
        <v/>
      </c>
      <c r="M54" s="260">
        <f>VLOOKUP(C54,H:J,2,0)</f>
        <v/>
      </c>
      <c r="N54" s="260">
        <f>VLOOKUP(C54,H:J,3,0)</f>
        <v/>
      </c>
      <c r="Q54" s="515" t="n">
        <v>2022</v>
      </c>
      <c r="R54" s="516" t="inlineStr">
        <is>
          <t>Suíça</t>
        </is>
      </c>
      <c r="S54" s="295" t="n">
        <v>441672</v>
      </c>
      <c r="T54" s="295" t="n">
        <v>78105</v>
      </c>
      <c r="U54" s="295" t="n"/>
      <c r="V54" s="515" t="n">
        <v>2021</v>
      </c>
      <c r="W54" s="516" t="inlineStr">
        <is>
          <t>Congo, República Democrática</t>
        </is>
      </c>
      <c r="X54" s="295" t="n">
        <v>429806</v>
      </c>
      <c r="Y54" s="295" t="n">
        <v>119955</v>
      </c>
      <c r="AA54" s="260">
        <f>R54</f>
        <v/>
      </c>
      <c r="AB54" s="260">
        <f>VLOOKUP(R54,W:Y,2,0)</f>
        <v/>
      </c>
      <c r="AC54" s="260">
        <f>VLOOKUP(R54,W:Y,3,0)</f>
        <v/>
      </c>
      <c r="AF54" s="515" t="n">
        <v>2022</v>
      </c>
      <c r="AG54" s="516" t="inlineStr">
        <is>
          <t>Canadá</t>
        </is>
      </c>
      <c r="AH54" s="295" t="n">
        <v>542592</v>
      </c>
      <c r="AI54" s="295" t="n">
        <v>105357</v>
      </c>
      <c r="AK54" s="260">
        <f>R54</f>
        <v/>
      </c>
      <c r="AL54" s="260">
        <f>VLOOKUP(R54,AG:AI,2,0)</f>
        <v/>
      </c>
      <c r="AM54" s="260">
        <f>VLOOKUP(R54,AG:AI,3,0)</f>
        <v/>
      </c>
      <c r="AR54" s="520" t="n"/>
      <c r="AS54" s="521" t="n"/>
      <c r="AT54" s="295" t="n"/>
      <c r="AU54" s="295" t="n"/>
      <c r="AV54" s="295" t="n"/>
      <c r="AW54" s="520" t="n"/>
      <c r="AX54" s="521" t="n"/>
      <c r="AY54" s="295" t="n"/>
      <c r="AZ54" s="295" t="n"/>
      <c r="BG54" s="520" t="n"/>
      <c r="BH54" s="521" t="n"/>
      <c r="BI54" s="295" t="n"/>
      <c r="BJ54" s="295" t="n"/>
      <c r="BK54" s="295" t="n"/>
      <c r="BL54" s="520" t="n"/>
      <c r="BM54" s="521" t="n"/>
      <c r="BN54" s="295" t="n"/>
      <c r="BO54" s="295" t="n"/>
      <c r="BV54" s="520" t="n"/>
      <c r="BW54" s="521" t="n"/>
      <c r="BX54" s="295" t="n"/>
      <c r="BY54" s="295" t="n"/>
    </row>
    <row r="55" ht="13.5" customHeight="1" s="261">
      <c r="B55" s="515" t="n">
        <v>2022</v>
      </c>
      <c r="C55" s="516" t="inlineStr">
        <is>
          <t>Paraguai</t>
        </is>
      </c>
      <c r="D55" s="295" t="n">
        <v>2907949</v>
      </c>
      <c r="E55" s="295" t="n">
        <v>987879</v>
      </c>
      <c r="F55" s="295" t="n"/>
      <c r="G55" s="515" t="n">
        <v>2021</v>
      </c>
      <c r="H55" s="516" t="inlineStr">
        <is>
          <t>Congo, República Democrática</t>
        </is>
      </c>
      <c r="I55" s="295" t="n">
        <v>2036773</v>
      </c>
      <c r="J55" s="295" t="n">
        <v>916881</v>
      </c>
      <c r="L55" s="260">
        <f>C55</f>
        <v/>
      </c>
      <c r="M55" s="260">
        <f>VLOOKUP(C55,H:J,2,0)</f>
        <v/>
      </c>
      <c r="N55" s="260">
        <f>VLOOKUP(C55,H:J,3,0)</f>
        <v/>
      </c>
      <c r="Q55" s="515" t="n">
        <v>2022</v>
      </c>
      <c r="R55" s="516" t="inlineStr">
        <is>
          <t>Coreia do Sul</t>
        </is>
      </c>
      <c r="S55" s="295" t="n">
        <v>424523</v>
      </c>
      <c r="T55" s="295" t="n">
        <v>72237</v>
      </c>
      <c r="U55" s="295" t="n"/>
      <c r="V55" s="515" t="n">
        <v>2021</v>
      </c>
      <c r="W55" s="516" t="inlineStr">
        <is>
          <t>Barbados</t>
        </is>
      </c>
      <c r="X55" s="295" t="n">
        <v>429052</v>
      </c>
      <c r="Y55" s="295" t="n">
        <v>88590</v>
      </c>
      <c r="AA55" s="260">
        <f>R55</f>
        <v/>
      </c>
      <c r="AB55" s="260">
        <f>VLOOKUP(R55,W:Y,2,0)</f>
        <v/>
      </c>
      <c r="AC55" s="260">
        <f>VLOOKUP(R55,W:Y,3,0)</f>
        <v/>
      </c>
      <c r="AF55" s="515" t="n">
        <v>2022</v>
      </c>
      <c r="AG55" s="516" t="inlineStr">
        <is>
          <t>Bolívia</t>
        </is>
      </c>
      <c r="AH55" s="295" t="n">
        <v>461692</v>
      </c>
      <c r="AI55" s="295" t="n">
        <v>232704</v>
      </c>
      <c r="AK55" s="260">
        <f>R55</f>
        <v/>
      </c>
      <c r="AL55" s="260">
        <f>VLOOKUP(R55,AG:AI,2,0)</f>
        <v/>
      </c>
      <c r="AM55" s="260">
        <f>VLOOKUP(R55,AG:AI,3,0)</f>
        <v/>
      </c>
      <c r="AR55" s="520" t="n"/>
      <c r="AS55" s="521" t="n"/>
      <c r="AT55" s="295" t="n"/>
      <c r="AU55" s="295" t="n"/>
      <c r="AV55" s="295" t="n"/>
      <c r="AW55" s="520" t="n"/>
      <c r="AX55" s="521" t="n"/>
      <c r="AY55" s="295" t="n"/>
      <c r="AZ55" s="295" t="n"/>
      <c r="BG55" s="520" t="n"/>
      <c r="BH55" s="521" t="n"/>
      <c r="BI55" s="295" t="n"/>
      <c r="BJ55" s="295" t="n"/>
      <c r="BK55" s="295" t="n"/>
      <c r="BL55" s="520" t="n"/>
      <c r="BM55" s="521" t="n"/>
      <c r="BN55" s="295" t="n"/>
      <c r="BO55" s="295" t="n"/>
      <c r="BV55" s="520" t="n"/>
      <c r="BW55" s="521" t="n"/>
      <c r="BX55" s="295" t="n"/>
      <c r="BY55" s="295" t="n"/>
    </row>
    <row r="56" ht="13.5" customHeight="1" s="261">
      <c r="B56" s="515" t="n">
        <v>2022</v>
      </c>
      <c r="C56" s="516" t="inlineStr">
        <is>
          <t>Tunísia</t>
        </is>
      </c>
      <c r="D56" s="295" t="n">
        <v>2305455</v>
      </c>
      <c r="E56" s="295" t="n">
        <v>487385</v>
      </c>
      <c r="F56" s="295" t="n"/>
      <c r="G56" s="515" t="n">
        <v>2021</v>
      </c>
      <c r="H56" s="516" t="inlineStr">
        <is>
          <t>Congo</t>
        </is>
      </c>
      <c r="I56" s="295" t="n">
        <v>1933568</v>
      </c>
      <c r="J56" s="295" t="n">
        <v>1421484</v>
      </c>
      <c r="L56" s="260">
        <f>C56</f>
        <v/>
      </c>
      <c r="M56" s="260">
        <f>VLOOKUP(C56,H:J,2,0)</f>
        <v/>
      </c>
      <c r="N56" s="260">
        <f>VLOOKUP(C56,H:J,3,0)</f>
        <v/>
      </c>
      <c r="Q56" s="515" t="n">
        <v>2022</v>
      </c>
      <c r="R56" s="516" t="inlineStr">
        <is>
          <t>Nigéria</t>
        </is>
      </c>
      <c r="S56" s="295" t="n">
        <v>399886</v>
      </c>
      <c r="T56" s="295" t="n">
        <v>109438</v>
      </c>
      <c r="U56" s="295" t="n"/>
      <c r="V56" s="515" t="n">
        <v>2021</v>
      </c>
      <c r="W56" s="516" t="inlineStr">
        <is>
          <t>Congo</t>
        </is>
      </c>
      <c r="X56" s="295" t="n">
        <v>398326</v>
      </c>
      <c r="Y56" s="295" t="n">
        <v>284515</v>
      </c>
      <c r="AA56" s="260">
        <f>R56</f>
        <v/>
      </c>
      <c r="AB56" s="260">
        <f>VLOOKUP(R56,W:Y,2,0)</f>
        <v/>
      </c>
      <c r="AC56" s="260">
        <f>VLOOKUP(R56,W:Y,3,0)</f>
        <v/>
      </c>
      <c r="AF56" s="515" t="n">
        <v>2022</v>
      </c>
      <c r="AG56" s="516" t="inlineStr">
        <is>
          <t>África do Sul</t>
        </is>
      </c>
      <c r="AH56" s="295" t="n">
        <v>456493</v>
      </c>
      <c r="AI56" s="295" t="n">
        <v>133204</v>
      </c>
      <c r="AK56" s="260">
        <f>R56</f>
        <v/>
      </c>
      <c r="AL56" s="260">
        <f>VLOOKUP(R56,AG:AI,2,0)</f>
        <v/>
      </c>
      <c r="AM56" s="260">
        <f>VLOOKUP(R56,AG:AI,3,0)</f>
        <v/>
      </c>
      <c r="AR56" s="520" t="n"/>
      <c r="AS56" s="521" t="n"/>
      <c r="AT56" s="295" t="n"/>
      <c r="AU56" s="295" t="n"/>
      <c r="AV56" s="295" t="n"/>
      <c r="AW56" s="520" t="n"/>
      <c r="AX56" s="521" t="n"/>
      <c r="AY56" s="295" t="n"/>
      <c r="AZ56" s="295" t="n"/>
      <c r="BG56" s="520" t="n"/>
      <c r="BH56" s="521" t="n"/>
      <c r="BI56" s="295" t="n"/>
      <c r="BJ56" s="295" t="n"/>
      <c r="BK56" s="295" t="n"/>
      <c r="BL56" s="520" t="n"/>
      <c r="BM56" s="521" t="n"/>
      <c r="BN56" s="295" t="n"/>
      <c r="BO56" s="295" t="n"/>
      <c r="BV56" s="520" t="n"/>
      <c r="BW56" s="521" t="n"/>
      <c r="BX56" s="295" t="n"/>
      <c r="BY56" s="295" t="n"/>
    </row>
    <row r="57" ht="13.5" customHeight="1" s="261">
      <c r="B57" s="515" t="n">
        <v>2022</v>
      </c>
      <c r="C57" s="516" t="inlineStr">
        <is>
          <t>Ucrânia</t>
        </is>
      </c>
      <c r="D57" s="295" t="n">
        <v>2219840</v>
      </c>
      <c r="E57" s="295" t="n">
        <v>569035</v>
      </c>
      <c r="F57" s="295" t="n"/>
      <c r="G57" s="515" t="n">
        <v>2021</v>
      </c>
      <c r="H57" s="516" t="inlineStr">
        <is>
          <t>Dinamarca</t>
        </is>
      </c>
      <c r="I57" s="295" t="n">
        <v>1609127</v>
      </c>
      <c r="J57" s="295" t="n">
        <v>369028</v>
      </c>
      <c r="L57" s="260">
        <f>C57</f>
        <v/>
      </c>
      <c r="M57" s="260">
        <f>VLOOKUP(C57,H:J,2,0)</f>
        <v/>
      </c>
      <c r="N57" s="260">
        <f>VLOOKUP(C57,H:J,3,0)</f>
        <v/>
      </c>
      <c r="Q57" s="515" t="n">
        <v>2022</v>
      </c>
      <c r="R57" s="516" t="inlineStr">
        <is>
          <t>Paraguai</t>
        </is>
      </c>
      <c r="S57" s="295" t="n">
        <v>348542</v>
      </c>
      <c r="T57" s="295" t="n">
        <v>144890</v>
      </c>
      <c r="U57" s="295" t="n"/>
      <c r="V57" s="515" t="n">
        <v>2021</v>
      </c>
      <c r="W57" s="516" t="inlineStr">
        <is>
          <t>Trinidad e Tobago</t>
        </is>
      </c>
      <c r="X57" s="295" t="n">
        <v>366168</v>
      </c>
      <c r="Y57" s="295" t="n">
        <v>91917</v>
      </c>
      <c r="AA57" s="260">
        <f>R57</f>
        <v/>
      </c>
      <c r="AB57" s="260">
        <f>VLOOKUP(R57,W:Y,2,0)</f>
        <v/>
      </c>
      <c r="AC57" s="260">
        <f>VLOOKUP(R57,W:Y,3,0)</f>
        <v/>
      </c>
      <c r="AF57" s="515" t="n">
        <v>2022</v>
      </c>
      <c r="AG57" s="516" t="inlineStr">
        <is>
          <t>Congo</t>
        </is>
      </c>
      <c r="AH57" s="295" t="n">
        <v>433431</v>
      </c>
      <c r="AI57" s="295" t="n">
        <v>293334</v>
      </c>
      <c r="AK57" s="260">
        <f>R57</f>
        <v/>
      </c>
      <c r="AL57" s="260">
        <f>VLOOKUP(R57,AG:AI,2,0)</f>
        <v/>
      </c>
      <c r="AM57" s="260">
        <f>VLOOKUP(R57,AG:AI,3,0)</f>
        <v/>
      </c>
      <c r="AR57" s="520" t="n"/>
      <c r="AS57" s="521" t="n"/>
      <c r="AT57" s="295" t="n"/>
      <c r="AU57" s="295" t="n"/>
      <c r="AV57" s="295" t="n"/>
      <c r="AW57" s="520" t="n"/>
      <c r="AX57" s="521" t="n"/>
      <c r="AY57" s="295" t="n"/>
      <c r="AZ57" s="295" t="n"/>
      <c r="BG57" s="520" t="n"/>
      <c r="BH57" s="521" t="n"/>
      <c r="BI57" s="295" t="n"/>
      <c r="BJ57" s="295" t="n"/>
      <c r="BK57" s="295" t="n"/>
      <c r="BL57" s="520" t="n"/>
      <c r="BM57" s="521" t="n"/>
      <c r="BN57" s="295" t="n"/>
      <c r="BO57" s="295" t="n"/>
      <c r="BV57" s="520" t="n"/>
      <c r="BW57" s="521" t="n"/>
      <c r="BX57" s="295" t="n"/>
      <c r="BY57" s="295" t="n"/>
    </row>
    <row r="58" ht="13.5" customHeight="1" s="261">
      <c r="B58" s="515" t="n">
        <v>2022</v>
      </c>
      <c r="C58" s="516" t="inlineStr">
        <is>
          <t>Bahamas</t>
        </is>
      </c>
      <c r="D58" s="295" t="n">
        <v>2072839</v>
      </c>
      <c r="E58" s="295" t="n">
        <v>481885</v>
      </c>
      <c r="F58" s="295" t="n"/>
      <c r="G58" s="515" t="n">
        <v>2021</v>
      </c>
      <c r="H58" s="516" t="inlineStr">
        <is>
          <t>Libéria</t>
        </is>
      </c>
      <c r="I58" s="295" t="n">
        <v>1584729</v>
      </c>
      <c r="J58" s="295" t="n">
        <v>778628</v>
      </c>
      <c r="L58" s="260">
        <f>C58</f>
        <v/>
      </c>
      <c r="M58" s="260">
        <f>VLOOKUP(C58,H:J,2,0)</f>
        <v/>
      </c>
      <c r="N58" s="260">
        <f>VLOOKUP(C58,H:J,3,0)</f>
        <v/>
      </c>
      <c r="Q58" s="515" t="n">
        <v>2022</v>
      </c>
      <c r="R58" s="516" t="inlineStr">
        <is>
          <t>Seicheles</t>
        </is>
      </c>
      <c r="S58" s="295" t="n">
        <v>307463</v>
      </c>
      <c r="T58" s="295" t="n">
        <v>51489</v>
      </c>
      <c r="U58" s="295" t="n"/>
      <c r="V58" s="515" t="n">
        <v>2021</v>
      </c>
      <c r="W58" s="516" t="inlineStr">
        <is>
          <t>Bahamas</t>
        </is>
      </c>
      <c r="X58" s="295" t="n">
        <v>365140</v>
      </c>
      <c r="Y58" s="295" t="n">
        <v>86293</v>
      </c>
      <c r="AA58" s="260">
        <f>R58</f>
        <v/>
      </c>
      <c r="AB58" s="260">
        <f>VLOOKUP(R58,W:Y,2,0)</f>
        <v/>
      </c>
      <c r="AC58" s="260">
        <f>VLOOKUP(R58,W:Y,3,0)</f>
        <v/>
      </c>
      <c r="AF58" s="515" t="n">
        <v>2022</v>
      </c>
      <c r="AG58" s="516" t="inlineStr">
        <is>
          <t>Dinamarca</t>
        </is>
      </c>
      <c r="AH58" s="295" t="n">
        <v>430030</v>
      </c>
      <c r="AI58" s="295" t="n">
        <v>84292</v>
      </c>
      <c r="AK58" s="260">
        <f>R58</f>
        <v/>
      </c>
      <c r="AL58" s="260">
        <f>VLOOKUP(R58,AG:AI,2,0)</f>
        <v/>
      </c>
      <c r="AM58" s="260">
        <f>VLOOKUP(R58,AG:AI,3,0)</f>
        <v/>
      </c>
      <c r="AR58" s="520" t="n"/>
      <c r="AS58" s="521" t="n"/>
      <c r="AT58" s="295" t="n"/>
      <c r="AU58" s="295" t="n"/>
      <c r="AV58" s="295" t="n"/>
      <c r="AW58" s="520" t="n"/>
      <c r="AX58" s="521" t="n"/>
      <c r="AY58" s="295" t="n"/>
      <c r="AZ58" s="295" t="n"/>
      <c r="BG58" s="520" t="n"/>
      <c r="BH58" s="521" t="n"/>
      <c r="BI58" s="295" t="n"/>
      <c r="BJ58" s="295" t="n"/>
      <c r="BK58" s="295" t="n"/>
      <c r="BL58" s="520" t="n"/>
      <c r="BM58" s="521" t="n"/>
      <c r="BN58" s="295" t="n"/>
      <c r="BO58" s="295" t="n"/>
      <c r="BV58" s="520" t="n"/>
      <c r="BW58" s="521" t="n"/>
      <c r="BX58" s="295" t="n"/>
      <c r="BY58" s="295" t="n"/>
    </row>
    <row r="59" ht="13.5" customHeight="1" s="261">
      <c r="B59" s="515" t="n">
        <v>2022</v>
      </c>
      <c r="C59" s="516" t="inlineStr">
        <is>
          <t>Guiné</t>
        </is>
      </c>
      <c r="D59" s="295" t="n">
        <v>2054565</v>
      </c>
      <c r="E59" s="295" t="n">
        <v>1143292</v>
      </c>
      <c r="F59" s="295" t="n"/>
      <c r="G59" s="515" t="n">
        <v>2021</v>
      </c>
      <c r="H59" s="516" t="inlineStr">
        <is>
          <t>Omã</t>
        </is>
      </c>
      <c r="I59" s="295" t="n">
        <v>1368895</v>
      </c>
      <c r="J59" s="295" t="n">
        <v>310206</v>
      </c>
      <c r="L59" s="260">
        <f>C59</f>
        <v/>
      </c>
      <c r="M59" s="260">
        <f>VLOOKUP(C59,H:J,2,0)</f>
        <v/>
      </c>
      <c r="N59" s="260">
        <f>VLOOKUP(C59,H:J,3,0)</f>
        <v/>
      </c>
      <c r="Q59" s="515" t="n">
        <v>2022</v>
      </c>
      <c r="R59" s="516" t="inlineStr">
        <is>
          <t>Geórgia</t>
        </is>
      </c>
      <c r="S59" s="295" t="n">
        <v>294687</v>
      </c>
      <c r="T59" s="295" t="n">
        <v>80967</v>
      </c>
      <c r="U59" s="295" t="n"/>
      <c r="V59" s="515" t="n">
        <v>2021</v>
      </c>
      <c r="W59" s="516" t="inlineStr">
        <is>
          <t>Malta</t>
        </is>
      </c>
      <c r="X59" s="295" t="n">
        <v>313074</v>
      </c>
      <c r="Y59" s="295" t="n">
        <v>49014</v>
      </c>
      <c r="AA59" s="260">
        <f>R59</f>
        <v/>
      </c>
      <c r="AB59" s="260">
        <f>VLOOKUP(R59,W:Y,2,0)</f>
        <v/>
      </c>
      <c r="AC59" s="260">
        <f>VLOOKUP(R59,W:Y,3,0)</f>
        <v/>
      </c>
      <c r="AF59" s="515" t="n">
        <v>2022</v>
      </c>
      <c r="AG59" s="516" t="inlineStr">
        <is>
          <t>Geórgia</t>
        </is>
      </c>
      <c r="AH59" s="295" t="n">
        <v>415984</v>
      </c>
      <c r="AI59" s="295" t="n">
        <v>103624</v>
      </c>
      <c r="AK59" s="260">
        <f>R59</f>
        <v/>
      </c>
      <c r="AL59" s="260">
        <f>VLOOKUP(R59,AG:AI,2,0)</f>
        <v/>
      </c>
      <c r="AM59" s="260">
        <f>VLOOKUP(R59,AG:AI,3,0)</f>
        <v/>
      </c>
      <c r="AR59" s="520" t="n"/>
      <c r="AS59" s="521" t="n"/>
      <c r="AT59" s="295" t="n"/>
      <c r="AU59" s="295" t="n"/>
      <c r="AV59" s="295" t="n"/>
      <c r="AW59" s="520" t="n"/>
      <c r="AX59" s="521" t="n"/>
      <c r="AY59" s="295" t="n"/>
      <c r="AZ59" s="295" t="n"/>
      <c r="BG59" s="520" t="n"/>
      <c r="BH59" s="521" t="n"/>
      <c r="BI59" s="295" t="n"/>
      <c r="BJ59" s="295" t="n"/>
      <c r="BK59" s="295" t="n"/>
      <c r="BL59" s="520" t="n"/>
      <c r="BM59" s="521" t="n"/>
      <c r="BN59" s="295" t="n"/>
      <c r="BO59" s="295" t="n"/>
      <c r="BV59" s="520" t="n"/>
      <c r="BW59" s="521" t="n"/>
      <c r="BX59" s="295" t="n"/>
      <c r="BY59" s="295" t="n"/>
    </row>
    <row r="60" ht="13.5" customHeight="1" s="261">
      <c r="B60" s="515" t="n">
        <v>2022</v>
      </c>
      <c r="C60" s="516" t="inlineStr">
        <is>
          <t>Vietnã</t>
        </is>
      </c>
      <c r="D60" s="295" t="n">
        <v>1775679</v>
      </c>
      <c r="E60" s="295" t="n">
        <v>727781</v>
      </c>
      <c r="F60" s="295" t="n"/>
      <c r="G60" s="515" t="n">
        <v>2021</v>
      </c>
      <c r="H60" s="516" t="inlineStr">
        <is>
          <t>Nigéria</t>
        </is>
      </c>
      <c r="I60" s="295" t="n">
        <v>1353421</v>
      </c>
      <c r="J60" s="295" t="n">
        <v>416603</v>
      </c>
      <c r="L60" s="260">
        <f>C60</f>
        <v/>
      </c>
      <c r="M60" s="260">
        <f>VLOOKUP(C60,H:J,2,0)</f>
        <v/>
      </c>
      <c r="N60" s="260">
        <f>VLOOKUP(C60,H:J,3,0)</f>
        <v/>
      </c>
      <c r="Q60" s="515" t="n">
        <v>2022</v>
      </c>
      <c r="R60" s="516" t="inlineStr">
        <is>
          <t>Belize</t>
        </is>
      </c>
      <c r="S60" s="295" t="n">
        <v>290051</v>
      </c>
      <c r="T60" s="295" t="n">
        <v>63168</v>
      </c>
      <c r="U60" s="295" t="n"/>
      <c r="V60" s="515" t="n">
        <v>2021</v>
      </c>
      <c r="W60" s="516" t="inlineStr">
        <is>
          <t>Quênia</t>
        </is>
      </c>
      <c r="X60" s="295" t="n">
        <v>307403</v>
      </c>
      <c r="Y60" s="295" t="n">
        <v>79136</v>
      </c>
      <c r="AA60" s="260">
        <f>R60</f>
        <v/>
      </c>
      <c r="AB60" s="260">
        <f>VLOOKUP(R60,W:Y,2,0)</f>
        <v/>
      </c>
      <c r="AC60" s="260">
        <f>VLOOKUP(R60,W:Y,3,0)</f>
        <v/>
      </c>
      <c r="AF60" s="515" t="n">
        <v>2022</v>
      </c>
      <c r="AG60" s="516" t="inlineStr">
        <is>
          <t>Vietnã</t>
        </is>
      </c>
      <c r="AH60" s="295" t="n">
        <v>368736</v>
      </c>
      <c r="AI60" s="295" t="n">
        <v>131739</v>
      </c>
      <c r="AK60" s="260">
        <f>R60</f>
        <v/>
      </c>
      <c r="AL60" s="260">
        <f>VLOOKUP(R60,AG:AI,2,0)</f>
        <v/>
      </c>
      <c r="AM60" s="260">
        <f>VLOOKUP(R60,AG:AI,3,0)</f>
        <v/>
      </c>
      <c r="AR60" s="520" t="n"/>
      <c r="AS60" s="521" t="n"/>
      <c r="AT60" s="295" t="n"/>
      <c r="AU60" s="295" t="n"/>
      <c r="AV60" s="295" t="n"/>
      <c r="AW60" s="520" t="n"/>
      <c r="AX60" s="521" t="n"/>
      <c r="AY60" s="295" t="n"/>
      <c r="AZ60" s="295" t="n"/>
      <c r="BG60" s="520" t="n"/>
      <c r="BH60" s="521" t="n"/>
      <c r="BI60" s="295" t="n"/>
      <c r="BJ60" s="295" t="n"/>
      <c r="BK60" s="295" t="n"/>
      <c r="BL60" s="520" t="n"/>
      <c r="BM60" s="521" t="n"/>
      <c r="BN60" s="295" t="n"/>
      <c r="BO60" s="295" t="n"/>
      <c r="BV60" s="520" t="n"/>
      <c r="BW60" s="521" t="n"/>
      <c r="BX60" s="295" t="n"/>
      <c r="BY60" s="295" t="n"/>
    </row>
    <row r="61" ht="13.5" customHeight="1" s="261">
      <c r="B61" s="515" t="n">
        <v>2022</v>
      </c>
      <c r="C61" s="516" t="inlineStr">
        <is>
          <t>África do Sul</t>
        </is>
      </c>
      <c r="D61" s="295" t="n">
        <v>1684687</v>
      </c>
      <c r="E61" s="295" t="n">
        <v>531525</v>
      </c>
      <c r="F61" s="295" t="n"/>
      <c r="G61" s="515" t="n">
        <v>2021</v>
      </c>
      <c r="H61" s="516" t="inlineStr">
        <is>
          <t>Barein</t>
        </is>
      </c>
      <c r="I61" s="295" t="n">
        <v>1306399</v>
      </c>
      <c r="J61" s="295" t="n">
        <v>278210</v>
      </c>
      <c r="L61" s="260">
        <f>C61</f>
        <v/>
      </c>
      <c r="M61" s="260">
        <f>VLOOKUP(C61,H:J,2,0)</f>
        <v/>
      </c>
      <c r="N61" s="260">
        <f>VLOOKUP(C61,H:J,3,0)</f>
        <v/>
      </c>
      <c r="Q61" s="515" t="n">
        <v>2022</v>
      </c>
      <c r="R61" s="516" t="inlineStr">
        <is>
          <t>Guiné</t>
        </is>
      </c>
      <c r="S61" s="295" t="n">
        <v>284904</v>
      </c>
      <c r="T61" s="295" t="n">
        <v>140979</v>
      </c>
      <c r="U61" s="295" t="n"/>
      <c r="V61" s="515" t="n">
        <v>2021</v>
      </c>
      <c r="W61" s="516" t="inlineStr">
        <is>
          <t>Bolívia</t>
        </is>
      </c>
      <c r="X61" s="295" t="n">
        <v>272043</v>
      </c>
      <c r="Y61" s="295" t="n">
        <v>165044</v>
      </c>
      <c r="AA61" s="260">
        <f>R61</f>
        <v/>
      </c>
      <c r="AB61" s="260">
        <f>VLOOKUP(R61,W:Y,2,0)</f>
        <v/>
      </c>
      <c r="AC61" s="260">
        <f>VLOOKUP(R61,W:Y,3,0)</f>
        <v/>
      </c>
      <c r="AF61" s="515" t="n">
        <v>2022</v>
      </c>
      <c r="AG61" s="516" t="inlineStr">
        <is>
          <t>Macau</t>
        </is>
      </c>
      <c r="AH61" s="295" t="n">
        <v>354342</v>
      </c>
      <c r="AI61" s="295" t="n">
        <v>54652</v>
      </c>
      <c r="AK61" s="260">
        <f>R61</f>
        <v/>
      </c>
      <c r="AL61" s="260">
        <f>VLOOKUP(R61,AG:AI,2,0)</f>
        <v/>
      </c>
      <c r="AM61" s="260">
        <f>VLOOKUP(R61,AG:AI,3,0)</f>
        <v/>
      </c>
      <c r="AR61" s="520" t="n"/>
      <c r="AS61" s="521" t="n"/>
      <c r="AT61" s="295" t="n"/>
      <c r="AU61" s="295" t="n"/>
      <c r="AV61" s="295" t="n"/>
      <c r="AW61" s="520" t="n"/>
      <c r="AX61" s="521" t="n"/>
      <c r="AY61" s="295" t="n"/>
      <c r="AZ61" s="295" t="n"/>
      <c r="BG61" s="520" t="n"/>
      <c r="BH61" s="521" t="n"/>
      <c r="BI61" s="295" t="n"/>
      <c r="BJ61" s="295" t="n"/>
      <c r="BK61" s="295" t="n"/>
      <c r="BL61" s="520" t="n"/>
      <c r="BM61" s="521" t="n"/>
      <c r="BN61" s="295" t="n"/>
      <c r="BO61" s="295" t="n"/>
      <c r="BV61" s="520" t="n"/>
      <c r="BW61" s="521" t="n"/>
      <c r="BX61" s="295" t="n"/>
      <c r="BY61" s="295" t="n"/>
    </row>
    <row r="62" ht="13.5" customHeight="1" s="261">
      <c r="B62" s="515" t="n">
        <v>2022</v>
      </c>
      <c r="C62" s="516" t="inlineStr">
        <is>
          <t>Mayotte</t>
        </is>
      </c>
      <c r="D62" s="295" t="n">
        <v>1632744</v>
      </c>
      <c r="E62" s="295" t="n">
        <v>380701</v>
      </c>
      <c r="F62" s="295" t="n"/>
      <c r="G62" s="515" t="n">
        <v>2021</v>
      </c>
      <c r="H62" s="516" t="inlineStr">
        <is>
          <t>Guiné</t>
        </is>
      </c>
      <c r="I62" s="295" t="n">
        <v>1178923</v>
      </c>
      <c r="J62" s="295" t="n">
        <v>689563</v>
      </c>
      <c r="L62" s="260">
        <f>C62</f>
        <v/>
      </c>
      <c r="M62" s="260">
        <f>VLOOKUP(C62,H:J,2,0)</f>
        <v/>
      </c>
      <c r="N62" s="260">
        <f>VLOOKUP(C62,H:J,3,0)</f>
        <v/>
      </c>
      <c r="Q62" s="515" t="n">
        <v>2022</v>
      </c>
      <c r="R62" s="516" t="inlineStr">
        <is>
          <t>Romênia</t>
        </is>
      </c>
      <c r="S62" s="295" t="n">
        <v>283868</v>
      </c>
      <c r="T62" s="295" t="n">
        <v>65880</v>
      </c>
      <c r="U62" s="295" t="n"/>
      <c r="V62" s="515" t="n">
        <v>2021</v>
      </c>
      <c r="W62" s="516" t="inlineStr">
        <is>
          <t>Gabão</t>
        </is>
      </c>
      <c r="X62" s="295" t="n">
        <v>227652</v>
      </c>
      <c r="Y62" s="295" t="n">
        <v>76711</v>
      </c>
      <c r="AA62" s="260">
        <f>R62</f>
        <v/>
      </c>
      <c r="AB62" s="260">
        <f>VLOOKUP(R62,W:Y,2,0)</f>
        <v/>
      </c>
      <c r="AC62" s="260">
        <f>VLOOKUP(R62,W:Y,3,0)</f>
        <v/>
      </c>
      <c r="AF62" s="515" t="n">
        <v>2022</v>
      </c>
      <c r="AG62" s="516" t="inlineStr">
        <is>
          <t>Ucrânia</t>
        </is>
      </c>
      <c r="AH62" s="295" t="n">
        <v>344940</v>
      </c>
      <c r="AI62" s="295" t="n">
        <v>80000</v>
      </c>
      <c r="AK62" s="260">
        <f>R62</f>
        <v/>
      </c>
      <c r="AL62" s="260">
        <f>VLOOKUP(R62,AG:AI,2,0)</f>
        <v/>
      </c>
      <c r="AM62" s="260">
        <f>VLOOKUP(R62,AG:AI,3,0)</f>
        <v/>
      </c>
      <c r="AR62" s="520" t="n"/>
      <c r="AS62" s="521" t="n"/>
      <c r="AT62" s="295" t="n"/>
      <c r="AU62" s="295" t="n"/>
      <c r="AV62" s="295" t="n"/>
      <c r="AW62" s="520" t="n"/>
      <c r="AX62" s="521" t="n"/>
      <c r="AY62" s="295" t="n"/>
      <c r="AZ62" s="295" t="n"/>
      <c r="BG62" s="520" t="n"/>
      <c r="BH62" s="521" t="n"/>
      <c r="BI62" s="295" t="n"/>
      <c r="BJ62" s="295" t="n"/>
      <c r="BK62" s="295" t="n"/>
      <c r="BL62" s="520" t="n"/>
      <c r="BM62" s="521" t="n"/>
      <c r="BN62" s="295" t="n"/>
      <c r="BO62" s="295" t="n"/>
      <c r="BV62" s="520" t="n"/>
      <c r="BW62" s="521" t="n"/>
      <c r="BX62" s="295" t="n"/>
      <c r="BY62" s="295" t="n"/>
    </row>
    <row r="63" ht="13.5" customHeight="1" s="261">
      <c r="B63" s="515" t="n">
        <v>2022</v>
      </c>
      <c r="C63" s="516" t="inlineStr">
        <is>
          <t>Cabo Verde</t>
        </is>
      </c>
      <c r="D63" s="295" t="n">
        <v>1592445</v>
      </c>
      <c r="E63" s="295" t="n">
        <v>227316</v>
      </c>
      <c r="F63" s="295" t="n"/>
      <c r="G63" s="515" t="n">
        <v>2021</v>
      </c>
      <c r="H63" s="516" t="inlineStr">
        <is>
          <t>Barbados</t>
        </is>
      </c>
      <c r="I63" s="295" t="n">
        <v>957328</v>
      </c>
      <c r="J63" s="295" t="n">
        <v>220833</v>
      </c>
      <c r="L63" s="260">
        <f>C63</f>
        <v/>
      </c>
      <c r="M63" s="260">
        <f>VLOOKUP(C63,H:J,2,0)</f>
        <v/>
      </c>
      <c r="N63" s="260">
        <f>VLOOKUP(C63,H:J,3,0)</f>
        <v/>
      </c>
      <c r="Q63" s="515" t="n">
        <v>2022</v>
      </c>
      <c r="R63" s="516" t="inlineStr">
        <is>
          <t>Maurício</t>
        </is>
      </c>
      <c r="S63" s="295" t="n">
        <v>268144</v>
      </c>
      <c r="T63" s="295" t="n">
        <v>58010</v>
      </c>
      <c r="U63" s="295" t="n"/>
      <c r="V63" s="515" t="n">
        <v>2021</v>
      </c>
      <c r="W63" s="516" t="inlineStr">
        <is>
          <t>Coreia do Sul</t>
        </is>
      </c>
      <c r="X63" s="295" t="n">
        <v>195922</v>
      </c>
      <c r="Y63" s="295" t="n">
        <v>47241</v>
      </c>
      <c r="AA63" s="260">
        <f>R63</f>
        <v/>
      </c>
      <c r="AB63" s="260">
        <f>VLOOKUP(R63,W:Y,2,0)</f>
        <v/>
      </c>
      <c r="AC63" s="260">
        <f>VLOOKUP(R63,W:Y,3,0)</f>
        <v/>
      </c>
      <c r="AF63" s="515" t="n">
        <v>2022</v>
      </c>
      <c r="AG63" s="516" t="inlineStr">
        <is>
          <t>Cabo Verde</t>
        </is>
      </c>
      <c r="AH63" s="295" t="n">
        <v>331980</v>
      </c>
      <c r="AI63" s="295" t="n">
        <v>44891</v>
      </c>
      <c r="AK63" s="260">
        <f>R63</f>
        <v/>
      </c>
      <c r="AL63" s="260">
        <f>VLOOKUP(R63,AG:AI,2,0)</f>
        <v/>
      </c>
      <c r="AM63" s="260">
        <f>VLOOKUP(R63,AG:AI,3,0)</f>
        <v/>
      </c>
      <c r="AR63" s="520" t="n"/>
      <c r="AS63" s="521" t="n"/>
      <c r="AT63" s="295" t="n"/>
      <c r="AU63" s="295" t="n"/>
      <c r="AV63" s="295" t="n"/>
      <c r="AW63" s="520" t="n"/>
      <c r="AX63" s="521" t="n"/>
      <c r="AY63" s="295" t="n"/>
      <c r="AZ63" s="295" t="n"/>
      <c r="BG63" s="520" t="n"/>
      <c r="BH63" s="521" t="n"/>
      <c r="BI63" s="295" t="n"/>
      <c r="BJ63" s="295" t="n"/>
      <c r="BK63" s="295" t="n"/>
      <c r="BL63" s="520" t="n"/>
      <c r="BM63" s="521" t="n"/>
      <c r="BN63" s="295" t="n"/>
      <c r="BO63" s="295" t="n"/>
      <c r="BV63" s="520" t="n"/>
      <c r="BW63" s="521" t="n"/>
      <c r="BX63" s="295" t="n"/>
      <c r="BY63" s="295" t="n"/>
    </row>
    <row r="64" ht="13.5" customHeight="1" s="261">
      <c r="B64" s="515" t="n">
        <v>2022</v>
      </c>
      <c r="C64" s="516" t="inlineStr">
        <is>
          <t>Coreia do Sul</t>
        </is>
      </c>
      <c r="D64" s="295" t="n">
        <v>1508555</v>
      </c>
      <c r="E64" s="295" t="n">
        <v>268107</v>
      </c>
      <c r="F64" s="295" t="n"/>
      <c r="G64" s="515" t="n">
        <v>2021</v>
      </c>
      <c r="H64" s="516" t="inlineStr">
        <is>
          <t>França</t>
        </is>
      </c>
      <c r="I64" s="295" t="n">
        <v>871429</v>
      </c>
      <c r="J64" s="295" t="n">
        <v>198275</v>
      </c>
      <c r="L64" s="260">
        <f>C64</f>
        <v/>
      </c>
      <c r="M64" s="260">
        <f>VLOOKUP(C64,H:J,2,0)</f>
        <v/>
      </c>
      <c r="N64" s="260">
        <f>VLOOKUP(C64,H:J,3,0)</f>
        <v/>
      </c>
      <c r="Q64" s="515" t="n">
        <v>2022</v>
      </c>
      <c r="R64" s="516" t="inlineStr">
        <is>
          <t>França</t>
        </is>
      </c>
      <c r="S64" s="295" t="n">
        <v>257838</v>
      </c>
      <c r="T64" s="295" t="n">
        <v>62020</v>
      </c>
      <c r="U64" s="295" t="n"/>
      <c r="V64" s="515" t="n">
        <v>2021</v>
      </c>
      <c r="W64" s="516" t="inlineStr">
        <is>
          <t>Gâmbia</t>
        </is>
      </c>
      <c r="X64" s="295" t="n">
        <v>191820</v>
      </c>
      <c r="Y64" s="295" t="n">
        <v>91784</v>
      </c>
      <c r="AA64" s="260">
        <f>R64</f>
        <v/>
      </c>
      <c r="AB64" s="260">
        <f>VLOOKUP(R64,W:Y,2,0)</f>
        <v/>
      </c>
      <c r="AC64" s="260">
        <f>VLOOKUP(R64,W:Y,3,0)</f>
        <v/>
      </c>
      <c r="AF64" s="515" t="n">
        <v>2022</v>
      </c>
      <c r="AG64" s="516" t="inlineStr">
        <is>
          <t>Malta</t>
        </is>
      </c>
      <c r="AH64" s="295" t="n">
        <v>322712</v>
      </c>
      <c r="AI64" s="295" t="n">
        <v>49215</v>
      </c>
      <c r="AK64" s="260">
        <f>R64</f>
        <v/>
      </c>
      <c r="AL64" s="260">
        <f>VLOOKUP(R64,AG:AI,2,0)</f>
        <v/>
      </c>
      <c r="AM64" s="260">
        <f>VLOOKUP(R64,AG:AI,3,0)</f>
        <v/>
      </c>
      <c r="AR64" s="520" t="n"/>
      <c r="AS64" s="521" t="n"/>
      <c r="AT64" s="295" t="n"/>
      <c r="AU64" s="295" t="n"/>
      <c r="AV64" s="295" t="n"/>
      <c r="AW64" s="520" t="n"/>
      <c r="AX64" s="521" t="n"/>
      <c r="AY64" s="295" t="n"/>
      <c r="AZ64" s="295" t="n"/>
      <c r="BG64" s="520" t="n"/>
      <c r="BH64" s="521" t="n"/>
      <c r="BI64" s="295" t="n"/>
      <c r="BJ64" s="295" t="n"/>
      <c r="BK64" s="295" t="n"/>
      <c r="BL64" s="520" t="n"/>
      <c r="BM64" s="521" t="n"/>
      <c r="BN64" s="295" t="n"/>
      <c r="BO64" s="295" t="n"/>
      <c r="BV64" s="520" t="n"/>
      <c r="BW64" s="521" t="n"/>
      <c r="BX64" s="295" t="n"/>
      <c r="BY64" s="295" t="n"/>
    </row>
    <row r="65" ht="13.5" customHeight="1" s="261">
      <c r="B65" s="515" t="n">
        <v>2022</v>
      </c>
      <c r="C65" s="516" t="inlineStr">
        <is>
          <t>França</t>
        </is>
      </c>
      <c r="D65" s="295" t="n">
        <v>1493767</v>
      </c>
      <c r="E65" s="295" t="n">
        <v>307017</v>
      </c>
      <c r="F65" s="295" t="n"/>
      <c r="G65" s="515" t="n">
        <v>2021</v>
      </c>
      <c r="H65" s="516" t="inlineStr">
        <is>
          <t>Maurício</t>
        </is>
      </c>
      <c r="I65" s="295" t="n">
        <v>865545</v>
      </c>
      <c r="J65" s="295" t="n">
        <v>208165</v>
      </c>
      <c r="L65" s="260">
        <f>C65</f>
        <v/>
      </c>
      <c r="M65" s="260">
        <f>VLOOKUP(C65,H:J,2,0)</f>
        <v/>
      </c>
      <c r="N65" s="260">
        <f>VLOOKUP(C65,H:J,3,0)</f>
        <v/>
      </c>
      <c r="Q65" s="515" t="n">
        <v>2022</v>
      </c>
      <c r="R65" s="516" t="inlineStr">
        <is>
          <t>Finlândia</t>
        </is>
      </c>
      <c r="S65" s="295" t="n">
        <v>252357</v>
      </c>
      <c r="T65" s="295" t="n">
        <v>14930</v>
      </c>
      <c r="U65" s="295" t="n"/>
      <c r="V65" s="515" t="n">
        <v>2021</v>
      </c>
      <c r="W65" s="516" t="inlineStr">
        <is>
          <t>Azerbaijão</t>
        </is>
      </c>
      <c r="X65" s="295" t="n">
        <v>188343</v>
      </c>
      <c r="Y65" s="295" t="n">
        <v>22003</v>
      </c>
      <c r="AA65" s="260">
        <f>R65</f>
        <v/>
      </c>
      <c r="AB65" s="260">
        <f>VLOOKUP(R65,W:Y,2,0)</f>
        <v/>
      </c>
      <c r="AC65" s="260">
        <f>VLOOKUP(R65,W:Y,3,0)</f>
        <v/>
      </c>
      <c r="AF65" s="515" t="n">
        <v>2022</v>
      </c>
      <c r="AG65" s="516" t="inlineStr">
        <is>
          <t>Barbados</t>
        </is>
      </c>
      <c r="AH65" s="295" t="n">
        <v>310404</v>
      </c>
      <c r="AI65" s="295" t="n">
        <v>64809</v>
      </c>
      <c r="AK65" s="260">
        <f>R65</f>
        <v/>
      </c>
      <c r="AL65" s="260">
        <f>VLOOKUP(R65,AG:AI,2,0)</f>
        <v/>
      </c>
      <c r="AM65" s="260">
        <f>VLOOKUP(R65,AG:AI,3,0)</f>
        <v/>
      </c>
      <c r="AR65" s="520" t="n"/>
      <c r="AS65" s="521" t="n"/>
      <c r="AT65" s="295" t="n"/>
      <c r="AU65" s="295" t="n"/>
      <c r="AV65" s="295" t="n"/>
      <c r="AW65" s="520" t="n"/>
      <c r="AX65" s="521" t="n"/>
      <c r="AY65" s="295" t="n"/>
      <c r="AZ65" s="295" t="n"/>
      <c r="BG65" s="520" t="n"/>
      <c r="BH65" s="521" t="n"/>
      <c r="BI65" s="295" t="n"/>
      <c r="BJ65" s="295" t="n"/>
      <c r="BK65" s="295" t="n"/>
      <c r="BL65" s="520" t="n"/>
      <c r="BM65" s="521" t="n"/>
      <c r="BN65" s="295" t="n"/>
      <c r="BO65" s="295" t="n"/>
      <c r="BV65" s="520" t="n"/>
      <c r="BW65" s="521" t="n"/>
      <c r="BX65" s="295" t="n"/>
      <c r="BY65" s="295" t="n"/>
    </row>
    <row r="66" ht="13.5" customHeight="1" s="261">
      <c r="B66" s="515" t="n">
        <v>2022</v>
      </c>
      <c r="C66" s="516" t="inlineStr">
        <is>
          <t>Bolívia</t>
        </is>
      </c>
      <c r="D66" s="295" t="n">
        <v>1436444</v>
      </c>
      <c r="E66" s="295" t="n">
        <v>702899</v>
      </c>
      <c r="F66" s="295" t="n"/>
      <c r="G66" s="515" t="n">
        <v>2021</v>
      </c>
      <c r="H66" s="516" t="inlineStr">
        <is>
          <t>Quênia</t>
        </is>
      </c>
      <c r="I66" s="295" t="n">
        <v>808944</v>
      </c>
      <c r="J66" s="295" t="n">
        <v>206322</v>
      </c>
      <c r="L66" s="260">
        <f>C66</f>
        <v/>
      </c>
      <c r="M66" s="260">
        <f>VLOOKUP(C66,H:J,2,0)</f>
        <v/>
      </c>
      <c r="N66" s="260">
        <f>VLOOKUP(C66,H:J,3,0)</f>
        <v/>
      </c>
      <c r="Q66" s="515" t="n">
        <v>2022</v>
      </c>
      <c r="R66" s="516" t="inlineStr">
        <is>
          <t>Butão</t>
        </is>
      </c>
      <c r="S66" s="295" t="n">
        <v>242641</v>
      </c>
      <c r="T66" s="295" t="n">
        <v>81251</v>
      </c>
      <c r="U66" s="295" t="n"/>
      <c r="V66" s="515" t="n">
        <v>2021</v>
      </c>
      <c r="W66" s="516" t="inlineStr">
        <is>
          <t>Tanzânia</t>
        </is>
      </c>
      <c r="X66" s="295" t="n">
        <v>154148</v>
      </c>
      <c r="Y66" s="295" t="n">
        <v>39624</v>
      </c>
      <c r="AA66" s="260">
        <f>R66</f>
        <v/>
      </c>
      <c r="AB66" s="260">
        <f>VLOOKUP(R66,W:Y,2,0)</f>
        <v/>
      </c>
      <c r="AC66" s="260">
        <f>VLOOKUP(R66,W:Y,3,0)</f>
        <v/>
      </c>
      <c r="AF66" s="515" t="n">
        <v>2022</v>
      </c>
      <c r="AG66" s="516" t="inlineStr">
        <is>
          <t>Senegal</t>
        </is>
      </c>
      <c r="AH66" s="295" t="n">
        <v>300132</v>
      </c>
      <c r="AI66" s="295" t="n">
        <v>54485</v>
      </c>
      <c r="AK66" s="260">
        <f>R66</f>
        <v/>
      </c>
      <c r="AL66" s="260">
        <f>VLOOKUP(R66,AG:AI,2,0)</f>
        <v/>
      </c>
      <c r="AM66" s="260">
        <f>VLOOKUP(R66,AG:AI,3,0)</f>
        <v/>
      </c>
      <c r="AR66" s="520" t="n"/>
      <c r="AS66" s="521" t="n"/>
      <c r="AT66" s="295" t="n"/>
      <c r="AU66" s="295" t="n"/>
      <c r="AV66" s="295" t="n"/>
      <c r="AW66" s="520" t="n"/>
      <c r="AX66" s="521" t="n"/>
      <c r="AY66" s="295" t="n"/>
      <c r="AZ66" s="295" t="n"/>
      <c r="BG66" s="520" t="n"/>
      <c r="BH66" s="521" t="n"/>
      <c r="BI66" s="295" t="n"/>
      <c r="BJ66" s="295" t="n"/>
      <c r="BK66" s="295" t="n"/>
      <c r="BL66" s="520" t="n"/>
      <c r="BM66" s="521" t="n"/>
      <c r="BN66" s="295" t="n"/>
      <c r="BO66" s="295" t="n"/>
      <c r="BV66" s="520" t="n"/>
      <c r="BW66" s="521" t="n"/>
      <c r="BX66" s="295" t="n"/>
      <c r="BY66" s="295" t="n"/>
    </row>
    <row r="67" ht="13.5" customHeight="1" s="261">
      <c r="B67" s="515" t="n">
        <v>2022</v>
      </c>
      <c r="C67" s="516" t="inlineStr">
        <is>
          <t>Iraque</t>
        </is>
      </c>
      <c r="D67" s="295" t="n">
        <v>1429772</v>
      </c>
      <c r="E67" s="295" t="n">
        <v>336433</v>
      </c>
      <c r="F67" s="295" t="n"/>
      <c r="G67" s="515" t="n">
        <v>2021</v>
      </c>
      <c r="H67" s="516" t="inlineStr">
        <is>
          <t>Malta</t>
        </is>
      </c>
      <c r="I67" s="295" t="n">
        <v>805430</v>
      </c>
      <c r="J67" s="295" t="n">
        <v>130256</v>
      </c>
      <c r="L67" s="260">
        <f>C67</f>
        <v/>
      </c>
      <c r="M67" s="260">
        <f>VLOOKUP(C67,H:J,2,0)</f>
        <v/>
      </c>
      <c r="N67" s="260">
        <f>VLOOKUP(C67,H:J,3,0)</f>
        <v/>
      </c>
      <c r="Q67" s="515" t="n">
        <v>2022</v>
      </c>
      <c r="R67" s="516" t="inlineStr">
        <is>
          <t>Cabo Verde</t>
        </is>
      </c>
      <c r="S67" s="295" t="n">
        <v>239765</v>
      </c>
      <c r="T67" s="295" t="n">
        <v>24707</v>
      </c>
      <c r="U67" s="295" t="n"/>
      <c r="V67" s="515" t="n">
        <v>2021</v>
      </c>
      <c r="W67" s="516" t="inlineStr">
        <is>
          <t>Nova Zelândia</t>
        </is>
      </c>
      <c r="X67" s="295" t="n">
        <v>150662</v>
      </c>
      <c r="Y67" s="295" t="n">
        <v>37114</v>
      </c>
      <c r="AA67" s="260">
        <f>R67</f>
        <v/>
      </c>
      <c r="AB67" s="260">
        <f>VLOOKUP(R67,W:Y,2,0)</f>
        <v/>
      </c>
      <c r="AC67" s="260">
        <f>VLOOKUP(R67,W:Y,3,0)</f>
        <v/>
      </c>
      <c r="AF67" s="515" t="n">
        <v>2022</v>
      </c>
      <c r="AG67" s="516" t="inlineStr">
        <is>
          <t>Japão</t>
        </is>
      </c>
      <c r="AH67" s="295" t="n">
        <v>292408</v>
      </c>
      <c r="AI67" s="295" t="n">
        <v>57670</v>
      </c>
      <c r="AK67" s="260">
        <f>R67</f>
        <v/>
      </c>
      <c r="AL67" s="260">
        <f>VLOOKUP(R67,AG:AI,2,0)</f>
        <v/>
      </c>
      <c r="AM67" s="260">
        <f>VLOOKUP(R67,AG:AI,3,0)</f>
        <v/>
      </c>
      <c r="AR67" s="520" t="n"/>
      <c r="AS67" s="521" t="n"/>
      <c r="AT67" s="295" t="n"/>
      <c r="AU67" s="295" t="n"/>
      <c r="AV67" s="295" t="n"/>
      <c r="AW67" s="520" t="n"/>
      <c r="AX67" s="521" t="n"/>
      <c r="AY67" s="295" t="n"/>
      <c r="AZ67" s="295" t="n"/>
      <c r="BG67" s="520" t="n"/>
      <c r="BH67" s="521" t="n"/>
      <c r="BI67" s="295" t="n"/>
      <c r="BJ67" s="295" t="n"/>
      <c r="BK67" s="295" t="n"/>
      <c r="BL67" s="520" t="n"/>
      <c r="BM67" s="521" t="n"/>
      <c r="BN67" s="295" t="n"/>
      <c r="BO67" s="295" t="n"/>
      <c r="BV67" s="520" t="n"/>
      <c r="BW67" s="521" t="n"/>
      <c r="BX67" s="295" t="n"/>
      <c r="BY67" s="295" t="n"/>
    </row>
    <row r="68" ht="13.5" customHeight="1" s="261">
      <c r="B68" s="515" t="n">
        <v>2022</v>
      </c>
      <c r="C68" s="516" t="inlineStr">
        <is>
          <t>Nigéria</t>
        </is>
      </c>
      <c r="D68" s="295" t="n">
        <v>1411349</v>
      </c>
      <c r="E68" s="295" t="n">
        <v>402204</v>
      </c>
      <c r="F68" s="295" t="n"/>
      <c r="G68" s="515" t="n">
        <v>2021</v>
      </c>
      <c r="H68" s="516" t="inlineStr">
        <is>
          <t>Bolívia</t>
        </is>
      </c>
      <c r="I68" s="295" t="n">
        <v>779005</v>
      </c>
      <c r="J68" s="295" t="n">
        <v>476158</v>
      </c>
      <c r="L68" s="260">
        <f>C68</f>
        <v/>
      </c>
      <c r="M68" s="260">
        <f>VLOOKUP(C68,H:J,2,0)</f>
        <v/>
      </c>
      <c r="N68" s="260">
        <f>VLOOKUP(C68,H:J,3,0)</f>
        <v/>
      </c>
      <c r="Q68" s="515" t="n">
        <v>2022</v>
      </c>
      <c r="R68" s="516" t="inlineStr">
        <is>
          <t>Malta</t>
        </is>
      </c>
      <c r="S68" s="295" t="n">
        <v>234173</v>
      </c>
      <c r="T68" s="295" t="n">
        <v>39018</v>
      </c>
      <c r="U68" s="295" t="n"/>
      <c r="V68" s="515" t="n">
        <v>2021</v>
      </c>
      <c r="W68" s="516" t="inlineStr">
        <is>
          <t>Vietnã</t>
        </is>
      </c>
      <c r="X68" s="295" t="n">
        <v>148406</v>
      </c>
      <c r="Y68" s="295" t="n">
        <v>53643</v>
      </c>
      <c r="AA68" s="260">
        <f>R68</f>
        <v/>
      </c>
      <c r="AB68" s="260">
        <f>VLOOKUP(R68,W:Y,2,0)</f>
        <v/>
      </c>
      <c r="AC68" s="260">
        <f>VLOOKUP(R68,W:Y,3,0)</f>
        <v/>
      </c>
      <c r="AF68" s="515" t="n">
        <v>2022</v>
      </c>
      <c r="AG68" s="516" t="inlineStr">
        <is>
          <t>Tunísia</t>
        </is>
      </c>
      <c r="AH68" s="295" t="n">
        <v>278310</v>
      </c>
      <c r="AI68" s="295" t="n">
        <v>54942</v>
      </c>
      <c r="AK68" s="260">
        <f>R68</f>
        <v/>
      </c>
      <c r="AL68" s="260">
        <f>VLOOKUP(R68,AG:AI,2,0)</f>
        <v/>
      </c>
      <c r="AM68" s="260">
        <f>VLOOKUP(R68,AG:AI,3,0)</f>
        <v/>
      </c>
      <c r="AR68" s="520" t="n"/>
      <c r="AS68" s="521" t="n"/>
      <c r="AT68" s="295" t="n"/>
      <c r="AU68" s="295" t="n"/>
      <c r="AV68" s="295" t="n"/>
      <c r="AW68" s="520" t="n"/>
      <c r="AX68" s="521" t="n"/>
      <c r="AY68" s="295" t="n"/>
      <c r="AZ68" s="295" t="n"/>
      <c r="BG68" s="520" t="n"/>
      <c r="BH68" s="521" t="n"/>
      <c r="BI68" s="295" t="n"/>
      <c r="BJ68" s="295" t="n"/>
      <c r="BK68" s="295" t="n"/>
      <c r="BL68" s="520" t="n"/>
      <c r="BM68" s="521" t="n"/>
      <c r="BN68" s="295" t="n"/>
      <c r="BO68" s="295" t="n"/>
      <c r="BV68" s="520" t="n"/>
      <c r="BW68" s="521" t="n"/>
      <c r="BX68" s="295" t="n"/>
      <c r="BY68" s="295" t="n"/>
    </row>
    <row r="69" ht="13.5" customHeight="1" s="261">
      <c r="B69" s="515" t="n">
        <v>2022</v>
      </c>
      <c r="C69" s="516" t="inlineStr">
        <is>
          <t>Malta</t>
        </is>
      </c>
      <c r="D69" s="295" t="n">
        <v>1341583</v>
      </c>
      <c r="E69" s="295" t="n">
        <v>231714</v>
      </c>
      <c r="F69" s="295" t="n"/>
      <c r="G69" s="515" t="n">
        <v>2021</v>
      </c>
      <c r="H69" s="516" t="inlineStr">
        <is>
          <t>Coreia do Sul</t>
        </is>
      </c>
      <c r="I69" s="295" t="n">
        <v>666518</v>
      </c>
      <c r="J69" s="295" t="n">
        <v>168950</v>
      </c>
      <c r="L69" s="260">
        <f>C69</f>
        <v/>
      </c>
      <c r="M69" s="260">
        <f>VLOOKUP(C69,H:J,2,0)</f>
        <v/>
      </c>
      <c r="N69" s="260">
        <f>VLOOKUP(C69,H:J,3,0)</f>
        <v/>
      </c>
      <c r="Q69" s="515" t="n">
        <v>2022</v>
      </c>
      <c r="R69" s="516" t="inlineStr">
        <is>
          <t>Grécia</t>
        </is>
      </c>
      <c r="S69" s="295" t="n">
        <v>218014</v>
      </c>
      <c r="T69" s="295" t="n">
        <v>37795</v>
      </c>
      <c r="U69" s="295" t="n"/>
      <c r="V69" s="515" t="n">
        <v>2021</v>
      </c>
      <c r="W69" s="516" t="inlineStr">
        <is>
          <t>Maldivas</t>
        </is>
      </c>
      <c r="X69" s="295" t="n">
        <v>147425</v>
      </c>
      <c r="Y69" s="295" t="n">
        <v>25659</v>
      </c>
      <c r="AA69" s="260">
        <f>R69</f>
        <v/>
      </c>
      <c r="AB69" s="260">
        <f>VLOOKUP(R69,W:Y,2,0)</f>
        <v/>
      </c>
      <c r="AC69" s="260">
        <f>VLOOKUP(R69,W:Y,3,0)</f>
        <v/>
      </c>
      <c r="AF69" s="515" t="n">
        <v>2022</v>
      </c>
      <c r="AG69" s="516" t="inlineStr">
        <is>
          <t>Libéria</t>
        </is>
      </c>
      <c r="AH69" s="295" t="n">
        <v>264376</v>
      </c>
      <c r="AI69" s="295" t="n">
        <v>226301</v>
      </c>
      <c r="AK69" s="260">
        <f>R69</f>
        <v/>
      </c>
      <c r="AL69" s="260">
        <f>VLOOKUP(R69,AG:AI,2,0)</f>
        <v/>
      </c>
      <c r="AM69" s="260">
        <f>VLOOKUP(R69,AG:AI,3,0)</f>
        <v/>
      </c>
      <c r="AR69" s="520" t="n"/>
      <c r="AS69" s="521" t="n"/>
      <c r="AT69" s="295" t="n"/>
      <c r="AU69" s="295" t="n"/>
      <c r="AV69" s="295" t="n"/>
      <c r="AW69" s="520" t="n"/>
      <c r="AX69" s="521" t="n"/>
      <c r="AY69" s="295" t="n"/>
      <c r="AZ69" s="295" t="n"/>
      <c r="BG69" s="520" t="n"/>
      <c r="BH69" s="521" t="n"/>
      <c r="BI69" s="295" t="n"/>
      <c r="BJ69" s="295" t="n"/>
      <c r="BK69" s="295" t="n"/>
      <c r="BL69" s="520" t="n"/>
      <c r="BM69" s="521" t="n"/>
      <c r="BN69" s="295" t="n"/>
      <c r="BO69" s="295" t="n"/>
      <c r="BV69" s="520" t="n"/>
      <c r="BW69" s="521" t="n"/>
      <c r="BX69" s="295" t="n"/>
      <c r="BY69" s="295" t="n"/>
    </row>
    <row r="70" ht="13.5" customHeight="1" s="261">
      <c r="B70" s="515" t="n">
        <v>2022</v>
      </c>
      <c r="C70" s="516" t="inlineStr">
        <is>
          <t>Libéria</t>
        </is>
      </c>
      <c r="D70" s="295" t="n">
        <v>1322020</v>
      </c>
      <c r="E70" s="295" t="n">
        <v>789062</v>
      </c>
      <c r="F70" s="295" t="n"/>
      <c r="G70" s="515" t="n">
        <v>2021</v>
      </c>
      <c r="H70" s="516" t="inlineStr">
        <is>
          <t>Maldivas</t>
        </is>
      </c>
      <c r="I70" s="295" t="n">
        <v>607782</v>
      </c>
      <c r="J70" s="295" t="n">
        <v>104206</v>
      </c>
      <c r="L70" s="260">
        <f>C70</f>
        <v/>
      </c>
      <c r="M70" s="260">
        <f>VLOOKUP(C70,H:J,2,0)</f>
        <v/>
      </c>
      <c r="N70" s="260">
        <f>VLOOKUP(C70,H:J,3,0)</f>
        <v/>
      </c>
      <c r="Q70" s="515" t="n">
        <v>2022</v>
      </c>
      <c r="R70" s="516" t="inlineStr">
        <is>
          <t>Cuba</t>
        </is>
      </c>
      <c r="S70" s="295" t="n">
        <v>177437</v>
      </c>
      <c r="T70" s="295" t="n">
        <v>22724</v>
      </c>
      <c r="U70" s="295" t="n"/>
      <c r="V70" s="515" t="n">
        <v>2021</v>
      </c>
      <c r="W70" s="516" t="inlineStr">
        <is>
          <t>Barein</t>
        </is>
      </c>
      <c r="X70" s="295" t="n">
        <v>144727</v>
      </c>
      <c r="Y70" s="295" t="n">
        <v>27517</v>
      </c>
      <c r="AA70" s="260">
        <f>R70</f>
        <v/>
      </c>
      <c r="AB70" s="260">
        <f>VLOOKUP(R70,W:Y,2,0)</f>
        <v/>
      </c>
      <c r="AC70" s="260">
        <f>VLOOKUP(R70,W:Y,3,0)</f>
        <v/>
      </c>
      <c r="AF70" s="515" t="n">
        <v>2022</v>
      </c>
      <c r="AG70" s="516" t="inlineStr">
        <is>
          <t>Suriname</t>
        </is>
      </c>
      <c r="AH70" s="295" t="n">
        <v>256728</v>
      </c>
      <c r="AI70" s="295" t="n">
        <v>65153</v>
      </c>
      <c r="AK70" s="260">
        <f>R70</f>
        <v/>
      </c>
      <c r="AL70" s="260">
        <f>VLOOKUP(R70,AG:AI,2,0)</f>
        <v/>
      </c>
      <c r="AM70" s="260">
        <f>VLOOKUP(R70,AG:AI,3,0)</f>
        <v/>
      </c>
      <c r="AR70" s="520" t="n"/>
      <c r="AS70" s="521" t="n"/>
      <c r="AT70" s="295" t="n"/>
      <c r="AU70" s="295" t="n"/>
      <c r="AV70" s="295" t="n"/>
      <c r="AW70" s="520" t="n"/>
      <c r="AX70" s="521" t="n"/>
      <c r="AY70" s="295" t="n"/>
      <c r="AZ70" s="295" t="n"/>
      <c r="BG70" s="520" t="n"/>
      <c r="BH70" s="521" t="n"/>
      <c r="BI70" s="295" t="n"/>
      <c r="BJ70" s="295" t="n"/>
      <c r="BK70" s="295" t="n"/>
      <c r="BL70" s="520" t="n"/>
      <c r="BM70" s="521" t="n"/>
      <c r="BN70" s="295" t="n"/>
      <c r="BO70" s="295" t="n"/>
      <c r="BV70" s="520" t="n"/>
      <c r="BW70" s="521" t="n"/>
      <c r="BX70" s="295" t="n"/>
      <c r="BY70" s="295" t="n"/>
    </row>
    <row r="71" ht="13.5" customHeight="1" s="261">
      <c r="B71" s="515" t="n">
        <v>2022</v>
      </c>
      <c r="C71" s="516" t="inlineStr">
        <is>
          <t>Dinamarca</t>
        </is>
      </c>
      <c r="D71" s="295" t="n">
        <v>1309629</v>
      </c>
      <c r="E71" s="295" t="n">
        <v>279851</v>
      </c>
      <c r="F71" s="295" t="n"/>
      <c r="G71" s="515" t="n">
        <v>2021</v>
      </c>
      <c r="H71" s="516" t="inlineStr">
        <is>
          <t>Gâmbia</t>
        </is>
      </c>
      <c r="I71" s="295" t="n">
        <v>603514</v>
      </c>
      <c r="J71" s="295" t="n">
        <v>305448</v>
      </c>
      <c r="L71" s="260">
        <f>C71</f>
        <v/>
      </c>
      <c r="M71" s="260">
        <f>VLOOKUP(C71,H:J,2,0)</f>
        <v/>
      </c>
      <c r="N71" s="260">
        <f>VLOOKUP(C71,H:J,3,0)</f>
        <v/>
      </c>
      <c r="Q71" s="515" t="n">
        <v>2022</v>
      </c>
      <c r="R71" s="516" t="inlineStr">
        <is>
          <t>Gâmbia</t>
        </is>
      </c>
      <c r="S71" s="295" t="n">
        <v>171438</v>
      </c>
      <c r="T71" s="295" t="n">
        <v>84600</v>
      </c>
      <c r="U71" s="295" t="n"/>
      <c r="V71" s="515" t="n">
        <v>2021</v>
      </c>
      <c r="W71" s="516" t="inlineStr">
        <is>
          <t>Guiana</t>
        </is>
      </c>
      <c r="X71" s="295" t="n">
        <v>140890</v>
      </c>
      <c r="Y71" s="295" t="n">
        <v>34679</v>
      </c>
      <c r="AA71" s="260">
        <f>R71</f>
        <v/>
      </c>
      <c r="AB71" s="260">
        <f>VLOOKUP(R71,W:Y,2,0)</f>
        <v/>
      </c>
      <c r="AC71" s="260">
        <f>VLOOKUP(R71,W:Y,3,0)</f>
        <v/>
      </c>
      <c r="AF71" s="515" t="n">
        <v>2022</v>
      </c>
      <c r="AG71" s="516" t="inlineStr">
        <is>
          <t>Polônia</t>
        </is>
      </c>
      <c r="AH71" s="295" t="n">
        <v>248866</v>
      </c>
      <c r="AI71" s="295" t="n">
        <v>60940</v>
      </c>
      <c r="AK71" s="260">
        <f>R71</f>
        <v/>
      </c>
      <c r="AL71" s="260">
        <f>VLOOKUP(R71,AG:AI,2,0)</f>
        <v/>
      </c>
      <c r="AM71" s="260">
        <f>VLOOKUP(R71,AG:AI,3,0)</f>
        <v/>
      </c>
      <c r="AR71" s="520" t="n"/>
      <c r="AS71" s="521" t="n"/>
      <c r="AT71" s="295" t="n"/>
      <c r="AU71" s="295" t="n"/>
      <c r="AV71" s="295" t="n"/>
      <c r="AW71" s="520" t="n"/>
      <c r="AX71" s="521" t="n"/>
      <c r="AY71" s="295" t="n"/>
      <c r="AZ71" s="295" t="n"/>
      <c r="BG71" s="520" t="n"/>
      <c r="BH71" s="521" t="n"/>
      <c r="BI71" s="295" t="n"/>
      <c r="BJ71" s="295" t="n"/>
      <c r="BK71" s="295" t="n"/>
      <c r="BL71" s="520" t="n"/>
      <c r="BM71" s="521" t="n"/>
      <c r="BN71" s="295" t="n"/>
      <c r="BO71" s="295" t="n"/>
      <c r="BV71" s="520" t="n"/>
      <c r="BW71" s="521" t="n"/>
      <c r="BX71" s="295" t="n"/>
      <c r="BY71" s="295" t="n"/>
    </row>
    <row r="72" ht="13.5" customHeight="1" s="261">
      <c r="B72" s="515" t="n">
        <v>2022</v>
      </c>
      <c r="C72" s="516" t="inlineStr">
        <is>
          <t>Barbados</t>
        </is>
      </c>
      <c r="D72" s="295" t="n">
        <v>1171237</v>
      </c>
      <c r="E72" s="295" t="n">
        <v>236737</v>
      </c>
      <c r="F72" s="295" t="n"/>
      <c r="G72" s="515" t="n">
        <v>2021</v>
      </c>
      <c r="H72" s="516" t="inlineStr">
        <is>
          <t>Vietnã</t>
        </is>
      </c>
      <c r="I72" s="295" t="n">
        <v>573136</v>
      </c>
      <c r="J72" s="295" t="n">
        <v>273856</v>
      </c>
      <c r="L72" s="260">
        <f>C72</f>
        <v/>
      </c>
      <c r="M72" s="260">
        <f>VLOOKUP(C72,H:J,2,0)</f>
        <v/>
      </c>
      <c r="N72" s="260">
        <f>VLOOKUP(C72,H:J,3,0)</f>
        <v/>
      </c>
      <c r="Q72" s="515" t="n">
        <v>2022</v>
      </c>
      <c r="R72" s="516" t="inlineStr">
        <is>
          <t>Austrália</t>
        </is>
      </c>
      <c r="S72" s="295" t="n">
        <v>165410</v>
      </c>
      <c r="T72" s="295" t="n">
        <v>38842</v>
      </c>
      <c r="U72" s="295" t="n"/>
      <c r="V72" s="515" t="n">
        <v>2021</v>
      </c>
      <c r="W72" s="516" t="inlineStr">
        <is>
          <t>Serra Leoa</t>
        </is>
      </c>
      <c r="X72" s="295" t="n">
        <v>136789</v>
      </c>
      <c r="Y72" s="295" t="n">
        <v>80407</v>
      </c>
      <c r="AA72" s="260">
        <f>R72</f>
        <v/>
      </c>
      <c r="AB72" s="260">
        <f>VLOOKUP(R72,W:Y,2,0)</f>
        <v/>
      </c>
      <c r="AC72" s="260">
        <f>VLOOKUP(R72,W:Y,3,0)</f>
        <v/>
      </c>
      <c r="AF72" s="515" t="n">
        <v>2022</v>
      </c>
      <c r="AG72" s="516" t="inlineStr">
        <is>
          <t>Guiné Equatorial</t>
        </is>
      </c>
      <c r="AH72" s="295" t="n">
        <v>233803</v>
      </c>
      <c r="AI72" s="295" t="n">
        <v>25641</v>
      </c>
      <c r="AK72" s="260">
        <f>R72</f>
        <v/>
      </c>
      <c r="AL72" s="260">
        <f>VLOOKUP(R72,AG:AI,2,0)</f>
        <v/>
      </c>
      <c r="AM72" s="260">
        <f>VLOOKUP(R72,AG:AI,3,0)</f>
        <v/>
      </c>
      <c r="AR72" s="520" t="n"/>
      <c r="AS72" s="521" t="n"/>
      <c r="AT72" s="295" t="n"/>
      <c r="AU72" s="295" t="n"/>
      <c r="AV72" s="295" t="n"/>
      <c r="AW72" s="520" t="n"/>
      <c r="AX72" s="521" t="n"/>
      <c r="AY72" s="295" t="n"/>
      <c r="AZ72" s="295" t="n"/>
      <c r="BG72" s="520" t="n"/>
      <c r="BH72" s="521" t="n"/>
      <c r="BI72" s="295" t="n"/>
      <c r="BJ72" s="295" t="n"/>
      <c r="BK72" s="295" t="n"/>
      <c r="BL72" s="520" t="n"/>
      <c r="BM72" s="521" t="n"/>
      <c r="BN72" s="295" t="n"/>
      <c r="BO72" s="295" t="n"/>
      <c r="BV72" s="520" t="n"/>
      <c r="BW72" s="521" t="n"/>
      <c r="BX72" s="295" t="n"/>
      <c r="BY72" s="295" t="n"/>
    </row>
    <row r="73" ht="13.5" customHeight="1" s="261">
      <c r="B73" s="515" t="n">
        <v>2022</v>
      </c>
      <c r="C73" s="516" t="inlineStr">
        <is>
          <t>Tanzânia</t>
        </is>
      </c>
      <c r="D73" s="295" t="n">
        <v>1022277</v>
      </c>
      <c r="E73" s="295" t="n">
        <v>227346</v>
      </c>
      <c r="F73" s="295" t="n"/>
      <c r="G73" s="515" t="n">
        <v>2021</v>
      </c>
      <c r="H73" s="516" t="inlineStr">
        <is>
          <t>Mayotte</t>
        </is>
      </c>
      <c r="I73" s="295" t="n">
        <v>570876</v>
      </c>
      <c r="J73" s="295" t="n">
        <v>165970</v>
      </c>
      <c r="L73" s="260">
        <f>C73</f>
        <v/>
      </c>
      <c r="M73" s="260">
        <f>VLOOKUP(C73,H:J,2,0)</f>
        <v/>
      </c>
      <c r="N73" s="260">
        <f>VLOOKUP(C73,H:J,3,0)</f>
        <v/>
      </c>
      <c r="Q73" s="515" t="n">
        <v>2022</v>
      </c>
      <c r="R73" s="516" t="inlineStr">
        <is>
          <t>Congo</t>
        </is>
      </c>
      <c r="S73" s="295" t="n">
        <v>160928</v>
      </c>
      <c r="T73" s="295" t="n">
        <v>132887</v>
      </c>
      <c r="U73" s="295" t="n"/>
      <c r="V73" s="515" t="n">
        <v>2021</v>
      </c>
      <c r="W73" s="516" t="inlineStr">
        <is>
          <t>Dinamarca</t>
        </is>
      </c>
      <c r="X73" s="295" t="n">
        <v>135164</v>
      </c>
      <c r="Y73" s="295" t="n">
        <v>29215</v>
      </c>
      <c r="AA73" s="260">
        <f>R73</f>
        <v/>
      </c>
      <c r="AB73" s="260">
        <f>VLOOKUP(R73,W:Y,2,0)</f>
        <v/>
      </c>
      <c r="AC73" s="260">
        <f>VLOOKUP(R73,W:Y,3,0)</f>
        <v/>
      </c>
      <c r="AF73" s="515" t="n">
        <v>2022</v>
      </c>
      <c r="AG73" s="516" t="inlineStr">
        <is>
          <t>Sint Maarten</t>
        </is>
      </c>
      <c r="AH73" s="295" t="n">
        <v>233008</v>
      </c>
      <c r="AI73" s="295" t="n">
        <v>72902</v>
      </c>
      <c r="AK73" s="260">
        <f>R73</f>
        <v/>
      </c>
      <c r="AL73" s="260">
        <f>VLOOKUP(R73,AG:AI,2,0)</f>
        <v/>
      </c>
      <c r="AM73" s="260">
        <f>VLOOKUP(R73,AG:AI,3,0)</f>
        <v/>
      </c>
      <c r="AR73" s="520" t="n"/>
      <c r="AS73" s="521" t="n"/>
      <c r="AT73" s="295" t="n"/>
      <c r="AU73" s="295" t="n"/>
      <c r="AV73" s="295" t="n"/>
      <c r="AW73" s="520" t="n"/>
      <c r="AX73" s="521" t="n"/>
      <c r="AY73" s="295" t="n"/>
      <c r="AZ73" s="295" t="n"/>
      <c r="BG73" s="520" t="n"/>
      <c r="BH73" s="521" t="n"/>
      <c r="BI73" s="295" t="n"/>
      <c r="BJ73" s="295" t="n"/>
      <c r="BK73" s="295" t="n"/>
      <c r="BL73" s="520" t="n"/>
      <c r="BM73" s="521" t="n"/>
      <c r="BN73" s="295" t="n"/>
      <c r="BO73" s="295" t="n"/>
      <c r="BV73" s="520" t="n"/>
      <c r="BW73" s="521" t="n"/>
      <c r="BX73" s="295" t="n"/>
      <c r="BY73" s="295" t="n"/>
    </row>
    <row r="74" ht="13.5" customHeight="1" s="261">
      <c r="B74" s="515" t="n">
        <v>2022</v>
      </c>
      <c r="C74" s="516" t="inlineStr">
        <is>
          <t>Maldivas</t>
        </is>
      </c>
      <c r="D74" s="295" t="n">
        <v>969056</v>
      </c>
      <c r="E74" s="295" t="n">
        <v>120650</v>
      </c>
      <c r="F74" s="295" t="n"/>
      <c r="G74" s="515" t="n">
        <v>2021</v>
      </c>
      <c r="H74" s="516" t="inlineStr">
        <is>
          <t>Serra Leoa</t>
        </is>
      </c>
      <c r="I74" s="295" t="n">
        <v>512378</v>
      </c>
      <c r="J74" s="295" t="n">
        <v>319728</v>
      </c>
      <c r="L74" s="260">
        <f>C74</f>
        <v/>
      </c>
      <c r="M74" s="260">
        <f>VLOOKUP(C74,H:J,2,0)</f>
        <v/>
      </c>
      <c r="N74" s="260">
        <f>VLOOKUP(C74,H:J,3,0)</f>
        <v/>
      </c>
      <c r="Q74" s="515" t="n">
        <v>2022</v>
      </c>
      <c r="R74" s="516" t="inlineStr">
        <is>
          <t>Macau</t>
        </is>
      </c>
      <c r="S74" s="295" t="n">
        <v>152481</v>
      </c>
      <c r="T74" s="295" t="n">
        <v>27559</v>
      </c>
      <c r="U74" s="295" t="n"/>
      <c r="V74" s="515" t="n">
        <v>2021</v>
      </c>
      <c r="W74" s="516" t="inlineStr">
        <is>
          <t>Brunei</t>
        </is>
      </c>
      <c r="X74" s="295" t="n">
        <v>130120</v>
      </c>
      <c r="Y74" s="295" t="n">
        <v>31902</v>
      </c>
      <c r="AA74" s="260">
        <f>R74</f>
        <v/>
      </c>
      <c r="AB74" s="260">
        <f>VLOOKUP(R74,W:Y,2,0)</f>
        <v/>
      </c>
      <c r="AC74" s="260">
        <f>VLOOKUP(R74,W:Y,3,0)</f>
        <v/>
      </c>
      <c r="AF74" s="515" t="n">
        <v>2022</v>
      </c>
      <c r="AG74" s="516" t="inlineStr">
        <is>
          <t>Omã</t>
        </is>
      </c>
      <c r="AH74" s="295" t="n">
        <v>231691</v>
      </c>
      <c r="AI74" s="295" t="n">
        <v>24266</v>
      </c>
      <c r="AK74" s="260">
        <f>R74</f>
        <v/>
      </c>
      <c r="AL74" s="260">
        <f>VLOOKUP(R74,AG:AI,2,0)</f>
        <v/>
      </c>
      <c r="AM74" s="260">
        <f>VLOOKUP(R74,AG:AI,3,0)</f>
        <v/>
      </c>
      <c r="AR74" s="520" t="n"/>
      <c r="AS74" s="521" t="n"/>
      <c r="AT74" s="295" t="n"/>
      <c r="AU74" s="295" t="n"/>
      <c r="AV74" s="295" t="n"/>
      <c r="AW74" s="520" t="n"/>
      <c r="AX74" s="521" t="n"/>
      <c r="AY74" s="295" t="n"/>
      <c r="AZ74" s="295" t="n"/>
      <c r="BG74" s="520" t="n"/>
      <c r="BH74" s="521" t="n"/>
      <c r="BI74" s="295" t="n"/>
      <c r="BJ74" s="295" t="n"/>
      <c r="BK74" s="295" t="n"/>
      <c r="BL74" s="520" t="n"/>
      <c r="BM74" s="521" t="n"/>
      <c r="BN74" s="295" t="n"/>
      <c r="BO74" s="295" t="n"/>
      <c r="BV74" s="520" t="n"/>
      <c r="BW74" s="521" t="n"/>
      <c r="BX74" s="295" t="n"/>
      <c r="BY74" s="295" t="n"/>
    </row>
    <row r="75" ht="13.5" customHeight="1" s="261">
      <c r="B75" s="515" t="n">
        <v>2022</v>
      </c>
      <c r="C75" s="516" t="inlineStr">
        <is>
          <t>Serra Leoa</t>
        </is>
      </c>
      <c r="D75" s="295" t="n">
        <v>959771</v>
      </c>
      <c r="E75" s="295" t="n">
        <v>604174</v>
      </c>
      <c r="F75" s="295" t="n"/>
      <c r="G75" s="515" t="n">
        <v>2021</v>
      </c>
      <c r="H75" s="516" t="inlineStr">
        <is>
          <t>Senegal</t>
        </is>
      </c>
      <c r="I75" s="295" t="n">
        <v>479098</v>
      </c>
      <c r="J75" s="295" t="n">
        <v>116516</v>
      </c>
      <c r="L75" s="260">
        <f>C75</f>
        <v/>
      </c>
      <c r="M75" s="260">
        <f>VLOOKUP(C75,H:J,2,0)</f>
        <v/>
      </c>
      <c r="N75" s="260">
        <f>VLOOKUP(C75,H:J,3,0)</f>
        <v/>
      </c>
      <c r="Q75" s="515" t="n">
        <v>2022</v>
      </c>
      <c r="R75" s="516" t="inlineStr">
        <is>
          <t>Mauritânia</t>
        </is>
      </c>
      <c r="S75" s="295" t="n">
        <v>150772</v>
      </c>
      <c r="T75" s="295" t="n">
        <v>23938</v>
      </c>
      <c r="U75" s="295" t="n"/>
      <c r="V75" s="515" t="n">
        <v>2021</v>
      </c>
      <c r="W75" s="516" t="inlineStr">
        <is>
          <t>Panamá</t>
        </is>
      </c>
      <c r="X75" s="295" t="n">
        <v>128953</v>
      </c>
      <c r="Y75" s="295" t="n">
        <v>28475</v>
      </c>
      <c r="AA75" s="260">
        <f>R75</f>
        <v/>
      </c>
      <c r="AB75" s="260">
        <f>VLOOKUP(R75,W:Y,2,0)</f>
        <v/>
      </c>
      <c r="AC75" s="260">
        <f>VLOOKUP(R75,W:Y,3,0)</f>
        <v/>
      </c>
      <c r="AF75" s="515" t="n">
        <v>2022</v>
      </c>
      <c r="AG75" s="516" t="inlineStr">
        <is>
          <t>Bahamas</t>
        </is>
      </c>
      <c r="AH75" s="295" t="n">
        <v>217062</v>
      </c>
      <c r="AI75" s="295" t="n">
        <v>46522</v>
      </c>
      <c r="AK75" s="260">
        <f>R75</f>
        <v/>
      </c>
      <c r="AL75" s="260">
        <f>VLOOKUP(R75,AG:AI,2,0)</f>
        <v/>
      </c>
      <c r="AM75" s="260">
        <f>VLOOKUP(R75,AG:AI,3,0)</f>
        <v/>
      </c>
      <c r="AR75" s="520" t="n"/>
      <c r="AS75" s="521" t="n"/>
      <c r="AT75" s="295" t="n"/>
      <c r="AU75" s="295" t="n"/>
      <c r="AV75" s="295" t="n"/>
      <c r="AW75" s="520" t="n"/>
      <c r="AX75" s="521" t="n"/>
      <c r="AY75" s="295" t="n"/>
      <c r="AZ75" s="295" t="n"/>
      <c r="BG75" s="520" t="n"/>
      <c r="BH75" s="521" t="n"/>
      <c r="BI75" s="295" t="n"/>
      <c r="BJ75" s="295" t="n"/>
      <c r="BK75" s="295" t="n"/>
      <c r="BL75" s="520" t="n"/>
      <c r="BM75" s="521" t="n"/>
      <c r="BN75" s="295" t="n"/>
      <c r="BO75" s="295" t="n"/>
      <c r="BV75" s="520" t="n"/>
      <c r="BW75" s="521" t="n"/>
      <c r="BX75" s="295" t="n"/>
      <c r="BY75" s="295" t="n"/>
    </row>
    <row r="76" ht="13.5" customHeight="1" s="261">
      <c r="B76" s="515" t="n">
        <v>2022</v>
      </c>
      <c r="C76" s="516" t="inlineStr">
        <is>
          <t>Grécia</t>
        </is>
      </c>
      <c r="D76" s="295" t="n">
        <v>935819</v>
      </c>
      <c r="E76" s="295" t="n">
        <v>170500</v>
      </c>
      <c r="F76" s="295" t="n"/>
      <c r="G76" s="515" t="n">
        <v>2021</v>
      </c>
      <c r="H76" s="516" t="inlineStr">
        <is>
          <t>Granada</t>
        </is>
      </c>
      <c r="I76" s="295" t="n">
        <v>470482</v>
      </c>
      <c r="J76" s="295" t="n">
        <v>116602</v>
      </c>
      <c r="L76" s="260">
        <f>C76</f>
        <v/>
      </c>
      <c r="M76" s="260">
        <f>VLOOKUP(C76,H:J,2,0)</f>
        <v/>
      </c>
      <c r="N76" s="260">
        <f>VLOOKUP(C76,H:J,3,0)</f>
        <v/>
      </c>
      <c r="Q76" s="515" t="n">
        <v>2022</v>
      </c>
      <c r="R76" s="516" t="inlineStr">
        <is>
          <t>Libéria</t>
        </is>
      </c>
      <c r="S76" s="295" t="n">
        <v>142219</v>
      </c>
      <c r="T76" s="295" t="n">
        <v>107297</v>
      </c>
      <c r="U76" s="295" t="n"/>
      <c r="V76" s="515" t="n">
        <v>2021</v>
      </c>
      <c r="W76" s="516" t="inlineStr">
        <is>
          <t>Maurício</t>
        </is>
      </c>
      <c r="X76" s="295" t="n">
        <v>123513</v>
      </c>
      <c r="Y76" s="295" t="n">
        <v>27038</v>
      </c>
      <c r="AA76" s="260">
        <f>R76</f>
        <v/>
      </c>
      <c r="AB76" s="260">
        <f>VLOOKUP(R76,W:Y,2,0)</f>
        <v/>
      </c>
      <c r="AC76" s="260">
        <f>VLOOKUP(R76,W:Y,3,0)</f>
        <v/>
      </c>
      <c r="AF76" s="515" t="n">
        <v>2022</v>
      </c>
      <c r="AG76" s="516" t="inlineStr">
        <is>
          <t>Tanzânia</t>
        </is>
      </c>
      <c r="AH76" s="295" t="n">
        <v>183517</v>
      </c>
      <c r="AI76" s="295" t="n">
        <v>35507</v>
      </c>
      <c r="AK76" s="260">
        <f>R76</f>
        <v/>
      </c>
      <c r="AL76" s="260">
        <f>VLOOKUP(R76,AG:AI,2,0)</f>
        <v/>
      </c>
      <c r="AM76" s="260">
        <f>VLOOKUP(R76,AG:AI,3,0)</f>
        <v/>
      </c>
      <c r="AR76" s="520" t="n"/>
      <c r="AS76" s="521" t="n"/>
      <c r="AT76" s="295" t="n"/>
      <c r="AU76" s="295" t="n"/>
      <c r="AV76" s="295" t="n"/>
      <c r="AW76" s="520" t="n"/>
      <c r="AX76" s="521" t="n"/>
      <c r="AY76" s="295" t="n"/>
      <c r="AZ76" s="295" t="n"/>
      <c r="BG76" s="520" t="n"/>
      <c r="BH76" s="521" t="n"/>
      <c r="BI76" s="295" t="n"/>
      <c r="BJ76" s="295" t="n"/>
      <c r="BK76" s="295" t="n"/>
      <c r="BL76" s="520" t="n"/>
      <c r="BM76" s="521" t="n"/>
      <c r="BN76" s="295" t="n"/>
      <c r="BO76" s="295" t="n"/>
      <c r="BV76" s="520" t="n"/>
      <c r="BW76" s="521" t="n"/>
      <c r="BX76" s="295" t="n"/>
      <c r="BY76" s="295" t="n"/>
    </row>
    <row r="77" ht="13.5" customHeight="1" s="261">
      <c r="B77" s="515" t="n">
        <v>2022</v>
      </c>
      <c r="C77" s="516" t="inlineStr">
        <is>
          <t>Maurício</t>
        </is>
      </c>
      <c r="D77" s="295" t="n">
        <v>883872</v>
      </c>
      <c r="E77" s="295" t="n">
        <v>191140</v>
      </c>
      <c r="F77" s="295" t="n"/>
      <c r="G77" s="515" t="n">
        <v>2021</v>
      </c>
      <c r="H77" s="516" t="inlineStr">
        <is>
          <t>Panamá</t>
        </is>
      </c>
      <c r="I77" s="295" t="n">
        <v>440873</v>
      </c>
      <c r="J77" s="295" t="n">
        <v>95160</v>
      </c>
      <c r="L77" s="260">
        <f>C77</f>
        <v/>
      </c>
      <c r="M77" s="260">
        <f>VLOOKUP(C77,H:J,2,0)</f>
        <v/>
      </c>
      <c r="N77" s="260">
        <f>VLOOKUP(C77,H:J,3,0)</f>
        <v/>
      </c>
      <c r="Q77" s="515" t="n">
        <v>2022</v>
      </c>
      <c r="R77" s="516" t="inlineStr">
        <is>
          <t>Polônia</t>
        </is>
      </c>
      <c r="S77" s="295" t="n">
        <v>141850</v>
      </c>
      <c r="T77" s="295" t="n">
        <v>41184</v>
      </c>
      <c r="U77" s="295" t="n"/>
      <c r="V77" s="515" t="n">
        <v>2021</v>
      </c>
      <c r="W77" s="516" t="inlineStr">
        <is>
          <t>Sint Maarten</t>
        </is>
      </c>
      <c r="X77" s="295" t="n">
        <v>106990</v>
      </c>
      <c r="Y77" s="295" t="n">
        <v>28032</v>
      </c>
      <c r="AA77" s="260">
        <f>R77</f>
        <v/>
      </c>
      <c r="AB77" s="260">
        <f>VLOOKUP(R77,W:Y,2,0)</f>
        <v/>
      </c>
      <c r="AC77" s="260">
        <f>VLOOKUP(R77,W:Y,3,0)</f>
        <v/>
      </c>
      <c r="AF77" s="515" t="n">
        <v>2022</v>
      </c>
      <c r="AG77" s="516" t="inlineStr">
        <is>
          <t>Bermudas</t>
        </is>
      </c>
      <c r="AH77" s="295" t="n">
        <v>171009</v>
      </c>
      <c r="AI77" s="295" t="n">
        <v>40588</v>
      </c>
      <c r="AK77" s="260">
        <f>R77</f>
        <v/>
      </c>
      <c r="AL77" s="260">
        <f>VLOOKUP(R77,AG:AI,2,0)</f>
        <v/>
      </c>
      <c r="AM77" s="260">
        <f>VLOOKUP(R77,AG:AI,3,0)</f>
        <v/>
      </c>
      <c r="AR77" s="520" t="n"/>
      <c r="AS77" s="521" t="n"/>
      <c r="AT77" s="295" t="n"/>
      <c r="AU77" s="295" t="n"/>
      <c r="AV77" s="295" t="n"/>
      <c r="AW77" s="520" t="n"/>
      <c r="AX77" s="521" t="n"/>
      <c r="AY77" s="295" t="n"/>
      <c r="AZ77" s="295" t="n"/>
      <c r="BG77" s="520" t="n"/>
      <c r="BH77" s="521" t="n"/>
      <c r="BI77" s="295" t="n"/>
      <c r="BJ77" s="295" t="n"/>
      <c r="BK77" s="295" t="n"/>
      <c r="BL77" s="520" t="n"/>
      <c r="BM77" s="521" t="n"/>
      <c r="BN77" s="295" t="n"/>
      <c r="BO77" s="295" t="n"/>
      <c r="BV77" s="520" t="n"/>
      <c r="BW77" s="521" t="n"/>
      <c r="BX77" s="295" t="n"/>
      <c r="BY77" s="295" t="n"/>
    </row>
    <row r="78" ht="13.5" customHeight="1" s="261">
      <c r="B78" s="515" t="n">
        <v>2022</v>
      </c>
      <c r="C78" s="516" t="inlineStr">
        <is>
          <t>Japão</t>
        </is>
      </c>
      <c r="D78" s="295" t="n">
        <v>876563</v>
      </c>
      <c r="E78" s="295" t="n">
        <v>177849</v>
      </c>
      <c r="F78" s="295" t="n"/>
      <c r="G78" s="515" t="n">
        <v>2021</v>
      </c>
      <c r="H78" s="516" t="inlineStr">
        <is>
          <t>África do Sul</t>
        </is>
      </c>
      <c r="I78" s="295" t="n">
        <v>427565</v>
      </c>
      <c r="J78" s="295" t="n">
        <v>129346</v>
      </c>
      <c r="L78" s="260">
        <f>C78</f>
        <v/>
      </c>
      <c r="M78" s="260">
        <f>VLOOKUP(C78,H:J,2,0)</f>
        <v/>
      </c>
      <c r="N78" s="260">
        <f>VLOOKUP(C78,H:J,3,0)</f>
        <v/>
      </c>
      <c r="Q78" s="515" t="n">
        <v>2022</v>
      </c>
      <c r="R78" s="516" t="inlineStr">
        <is>
          <t>Bolívia</t>
        </is>
      </c>
      <c r="S78" s="295" t="n">
        <v>137895</v>
      </c>
      <c r="T78" s="295" t="n">
        <v>85248</v>
      </c>
      <c r="U78" s="295" t="n"/>
      <c r="V78" s="515" t="n">
        <v>2021</v>
      </c>
      <c r="W78" s="516" t="inlineStr">
        <is>
          <t>Seicheles</t>
        </is>
      </c>
      <c r="X78" s="295" t="n">
        <v>102682</v>
      </c>
      <c r="Y78" s="295" t="n">
        <v>24486</v>
      </c>
      <c r="AA78" s="260">
        <f>R78</f>
        <v/>
      </c>
      <c r="AB78" s="260">
        <f>VLOOKUP(R78,W:Y,2,0)</f>
        <v/>
      </c>
      <c r="AC78" s="260">
        <f>VLOOKUP(R78,W:Y,3,0)</f>
        <v/>
      </c>
      <c r="AF78" s="515" t="n">
        <v>2022</v>
      </c>
      <c r="AG78" s="516" t="inlineStr">
        <is>
          <t>Nova Zelândia</t>
        </is>
      </c>
      <c r="AH78" s="295" t="n">
        <v>169806</v>
      </c>
      <c r="AI78" s="295" t="n">
        <v>36883</v>
      </c>
      <c r="AK78" s="260">
        <f>R78</f>
        <v/>
      </c>
      <c r="AL78" s="260">
        <f>VLOOKUP(R78,AG:AI,2,0)</f>
        <v/>
      </c>
      <c r="AM78" s="260">
        <f>VLOOKUP(R78,AG:AI,3,0)</f>
        <v/>
      </c>
      <c r="AR78" s="520" t="n"/>
      <c r="AS78" s="521" t="n"/>
      <c r="AT78" s="295" t="n"/>
      <c r="AU78" s="295" t="n"/>
      <c r="AV78" s="295" t="n"/>
      <c r="AW78" s="520" t="n"/>
      <c r="AX78" s="521" t="n"/>
      <c r="AY78" s="295" t="n"/>
      <c r="AZ78" s="295" t="n"/>
      <c r="BG78" s="520" t="n"/>
      <c r="BH78" s="521" t="n"/>
      <c r="BI78" s="295" t="n"/>
      <c r="BJ78" s="295" t="n"/>
      <c r="BK78" s="295" t="n"/>
      <c r="BL78" s="520" t="n"/>
      <c r="BM78" s="521" t="n"/>
      <c r="BN78" s="295" t="n"/>
      <c r="BO78" s="295" t="n"/>
      <c r="BV78" s="520" t="n"/>
      <c r="BW78" s="521" t="n"/>
      <c r="BX78" s="295" t="n"/>
      <c r="BY78" s="295" t="n"/>
    </row>
    <row r="79" ht="13.5" customHeight="1" s="261">
      <c r="B79" s="515" t="n">
        <v>2022</v>
      </c>
      <c r="C79" s="516" t="inlineStr">
        <is>
          <t>Gâmbia</t>
        </is>
      </c>
      <c r="D79" s="295" t="n">
        <v>861429</v>
      </c>
      <c r="E79" s="295" t="n">
        <v>435776</v>
      </c>
      <c r="F79" s="295" t="n"/>
      <c r="G79" s="515" t="n">
        <v>2021</v>
      </c>
      <c r="H79" s="516" t="inlineStr">
        <is>
          <t>Guiana</t>
        </is>
      </c>
      <c r="I79" s="295" t="n">
        <v>427085</v>
      </c>
      <c r="J79" s="295" t="n">
        <v>126381</v>
      </c>
      <c r="L79" s="260">
        <f>C79</f>
        <v/>
      </c>
      <c r="M79" s="260">
        <f>VLOOKUP(C79,H:J,2,0)</f>
        <v/>
      </c>
      <c r="N79" s="260">
        <f>VLOOKUP(C79,H:J,3,0)</f>
        <v/>
      </c>
      <c r="Q79" s="515" t="n">
        <v>2022</v>
      </c>
      <c r="R79" s="516" t="inlineStr">
        <is>
          <t>África do Sul</t>
        </is>
      </c>
      <c r="S79" s="295" t="n">
        <v>137483</v>
      </c>
      <c r="T79" s="295" t="n">
        <v>46993</v>
      </c>
      <c r="U79" s="295" t="n"/>
      <c r="V79" s="515" t="n">
        <v>2021</v>
      </c>
      <c r="W79" s="516" t="inlineStr">
        <is>
          <t>França</t>
        </is>
      </c>
      <c r="X79" s="295" t="n">
        <v>98279</v>
      </c>
      <c r="Y79" s="295" t="n">
        <v>20824</v>
      </c>
      <c r="AA79" s="260">
        <f>R79</f>
        <v/>
      </c>
      <c r="AB79" s="260">
        <f>VLOOKUP(R79,W:Y,2,0)</f>
        <v/>
      </c>
      <c r="AC79" s="260">
        <f>VLOOKUP(R79,W:Y,3,0)</f>
        <v/>
      </c>
      <c r="AF79" s="515" t="n">
        <v>2022</v>
      </c>
      <c r="AG79" s="516" t="inlineStr">
        <is>
          <t>Iraque</t>
        </is>
      </c>
      <c r="AH79" s="295" t="n">
        <v>166132</v>
      </c>
      <c r="AI79" s="295" t="n">
        <v>38516</v>
      </c>
      <c r="AK79" s="260">
        <f>R79</f>
        <v/>
      </c>
      <c r="AL79" s="260">
        <f>VLOOKUP(R79,AG:AI,2,0)</f>
        <v/>
      </c>
      <c r="AM79" s="260">
        <f>VLOOKUP(R79,AG:AI,3,0)</f>
        <v/>
      </c>
      <c r="AR79" s="520" t="n"/>
      <c r="AS79" s="521" t="n"/>
      <c r="AT79" s="295" t="n"/>
      <c r="AU79" s="295" t="n"/>
      <c r="AV79" s="295" t="n"/>
      <c r="AW79" s="520" t="n"/>
      <c r="AX79" s="521" t="n"/>
      <c r="AY79" s="295" t="n"/>
      <c r="AZ79" s="295" t="n"/>
      <c r="BG79" s="520" t="n"/>
      <c r="BH79" s="521" t="n"/>
      <c r="BI79" s="295" t="n"/>
      <c r="BJ79" s="295" t="n"/>
      <c r="BK79" s="295" t="n"/>
      <c r="BL79" s="520" t="n"/>
      <c r="BM79" s="521" t="n"/>
      <c r="BN79" s="295" t="n"/>
      <c r="BO79" s="295" t="n"/>
      <c r="BV79" s="520" t="n"/>
      <c r="BW79" s="521" t="n"/>
      <c r="BX79" s="295" t="n"/>
      <c r="BY79" s="295" t="n"/>
    </row>
    <row r="80" ht="13.5" customHeight="1" s="261">
      <c r="B80" s="515" t="n">
        <v>2022</v>
      </c>
      <c r="C80" s="516" t="inlineStr">
        <is>
          <t>Uzbequistão</t>
        </is>
      </c>
      <c r="D80" s="295" t="n">
        <v>820377</v>
      </c>
      <c r="E80" s="295" t="n">
        <v>166215</v>
      </c>
      <c r="F80" s="295" t="n"/>
      <c r="G80" s="515" t="n">
        <v>2021</v>
      </c>
      <c r="H80" s="516" t="inlineStr">
        <is>
          <t>Bermudas</t>
        </is>
      </c>
      <c r="I80" s="295" t="n">
        <v>375597</v>
      </c>
      <c r="J80" s="295" t="n">
        <v>91392</v>
      </c>
      <c r="L80" s="260">
        <f>C80</f>
        <v/>
      </c>
      <c r="M80" s="260">
        <f>VLOOKUP(C80,H:J,2,0)</f>
        <v/>
      </c>
      <c r="N80" s="260">
        <f>VLOOKUP(C80,H:J,3,0)</f>
        <v/>
      </c>
      <c r="Q80" s="515" t="n">
        <v>2022</v>
      </c>
      <c r="R80" s="516" t="inlineStr">
        <is>
          <t>Serra Leoa</t>
        </is>
      </c>
      <c r="S80" s="295" t="n">
        <v>116500</v>
      </c>
      <c r="T80" s="295" t="n">
        <v>97170</v>
      </c>
      <c r="U80" s="295" t="n"/>
      <c r="V80" s="515" t="n">
        <v>2021</v>
      </c>
      <c r="W80" s="516" t="inlineStr">
        <is>
          <t>Irlanda</t>
        </is>
      </c>
      <c r="X80" s="295" t="n">
        <v>96142</v>
      </c>
      <c r="Y80" s="295" t="n">
        <v>19584</v>
      </c>
      <c r="AA80" s="260">
        <f>R80</f>
        <v/>
      </c>
      <c r="AB80" s="260">
        <f>VLOOKUP(R80,W:Y,2,0)</f>
        <v/>
      </c>
      <c r="AC80" s="260">
        <f>VLOOKUP(R80,W:Y,3,0)</f>
        <v/>
      </c>
      <c r="AF80" s="515" t="n">
        <v>2022</v>
      </c>
      <c r="AG80" s="516" t="inlineStr">
        <is>
          <t>Granada</t>
        </is>
      </c>
      <c r="AH80" s="295" t="n">
        <v>162756</v>
      </c>
      <c r="AI80" s="295" t="n">
        <v>45972</v>
      </c>
      <c r="AK80" s="260">
        <f>R80</f>
        <v/>
      </c>
      <c r="AL80" s="260">
        <f>VLOOKUP(R80,AG:AI,2,0)</f>
        <v/>
      </c>
      <c r="AM80" s="260">
        <f>VLOOKUP(R80,AG:AI,3,0)</f>
        <v/>
      </c>
      <c r="AR80" s="520" t="n"/>
      <c r="AS80" s="521" t="n"/>
      <c r="AT80" s="295" t="n"/>
      <c r="AU80" s="295" t="n"/>
      <c r="AV80" s="295" t="n"/>
      <c r="AW80" s="520" t="n"/>
      <c r="AX80" s="521" t="n"/>
      <c r="AY80" s="295" t="n"/>
      <c r="AZ80" s="295" t="n"/>
      <c r="BG80" s="520" t="n"/>
      <c r="BH80" s="521" t="n"/>
      <c r="BI80" s="295" t="n"/>
      <c r="BJ80" s="295" t="n"/>
      <c r="BK80" s="295" t="n"/>
      <c r="BL80" s="520" t="n"/>
      <c r="BM80" s="521" t="n"/>
      <c r="BN80" s="295" t="n"/>
      <c r="BO80" s="295" t="n"/>
      <c r="BV80" s="520" t="n"/>
      <c r="BW80" s="521" t="n"/>
      <c r="BX80" s="295" t="n"/>
      <c r="BY80" s="295" t="n"/>
    </row>
    <row r="81" ht="13.5" customHeight="1" s="261">
      <c r="B81" s="515" t="n">
        <v>2022</v>
      </c>
      <c r="C81" s="516" t="inlineStr">
        <is>
          <t>Macedônia</t>
        </is>
      </c>
      <c r="D81" s="295" t="n">
        <v>804980</v>
      </c>
      <c r="E81" s="295" t="n">
        <v>207257</v>
      </c>
      <c r="F81" s="295" t="n"/>
      <c r="G81" s="515" t="n">
        <v>2021</v>
      </c>
      <c r="H81" s="516" t="inlineStr">
        <is>
          <t>Azerbaijão</t>
        </is>
      </c>
      <c r="I81" s="295" t="n">
        <v>360557</v>
      </c>
      <c r="J81" s="295" t="n">
        <v>60673</v>
      </c>
      <c r="L81" s="260">
        <f>C81</f>
        <v/>
      </c>
      <c r="M81" s="260">
        <f>VLOOKUP(C81,H:J,2,0)</f>
        <v/>
      </c>
      <c r="N81" s="260">
        <f>VLOOKUP(C81,H:J,3,0)</f>
        <v/>
      </c>
      <c r="Q81" s="515" t="n">
        <v>2022</v>
      </c>
      <c r="R81" s="516" t="inlineStr">
        <is>
          <t>Nova Zelândia</t>
        </is>
      </c>
      <c r="S81" s="295" t="n">
        <v>101976</v>
      </c>
      <c r="T81" s="295" t="n">
        <v>19812</v>
      </c>
      <c r="U81" s="295" t="n"/>
      <c r="V81" s="515" t="n">
        <v>2021</v>
      </c>
      <c r="W81" s="516" t="inlineStr">
        <is>
          <t>Granada</t>
        </is>
      </c>
      <c r="X81" s="295" t="n">
        <v>89812</v>
      </c>
      <c r="Y81" s="295" t="n">
        <v>27996</v>
      </c>
      <c r="AA81" s="260">
        <f>R81</f>
        <v/>
      </c>
      <c r="AB81" s="260">
        <f>VLOOKUP(R81,W:Y,2,0)</f>
        <v/>
      </c>
      <c r="AC81" s="260">
        <f>VLOOKUP(R81,W:Y,3,0)</f>
        <v/>
      </c>
      <c r="AF81" s="515" t="n">
        <v>2022</v>
      </c>
      <c r="AG81" s="516" t="inlineStr">
        <is>
          <t>Azerbaijão</t>
        </is>
      </c>
      <c r="AH81" s="295" t="n">
        <v>140660</v>
      </c>
      <c r="AI81" s="295" t="n">
        <v>12823</v>
      </c>
      <c r="AK81" s="260">
        <f>R81</f>
        <v/>
      </c>
      <c r="AL81" s="260">
        <f>VLOOKUP(R81,AG:AI,2,0)</f>
        <v/>
      </c>
      <c r="AM81" s="260">
        <f>VLOOKUP(R81,AG:AI,3,0)</f>
        <v/>
      </c>
      <c r="AR81" s="520" t="n"/>
      <c r="AS81" s="521" t="n"/>
      <c r="AT81" s="295" t="n"/>
      <c r="AU81" s="295" t="n"/>
      <c r="AV81" s="295" t="n"/>
      <c r="AW81" s="520" t="n"/>
      <c r="AX81" s="521" t="n"/>
      <c r="AY81" s="295" t="n"/>
      <c r="AZ81" s="295" t="n"/>
      <c r="BG81" s="520" t="n"/>
      <c r="BH81" s="521" t="n"/>
      <c r="BI81" s="295" t="n"/>
      <c r="BJ81" s="295" t="n"/>
      <c r="BK81" s="295" t="n"/>
      <c r="BL81" s="520" t="n"/>
      <c r="BM81" s="521" t="n"/>
      <c r="BN81" s="295" t="n"/>
      <c r="BO81" s="295" t="n"/>
      <c r="BV81" s="520" t="n"/>
      <c r="BW81" s="521" t="n"/>
      <c r="BX81" s="295" t="n"/>
      <c r="BY81" s="295" t="n"/>
    </row>
    <row r="82" ht="13.5" customHeight="1" s="261">
      <c r="B82" s="515" t="n">
        <v>2022</v>
      </c>
      <c r="C82" s="516" t="inlineStr">
        <is>
          <t>Seicheles</t>
        </is>
      </c>
      <c r="D82" s="295" t="n">
        <v>795515</v>
      </c>
      <c r="E82" s="295" t="n">
        <v>155480</v>
      </c>
      <c r="F82" s="295" t="n"/>
      <c r="G82" s="515" t="n">
        <v>2021</v>
      </c>
      <c r="H82" s="516" t="inlineStr">
        <is>
          <t>Polônia</t>
        </is>
      </c>
      <c r="I82" s="295" t="n">
        <v>352907</v>
      </c>
      <c r="J82" s="295" t="n">
        <v>123638</v>
      </c>
      <c r="L82" s="260">
        <f>C82</f>
        <v/>
      </c>
      <c r="M82" s="260">
        <f>VLOOKUP(C82,H:J,2,0)</f>
        <v/>
      </c>
      <c r="N82" s="260">
        <f>VLOOKUP(C82,H:J,3,0)</f>
        <v/>
      </c>
      <c r="Q82" s="515" t="n">
        <v>2022</v>
      </c>
      <c r="R82" s="516" t="inlineStr">
        <is>
          <t>Omã</t>
        </is>
      </c>
      <c r="S82" s="295" t="n">
        <v>101418</v>
      </c>
      <c r="T82" s="295" t="n">
        <v>13342</v>
      </c>
      <c r="U82" s="295" t="n"/>
      <c r="V82" s="515" t="n">
        <v>2021</v>
      </c>
      <c r="W82" s="516" t="inlineStr">
        <is>
          <t>Romênia</t>
        </is>
      </c>
      <c r="X82" s="295" t="n">
        <v>77032</v>
      </c>
      <c r="Y82" s="295" t="n">
        <v>21520</v>
      </c>
      <c r="AA82" s="260">
        <f>R82</f>
        <v/>
      </c>
      <c r="AB82" s="260">
        <f>VLOOKUP(R82,W:Y,2,0)</f>
        <v/>
      </c>
      <c r="AC82" s="260">
        <f>VLOOKUP(R82,W:Y,3,0)</f>
        <v/>
      </c>
      <c r="AF82" s="515" t="n">
        <v>2022</v>
      </c>
      <c r="AG82" s="516" t="inlineStr">
        <is>
          <t>Nigéria</t>
        </is>
      </c>
      <c r="AH82" s="295" t="n">
        <v>139812</v>
      </c>
      <c r="AI82" s="295" t="n">
        <v>35592</v>
      </c>
      <c r="AK82" s="260">
        <f>R82</f>
        <v/>
      </c>
      <c r="AL82" s="260">
        <f>VLOOKUP(R82,AG:AI,2,0)</f>
        <v/>
      </c>
      <c r="AM82" s="260">
        <f>VLOOKUP(R82,AG:AI,3,0)</f>
        <v/>
      </c>
      <c r="AR82" s="520" t="n"/>
      <c r="AS82" s="521" t="n"/>
      <c r="AT82" s="295" t="n"/>
      <c r="AU82" s="295" t="n"/>
      <c r="AV82" s="295" t="n"/>
      <c r="AW82" s="520" t="n"/>
      <c r="AX82" s="521" t="n"/>
      <c r="AY82" s="295" t="n"/>
      <c r="AZ82" s="295" t="n"/>
      <c r="BG82" s="520" t="n"/>
      <c r="BH82" s="521" t="n"/>
      <c r="BI82" s="295" t="n"/>
      <c r="BJ82" s="295" t="n"/>
      <c r="BK82" s="295" t="n"/>
      <c r="BL82" s="520" t="n"/>
      <c r="BM82" s="521" t="n"/>
      <c r="BN82" s="295" t="n"/>
      <c r="BO82" s="295" t="n"/>
      <c r="BV82" s="520" t="n"/>
      <c r="BW82" s="521" t="n"/>
      <c r="BX82" s="295" t="n"/>
      <c r="BY82" s="295" t="n"/>
    </row>
    <row r="83" ht="13.5" customHeight="1" s="261">
      <c r="B83" s="515" t="n">
        <v>2022</v>
      </c>
      <c r="C83" s="516" t="inlineStr">
        <is>
          <t>Polônia</t>
        </is>
      </c>
      <c r="D83" s="295" t="n">
        <v>768612</v>
      </c>
      <c r="E83" s="295" t="n">
        <v>206023</v>
      </c>
      <c r="F83" s="295" t="n"/>
      <c r="G83" s="515" t="n">
        <v>2021</v>
      </c>
      <c r="H83" s="516" t="inlineStr">
        <is>
          <t>Cuba</t>
        </is>
      </c>
      <c r="I83" s="295" t="n">
        <v>350321</v>
      </c>
      <c r="J83" s="295" t="n">
        <v>37860</v>
      </c>
      <c r="L83" s="260">
        <f>C83</f>
        <v/>
      </c>
      <c r="M83" s="260">
        <f>VLOOKUP(C83,H:J,2,0)</f>
        <v/>
      </c>
      <c r="N83" s="260">
        <f>VLOOKUP(C83,H:J,3,0)</f>
        <v/>
      </c>
      <c r="Q83" s="515" t="n">
        <v>2022</v>
      </c>
      <c r="R83" s="516" t="inlineStr">
        <is>
          <t>Tanzânia</t>
        </is>
      </c>
      <c r="S83" s="295" t="n">
        <v>95422</v>
      </c>
      <c r="T83" s="295" t="n">
        <v>19812</v>
      </c>
      <c r="U83" s="295" t="n"/>
      <c r="V83" s="515" t="n">
        <v>2021</v>
      </c>
      <c r="W83" s="516" t="inlineStr">
        <is>
          <t>Eslovênia</t>
        </is>
      </c>
      <c r="X83" s="295" t="n">
        <v>70999</v>
      </c>
      <c r="Y83" s="295" t="n">
        <v>21520</v>
      </c>
      <c r="AA83" s="260">
        <f>R83</f>
        <v/>
      </c>
      <c r="AB83" s="260">
        <f>VLOOKUP(R83,W:Y,2,0)</f>
        <v/>
      </c>
      <c r="AC83" s="260">
        <f>VLOOKUP(R83,W:Y,3,0)</f>
        <v/>
      </c>
      <c r="AF83" s="515" t="n">
        <v>2022</v>
      </c>
      <c r="AG83" s="516" t="inlineStr">
        <is>
          <t>Uzbequistão</t>
        </is>
      </c>
      <c r="AH83" s="295" t="n">
        <v>138527</v>
      </c>
      <c r="AI83" s="295" t="n">
        <v>27992</v>
      </c>
      <c r="AK83" s="260">
        <f>R83</f>
        <v/>
      </c>
      <c r="AL83" s="260">
        <f>VLOOKUP(R83,AG:AI,2,0)</f>
        <v/>
      </c>
      <c r="AM83" s="260">
        <f>VLOOKUP(R83,AG:AI,3,0)</f>
        <v/>
      </c>
      <c r="AR83" s="520" t="n"/>
      <c r="AS83" s="521" t="n"/>
      <c r="AT83" s="295" t="n"/>
      <c r="AU83" s="295" t="n"/>
      <c r="AV83" s="295" t="n"/>
      <c r="AW83" s="520" t="n"/>
      <c r="AX83" s="521" t="n"/>
      <c r="AY83" s="295" t="n"/>
      <c r="AZ83" s="295" t="n"/>
      <c r="BG83" s="520" t="n"/>
      <c r="BH83" s="521" t="n"/>
      <c r="BI83" s="295" t="n"/>
      <c r="BJ83" s="295" t="n"/>
      <c r="BK83" s="295" t="n"/>
      <c r="BL83" s="520" t="n"/>
      <c r="BM83" s="521" t="n"/>
      <c r="BN83" s="295" t="n"/>
      <c r="BO83" s="295" t="n"/>
      <c r="BV83" s="520" t="n"/>
      <c r="BW83" s="521" t="n"/>
      <c r="BX83" s="295" t="n"/>
      <c r="BY83" s="295" t="n"/>
    </row>
    <row r="84" ht="13.5" customHeight="1" s="261">
      <c r="B84" s="515" t="n">
        <v>2022</v>
      </c>
      <c r="C84" s="516" t="inlineStr">
        <is>
          <t>Belize</t>
        </is>
      </c>
      <c r="D84" s="295" t="n">
        <v>672728</v>
      </c>
      <c r="E84" s="295" t="n">
        <v>144762</v>
      </c>
      <c r="F84" s="295" t="n"/>
      <c r="G84" s="515" t="n">
        <v>2021</v>
      </c>
      <c r="H84" s="516" t="inlineStr">
        <is>
          <t>Seicheles</t>
        </is>
      </c>
      <c r="I84" s="295" t="n">
        <v>345987</v>
      </c>
      <c r="J84" s="295" t="n">
        <v>81045</v>
      </c>
      <c r="L84" s="260">
        <f>C84</f>
        <v/>
      </c>
      <c r="M84" s="260">
        <f>VLOOKUP(C84,H:J,2,0)</f>
        <v/>
      </c>
      <c r="N84" s="260">
        <f>VLOOKUP(C84,H:J,3,0)</f>
        <v/>
      </c>
      <c r="Q84" s="515" t="n">
        <v>2022</v>
      </c>
      <c r="R84" s="516" t="inlineStr">
        <is>
          <t>Granada</t>
        </is>
      </c>
      <c r="S84" s="295" t="n">
        <v>93382</v>
      </c>
      <c r="T84" s="295" t="n">
        <v>18807</v>
      </c>
      <c r="U84" s="295" t="n"/>
      <c r="V84" s="515" t="n">
        <v>2021</v>
      </c>
      <c r="W84" s="516" t="inlineStr">
        <is>
          <t>Marshall, Ilhas</t>
        </is>
      </c>
      <c r="X84" s="295" t="n">
        <v>65797</v>
      </c>
      <c r="Y84" s="295" t="n">
        <v>10575</v>
      </c>
      <c r="AA84" s="260">
        <f>R84</f>
        <v/>
      </c>
      <c r="AB84" s="260">
        <f>VLOOKUP(R84,W:Y,2,0)</f>
        <v/>
      </c>
      <c r="AC84" s="260">
        <f>VLOOKUP(R84,W:Y,3,0)</f>
        <v/>
      </c>
      <c r="AF84" s="515" t="n">
        <v>2022</v>
      </c>
      <c r="AG84" s="516" t="inlineStr">
        <is>
          <t>França</t>
        </is>
      </c>
      <c r="AH84" s="295" t="n">
        <v>136523</v>
      </c>
      <c r="AI84" s="295" t="n">
        <v>41535</v>
      </c>
      <c r="AK84" s="260">
        <f>R84</f>
        <v/>
      </c>
      <c r="AL84" s="260">
        <f>VLOOKUP(R84,AG:AI,2,0)</f>
        <v/>
      </c>
      <c r="AM84" s="260">
        <f>VLOOKUP(R84,AG:AI,3,0)</f>
        <v/>
      </c>
      <c r="AR84" s="520" t="n"/>
      <c r="AS84" s="521" t="n"/>
      <c r="AT84" s="295" t="n"/>
      <c r="AU84" s="295" t="n"/>
      <c r="AV84" s="295" t="n"/>
      <c r="AW84" s="520" t="n"/>
      <c r="AX84" s="521" t="n"/>
      <c r="AY84" s="295" t="n"/>
      <c r="AZ84" s="295" t="n"/>
      <c r="BG84" s="520" t="n"/>
      <c r="BH84" s="521" t="n"/>
      <c r="BI84" s="295" t="n"/>
      <c r="BJ84" s="295" t="n"/>
      <c r="BK84" s="295" t="n"/>
      <c r="BL84" s="520" t="n"/>
      <c r="BM84" s="521" t="n"/>
      <c r="BN84" s="295" t="n"/>
      <c r="BO84" s="295" t="n"/>
      <c r="BV84" s="520" t="n"/>
      <c r="BW84" s="521" t="n"/>
      <c r="BX84" s="295" t="n"/>
      <c r="BY84" s="295" t="n"/>
    </row>
    <row r="85" ht="13.5" customHeight="1" s="261">
      <c r="B85" s="515" t="n">
        <v>2022</v>
      </c>
      <c r="C85" s="516" t="inlineStr">
        <is>
          <t>Venezuela</t>
        </is>
      </c>
      <c r="D85" s="295" t="n">
        <v>668469</v>
      </c>
      <c r="E85" s="295" t="n">
        <v>442018</v>
      </c>
      <c r="F85" s="295" t="n"/>
      <c r="G85" s="515" t="n">
        <v>2021</v>
      </c>
      <c r="H85" s="516" t="inlineStr">
        <is>
          <t>Tanzânia</t>
        </is>
      </c>
      <c r="I85" s="295" t="n">
        <v>329447</v>
      </c>
      <c r="J85" s="295" t="n">
        <v>84303</v>
      </c>
      <c r="L85" s="260">
        <f>C85</f>
        <v/>
      </c>
      <c r="M85" s="260">
        <f>VLOOKUP(C85,H:J,2,0)</f>
        <v/>
      </c>
      <c r="N85" s="260">
        <f>VLOOKUP(C85,H:J,3,0)</f>
        <v/>
      </c>
      <c r="Q85" s="515" t="n">
        <v>2022</v>
      </c>
      <c r="R85" s="516" t="inlineStr">
        <is>
          <t>Ucrânia</t>
        </is>
      </c>
      <c r="S85" s="295" t="n">
        <v>93181</v>
      </c>
      <c r="T85" s="295" t="n">
        <v>20800</v>
      </c>
      <c r="U85" s="295" t="n"/>
      <c r="V85" s="515" t="n">
        <v>2021</v>
      </c>
      <c r="W85" s="516" t="inlineStr">
        <is>
          <t>África do Sul</t>
        </is>
      </c>
      <c r="X85" s="295" t="n">
        <v>65748</v>
      </c>
      <c r="Y85" s="295" t="n">
        <v>21600</v>
      </c>
      <c r="AA85" s="260">
        <f>R85</f>
        <v/>
      </c>
      <c r="AB85" s="260">
        <f>VLOOKUP(R85,W:Y,2,0)</f>
        <v/>
      </c>
      <c r="AC85" s="260">
        <f>VLOOKUP(R85,W:Y,3,0)</f>
        <v/>
      </c>
      <c r="AF85" s="515" t="n">
        <v>2022</v>
      </c>
      <c r="AG85" s="516" t="inlineStr">
        <is>
          <t>Macedônia</t>
        </is>
      </c>
      <c r="AH85" s="295" t="n">
        <v>128213</v>
      </c>
      <c r="AI85" s="295" t="n">
        <v>25054</v>
      </c>
      <c r="AK85" s="260">
        <f>R85</f>
        <v/>
      </c>
      <c r="AL85" s="260">
        <f>VLOOKUP(R85,AG:AI,2,0)</f>
        <v/>
      </c>
      <c r="AM85" s="260">
        <f>VLOOKUP(R85,AG:AI,3,0)</f>
        <v/>
      </c>
      <c r="AR85" s="520" t="n"/>
      <c r="AS85" s="521" t="n"/>
      <c r="AT85" s="295" t="n"/>
      <c r="AU85" s="295" t="n"/>
      <c r="AV85" s="295" t="n"/>
      <c r="AW85" s="520" t="n"/>
      <c r="AX85" s="521" t="n"/>
      <c r="AY85" s="295" t="n"/>
      <c r="AZ85" s="295" t="n"/>
      <c r="BG85" s="520" t="n"/>
      <c r="BH85" s="521" t="n"/>
      <c r="BI85" s="295" t="n"/>
      <c r="BJ85" s="295" t="n"/>
      <c r="BK85" s="295" t="n"/>
      <c r="BL85" s="520" t="n"/>
      <c r="BM85" s="521" t="n"/>
      <c r="BN85" s="295" t="n"/>
      <c r="BO85" s="295" t="n"/>
      <c r="BV85" s="520" t="n"/>
      <c r="BW85" s="521" t="n"/>
      <c r="BX85" s="295" t="n"/>
      <c r="BY85" s="295" t="n"/>
    </row>
    <row r="86" ht="13.5" customHeight="1" s="261">
      <c r="B86" s="515" t="n">
        <v>2022</v>
      </c>
      <c r="C86" s="516" t="inlineStr">
        <is>
          <t>Cuba</t>
        </is>
      </c>
      <c r="D86" s="295" t="n">
        <v>656737</v>
      </c>
      <c r="E86" s="295" t="n">
        <v>84415</v>
      </c>
      <c r="F86" s="295" t="n"/>
      <c r="G86" s="515" t="n">
        <v>2021</v>
      </c>
      <c r="H86" s="516" t="inlineStr">
        <is>
          <t>Belize</t>
        </is>
      </c>
      <c r="I86" s="295" t="n">
        <v>315744</v>
      </c>
      <c r="J86" s="295" t="n">
        <v>78302</v>
      </c>
      <c r="L86" s="260">
        <f>C86</f>
        <v/>
      </c>
      <c r="M86" s="260">
        <f>VLOOKUP(C86,H:J,2,0)</f>
        <v/>
      </c>
      <c r="N86" s="260">
        <f>VLOOKUP(C86,H:J,3,0)</f>
        <v/>
      </c>
      <c r="Q86" s="515" t="n">
        <v>2022</v>
      </c>
      <c r="R86" s="516" t="inlineStr">
        <is>
          <t>Dominica</t>
        </is>
      </c>
      <c r="S86" s="295" t="n">
        <v>91195</v>
      </c>
      <c r="T86" s="295" t="n">
        <v>18965</v>
      </c>
      <c r="U86" s="295" t="n"/>
      <c r="V86" s="515" t="n">
        <v>2021</v>
      </c>
      <c r="W86" s="516" t="inlineStr">
        <is>
          <t>Virgens, Ilhas (Britânicas)</t>
        </is>
      </c>
      <c r="X86" s="295" t="n">
        <v>60045</v>
      </c>
      <c r="Y86" s="295" t="n">
        <v>20989</v>
      </c>
      <c r="AA86" s="260">
        <f>R86</f>
        <v/>
      </c>
      <c r="AB86" s="260">
        <f>VLOOKUP(R86,W:Y,2,0)</f>
        <v/>
      </c>
      <c r="AC86" s="260">
        <f>VLOOKUP(R86,W:Y,3,0)</f>
        <v/>
      </c>
      <c r="AF86" s="515" t="n">
        <v>2022</v>
      </c>
      <c r="AG86" s="516" t="inlineStr">
        <is>
          <t>Irlanda</t>
        </is>
      </c>
      <c r="AH86" s="295" t="n">
        <v>125387</v>
      </c>
      <c r="AI86" s="295" t="n">
        <v>27871</v>
      </c>
      <c r="AK86" s="260">
        <f>R86</f>
        <v/>
      </c>
      <c r="AL86" s="260">
        <f>VLOOKUP(R86,AG:AI,2,0)</f>
        <v/>
      </c>
      <c r="AM86" s="260">
        <f>VLOOKUP(R86,AG:AI,3,0)</f>
        <v/>
      </c>
      <c r="AR86" s="520" t="n"/>
      <c r="AS86" s="521" t="n"/>
      <c r="AT86" s="295" t="n"/>
      <c r="AU86" s="295" t="n"/>
      <c r="AV86" s="295" t="n"/>
      <c r="AW86" s="520" t="n"/>
      <c r="AX86" s="521" t="n"/>
      <c r="AY86" s="295" t="n"/>
      <c r="AZ86" s="295" t="n"/>
      <c r="BG86" s="520" t="n"/>
      <c r="BH86" s="521" t="n"/>
      <c r="BI86" s="295" t="n"/>
      <c r="BJ86" s="295" t="n"/>
      <c r="BK86" s="295" t="n"/>
      <c r="BL86" s="520" t="n"/>
      <c r="BM86" s="521" t="n"/>
      <c r="BN86" s="295" t="n"/>
      <c r="BO86" s="295" t="n"/>
      <c r="BV86" s="520" t="n"/>
      <c r="BW86" s="521" t="n"/>
      <c r="BX86" s="295" t="n"/>
      <c r="BY86" s="295" t="n"/>
    </row>
    <row r="87" ht="13.5" customHeight="1" s="261">
      <c r="B87" s="515" t="n">
        <v>2022</v>
      </c>
      <c r="C87" s="516" t="inlineStr">
        <is>
          <t>Senegal</t>
        </is>
      </c>
      <c r="D87" s="295" t="n">
        <v>596486</v>
      </c>
      <c r="E87" s="295" t="n">
        <v>160284</v>
      </c>
      <c r="F87" s="295" t="n"/>
      <c r="G87" s="515" t="n">
        <v>2021</v>
      </c>
      <c r="H87" s="516" t="inlineStr">
        <is>
          <t>Marshall, Ilhas</t>
        </is>
      </c>
      <c r="I87" s="295" t="n">
        <v>309566</v>
      </c>
      <c r="J87" s="295" t="n">
        <v>52781</v>
      </c>
      <c r="L87" s="260">
        <f>C87</f>
        <v/>
      </c>
      <c r="M87" s="260">
        <f>VLOOKUP(C87,H:J,2,0)</f>
        <v/>
      </c>
      <c r="N87" s="260">
        <f>VLOOKUP(C87,H:J,3,0)</f>
        <v/>
      </c>
      <c r="Q87" s="515" t="n">
        <v>2022</v>
      </c>
      <c r="R87" s="516" t="inlineStr">
        <is>
          <t>Camboja</t>
        </is>
      </c>
      <c r="S87" s="295" t="n">
        <v>86400</v>
      </c>
      <c r="T87" s="295" t="n">
        <v>27000</v>
      </c>
      <c r="U87" s="295" t="n"/>
      <c r="V87" s="515" t="n">
        <v>2021</v>
      </c>
      <c r="W87" s="516" t="inlineStr">
        <is>
          <t>Bermudas</t>
        </is>
      </c>
      <c r="X87" s="295" t="n">
        <v>58793</v>
      </c>
      <c r="Y87" s="295" t="n">
        <v>13312</v>
      </c>
      <c r="AA87" s="260">
        <f>R87</f>
        <v/>
      </c>
      <c r="AB87" s="260">
        <f>VLOOKUP(R87,W:Y,2,0)</f>
        <v/>
      </c>
      <c r="AC87" s="260">
        <f>VLOOKUP(R87,W:Y,3,0)</f>
        <v/>
      </c>
      <c r="AF87" s="515" t="n">
        <v>2022</v>
      </c>
      <c r="AG87" s="516" t="inlineStr">
        <is>
          <t>Maurício</t>
        </is>
      </c>
      <c r="AH87" s="295" t="n">
        <v>121413</v>
      </c>
      <c r="AI87" s="295" t="n">
        <v>26927</v>
      </c>
      <c r="AK87" s="260">
        <f>R87</f>
        <v/>
      </c>
      <c r="AL87" s="260">
        <f>VLOOKUP(R87,AG:AI,2,0)</f>
        <v/>
      </c>
      <c r="AM87" s="260">
        <f>VLOOKUP(R87,AG:AI,3,0)</f>
        <v/>
      </c>
      <c r="AR87" s="520" t="n"/>
      <c r="AS87" s="521" t="n"/>
      <c r="AT87" s="295" t="n"/>
      <c r="AU87" s="295" t="n"/>
      <c r="AV87" s="295" t="n"/>
      <c r="AW87" s="520" t="n"/>
      <c r="AX87" s="521" t="n"/>
      <c r="AY87" s="295" t="n"/>
      <c r="AZ87" s="295" t="n"/>
      <c r="BG87" s="520" t="n"/>
      <c r="BH87" s="521" t="n"/>
      <c r="BI87" s="295" t="n"/>
      <c r="BJ87" s="295" t="n"/>
      <c r="BK87" s="295" t="n"/>
      <c r="BL87" s="520" t="n"/>
      <c r="BM87" s="521" t="n"/>
      <c r="BN87" s="295" t="n"/>
      <c r="BO87" s="295" t="n"/>
      <c r="BV87" s="520" t="n"/>
      <c r="BW87" s="521" t="n"/>
      <c r="BX87" s="295" t="n"/>
      <c r="BY87" s="295" t="n"/>
    </row>
    <row r="88" ht="13.5" customHeight="1" s="261">
      <c r="B88" s="515" t="n">
        <v>2022</v>
      </c>
      <c r="C88" s="516" t="inlineStr">
        <is>
          <t>Quênia</t>
        </is>
      </c>
      <c r="D88" s="295" t="n">
        <v>595140</v>
      </c>
      <c r="E88" s="295" t="n">
        <v>139832</v>
      </c>
      <c r="F88" s="295" t="n"/>
      <c r="G88" s="515" t="n">
        <v>2021</v>
      </c>
      <c r="H88" s="516" t="inlineStr">
        <is>
          <t>Antígua e Barbuda</t>
        </is>
      </c>
      <c r="I88" s="295" t="n">
        <v>304608</v>
      </c>
      <c r="J88" s="295" t="n">
        <v>93609</v>
      </c>
      <c r="L88" s="260">
        <f>C88</f>
        <v/>
      </c>
      <c r="M88" s="260">
        <f>VLOOKUP(C88,H:J,2,0)</f>
        <v/>
      </c>
      <c r="N88" s="260">
        <f>VLOOKUP(C88,H:J,3,0)</f>
        <v/>
      </c>
      <c r="Q88" s="515" t="n">
        <v>2022</v>
      </c>
      <c r="R88" s="516" t="inlineStr">
        <is>
          <t>Eslováquia</t>
        </is>
      </c>
      <c r="S88" s="295" t="n">
        <v>81703</v>
      </c>
      <c r="T88" s="295" t="n">
        <v>17501</v>
      </c>
      <c r="U88" s="295" t="n"/>
      <c r="V88" s="515" t="n">
        <v>2021</v>
      </c>
      <c r="W88" s="516" t="inlineStr">
        <is>
          <t>Omã</t>
        </is>
      </c>
      <c r="X88" s="295" t="n">
        <v>57242</v>
      </c>
      <c r="Y88" s="295" t="n">
        <v>11262</v>
      </c>
      <c r="AA88" s="260">
        <f>R88</f>
        <v/>
      </c>
      <c r="AB88" s="260">
        <f>VLOOKUP(R88,W:Y,2,0)</f>
        <v/>
      </c>
      <c r="AC88" s="260">
        <f>VLOOKUP(R88,W:Y,3,0)</f>
        <v/>
      </c>
      <c r="AF88" s="515" t="n">
        <v>2022</v>
      </c>
      <c r="AG88" s="516" t="inlineStr">
        <is>
          <t>Grécia</t>
        </is>
      </c>
      <c r="AH88" s="295" t="n">
        <v>118082</v>
      </c>
      <c r="AI88" s="295" t="n">
        <v>23204</v>
      </c>
      <c r="AK88" s="260">
        <f>R88</f>
        <v/>
      </c>
      <c r="AL88" s="260">
        <f>VLOOKUP(R88,AG:AI,2,0)</f>
        <v/>
      </c>
      <c r="AM88" s="260">
        <f>VLOOKUP(R88,AG:AI,3,0)</f>
        <v/>
      </c>
      <c r="AR88" s="520" t="n"/>
      <c r="AS88" s="521" t="n"/>
      <c r="AT88" s="295" t="n"/>
      <c r="AU88" s="295" t="n"/>
      <c r="AV88" s="295" t="n"/>
      <c r="AW88" s="520" t="n"/>
      <c r="AX88" s="521" t="n"/>
      <c r="AY88" s="295" t="n"/>
      <c r="AZ88" s="295" t="n"/>
      <c r="BG88" s="520" t="n"/>
      <c r="BH88" s="521" t="n"/>
      <c r="BI88" s="295" t="n"/>
      <c r="BJ88" s="295" t="n"/>
      <c r="BK88" s="295" t="n"/>
      <c r="BL88" s="520" t="n"/>
      <c r="BM88" s="521" t="n"/>
      <c r="BN88" s="295" t="n"/>
      <c r="BO88" s="295" t="n"/>
      <c r="BV88" s="520" t="n"/>
      <c r="BW88" s="521" t="n"/>
      <c r="BX88" s="295" t="n"/>
      <c r="BY88" s="295" t="n"/>
    </row>
    <row r="89" ht="13.5" customHeight="1" s="261">
      <c r="B89" s="515" t="n">
        <v>2022</v>
      </c>
      <c r="C89" s="516" t="inlineStr">
        <is>
          <t>Chipre</t>
        </is>
      </c>
      <c r="D89" s="295" t="n">
        <v>556325</v>
      </c>
      <c r="E89" s="295" t="n">
        <v>136036</v>
      </c>
      <c r="F89" s="295" t="n"/>
      <c r="G89" s="515" t="n">
        <v>2021</v>
      </c>
      <c r="H89" s="516" t="inlineStr">
        <is>
          <t>Sint Maarten</t>
        </is>
      </c>
      <c r="I89" s="295" t="n">
        <v>295750</v>
      </c>
      <c r="J89" s="295" t="n">
        <v>90898</v>
      </c>
      <c r="L89" s="260">
        <f>C89</f>
        <v/>
      </c>
      <c r="M89" s="260">
        <f>VLOOKUP(C89,H:J,2,0)</f>
        <v/>
      </c>
      <c r="N89" s="260">
        <f>VLOOKUP(C89,H:J,3,0)</f>
        <v/>
      </c>
      <c r="Q89" s="515" t="n">
        <v>2022</v>
      </c>
      <c r="R89" s="516" t="inlineStr">
        <is>
          <t>Guiana</t>
        </is>
      </c>
      <c r="S89" s="295" t="n">
        <v>79265</v>
      </c>
      <c r="T89" s="295" t="n">
        <v>17405</v>
      </c>
      <c r="U89" s="295" t="n"/>
      <c r="V89" s="515" t="n">
        <v>2021</v>
      </c>
      <c r="W89" s="516" t="inlineStr">
        <is>
          <t>Guiné</t>
        </is>
      </c>
      <c r="X89" s="295" t="n">
        <v>46623</v>
      </c>
      <c r="Y89" s="295" t="n">
        <v>27013</v>
      </c>
      <c r="AA89" s="260">
        <f>R89</f>
        <v/>
      </c>
      <c r="AB89" s="260">
        <f>VLOOKUP(R89,W:Y,2,0)</f>
        <v/>
      </c>
      <c r="AC89" s="260">
        <f>VLOOKUP(R89,W:Y,3,0)</f>
        <v/>
      </c>
      <c r="AF89" s="515" t="n">
        <v>2022</v>
      </c>
      <c r="AG89" s="516" t="inlineStr">
        <is>
          <t>Antígua e Barbuda</t>
        </is>
      </c>
      <c r="AH89" s="295" t="n">
        <v>92459</v>
      </c>
      <c r="AI89" s="295" t="n">
        <v>20309</v>
      </c>
      <c r="AK89" s="260">
        <f>R89</f>
        <v/>
      </c>
      <c r="AL89" s="260">
        <f>VLOOKUP(R89,AG:AI,2,0)</f>
        <v/>
      </c>
      <c r="AM89" s="260">
        <f>VLOOKUP(R89,AG:AI,3,0)</f>
        <v/>
      </c>
      <c r="AR89" s="520" t="n"/>
      <c r="AS89" s="521" t="n"/>
      <c r="AT89" s="295" t="n"/>
      <c r="AU89" s="295" t="n"/>
      <c r="AV89" s="295" t="n"/>
      <c r="AW89" s="520" t="n"/>
      <c r="AX89" s="521" t="n"/>
      <c r="AY89" s="295" t="n"/>
      <c r="AZ89" s="295" t="n"/>
      <c r="BG89" s="520" t="n"/>
      <c r="BH89" s="521" t="n"/>
      <c r="BI89" s="295" t="n"/>
      <c r="BJ89" s="295" t="n"/>
      <c r="BK89" s="295" t="n"/>
      <c r="BL89" s="520" t="n"/>
      <c r="BM89" s="521" t="n"/>
      <c r="BN89" s="295" t="n"/>
      <c r="BO89" s="295" t="n"/>
      <c r="BV89" s="520" t="n"/>
      <c r="BW89" s="521" t="n"/>
      <c r="BX89" s="295" t="n"/>
      <c r="BY89" s="295" t="n"/>
    </row>
    <row r="90" ht="13.5" customHeight="1" s="261">
      <c r="B90" s="515" t="n">
        <v>2022</v>
      </c>
      <c r="C90" s="516" t="inlineStr">
        <is>
          <t>Romênia</t>
        </is>
      </c>
      <c r="D90" s="295" t="n">
        <v>548807</v>
      </c>
      <c r="E90" s="295" t="n">
        <v>131985</v>
      </c>
      <c r="F90" s="295" t="n"/>
      <c r="G90" s="515" t="n">
        <v>2021</v>
      </c>
      <c r="H90" s="516" t="inlineStr">
        <is>
          <t>Suriname</t>
        </is>
      </c>
      <c r="I90" s="295" t="n">
        <v>279912</v>
      </c>
      <c r="J90" s="295" t="n">
        <v>69265</v>
      </c>
      <c r="L90" s="260">
        <f>C90</f>
        <v/>
      </c>
      <c r="M90" s="260">
        <f>VLOOKUP(C90,H:J,2,0)</f>
        <v/>
      </c>
      <c r="N90" s="260">
        <f>VLOOKUP(C90,H:J,3,0)</f>
        <v/>
      </c>
      <c r="Q90" s="515" t="n">
        <v>2022</v>
      </c>
      <c r="R90" s="516" t="inlineStr">
        <is>
          <t>Sint Maarten</t>
        </is>
      </c>
      <c r="S90" s="295" t="n">
        <v>78345</v>
      </c>
      <c r="T90" s="295" t="n">
        <v>27059</v>
      </c>
      <c r="U90" s="295" t="n"/>
      <c r="V90" s="515" t="n">
        <v>2021</v>
      </c>
      <c r="W90" s="516" t="inlineStr">
        <is>
          <t>São Tomé e Príncipe</t>
        </is>
      </c>
      <c r="X90" s="295" t="n">
        <v>46172</v>
      </c>
      <c r="Y90" s="295" t="n">
        <v>17693</v>
      </c>
      <c r="AA90" s="260">
        <f>R90</f>
        <v/>
      </c>
      <c r="AB90" s="260">
        <f>VLOOKUP(R90,W:Y,2,0)</f>
        <v/>
      </c>
      <c r="AC90" s="260">
        <f>VLOOKUP(R90,W:Y,3,0)</f>
        <v/>
      </c>
      <c r="AF90" s="515" t="n">
        <v>2022</v>
      </c>
      <c r="AG90" s="516" t="inlineStr">
        <is>
          <t>Marshall, Ilhas</t>
        </is>
      </c>
      <c r="AH90" s="295" t="n">
        <v>87680</v>
      </c>
      <c r="AI90" s="295" t="n">
        <v>11671</v>
      </c>
      <c r="AK90" s="260">
        <f>R90</f>
        <v/>
      </c>
      <c r="AL90" s="260">
        <f>VLOOKUP(R90,AG:AI,2,0)</f>
        <v/>
      </c>
      <c r="AM90" s="260">
        <f>VLOOKUP(R90,AG:AI,3,0)</f>
        <v/>
      </c>
      <c r="AR90" s="520" t="n"/>
      <c r="AS90" s="521" t="n"/>
      <c r="AT90" s="295" t="n"/>
      <c r="AU90" s="295" t="n"/>
      <c r="AV90" s="295" t="n"/>
      <c r="AW90" s="520" t="n"/>
      <c r="AX90" s="521" t="n"/>
      <c r="AY90" s="295" t="n"/>
      <c r="AZ90" s="295" t="n"/>
      <c r="BG90" s="520" t="n"/>
      <c r="BH90" s="521" t="n"/>
      <c r="BI90" s="295" t="n"/>
      <c r="BJ90" s="295" t="n"/>
      <c r="BK90" s="295" t="n"/>
      <c r="BL90" s="520" t="n"/>
      <c r="BM90" s="521" t="n"/>
      <c r="BN90" s="295" t="n"/>
      <c r="BO90" s="295" t="n"/>
      <c r="BV90" s="520" t="n"/>
      <c r="BW90" s="521" t="n"/>
      <c r="BX90" s="295" t="n"/>
      <c r="BY90" s="295" t="n"/>
    </row>
    <row r="91" ht="13.5" customHeight="1" s="261">
      <c r="B91" s="515" t="n">
        <v>2022</v>
      </c>
      <c r="C91" s="516" t="inlineStr">
        <is>
          <t>Macau</t>
        </is>
      </c>
      <c r="D91" s="295" t="n">
        <v>506823</v>
      </c>
      <c r="E91" s="295" t="n">
        <v>82211</v>
      </c>
      <c r="F91" s="295" t="n"/>
      <c r="G91" s="515" t="n">
        <v>2021</v>
      </c>
      <c r="H91" s="516" t="inlineStr">
        <is>
          <t>Togo</t>
        </is>
      </c>
      <c r="I91" s="295" t="n">
        <v>263202</v>
      </c>
      <c r="J91" s="295" t="n">
        <v>59436</v>
      </c>
      <c r="L91" s="260">
        <f>C91</f>
        <v/>
      </c>
      <c r="M91" s="260">
        <f>VLOOKUP(C91,H:J,2,0)</f>
        <v/>
      </c>
      <c r="N91" s="260">
        <f>VLOOKUP(C91,H:J,3,0)</f>
        <v/>
      </c>
      <c r="Q91" s="515" t="n">
        <v>2022</v>
      </c>
      <c r="R91" s="516" t="inlineStr">
        <is>
          <t>Gabão</t>
        </is>
      </c>
      <c r="S91" s="295" t="n">
        <v>78003</v>
      </c>
      <c r="T91" s="295" t="n">
        <v>26775</v>
      </c>
      <c r="U91" s="295" t="n"/>
      <c r="V91" s="515" t="n">
        <v>2021</v>
      </c>
      <c r="W91" s="516" t="inlineStr">
        <is>
          <t>Grécia</t>
        </is>
      </c>
      <c r="X91" s="295" t="n">
        <v>22466</v>
      </c>
      <c r="Y91" s="295" t="n">
        <v>3105</v>
      </c>
      <c r="AA91" s="260">
        <f>R91</f>
        <v/>
      </c>
      <c r="AB91" s="260">
        <f>VLOOKUP(R91,W:Y,2,0)</f>
        <v/>
      </c>
      <c r="AC91" s="260">
        <f>VLOOKUP(R91,W:Y,3,0)</f>
        <v/>
      </c>
      <c r="AF91" s="515" t="n">
        <v>2022</v>
      </c>
      <c r="AG91" s="516" t="inlineStr">
        <is>
          <t>Romênia</t>
        </is>
      </c>
      <c r="AH91" s="295" t="n">
        <v>86692</v>
      </c>
      <c r="AI91" s="295" t="n">
        <v>24967</v>
      </c>
      <c r="AK91" s="260">
        <f>R91</f>
        <v/>
      </c>
      <c r="AL91" s="260">
        <f>VLOOKUP(R91,AG:AI,2,0)</f>
        <v/>
      </c>
      <c r="AM91" s="260">
        <f>VLOOKUP(R91,AG:AI,3,0)</f>
        <v/>
      </c>
      <c r="AR91" s="520" t="n"/>
      <c r="AS91" s="521" t="n"/>
      <c r="AT91" s="295" t="n"/>
      <c r="AU91" s="295" t="n"/>
      <c r="AV91" s="295" t="n"/>
      <c r="AW91" s="520" t="n"/>
      <c r="AX91" s="521" t="n"/>
      <c r="AY91" s="295" t="n"/>
      <c r="AZ91" s="295" t="n"/>
      <c r="BG91" s="520" t="n"/>
      <c r="BH91" s="521" t="n"/>
      <c r="BI91" s="295" t="n"/>
      <c r="BJ91" s="295" t="n"/>
      <c r="BK91" s="295" t="n"/>
      <c r="BL91" s="520" t="n"/>
      <c r="BM91" s="521" t="n"/>
      <c r="BN91" s="295" t="n"/>
      <c r="BO91" s="295" t="n"/>
      <c r="BV91" s="520" t="n"/>
      <c r="BW91" s="521" t="n"/>
      <c r="BX91" s="295" t="n"/>
      <c r="BY91" s="295" t="n"/>
    </row>
    <row r="92" ht="13.5" customHeight="1" s="261">
      <c r="B92" s="515" t="n">
        <v>2022</v>
      </c>
      <c r="C92" s="516" t="inlineStr">
        <is>
          <t>Granada</t>
        </is>
      </c>
      <c r="D92" s="295" t="n">
        <v>467882</v>
      </c>
      <c r="E92" s="295" t="n">
        <v>122883</v>
      </c>
      <c r="F92" s="295" t="n"/>
      <c r="G92" s="515" t="n">
        <v>2021</v>
      </c>
      <c r="H92" s="516" t="inlineStr">
        <is>
          <t>Chipre</t>
        </is>
      </c>
      <c r="I92" s="295" t="n">
        <v>192008</v>
      </c>
      <c r="J92" s="295" t="n">
        <v>36249</v>
      </c>
      <c r="L92" s="260">
        <f>C92</f>
        <v/>
      </c>
      <c r="M92" s="260">
        <f>VLOOKUP(C92,H:J,2,0)</f>
        <v/>
      </c>
      <c r="N92" s="260">
        <f>VLOOKUP(C92,H:J,3,0)</f>
        <v/>
      </c>
      <c r="Q92" s="515" t="n">
        <v>2022</v>
      </c>
      <c r="R92" s="516" t="inlineStr">
        <is>
          <t>Suriname</t>
        </is>
      </c>
      <c r="S92" s="295" t="n">
        <v>76960</v>
      </c>
      <c r="T92" s="295" t="n">
        <v>19366</v>
      </c>
      <c r="U92" s="295" t="n"/>
      <c r="V92" s="515" t="n">
        <v>2021</v>
      </c>
      <c r="W92" s="516" t="inlineStr">
        <is>
          <t>Chipre</t>
        </is>
      </c>
      <c r="X92" s="295" t="n">
        <v>21123</v>
      </c>
      <c r="Y92" s="295" t="n">
        <v>3074</v>
      </c>
      <c r="AA92" s="260">
        <f>R92</f>
        <v/>
      </c>
      <c r="AB92" s="260">
        <f>VLOOKUP(R92,W:Y,2,0)</f>
        <v/>
      </c>
      <c r="AC92" s="260">
        <f>VLOOKUP(R92,W:Y,3,0)</f>
        <v/>
      </c>
      <c r="AF92" s="515" t="n">
        <v>2022</v>
      </c>
      <c r="AG92" s="516" t="inlineStr">
        <is>
          <t>São Vicente e Granadinas</t>
        </is>
      </c>
      <c r="AH92" s="295" t="n">
        <v>86617</v>
      </c>
      <c r="AI92" s="295" t="n">
        <v>16848</v>
      </c>
      <c r="AK92" s="260">
        <f>R92</f>
        <v/>
      </c>
      <c r="AL92" s="260">
        <f>VLOOKUP(R92,AG:AI,2,0)</f>
        <v/>
      </c>
      <c r="AM92" s="260">
        <f>VLOOKUP(R92,AG:AI,3,0)</f>
        <v/>
      </c>
      <c r="AR92" s="520" t="n"/>
      <c r="AS92" s="521" t="n"/>
      <c r="AT92" s="295" t="n"/>
      <c r="AU92" s="295" t="n"/>
      <c r="AV92" s="295" t="n"/>
      <c r="AW92" s="520" t="n"/>
      <c r="AX92" s="521" t="n"/>
      <c r="AY92" s="295" t="n"/>
      <c r="AZ92" s="295" t="n"/>
      <c r="BG92" s="520" t="n"/>
      <c r="BH92" s="521" t="n"/>
      <c r="BI92" s="295" t="n"/>
      <c r="BJ92" s="295" t="n"/>
      <c r="BK92" s="295" t="n"/>
      <c r="BL92" s="520" t="n"/>
      <c r="BM92" s="521" t="n"/>
      <c r="BN92" s="295" t="n"/>
      <c r="BO92" s="295" t="n"/>
      <c r="BV92" s="520" t="n"/>
      <c r="BW92" s="521" t="n"/>
      <c r="BX92" s="295" t="n"/>
      <c r="BY92" s="295" t="n"/>
    </row>
    <row r="93" ht="13.5" customHeight="1" s="261">
      <c r="B93" s="515" t="n">
        <v>2022</v>
      </c>
      <c r="C93" s="516" t="inlineStr">
        <is>
          <t>Marshall, Ilhas</t>
        </is>
      </c>
      <c r="D93" s="295" t="n">
        <v>463632</v>
      </c>
      <c r="E93" s="295" t="n">
        <v>67684</v>
      </c>
      <c r="F93" s="295" t="n"/>
      <c r="G93" s="515" t="n">
        <v>2021</v>
      </c>
      <c r="H93" s="516" t="inlineStr">
        <is>
          <t>São Tomé e Príncipe</t>
        </is>
      </c>
      <c r="I93" s="295" t="n">
        <v>167706</v>
      </c>
      <c r="J93" s="295" t="n">
        <v>52829</v>
      </c>
      <c r="L93" s="260">
        <f>C93</f>
        <v/>
      </c>
      <c r="M93" s="260">
        <f>VLOOKUP(C93,H:J,2,0)</f>
        <v/>
      </c>
      <c r="N93" s="260">
        <f>VLOOKUP(C93,H:J,3,0)</f>
        <v/>
      </c>
      <c r="Q93" s="515" t="n">
        <v>2022</v>
      </c>
      <c r="R93" s="516" t="inlineStr">
        <is>
          <t>Bermudas</t>
        </is>
      </c>
      <c r="S93" s="295" t="n">
        <v>72503</v>
      </c>
      <c r="T93" s="295" t="n">
        <v>12980</v>
      </c>
      <c r="U93" s="295" t="n"/>
      <c r="V93" s="515" t="n">
        <v>2021</v>
      </c>
      <c r="W93" s="516" t="inlineStr">
        <is>
          <t>Senegal</t>
        </is>
      </c>
      <c r="X93" s="295" t="n">
        <v>18135</v>
      </c>
      <c r="Y93" s="295" t="n">
        <v>9170</v>
      </c>
      <c r="AA93" s="260">
        <f>R93</f>
        <v/>
      </c>
      <c r="AB93" s="260">
        <f>VLOOKUP(R93,W:Y,2,0)</f>
        <v/>
      </c>
      <c r="AC93" s="260">
        <f>VLOOKUP(R93,W:Y,3,0)</f>
        <v/>
      </c>
      <c r="AF93" s="515" t="n">
        <v>2022</v>
      </c>
      <c r="AG93" s="516" t="inlineStr">
        <is>
          <t>Santa Lúcia</t>
        </is>
      </c>
      <c r="AH93" s="295" t="n">
        <v>82942</v>
      </c>
      <c r="AI93" s="295" t="n">
        <v>16198</v>
      </c>
      <c r="AK93" s="260">
        <f>R93</f>
        <v/>
      </c>
      <c r="AL93" s="260">
        <f>VLOOKUP(R93,AG:AI,2,0)</f>
        <v/>
      </c>
      <c r="AM93" s="260">
        <f>VLOOKUP(R93,AG:AI,3,0)</f>
        <v/>
      </c>
      <c r="AR93" s="520" t="n"/>
      <c r="AS93" s="521" t="n"/>
      <c r="AT93" s="295" t="n"/>
      <c r="AU93" s="295" t="n"/>
      <c r="AV93" s="295" t="n"/>
      <c r="AW93" s="520" t="n"/>
      <c r="AX93" s="521" t="n"/>
      <c r="AY93" s="295" t="n"/>
      <c r="AZ93" s="295" t="n"/>
      <c r="BG93" s="520" t="n"/>
      <c r="BH93" s="521" t="n"/>
      <c r="BI93" s="295" t="n"/>
      <c r="BJ93" s="295" t="n"/>
      <c r="BK93" s="295" t="n"/>
      <c r="BL93" s="520" t="n"/>
      <c r="BM93" s="521" t="n"/>
      <c r="BN93" s="295" t="n"/>
      <c r="BO93" s="295" t="n"/>
      <c r="BV93" s="520" t="n"/>
      <c r="BW93" s="521" t="n"/>
      <c r="BX93" s="295" t="n"/>
      <c r="BY93" s="295" t="n"/>
    </row>
    <row r="94" ht="13.5" customHeight="1" s="261">
      <c r="B94" s="515" t="n">
        <v>2022</v>
      </c>
      <c r="C94" s="516" t="inlineStr">
        <is>
          <t>Nova Zelândia</t>
        </is>
      </c>
      <c r="D94" s="295" t="n">
        <v>463029</v>
      </c>
      <c r="E94" s="295" t="n">
        <v>101975</v>
      </c>
      <c r="F94" s="295" t="n"/>
      <c r="G94" s="515" t="n">
        <v>2021</v>
      </c>
      <c r="H94" s="516" t="inlineStr">
        <is>
          <t>Montenegro</t>
        </is>
      </c>
      <c r="I94" s="295" t="n">
        <v>166081</v>
      </c>
      <c r="J94" s="295" t="n">
        <v>48542</v>
      </c>
      <c r="L94" s="260">
        <f>C94</f>
        <v/>
      </c>
      <c r="M94" s="260">
        <f>VLOOKUP(C94,H:J,2,0)</f>
        <v/>
      </c>
      <c r="N94" s="260">
        <f>VLOOKUP(C94,H:J,3,0)</f>
        <v/>
      </c>
      <c r="Q94" s="515" t="n">
        <v>2022</v>
      </c>
      <c r="R94" s="516" t="inlineStr">
        <is>
          <t>Panamá</t>
        </is>
      </c>
      <c r="S94" s="295" t="n">
        <v>71559</v>
      </c>
      <c r="T94" s="295" t="n">
        <v>9448</v>
      </c>
      <c r="U94" s="295" t="n"/>
      <c r="V94" s="515" t="n">
        <v>2021</v>
      </c>
      <c r="W94" s="516" t="inlineStr">
        <is>
          <t>Noruega</t>
        </is>
      </c>
      <c r="X94" s="295" t="n">
        <v>12217</v>
      </c>
      <c r="Y94" s="295" t="n">
        <v>1657</v>
      </c>
      <c r="AA94" s="260">
        <f>R94</f>
        <v/>
      </c>
      <c r="AB94" s="260">
        <f>VLOOKUP(R94,W:Y,2,0)</f>
        <v/>
      </c>
      <c r="AC94" s="260">
        <f>VLOOKUP(R94,W:Y,3,0)</f>
        <v/>
      </c>
      <c r="AF94" s="515" t="n">
        <v>2022</v>
      </c>
      <c r="AG94" s="516" t="inlineStr">
        <is>
          <t>Venezuela</t>
        </is>
      </c>
      <c r="AH94" s="295" t="n">
        <v>73826</v>
      </c>
      <c r="AI94" s="295" t="n">
        <v>55440</v>
      </c>
      <c r="AK94" s="260">
        <f>R94</f>
        <v/>
      </c>
      <c r="AL94" s="260">
        <f>VLOOKUP(R94,AG:AI,2,0)</f>
        <v/>
      </c>
      <c r="AM94" s="260">
        <f>VLOOKUP(R94,AG:AI,3,0)</f>
        <v/>
      </c>
      <c r="AR94" s="520" t="n"/>
      <c r="AS94" s="521" t="n"/>
      <c r="AT94" s="295" t="n"/>
      <c r="AU94" s="295" t="n"/>
      <c r="AV94" s="295" t="n"/>
      <c r="AW94" s="520" t="n"/>
      <c r="AX94" s="521" t="n"/>
      <c r="AY94" s="295" t="n"/>
      <c r="AZ94" s="295" t="n"/>
      <c r="BG94" s="520" t="n"/>
      <c r="BH94" s="521" t="n"/>
      <c r="BI94" s="295" t="n"/>
      <c r="BJ94" s="295" t="n"/>
      <c r="BK94" s="295" t="n"/>
      <c r="BL94" s="520" t="n"/>
      <c r="BM94" s="521" t="n"/>
      <c r="BN94" s="295" t="n"/>
      <c r="BO94" s="295" t="n"/>
      <c r="BV94" s="520" t="n"/>
      <c r="BW94" s="521" t="n"/>
      <c r="BX94" s="295" t="n"/>
      <c r="BY94" s="295" t="n"/>
    </row>
    <row r="95" ht="13.5" customHeight="1" s="261">
      <c r="B95" s="515" t="n">
        <v>2022</v>
      </c>
      <c r="C95" s="516" t="inlineStr">
        <is>
          <t>Butão</t>
        </is>
      </c>
      <c r="D95" s="295" t="n">
        <v>426634</v>
      </c>
      <c r="E95" s="295" t="n">
        <v>135387</v>
      </c>
      <c r="F95" s="295" t="n"/>
      <c r="G95" s="515" t="n">
        <v>2021</v>
      </c>
      <c r="H95" s="516" t="inlineStr">
        <is>
          <t>Grécia</t>
        </is>
      </c>
      <c r="I95" s="295" t="n">
        <v>156690</v>
      </c>
      <c r="J95" s="295" t="n">
        <v>26443</v>
      </c>
      <c r="L95" s="260">
        <f>C95</f>
        <v/>
      </c>
      <c r="M95" s="260">
        <f>VLOOKUP(C95,H:J,2,0)</f>
        <v/>
      </c>
      <c r="N95" s="260">
        <f>VLOOKUP(C95,H:J,3,0)</f>
        <v/>
      </c>
      <c r="Q95" s="515" t="n">
        <v>2022</v>
      </c>
      <c r="R95" s="516" t="inlineStr">
        <is>
          <t>Marshall, Ilhas</t>
        </is>
      </c>
      <c r="S95" s="295" t="n">
        <v>66848</v>
      </c>
      <c r="T95" s="295" t="n">
        <v>8499</v>
      </c>
      <c r="U95" s="295" t="n"/>
      <c r="V95" s="515" t="n">
        <v>2021</v>
      </c>
      <c r="W95" s="516" t="inlineStr">
        <is>
          <t>Antígua e Barbuda</t>
        </is>
      </c>
      <c r="X95" s="295" t="n">
        <v>2934</v>
      </c>
      <c r="Y95" s="295" t="n">
        <v>371</v>
      </c>
      <c r="AA95" s="260">
        <f>R95</f>
        <v/>
      </c>
      <c r="AB95" s="260">
        <f>VLOOKUP(R95,W:Y,2,0)</f>
        <v/>
      </c>
      <c r="AC95" s="260">
        <f>VLOOKUP(R95,W:Y,3,0)</f>
        <v/>
      </c>
      <c r="AF95" s="515" t="n">
        <v>2022</v>
      </c>
      <c r="AG95" s="516" t="inlineStr">
        <is>
          <t>Panamá</t>
        </is>
      </c>
      <c r="AH95" s="295" t="n">
        <v>65270</v>
      </c>
      <c r="AI95" s="295" t="n">
        <v>9600</v>
      </c>
      <c r="AK95" s="260">
        <f>R95</f>
        <v/>
      </c>
      <c r="AL95" s="260">
        <f>VLOOKUP(R95,AG:AI,2,0)</f>
        <v/>
      </c>
      <c r="AM95" s="260">
        <f>VLOOKUP(R95,AG:AI,3,0)</f>
        <v/>
      </c>
      <c r="AR95" s="520" t="n"/>
      <c r="AS95" s="521" t="n"/>
      <c r="AT95" s="295" t="n"/>
      <c r="AU95" s="295" t="n"/>
      <c r="AV95" s="295" t="n"/>
      <c r="AW95" s="520" t="n"/>
      <c r="AX95" s="521" t="n"/>
      <c r="AY95" s="295" t="n"/>
      <c r="AZ95" s="295" t="n"/>
      <c r="BG95" s="520" t="n"/>
      <c r="BH95" s="521" t="n"/>
      <c r="BI95" s="295" t="n"/>
      <c r="BJ95" s="295" t="n"/>
      <c r="BK95" s="295" t="n"/>
      <c r="BL95" s="520" t="n"/>
      <c r="BM95" s="521" t="n"/>
      <c r="BN95" s="295" t="n"/>
      <c r="BO95" s="295" t="n"/>
      <c r="BV95" s="520" t="n"/>
      <c r="BW95" s="521" t="n"/>
      <c r="BX95" s="295" t="n"/>
      <c r="BY95" s="295" t="n"/>
    </row>
    <row r="96" ht="13.5" customHeight="1" s="261">
      <c r="B96" s="515" t="n">
        <v>2022</v>
      </c>
      <c r="C96" s="516" t="inlineStr">
        <is>
          <t>Finlândia</t>
        </is>
      </c>
      <c r="D96" s="295" t="n">
        <v>392352</v>
      </c>
      <c r="E96" s="295" t="n">
        <v>25364</v>
      </c>
      <c r="F96" s="295" t="n"/>
      <c r="G96" s="515" t="n">
        <v>2021</v>
      </c>
      <c r="H96" s="516" t="inlineStr">
        <is>
          <t>Santa Lúcia</t>
        </is>
      </c>
      <c r="I96" s="295" t="n">
        <v>155433</v>
      </c>
      <c r="J96" s="295" t="n">
        <v>32349</v>
      </c>
      <c r="L96" s="260">
        <f>C96</f>
        <v/>
      </c>
      <c r="M96" s="260">
        <f>VLOOKUP(C96,H:J,2,0)</f>
        <v/>
      </c>
      <c r="N96" s="260">
        <f>VLOOKUP(C96,H:J,3,0)</f>
        <v/>
      </c>
      <c r="Q96" s="515" t="n">
        <v>2022</v>
      </c>
      <c r="R96" s="516" t="inlineStr">
        <is>
          <t>Noruega</t>
        </is>
      </c>
      <c r="S96" s="295" t="n">
        <v>21953</v>
      </c>
      <c r="T96" s="295" t="n">
        <v>2577</v>
      </c>
      <c r="U96" s="295" t="n"/>
      <c r="V96" s="515" t="n">
        <v>2021</v>
      </c>
      <c r="W96" s="516" t="inlineStr">
        <is>
          <t>Ilha de Man</t>
        </is>
      </c>
      <c r="X96" s="295" t="n">
        <v>2831</v>
      </c>
      <c r="Y96" s="295" t="n">
        <v>465</v>
      </c>
      <c r="AA96" s="260">
        <f>R96</f>
        <v/>
      </c>
      <c r="AB96" s="260">
        <f>VLOOKUP(R96,W:Y,2,0)</f>
        <v/>
      </c>
      <c r="AC96" s="260">
        <f>VLOOKUP(R96,W:Y,3,0)</f>
        <v/>
      </c>
      <c r="AF96" s="515" t="n">
        <v>2022</v>
      </c>
      <c r="AG96" s="516" t="inlineStr">
        <is>
          <t>Cazaquistão</t>
        </is>
      </c>
      <c r="AH96" s="295" t="n">
        <v>58137</v>
      </c>
      <c r="AI96" s="295" t="n">
        <v>21012</v>
      </c>
      <c r="AK96" s="260">
        <f>R96</f>
        <v/>
      </c>
      <c r="AL96" s="260">
        <f>VLOOKUP(R96,AG:AI,2,0)</f>
        <v/>
      </c>
      <c r="AM96" s="260">
        <f>VLOOKUP(R96,AG:AI,3,0)</f>
        <v/>
      </c>
      <c r="AR96" s="520" t="n"/>
      <c r="AS96" s="521" t="n"/>
      <c r="AT96" s="295" t="n"/>
      <c r="AU96" s="295" t="n"/>
      <c r="AV96" s="295" t="n"/>
      <c r="AW96" s="520" t="n"/>
      <c r="AX96" s="521" t="n"/>
      <c r="AY96" s="295" t="n"/>
      <c r="AZ96" s="295" t="n"/>
      <c r="BG96" s="520" t="n"/>
      <c r="BH96" s="521" t="n"/>
      <c r="BI96" s="295" t="n"/>
      <c r="BJ96" s="295" t="n"/>
      <c r="BK96" s="295" t="n"/>
      <c r="BL96" s="520" t="n"/>
      <c r="BM96" s="521" t="n"/>
      <c r="BN96" s="295" t="n"/>
      <c r="BO96" s="295" t="n"/>
      <c r="BV96" s="520" t="n"/>
      <c r="BW96" s="521" t="n"/>
      <c r="BX96" s="295" t="n"/>
      <c r="BY96" s="295" t="n"/>
    </row>
    <row r="97" ht="13.5" customHeight="1" s="261">
      <c r="B97" s="515" t="n">
        <v>2022</v>
      </c>
      <c r="C97" s="516" t="inlineStr">
        <is>
          <t>Bermudas</t>
        </is>
      </c>
      <c r="D97" s="295" t="n">
        <v>390945</v>
      </c>
      <c r="E97" s="295" t="n">
        <v>90592</v>
      </c>
      <c r="F97" s="295" t="n"/>
      <c r="G97" s="515" t="n">
        <v>2021</v>
      </c>
      <c r="H97" s="516" t="inlineStr">
        <is>
          <t>Nova Zelândia</t>
        </is>
      </c>
      <c r="I97" s="295" t="n">
        <v>150662</v>
      </c>
      <c r="J97" s="295" t="n">
        <v>37114</v>
      </c>
      <c r="L97" s="260">
        <f>C97</f>
        <v/>
      </c>
      <c r="M97" s="260">
        <f>VLOOKUP(C97,H:J,2,0)</f>
        <v/>
      </c>
      <c r="N97" s="260">
        <f>VLOOKUP(C97,H:J,3,0)</f>
        <v/>
      </c>
      <c r="Q97" s="515" t="n">
        <v>2022</v>
      </c>
      <c r="R97" s="516" t="inlineStr">
        <is>
          <t>Camarões</t>
        </is>
      </c>
      <c r="S97" s="295" t="n">
        <v>21473</v>
      </c>
      <c r="T97" s="295" t="n">
        <v>7557</v>
      </c>
      <c r="U97" s="295" t="n"/>
      <c r="V97" s="515" t="n">
        <v>2021</v>
      </c>
      <c r="W97" s="516" t="inlineStr">
        <is>
          <t>Montenegro</t>
        </is>
      </c>
      <c r="X97" s="295" t="n">
        <v>2816</v>
      </c>
      <c r="Y97" s="295" t="n">
        <v>393</v>
      </c>
      <c r="AA97" s="260">
        <f>R97</f>
        <v/>
      </c>
      <c r="AB97" s="260">
        <f>VLOOKUP(R97,W:Y,2,0)</f>
        <v/>
      </c>
      <c r="AC97" s="260">
        <f>VLOOKUP(R97,W:Y,3,0)</f>
        <v/>
      </c>
      <c r="AF97" s="515" t="n">
        <v>2022</v>
      </c>
      <c r="AG97" s="516" t="inlineStr">
        <is>
          <t>Belize</t>
        </is>
      </c>
      <c r="AH97" s="295" t="n">
        <v>41454</v>
      </c>
      <c r="AI97" s="295" t="n">
        <v>9491</v>
      </c>
      <c r="AK97" s="260">
        <f>R97</f>
        <v/>
      </c>
      <c r="AL97" s="260">
        <f>VLOOKUP(R97,AG:AI,2,0)</f>
        <v/>
      </c>
      <c r="AM97" s="260">
        <f>VLOOKUP(R97,AG:AI,3,0)</f>
        <v/>
      </c>
      <c r="AR97" s="520" t="n"/>
      <c r="AS97" s="521" t="n"/>
      <c r="AT97" s="295" t="n"/>
      <c r="AU97" s="295" t="n"/>
      <c r="AV97" s="295" t="n"/>
      <c r="AW97" s="520" t="n"/>
      <c r="AX97" s="521" t="n"/>
      <c r="AY97" s="295" t="n"/>
      <c r="AZ97" s="295" t="n"/>
      <c r="BG97" s="520" t="n"/>
      <c r="BH97" s="521" t="n"/>
      <c r="BI97" s="295" t="n"/>
      <c r="BJ97" s="295" t="n"/>
      <c r="BK97" s="295" t="n"/>
      <c r="BL97" s="520" t="n"/>
      <c r="BM97" s="521" t="n"/>
      <c r="BN97" s="295" t="n"/>
      <c r="BO97" s="295" t="n"/>
      <c r="BV97" s="520" t="n"/>
      <c r="BW97" s="521" t="n"/>
      <c r="BX97" s="295" t="n"/>
      <c r="BY97" s="295" t="n"/>
    </row>
    <row r="98" ht="13.5" customHeight="1" s="261">
      <c r="B98" s="515" t="n">
        <v>2022</v>
      </c>
      <c r="C98" s="516" t="inlineStr">
        <is>
          <t>Suriname</t>
        </is>
      </c>
      <c r="D98" s="295" t="n">
        <v>385451</v>
      </c>
      <c r="E98" s="295" t="n">
        <v>103899</v>
      </c>
      <c r="F98" s="295" t="n"/>
      <c r="G98" s="515" t="n">
        <v>2021</v>
      </c>
      <c r="H98" s="516" t="inlineStr">
        <is>
          <t>São Vicente e Granadinas</t>
        </is>
      </c>
      <c r="I98" s="295" t="n">
        <v>149353</v>
      </c>
      <c r="J98" s="295" t="n">
        <v>33960</v>
      </c>
      <c r="L98" s="260">
        <f>C98</f>
        <v/>
      </c>
      <c r="M98" s="260">
        <f>VLOOKUP(C98,H:J,2,0)</f>
        <v/>
      </c>
      <c r="N98" s="260">
        <f>VLOOKUP(C98,H:J,3,0)</f>
        <v/>
      </c>
      <c r="Q98" s="515" t="n">
        <v>2022</v>
      </c>
      <c r="R98" s="516" t="inlineStr">
        <is>
          <t>Micronésia</t>
        </is>
      </c>
      <c r="S98" s="295" t="n">
        <v>20758</v>
      </c>
      <c r="T98" s="295" t="n">
        <v>8846</v>
      </c>
      <c r="U98" s="295" t="n"/>
      <c r="V98" s="515" t="n">
        <v>2021</v>
      </c>
      <c r="W98" s="516" t="inlineStr">
        <is>
          <t>Japão</t>
        </is>
      </c>
      <c r="X98" s="295" t="n">
        <v>1713</v>
      </c>
      <c r="Y98" s="295" t="n">
        <v>320</v>
      </c>
      <c r="AA98" s="260">
        <f>R98</f>
        <v/>
      </c>
      <c r="AB98" s="260">
        <f>VLOOKUP(R98,W:Y,2,0)</f>
        <v/>
      </c>
      <c r="AC98" s="260">
        <f>VLOOKUP(R98,W:Y,3,0)</f>
        <v/>
      </c>
      <c r="AF98" s="515" t="n">
        <v>2022</v>
      </c>
      <c r="AG98" s="516" t="inlineStr">
        <is>
          <t>Bangladesh</t>
        </is>
      </c>
      <c r="AH98" s="295" t="n">
        <v>35263</v>
      </c>
      <c r="AI98" s="295" t="n">
        <v>12773</v>
      </c>
      <c r="AK98" s="260">
        <f>R98</f>
        <v/>
      </c>
      <c r="AL98" s="260">
        <f>VLOOKUP(R98,AG:AI,2,0)</f>
        <v/>
      </c>
      <c r="AM98" s="260">
        <f>VLOOKUP(R98,AG:AI,3,0)</f>
        <v/>
      </c>
      <c r="AR98" s="520" t="n"/>
      <c r="AS98" s="521" t="n"/>
      <c r="AT98" s="295" t="n"/>
      <c r="AU98" s="295" t="n"/>
      <c r="AV98" s="295" t="n"/>
      <c r="AW98" s="520" t="n"/>
      <c r="AX98" s="521" t="n"/>
      <c r="AY98" s="295" t="n"/>
      <c r="AZ98" s="295" t="n"/>
      <c r="BG98" s="520" t="n"/>
      <c r="BH98" s="521" t="n"/>
      <c r="BI98" s="295" t="n"/>
      <c r="BJ98" s="295" t="n"/>
      <c r="BK98" s="295" t="n"/>
      <c r="BL98" s="520" t="n"/>
      <c r="BM98" s="521" t="n"/>
      <c r="BN98" s="295" t="n"/>
      <c r="BO98" s="295" t="n"/>
      <c r="BV98" s="520" t="n"/>
      <c r="BW98" s="521" t="n"/>
      <c r="BX98" s="295" t="n"/>
      <c r="BY98" s="295" t="n"/>
    </row>
    <row r="99" ht="13.5" customHeight="1" s="261">
      <c r="B99" s="515" t="n">
        <v>2022</v>
      </c>
      <c r="C99" s="516" t="inlineStr">
        <is>
          <t>Guiana</t>
        </is>
      </c>
      <c r="D99" s="295" t="n">
        <v>358735</v>
      </c>
      <c r="E99" s="295" t="n">
        <v>97288</v>
      </c>
      <c r="F99" s="295" t="n"/>
      <c r="G99" s="515" t="n">
        <v>2021</v>
      </c>
      <c r="H99" s="516" t="inlineStr">
        <is>
          <t>Armênia</t>
        </is>
      </c>
      <c r="I99" s="295" t="n">
        <v>145680</v>
      </c>
      <c r="J99" s="295" t="n">
        <v>75863</v>
      </c>
      <c r="L99" s="260">
        <f>C99</f>
        <v/>
      </c>
      <c r="M99" s="260">
        <f>VLOOKUP(C99,H:J,2,0)</f>
        <v/>
      </c>
      <c r="N99" s="260">
        <f>VLOOKUP(C99,H:J,3,0)</f>
        <v/>
      </c>
      <c r="Q99" s="515" t="n">
        <v>2022</v>
      </c>
      <c r="R99" s="516" t="inlineStr">
        <is>
          <t>Chipre</t>
        </is>
      </c>
      <c r="S99" s="295" t="n">
        <v>11029</v>
      </c>
      <c r="T99" s="295" t="n">
        <v>1468</v>
      </c>
      <c r="U99" s="295" t="n"/>
      <c r="V99" s="515" t="n">
        <v>2021</v>
      </c>
      <c r="W99" s="516" t="inlineStr">
        <is>
          <t>Cayman, Ilhas</t>
        </is>
      </c>
      <c r="X99" s="295" t="n">
        <v>1664</v>
      </c>
      <c r="Y99" s="295" t="n">
        <v>256</v>
      </c>
      <c r="AA99" s="260">
        <f>R99</f>
        <v/>
      </c>
      <c r="AB99" s="260">
        <f>VLOOKUP(R99,W:Y,2,0)</f>
        <v/>
      </c>
      <c r="AC99" s="260">
        <f>VLOOKUP(R99,W:Y,3,0)</f>
        <v/>
      </c>
      <c r="AF99" s="515" t="n">
        <v>2022</v>
      </c>
      <c r="AG99" s="516" t="inlineStr">
        <is>
          <t>Seicheles</t>
        </is>
      </c>
      <c r="AH99" s="295" t="n">
        <v>32228</v>
      </c>
      <c r="AI99" s="295" t="n">
        <v>7165</v>
      </c>
      <c r="AK99" s="260">
        <f>R99</f>
        <v/>
      </c>
      <c r="AL99" s="260">
        <f>VLOOKUP(R99,AG:AI,2,0)</f>
        <v/>
      </c>
      <c r="AM99" s="260">
        <f>VLOOKUP(R99,AG:AI,3,0)</f>
        <v/>
      </c>
      <c r="AR99" s="520" t="n"/>
      <c r="AS99" s="521" t="n"/>
      <c r="AT99" s="295" t="n"/>
      <c r="AU99" s="295" t="n"/>
      <c r="AV99" s="295" t="n"/>
      <c r="AW99" s="520" t="n"/>
      <c r="AX99" s="521" t="n"/>
      <c r="AY99" s="295" t="n"/>
      <c r="AZ99" s="295" t="n"/>
      <c r="BG99" s="520" t="n"/>
      <c r="BH99" s="521" t="n"/>
      <c r="BI99" s="295" t="n"/>
      <c r="BJ99" s="295" t="n"/>
      <c r="BK99" s="295" t="n"/>
      <c r="BL99" s="520" t="n"/>
      <c r="BM99" s="521" t="n"/>
      <c r="BN99" s="295" t="n"/>
      <c r="BO99" s="295" t="n"/>
      <c r="BV99" s="520" t="n"/>
      <c r="BW99" s="521" t="n"/>
      <c r="BX99" s="295" t="n"/>
      <c r="BY99" s="295" t="n"/>
    </row>
    <row r="100" ht="13.5" customHeight="1" s="261">
      <c r="B100" s="515" t="n">
        <v>2022</v>
      </c>
      <c r="C100" s="516" t="inlineStr">
        <is>
          <t>Panamá</t>
        </is>
      </c>
      <c r="D100" s="295" t="n">
        <v>348545</v>
      </c>
      <c r="E100" s="295" t="n">
        <v>59106</v>
      </c>
      <c r="F100" s="295" t="n"/>
      <c r="G100" s="515" t="n">
        <v>2021</v>
      </c>
      <c r="H100" s="516" t="inlineStr">
        <is>
          <t>Romênia</t>
        </is>
      </c>
      <c r="I100" s="295" t="n">
        <v>136593</v>
      </c>
      <c r="J100" s="295" t="n">
        <v>42341</v>
      </c>
      <c r="L100" s="260">
        <f>C100</f>
        <v/>
      </c>
      <c r="M100" s="260">
        <f>VLOOKUP(C100,H:J,2,0)</f>
        <v/>
      </c>
      <c r="N100" s="260">
        <f>VLOOKUP(C100,H:J,3,0)</f>
        <v/>
      </c>
      <c r="Q100" s="515" t="n">
        <v>2022</v>
      </c>
      <c r="R100" s="516" t="inlineStr">
        <is>
          <t>Venezuela</t>
        </is>
      </c>
      <c r="S100" s="295" t="n">
        <v>10649</v>
      </c>
      <c r="T100" s="295" t="n">
        <v>4838</v>
      </c>
      <c r="U100" s="295" t="n"/>
      <c r="V100" s="515" t="n">
        <v>2021</v>
      </c>
      <c r="W100" s="516" t="inlineStr">
        <is>
          <t>Suazilândia</t>
        </is>
      </c>
      <c r="X100" s="295" t="n">
        <v>1388</v>
      </c>
      <c r="Y100" s="295" t="n">
        <v>195</v>
      </c>
      <c r="AA100" s="260">
        <f>R100</f>
        <v/>
      </c>
      <c r="AB100" s="260">
        <f>VLOOKUP(R100,W:Y,2,0)</f>
        <v/>
      </c>
      <c r="AC100" s="260">
        <f>VLOOKUP(R100,W:Y,3,0)</f>
        <v/>
      </c>
      <c r="AF100" s="515" t="n">
        <v>2022</v>
      </c>
      <c r="AG100" s="516" t="inlineStr">
        <is>
          <t>Noruega</t>
        </is>
      </c>
      <c r="AH100" s="295" t="n">
        <v>15670</v>
      </c>
      <c r="AI100" s="295" t="n">
        <v>1828</v>
      </c>
      <c r="AK100" s="260">
        <f>R100</f>
        <v/>
      </c>
      <c r="AL100" s="260">
        <f>VLOOKUP(R100,AG:AI,2,0)</f>
        <v/>
      </c>
      <c r="AM100" s="260">
        <f>VLOOKUP(R100,AG:AI,3,0)</f>
        <v/>
      </c>
      <c r="AR100" s="520" t="n"/>
      <c r="AS100" s="521" t="n"/>
      <c r="AT100" s="295" t="n"/>
      <c r="AU100" s="295" t="n"/>
      <c r="AV100" s="295" t="n"/>
      <c r="AW100" s="520" t="n"/>
      <c r="AX100" s="521" t="n"/>
      <c r="AY100" s="295" t="n"/>
      <c r="AZ100" s="295" t="n"/>
      <c r="BG100" s="520" t="n"/>
      <c r="BH100" s="521" t="n"/>
      <c r="BI100" s="295" t="n"/>
      <c r="BJ100" s="295" t="n"/>
      <c r="BK100" s="295" t="n"/>
      <c r="BL100" s="520" t="n"/>
      <c r="BM100" s="521" t="n"/>
      <c r="BN100" s="295" t="n"/>
      <c r="BO100" s="295" t="n"/>
      <c r="BV100" s="520" t="n"/>
      <c r="BW100" s="521" t="n"/>
      <c r="BX100" s="295" t="n"/>
      <c r="BY100" s="295" t="n"/>
    </row>
    <row r="101" ht="13.5" customHeight="1" s="261">
      <c r="B101" s="515" t="n">
        <v>2022</v>
      </c>
      <c r="C101" s="516" t="inlineStr">
        <is>
          <t>Antígua e Barbuda</t>
        </is>
      </c>
      <c r="D101" s="295" t="n">
        <v>343136</v>
      </c>
      <c r="E101" s="295" t="n">
        <v>77139</v>
      </c>
      <c r="F101" s="295" t="n"/>
      <c r="G101" s="515" t="n">
        <v>2021</v>
      </c>
      <c r="H101" s="516" t="inlineStr">
        <is>
          <t>Brunei</t>
        </is>
      </c>
      <c r="I101" s="295" t="n">
        <v>130120</v>
      </c>
      <c r="J101" s="295" t="n">
        <v>31902</v>
      </c>
      <c r="L101" s="260">
        <f>C101</f>
        <v/>
      </c>
      <c r="M101" s="260">
        <f>VLOOKUP(C101,H:J,2,0)</f>
        <v/>
      </c>
      <c r="N101" s="260">
        <f>VLOOKUP(C101,H:J,3,0)</f>
        <v/>
      </c>
      <c r="Q101" s="515" t="n">
        <v>2022</v>
      </c>
      <c r="R101" s="516" t="inlineStr">
        <is>
          <t>Pacífico, Ilhas do (EUA)</t>
        </is>
      </c>
      <c r="S101" s="295" t="n">
        <v>4472</v>
      </c>
      <c r="T101" s="295" t="n">
        <v>1365</v>
      </c>
      <c r="U101" s="295" t="n"/>
      <c r="V101" s="515" t="n">
        <v>2021</v>
      </c>
      <c r="W101" s="516" t="inlineStr">
        <is>
          <t>Paquistão</t>
        </is>
      </c>
      <c r="X101" s="295" t="n">
        <v>782</v>
      </c>
      <c r="Y101" s="295" t="n">
        <v>113</v>
      </c>
      <c r="AA101" s="260">
        <f>R101</f>
        <v/>
      </c>
      <c r="AB101" s="260">
        <f>VLOOKUP(R101,W:Y,2,0)</f>
        <v/>
      </c>
      <c r="AC101" s="260">
        <f>VLOOKUP(R101,W:Y,3,0)</f>
        <v/>
      </c>
      <c r="AF101" s="515" t="n">
        <v>2022</v>
      </c>
      <c r="AG101" s="516" t="inlineStr">
        <is>
          <t>Chipre</t>
        </is>
      </c>
      <c r="AH101" s="295" t="n">
        <v>13917</v>
      </c>
      <c r="AI101" s="295" t="n">
        <v>2952</v>
      </c>
      <c r="AK101" s="260">
        <f>R101</f>
        <v/>
      </c>
      <c r="AL101" s="260">
        <f>VLOOKUP(R101,AG:AI,2,0)</f>
        <v/>
      </c>
      <c r="AM101" s="260">
        <f>VLOOKUP(R101,AG:AI,3,0)</f>
        <v/>
      </c>
      <c r="AR101" s="520" t="n"/>
      <c r="AS101" s="521" t="n"/>
      <c r="AT101" s="295" t="n"/>
      <c r="AU101" s="295" t="n"/>
      <c r="AV101" s="295" t="n"/>
      <c r="AW101" s="520" t="n"/>
      <c r="AX101" s="521" t="n"/>
      <c r="AY101" s="295" t="n"/>
      <c r="AZ101" s="295" t="n"/>
      <c r="BG101" s="520" t="n"/>
      <c r="BH101" s="521" t="n"/>
      <c r="BI101" s="295" t="n"/>
      <c r="BJ101" s="295" t="n"/>
      <c r="BK101" s="295" t="n"/>
      <c r="BL101" s="520" t="n"/>
      <c r="BM101" s="521" t="n"/>
      <c r="BN101" s="295" t="n"/>
      <c r="BO101" s="295" t="n"/>
      <c r="BV101" s="520" t="n"/>
      <c r="BW101" s="521" t="n"/>
      <c r="BX101" s="295" t="n"/>
      <c r="BY101" s="295" t="n"/>
    </row>
    <row r="102" ht="13.5" customHeight="1" s="261">
      <c r="B102" s="515" t="n">
        <v>2022</v>
      </c>
      <c r="C102" s="516" t="inlineStr">
        <is>
          <t>Sint Maarten</t>
        </is>
      </c>
      <c r="D102" s="295" t="n">
        <v>311353</v>
      </c>
      <c r="E102" s="295" t="n">
        <v>99961</v>
      </c>
      <c r="F102" s="295" t="n"/>
      <c r="G102" s="515" t="n">
        <v>2021</v>
      </c>
      <c r="H102" s="516" t="inlineStr">
        <is>
          <t>Mauritânia</t>
        </is>
      </c>
      <c r="I102" s="295" t="n">
        <v>112357</v>
      </c>
      <c r="J102" s="295" t="n">
        <v>26960</v>
      </c>
      <c r="L102" s="260">
        <f>C102</f>
        <v/>
      </c>
      <c r="M102" s="260">
        <f>VLOOKUP(C102,H:J,2,0)</f>
        <v/>
      </c>
      <c r="N102" s="260">
        <f>VLOOKUP(C102,H:J,3,0)</f>
        <v/>
      </c>
      <c r="Q102" s="515" t="n">
        <v>2022</v>
      </c>
      <c r="R102" s="516" t="inlineStr">
        <is>
          <t>Antígua e Barbuda</t>
        </is>
      </c>
      <c r="S102" s="295" t="n">
        <v>2340</v>
      </c>
      <c r="T102" s="295" t="n">
        <v>302</v>
      </c>
      <c r="U102" s="295" t="n"/>
      <c r="V102" s="515" t="n">
        <v>2021</v>
      </c>
      <c r="W102" s="516" t="inlineStr">
        <is>
          <t>Índia</t>
        </is>
      </c>
      <c r="X102" s="295" t="n">
        <v>677</v>
      </c>
      <c r="Y102" s="295" t="n">
        <v>146</v>
      </c>
      <c r="AA102" s="260">
        <f>R102</f>
        <v/>
      </c>
      <c r="AB102" s="260">
        <f>VLOOKUP(R102,W:Y,2,0)</f>
        <v/>
      </c>
      <c r="AC102" s="260">
        <f>VLOOKUP(R102,W:Y,3,0)</f>
        <v/>
      </c>
      <c r="AF102" s="515" t="n">
        <v>2022</v>
      </c>
      <c r="AG102" s="516" t="inlineStr">
        <is>
          <t>Coreia do Sul</t>
        </is>
      </c>
      <c r="AH102" s="295" t="n">
        <v>13271</v>
      </c>
      <c r="AI102" s="295" t="n">
        <v>4991</v>
      </c>
      <c r="AK102" s="260">
        <f>R102</f>
        <v/>
      </c>
      <c r="AL102" s="260">
        <f>VLOOKUP(R102,AG:AI,2,0)</f>
        <v/>
      </c>
      <c r="AM102" s="260">
        <f>VLOOKUP(R102,AG:AI,3,0)</f>
        <v/>
      </c>
      <c r="AR102" s="520" t="n"/>
      <c r="AS102" s="521" t="n"/>
      <c r="AT102" s="295" t="n"/>
      <c r="AU102" s="295" t="n"/>
      <c r="AV102" s="295" t="n"/>
      <c r="AW102" s="520" t="n"/>
      <c r="AX102" s="521" t="n"/>
      <c r="AY102" s="295" t="n"/>
      <c r="AZ102" s="295" t="n"/>
      <c r="BG102" s="520" t="n"/>
      <c r="BH102" s="521" t="n"/>
      <c r="BI102" s="295" t="n"/>
      <c r="BJ102" s="295" t="n"/>
      <c r="BK102" s="295" t="n"/>
      <c r="BL102" s="520" t="n"/>
      <c r="BM102" s="521" t="n"/>
      <c r="BN102" s="295" t="n"/>
      <c r="BO102" s="295" t="n"/>
      <c r="BV102" s="520" t="n"/>
      <c r="BW102" s="521" t="n"/>
      <c r="BX102" s="295" t="n"/>
      <c r="BY102" s="295" t="n"/>
    </row>
    <row r="103" ht="13.5" customHeight="1" s="261">
      <c r="B103" s="515" t="n">
        <v>2022</v>
      </c>
      <c r="C103" s="516" t="inlineStr">
        <is>
          <t>Bangladesh</t>
        </is>
      </c>
      <c r="D103" s="295" t="n">
        <v>297442</v>
      </c>
      <c r="E103" s="295" t="n">
        <v>94276</v>
      </c>
      <c r="F103" s="295" t="n"/>
      <c r="G103" s="515" t="n">
        <v>2021</v>
      </c>
      <c r="H103" s="516" t="inlineStr">
        <is>
          <t>Finlândia</t>
        </is>
      </c>
      <c r="I103" s="295" t="n">
        <v>110646</v>
      </c>
      <c r="J103" s="295" t="n">
        <v>12952</v>
      </c>
      <c r="L103" s="260">
        <f>C103</f>
        <v/>
      </c>
      <c r="M103" s="260">
        <f>VLOOKUP(C103,H:J,2,0)</f>
        <v/>
      </c>
      <c r="N103" s="260">
        <f>VLOOKUP(C103,H:J,3,0)</f>
        <v/>
      </c>
      <c r="Q103" s="515" t="n">
        <v>2022</v>
      </c>
      <c r="R103" s="516" t="inlineStr">
        <is>
          <t>Palau</t>
        </is>
      </c>
      <c r="S103" s="295" t="n">
        <v>2339</v>
      </c>
      <c r="T103" s="295" t="n">
        <v>520</v>
      </c>
      <c r="U103" s="295" t="n"/>
      <c r="V103" s="515" t="n">
        <v>2021</v>
      </c>
      <c r="W103" s="516" t="inlineStr">
        <is>
          <t>Luxemburgo</t>
        </is>
      </c>
      <c r="X103" s="295" t="n">
        <v>528</v>
      </c>
      <c r="Y103" s="295" t="n">
        <v>87</v>
      </c>
      <c r="AA103" s="260">
        <f>R103</f>
        <v/>
      </c>
      <c r="AB103" s="260">
        <f>VLOOKUP(R103,W:Y,2,0)</f>
        <v/>
      </c>
      <c r="AC103" s="260">
        <f>VLOOKUP(R103,W:Y,3,0)</f>
        <v/>
      </c>
      <c r="AF103" s="515" t="n">
        <v>2022</v>
      </c>
      <c r="AG103" s="516" t="inlineStr">
        <is>
          <t>Cayman, Ilhas</t>
        </is>
      </c>
      <c r="AH103" s="295" t="n">
        <v>4033</v>
      </c>
      <c r="AI103" s="295" t="n">
        <v>434</v>
      </c>
      <c r="AK103" s="260">
        <f>R103</f>
        <v/>
      </c>
      <c r="AL103" s="260">
        <f>VLOOKUP(R103,AG:AI,2,0)</f>
        <v/>
      </c>
      <c r="AM103" s="260">
        <f>VLOOKUP(R103,AG:AI,3,0)</f>
        <v/>
      </c>
      <c r="AR103" s="520" t="n"/>
      <c r="AS103" s="521" t="n"/>
      <c r="AT103" s="295" t="n"/>
      <c r="AU103" s="295" t="n"/>
      <c r="AV103" s="295" t="n"/>
      <c r="AW103" s="520" t="n"/>
      <c r="AX103" s="521" t="n"/>
      <c r="AY103" s="295" t="n"/>
      <c r="AZ103" s="295" t="n"/>
      <c r="BG103" s="520" t="n"/>
      <c r="BH103" s="521" t="n"/>
      <c r="BI103" s="295" t="n"/>
      <c r="BJ103" s="295" t="n"/>
      <c r="BK103" s="295" t="n"/>
      <c r="BL103" s="520" t="n"/>
      <c r="BM103" s="521" t="n"/>
      <c r="BN103" s="295" t="n"/>
      <c r="BO103" s="295" t="n"/>
      <c r="BV103" s="520" t="n"/>
      <c r="BW103" s="521" t="n"/>
      <c r="BX103" s="295" t="n"/>
      <c r="BY103" s="295" t="n"/>
    </row>
    <row r="104" ht="13.5" customHeight="1" s="261">
      <c r="B104" s="515" t="n">
        <v>2022</v>
      </c>
      <c r="C104" s="516" t="inlineStr">
        <is>
          <t>Irlanda</t>
        </is>
      </c>
      <c r="D104" s="295" t="n">
        <v>295666</v>
      </c>
      <c r="E104" s="295" t="n">
        <v>75711</v>
      </c>
      <c r="G104" s="515" t="n">
        <v>2021</v>
      </c>
      <c r="H104" s="516" t="inlineStr">
        <is>
          <t>Eslovênia</t>
        </is>
      </c>
      <c r="I104" s="295" t="n">
        <v>101694</v>
      </c>
      <c r="J104" s="295" t="n">
        <v>34520</v>
      </c>
      <c r="Q104" s="515" t="n">
        <v>2022</v>
      </c>
      <c r="R104" s="516" t="inlineStr">
        <is>
          <t>Japão</t>
        </is>
      </c>
      <c r="S104" s="295" t="n">
        <v>2301</v>
      </c>
      <c r="T104" s="295" t="n">
        <v>399</v>
      </c>
      <c r="V104" s="515" t="n">
        <v>2021</v>
      </c>
      <c r="W104" s="516" t="inlineStr">
        <is>
          <t>Polônia</t>
        </is>
      </c>
      <c r="X104" s="295" t="n">
        <v>183</v>
      </c>
      <c r="Y104" s="295" t="n">
        <v>30</v>
      </c>
      <c r="AF104" s="515" t="n">
        <v>2022</v>
      </c>
      <c r="AG104" s="516" t="inlineStr">
        <is>
          <t>Gibraltar</t>
        </is>
      </c>
      <c r="AH104" s="295" t="n">
        <v>1291</v>
      </c>
      <c r="AI104" s="295" t="n">
        <v>156</v>
      </c>
      <c r="AW104" s="301" t="n"/>
      <c r="BL104" s="301" t="n"/>
      <c r="BV104" s="301" t="n"/>
    </row>
    <row r="105" ht="13.5" customHeight="1" s="261">
      <c r="B105" s="515" t="n">
        <v>2022</v>
      </c>
      <c r="C105" s="516" t="inlineStr">
        <is>
          <t>Noruega</t>
        </is>
      </c>
      <c r="D105" s="295" t="n">
        <v>281093</v>
      </c>
      <c r="E105" s="295" t="n">
        <v>25556</v>
      </c>
      <c r="G105" s="515" t="n">
        <v>2021</v>
      </c>
      <c r="H105" s="516" t="inlineStr">
        <is>
          <t>Cabo Verde</t>
        </is>
      </c>
      <c r="I105" s="295" t="n">
        <v>97281</v>
      </c>
      <c r="J105" s="295" t="n">
        <v>28697</v>
      </c>
      <c r="Q105" s="515" t="n">
        <v>2022</v>
      </c>
      <c r="R105" s="516" t="inlineStr">
        <is>
          <t>Índia</t>
        </is>
      </c>
      <c r="S105" s="295" t="n">
        <v>1075</v>
      </c>
      <c r="T105" s="295" t="n">
        <v>95</v>
      </c>
      <c r="V105" s="515" t="n">
        <v>2021</v>
      </c>
      <c r="W105" s="516" t="inlineStr">
        <is>
          <t>São Vicente e Granadinas</t>
        </is>
      </c>
      <c r="X105" s="295" t="n">
        <v>167</v>
      </c>
      <c r="Y105" s="295" t="n">
        <v>56</v>
      </c>
      <c r="AF105" s="515" t="n">
        <v>2022</v>
      </c>
      <c r="AG105" s="516" t="inlineStr">
        <is>
          <t>Ilha de Man</t>
        </is>
      </c>
      <c r="AH105" s="295" t="n">
        <v>1018</v>
      </c>
      <c r="AI105" s="295" t="n">
        <v>146</v>
      </c>
      <c r="AW105" s="301" t="n"/>
      <c r="BL105" s="301" t="n"/>
      <c r="BV105" s="301" t="n"/>
    </row>
    <row r="106" ht="13.5" customHeight="1" s="261">
      <c r="B106" s="515" t="n">
        <v>2022</v>
      </c>
      <c r="C106" s="516" t="inlineStr">
        <is>
          <t>São Vicente e Granadinas</t>
        </is>
      </c>
      <c r="D106" s="295" t="n">
        <v>266663</v>
      </c>
      <c r="E106" s="295" t="n">
        <v>52099</v>
      </c>
      <c r="G106" s="515" t="n">
        <v>2021</v>
      </c>
      <c r="H106" s="516" t="inlineStr">
        <is>
          <t>Irlanda</t>
        </is>
      </c>
      <c r="I106" s="295" t="n">
        <v>96699</v>
      </c>
      <c r="J106" s="295" t="n">
        <v>19629</v>
      </c>
      <c r="Q106" s="515" t="n">
        <v>2022</v>
      </c>
      <c r="R106" s="516" t="inlineStr">
        <is>
          <t>Cayman, Ilhas</t>
        </is>
      </c>
      <c r="S106" s="295" t="n">
        <v>874</v>
      </c>
      <c r="T106" s="295" t="n">
        <v>200</v>
      </c>
      <c r="V106" s="515" t="n">
        <v>2021</v>
      </c>
      <c r="W106" s="516" t="inlineStr">
        <is>
          <t>Mali</t>
        </is>
      </c>
      <c r="X106" s="295" t="n">
        <v>166</v>
      </c>
      <c r="Y106" s="295" t="n">
        <v>33</v>
      </c>
      <c r="AF106" s="515" t="n">
        <v>2022</v>
      </c>
      <c r="AG106" s="516" t="inlineStr">
        <is>
          <t>Taiwan (Formosa)</t>
        </is>
      </c>
      <c r="AH106" s="295" t="n">
        <v>183</v>
      </c>
      <c r="AI106" s="295" t="n">
        <v>48</v>
      </c>
      <c r="AW106" s="301" t="n"/>
      <c r="BL106" s="301" t="n"/>
      <c r="BV106" s="301" t="n"/>
    </row>
    <row r="107" ht="13.5" customHeight="1" s="261">
      <c r="B107" s="515" t="n">
        <v>2022</v>
      </c>
      <c r="C107" s="516" t="inlineStr">
        <is>
          <t>Guiné Equatorial</t>
        </is>
      </c>
      <c r="D107" s="295" t="n">
        <v>233803</v>
      </c>
      <c r="E107" s="295" t="n">
        <v>25641</v>
      </c>
      <c r="G107" s="515" t="n">
        <v>2021</v>
      </c>
      <c r="H107" s="516" t="inlineStr">
        <is>
          <t>Japão</t>
        </is>
      </c>
      <c r="I107" s="295" t="n">
        <v>96518</v>
      </c>
      <c r="J107" s="295" t="n">
        <v>14579</v>
      </c>
      <c r="Q107" s="515" t="n">
        <v>2022</v>
      </c>
      <c r="R107" s="516" t="inlineStr">
        <is>
          <t>São Vicente e Granadinas</t>
        </is>
      </c>
      <c r="S107" s="295" t="n">
        <v>509</v>
      </c>
      <c r="T107" s="295" t="n">
        <v>77</v>
      </c>
      <c r="V107" s="515" t="n">
        <v>2021</v>
      </c>
      <c r="W107" s="516" t="inlineStr">
        <is>
          <t>México</t>
        </is>
      </c>
      <c r="X107" s="295" t="n">
        <v>55</v>
      </c>
      <c r="Y107" s="295" t="n">
        <v>4</v>
      </c>
      <c r="AF107" s="515" t="n">
        <v>2022</v>
      </c>
      <c r="AG107" s="516" t="inlineStr">
        <is>
          <t>Montenegro</t>
        </is>
      </c>
      <c r="AH107" s="295" t="n">
        <v>47</v>
      </c>
      <c r="AI107" s="295" t="n">
        <v>10</v>
      </c>
      <c r="AW107" s="301" t="n"/>
      <c r="BL107" s="301" t="n"/>
      <c r="BV107" s="301" t="n"/>
    </row>
    <row r="108" ht="13.5" customHeight="1" s="261">
      <c r="B108" s="515" t="n">
        <v>2022</v>
      </c>
      <c r="C108" s="516" t="inlineStr">
        <is>
          <t>Camboja</t>
        </is>
      </c>
      <c r="D108" s="295" t="n">
        <v>213224</v>
      </c>
      <c r="E108" s="295" t="n">
        <v>51094</v>
      </c>
      <c r="G108" s="515" t="n">
        <v>2021</v>
      </c>
      <c r="H108" s="516" t="inlineStr">
        <is>
          <t>Guam</t>
        </is>
      </c>
      <c r="I108" s="295" t="n">
        <v>88200</v>
      </c>
      <c r="J108" s="295" t="n">
        <v>17136</v>
      </c>
      <c r="Q108" s="515" t="n">
        <v>2022</v>
      </c>
      <c r="R108" s="516" t="inlineStr">
        <is>
          <t>Gibraltar</t>
        </is>
      </c>
      <c r="S108" s="295" t="n">
        <v>444</v>
      </c>
      <c r="T108" s="295" t="n">
        <v>64</v>
      </c>
      <c r="V108" s="301" t="n"/>
      <c r="AF108" s="301" t="n"/>
      <c r="AW108" s="301" t="n"/>
      <c r="BL108" s="301" t="n"/>
      <c r="BV108" s="301" t="n"/>
    </row>
    <row r="109" ht="13.5" customHeight="1" s="261">
      <c r="B109" s="515" t="n">
        <v>2022</v>
      </c>
      <c r="C109" s="516" t="inlineStr">
        <is>
          <t>Santa Lúcia</t>
        </is>
      </c>
      <c r="D109" s="295" t="n">
        <v>184721</v>
      </c>
      <c r="E109" s="295" t="n">
        <v>33252</v>
      </c>
      <c r="G109" s="515" t="n">
        <v>2021</v>
      </c>
      <c r="H109" s="516" t="inlineStr">
        <is>
          <t>Comores</t>
        </is>
      </c>
      <c r="I109" s="295" t="n">
        <v>86961</v>
      </c>
      <c r="J109" s="295" t="n">
        <v>22988</v>
      </c>
      <c r="Q109" s="515" t="n">
        <v>2022</v>
      </c>
      <c r="R109" s="516" t="inlineStr">
        <is>
          <t>Paquistão</t>
        </is>
      </c>
      <c r="S109" s="295" t="n">
        <v>387</v>
      </c>
      <c r="T109" s="295" t="n">
        <v>50</v>
      </c>
      <c r="V109" s="301" t="n"/>
      <c r="AF109" s="301" t="n"/>
      <c r="AW109" s="301" t="n"/>
      <c r="BL109" s="301" t="n"/>
      <c r="BV109" s="301" t="n"/>
    </row>
    <row r="110" ht="13.5" customHeight="1" s="261">
      <c r="B110" s="515" t="n">
        <v>2022</v>
      </c>
      <c r="C110" s="516" t="inlineStr">
        <is>
          <t>Azerbaijão</t>
        </is>
      </c>
      <c r="D110" s="295" t="n">
        <v>184049</v>
      </c>
      <c r="E110" s="295" t="n">
        <v>22821</v>
      </c>
      <c r="G110" s="515" t="n">
        <v>2021</v>
      </c>
      <c r="H110" s="516" t="inlineStr">
        <is>
          <t>Turcas e Caicos, Ilhas</t>
        </is>
      </c>
      <c r="I110" s="295" t="n">
        <v>77293</v>
      </c>
      <c r="J110" s="295" t="n">
        <v>17952</v>
      </c>
      <c r="Q110" s="515" t="n">
        <v>2022</v>
      </c>
      <c r="R110" s="516" t="inlineStr">
        <is>
          <t>Ilha de Man</t>
        </is>
      </c>
      <c r="S110" s="295" t="n">
        <v>332</v>
      </c>
      <c r="T110" s="295" t="n">
        <v>30</v>
      </c>
      <c r="V110" s="301" t="n"/>
      <c r="AF110" s="301" t="n"/>
      <c r="AW110" s="301" t="n"/>
      <c r="BL110" s="301" t="n"/>
      <c r="BV110" s="301" t="n"/>
    </row>
    <row r="111" ht="13.5" customHeight="1" s="261">
      <c r="B111" s="515" t="n">
        <v>2022</v>
      </c>
      <c r="C111" s="516" t="inlineStr">
        <is>
          <t>Eslováquia</t>
        </is>
      </c>
      <c r="D111" s="295" t="n">
        <v>177353</v>
      </c>
      <c r="E111" s="295" t="n">
        <v>34983</v>
      </c>
      <c r="G111" s="515" t="n">
        <v>2021</v>
      </c>
      <c r="H111" s="516" t="inlineStr">
        <is>
          <t>Djibuti</t>
        </is>
      </c>
      <c r="I111" s="295" t="n">
        <v>75670</v>
      </c>
      <c r="J111" s="295" t="n">
        <v>10967</v>
      </c>
      <c r="Q111" s="515" t="n">
        <v>2022</v>
      </c>
      <c r="R111" s="516" t="inlineStr">
        <is>
          <t>Bangladesh</t>
        </is>
      </c>
      <c r="S111" s="295" t="n">
        <v>319</v>
      </c>
      <c r="T111" s="295" t="n">
        <v>151</v>
      </c>
      <c r="V111" s="301" t="n"/>
      <c r="AF111" s="301" t="n"/>
      <c r="AW111" s="301" t="n"/>
      <c r="BL111" s="301" t="n"/>
      <c r="BV111" s="301" t="n"/>
    </row>
    <row r="112" ht="13.5" customHeight="1" s="261">
      <c r="B112" s="515" t="n">
        <v>2022</v>
      </c>
      <c r="C112" s="516" t="inlineStr">
        <is>
          <t>Brunei</t>
        </is>
      </c>
      <c r="D112" s="295" t="n">
        <v>175631</v>
      </c>
      <c r="E112" s="295" t="n">
        <v>34574</v>
      </c>
      <c r="G112" s="515" t="n">
        <v>2021</v>
      </c>
      <c r="H112" s="516" t="inlineStr">
        <is>
          <t>Micronésia</t>
        </is>
      </c>
      <c r="I112" s="295" t="n">
        <v>75540</v>
      </c>
      <c r="J112" s="295" t="n">
        <v>19404</v>
      </c>
      <c r="Q112" s="515" t="n">
        <v>2022</v>
      </c>
      <c r="R112" s="516" t="inlineStr">
        <is>
          <t>Taiwan (Formosa)</t>
        </is>
      </c>
      <c r="S112" s="295" t="n">
        <v>181</v>
      </c>
      <c r="T112" s="295" t="n">
        <v>70</v>
      </c>
      <c r="V112" s="301" t="n"/>
      <c r="AF112" s="301" t="n"/>
      <c r="AW112" s="301" t="n"/>
      <c r="BL112" s="301" t="n"/>
      <c r="BV112" s="301" t="n"/>
    </row>
    <row r="113" ht="13.5" customHeight="1" s="261">
      <c r="B113" s="515" t="n">
        <v>2022</v>
      </c>
      <c r="C113" s="516" t="inlineStr">
        <is>
          <t>Dominica</t>
        </is>
      </c>
      <c r="D113" s="295" t="n">
        <v>172439</v>
      </c>
      <c r="E113" s="295" t="n">
        <v>34419</v>
      </c>
      <c r="G113" s="515" t="n">
        <v>2021</v>
      </c>
      <c r="H113" s="516" t="inlineStr">
        <is>
          <t>Bulgária</t>
        </is>
      </c>
      <c r="I113" s="295" t="n">
        <v>70868</v>
      </c>
      <c r="J113" s="295" t="n">
        <v>21200</v>
      </c>
      <c r="V113" s="301" t="n"/>
      <c r="AF113" s="301" t="n"/>
      <c r="AW113" s="301" t="n"/>
      <c r="BL113" s="301" t="n"/>
      <c r="BV113" s="301" t="n"/>
    </row>
    <row r="114" ht="13.5" customHeight="1" s="261">
      <c r="B114" s="515" t="n">
        <v>2022</v>
      </c>
      <c r="C114" s="516" t="inlineStr">
        <is>
          <t>Mauritânia</t>
        </is>
      </c>
      <c r="D114" s="295" t="n">
        <v>150772</v>
      </c>
      <c r="E114" s="295" t="n">
        <v>23938</v>
      </c>
      <c r="G114" s="515" t="n">
        <v>2021</v>
      </c>
      <c r="H114" s="516" t="inlineStr">
        <is>
          <t>Virgens, Ilhas (Britânicas)</t>
        </is>
      </c>
      <c r="I114" s="295" t="n">
        <v>60045</v>
      </c>
      <c r="J114" s="295" t="n">
        <v>20989</v>
      </c>
      <c r="V114" s="301" t="n"/>
      <c r="AF114" s="301" t="n"/>
      <c r="AW114" s="301" t="n"/>
      <c r="BL114" s="301" t="n"/>
      <c r="BV114" s="301" t="n"/>
    </row>
    <row r="115" ht="13.5" customHeight="1" s="261">
      <c r="B115" s="515" t="n">
        <v>2022</v>
      </c>
      <c r="C115" s="516" t="inlineStr">
        <is>
          <t>Cazaquistão</t>
        </is>
      </c>
      <c r="D115" s="295" t="n">
        <v>118017</v>
      </c>
      <c r="E115" s="295" t="n">
        <v>42021</v>
      </c>
      <c r="G115" s="515" t="n">
        <v>2021</v>
      </c>
      <c r="H115" s="516" t="inlineStr">
        <is>
          <t>Noruega</t>
        </is>
      </c>
      <c r="I115" s="295" t="n">
        <v>59870</v>
      </c>
      <c r="J115" s="295" t="n">
        <v>8432</v>
      </c>
      <c r="V115" s="301" t="n"/>
      <c r="AF115" s="301" t="n"/>
      <c r="AW115" s="301" t="n"/>
      <c r="BL115" s="301" t="n"/>
      <c r="BV115" s="301" t="n"/>
    </row>
    <row r="116" ht="13.5" customHeight="1" s="261">
      <c r="B116" s="515" t="n">
        <v>2022</v>
      </c>
      <c r="C116" s="516" t="inlineStr">
        <is>
          <t>Laos</t>
        </is>
      </c>
      <c r="D116" s="295" t="n">
        <v>95316</v>
      </c>
      <c r="E116" s="295" t="n">
        <v>55326</v>
      </c>
      <c r="G116" s="515" t="n">
        <v>2021</v>
      </c>
      <c r="H116" s="516" t="inlineStr">
        <is>
          <t>Turcomenistão</t>
        </is>
      </c>
      <c r="I116" s="295" t="n">
        <v>58686</v>
      </c>
      <c r="J116" s="295" t="n">
        <v>27483</v>
      </c>
      <c r="V116" s="301" t="n"/>
      <c r="AF116" s="301" t="n"/>
      <c r="AW116" s="301" t="n"/>
      <c r="BL116" s="301" t="n"/>
      <c r="BV116" s="301" t="n"/>
    </row>
    <row r="117" ht="13.5" customHeight="1" s="261">
      <c r="B117" s="515" t="n">
        <v>2022</v>
      </c>
      <c r="C117" s="516" t="inlineStr">
        <is>
          <t>Djibuti</t>
        </is>
      </c>
      <c r="D117" s="295" t="n">
        <v>92786</v>
      </c>
      <c r="E117" s="295" t="n">
        <v>10587</v>
      </c>
      <c r="G117" s="515" t="n">
        <v>2021</v>
      </c>
      <c r="H117" s="516" t="inlineStr">
        <is>
          <t>Argélia</t>
        </is>
      </c>
      <c r="I117" s="295" t="n">
        <v>57119</v>
      </c>
      <c r="J117" s="295" t="n">
        <v>17107</v>
      </c>
      <c r="V117" s="301" t="n"/>
      <c r="AF117" s="301" t="n"/>
      <c r="AW117" s="301" t="n"/>
      <c r="BL117" s="301" t="n"/>
      <c r="BV117" s="301" t="n"/>
    </row>
    <row r="118" ht="13.5" customHeight="1" s="261">
      <c r="B118" s="515" t="n">
        <v>2022</v>
      </c>
      <c r="C118" s="516" t="inlineStr">
        <is>
          <t>Eslovênia</t>
        </is>
      </c>
      <c r="D118" s="295" t="n">
        <v>89280</v>
      </c>
      <c r="E118" s="295" t="n">
        <v>20000</v>
      </c>
      <c r="G118" s="515" t="n">
        <v>2021</v>
      </c>
      <c r="H118" s="516" t="inlineStr">
        <is>
          <t>Dominica</t>
        </is>
      </c>
      <c r="I118" s="295" t="n">
        <v>40901</v>
      </c>
      <c r="J118" s="295" t="n">
        <v>10070</v>
      </c>
      <c r="V118" s="301" t="n"/>
      <c r="AF118" s="301" t="n"/>
      <c r="AW118" s="301" t="n"/>
      <c r="BL118" s="301" t="n"/>
      <c r="BV118" s="301" t="n"/>
    </row>
    <row r="119" ht="13.5" customHeight="1" s="261">
      <c r="B119" s="515" t="n">
        <v>2022</v>
      </c>
      <c r="C119" s="516" t="inlineStr">
        <is>
          <t>Áustria</t>
        </is>
      </c>
      <c r="D119" s="295" t="n">
        <v>78669</v>
      </c>
      <c r="E119" s="295" t="n">
        <v>26224</v>
      </c>
      <c r="G119" s="515" t="n">
        <v>2021</v>
      </c>
      <c r="H119" s="516" t="inlineStr">
        <is>
          <t>Guiné Equatorial</t>
        </is>
      </c>
      <c r="I119" s="295" t="n">
        <v>39383</v>
      </c>
      <c r="J119" s="295" t="n">
        <v>27735</v>
      </c>
      <c r="V119" s="301" t="n"/>
      <c r="AF119" s="301" t="n"/>
      <c r="AW119" s="301" t="n"/>
      <c r="BL119" s="301" t="n"/>
      <c r="BV119" s="301" t="n"/>
    </row>
    <row r="120" ht="13.5" customHeight="1" s="261">
      <c r="B120" s="515" t="n">
        <v>2022</v>
      </c>
      <c r="C120" s="516" t="inlineStr">
        <is>
          <t>Moldávia</t>
        </is>
      </c>
      <c r="D120" s="295" t="n">
        <v>74164</v>
      </c>
      <c r="E120" s="295" t="n">
        <v>27012</v>
      </c>
      <c r="G120" s="515" t="n">
        <v>2021</v>
      </c>
      <c r="H120" s="516" t="inlineStr">
        <is>
          <t>Cayman, Ilhas</t>
        </is>
      </c>
      <c r="I120" s="295" t="n">
        <v>7868</v>
      </c>
      <c r="J120" s="295" t="n">
        <v>1292</v>
      </c>
      <c r="V120" s="301" t="n"/>
      <c r="AF120" s="301" t="n"/>
      <c r="AW120" s="301" t="n"/>
      <c r="BL120" s="301" t="n"/>
      <c r="BV120" s="301" t="n"/>
    </row>
    <row r="121" ht="13.5" customHeight="1" s="261">
      <c r="B121" s="515" t="n">
        <v>2022</v>
      </c>
      <c r="C121" s="516" t="inlineStr">
        <is>
          <t>Camarões</t>
        </is>
      </c>
      <c r="D121" s="295" t="n">
        <v>42237</v>
      </c>
      <c r="E121" s="295" t="n">
        <v>16255</v>
      </c>
      <c r="G121" s="515" t="n">
        <v>2021</v>
      </c>
      <c r="H121" s="516" t="inlineStr">
        <is>
          <t>Ilha de Man</t>
        </is>
      </c>
      <c r="I121" s="295" t="n">
        <v>3782</v>
      </c>
      <c r="J121" s="295" t="n">
        <v>652</v>
      </c>
      <c r="V121" s="301" t="n"/>
      <c r="AF121" s="301" t="n"/>
      <c r="AW121" s="301" t="n"/>
      <c r="BL121" s="301" t="n"/>
      <c r="BV121" s="301" t="n"/>
    </row>
    <row r="122" ht="13.5" customHeight="1" s="261">
      <c r="B122" s="515" t="n">
        <v>2022</v>
      </c>
      <c r="C122" s="516" t="inlineStr">
        <is>
          <t>Tadjiquistão</t>
        </is>
      </c>
      <c r="D122" s="295" t="n">
        <v>29950</v>
      </c>
      <c r="E122" s="295" t="n">
        <v>26796</v>
      </c>
      <c r="G122" s="515" t="n">
        <v>2021</v>
      </c>
      <c r="H122" s="516" t="inlineStr">
        <is>
          <t>Índia</t>
        </is>
      </c>
      <c r="I122" s="295" t="n">
        <v>1690</v>
      </c>
      <c r="J122" s="295" t="n">
        <v>304</v>
      </c>
      <c r="V122" s="301" t="n"/>
      <c r="AF122" s="301" t="n"/>
      <c r="AW122" s="301" t="n"/>
      <c r="BL122" s="301" t="n"/>
      <c r="BV122" s="301" t="n"/>
    </row>
    <row r="123" ht="13.5" customHeight="1" s="261">
      <c r="B123" s="515" t="n">
        <v>2022</v>
      </c>
      <c r="C123" s="516" t="inlineStr">
        <is>
          <t>Índia</t>
        </is>
      </c>
      <c r="D123" s="295" t="n">
        <v>28775</v>
      </c>
      <c r="E123" s="295" t="n">
        <v>4432</v>
      </c>
      <c r="G123" s="515" t="n">
        <v>2021</v>
      </c>
      <c r="H123" s="516" t="inlineStr">
        <is>
          <t>Paquistão</t>
        </is>
      </c>
      <c r="I123" s="295" t="n">
        <v>1646</v>
      </c>
      <c r="J123" s="295" t="n">
        <v>315</v>
      </c>
      <c r="V123" s="301" t="n"/>
      <c r="AF123" s="301" t="n"/>
      <c r="AW123" s="301" t="n"/>
      <c r="BL123" s="301" t="n"/>
      <c r="BV123" s="301" t="n"/>
    </row>
    <row r="124" ht="13.5" customHeight="1" s="261">
      <c r="B124" s="515" t="n">
        <v>2022</v>
      </c>
      <c r="C124" s="516" t="inlineStr">
        <is>
          <t>Kiribati</t>
        </is>
      </c>
      <c r="D124" s="295" t="n">
        <v>25760</v>
      </c>
      <c r="E124" s="295" t="n">
        <v>5549</v>
      </c>
      <c r="G124" s="515" t="n">
        <v>2021</v>
      </c>
      <c r="H124" s="516" t="inlineStr">
        <is>
          <t>Suazilândia</t>
        </is>
      </c>
      <c r="I124" s="295" t="n">
        <v>1388</v>
      </c>
      <c r="J124" s="295" t="n">
        <v>195</v>
      </c>
    </row>
    <row r="125" ht="13.5" customHeight="1" s="261">
      <c r="B125" s="515" t="n">
        <v>2022</v>
      </c>
      <c r="C125" s="516" t="inlineStr">
        <is>
          <t>Brasil</t>
        </is>
      </c>
      <c r="D125" s="295" t="n">
        <v>24711</v>
      </c>
      <c r="E125" s="295" t="n">
        <v>4420</v>
      </c>
      <c r="G125" s="515" t="n">
        <v>2021</v>
      </c>
      <c r="H125" s="516" t="inlineStr">
        <is>
          <t>Honduras</t>
        </is>
      </c>
      <c r="I125" s="295" t="n">
        <v>1100</v>
      </c>
      <c r="J125" s="295" t="n">
        <v>550</v>
      </c>
    </row>
    <row r="126" ht="13.5" customHeight="1" s="261">
      <c r="B126" s="515" t="n">
        <v>2022</v>
      </c>
      <c r="C126" s="516" t="inlineStr">
        <is>
          <t>Micronésia</t>
        </is>
      </c>
      <c r="D126" s="295" t="n">
        <v>24637</v>
      </c>
      <c r="E126" s="295" t="n">
        <v>9662</v>
      </c>
      <c r="G126" s="515" t="n">
        <v>2021</v>
      </c>
      <c r="H126" s="516" t="inlineStr">
        <is>
          <t>Croácia</t>
        </is>
      </c>
      <c r="I126" s="295" t="n">
        <v>991</v>
      </c>
      <c r="J126" s="295" t="n">
        <v>186</v>
      </c>
    </row>
    <row r="127" ht="13.5" customHeight="1" s="261">
      <c r="B127" s="515" t="n">
        <v>2022</v>
      </c>
      <c r="C127" s="516" t="inlineStr">
        <is>
          <t>Cayman, Ilhas</t>
        </is>
      </c>
      <c r="D127" s="295" t="n">
        <v>11224</v>
      </c>
      <c r="E127" s="295" t="n">
        <v>1447</v>
      </c>
      <c r="G127" s="515" t="n">
        <v>2021</v>
      </c>
      <c r="H127" s="516" t="inlineStr">
        <is>
          <t>Luxemburgo</t>
        </is>
      </c>
      <c r="I127" s="295" t="n">
        <v>983</v>
      </c>
      <c r="J127" s="295" t="n">
        <v>206</v>
      </c>
    </row>
    <row r="128" ht="13.5" customHeight="1" s="261">
      <c r="B128" s="515" t="n">
        <v>2022</v>
      </c>
      <c r="C128" s="516" t="inlineStr">
        <is>
          <t>Croácia</t>
        </is>
      </c>
      <c r="D128" s="295" t="n">
        <v>5075</v>
      </c>
      <c r="E128" s="295" t="n">
        <v>743</v>
      </c>
      <c r="G128" s="515" t="n">
        <v>2021</v>
      </c>
      <c r="H128" s="516" t="inlineStr">
        <is>
          <t>Marrocos</t>
        </is>
      </c>
      <c r="I128" s="295" t="n">
        <v>560</v>
      </c>
      <c r="J128" s="295" t="n">
        <v>81</v>
      </c>
    </row>
    <row r="129" ht="13.5" customHeight="1" s="261">
      <c r="B129" s="515" t="n">
        <v>2022</v>
      </c>
      <c r="C129" s="516" t="inlineStr">
        <is>
          <t>Gibraltar</t>
        </is>
      </c>
      <c r="D129" s="295" t="n">
        <v>4974</v>
      </c>
      <c r="E129" s="295" t="n">
        <v>623</v>
      </c>
      <c r="G129" s="515" t="n">
        <v>2021</v>
      </c>
      <c r="H129" s="516" t="inlineStr">
        <is>
          <t>Gibraltar</t>
        </is>
      </c>
      <c r="I129" s="295" t="n">
        <v>518</v>
      </c>
      <c r="J129" s="295" t="n">
        <v>68</v>
      </c>
    </row>
    <row r="130" ht="13.5" customHeight="1" s="261">
      <c r="B130" s="515" t="n">
        <v>2022</v>
      </c>
      <c r="C130" s="516" t="inlineStr">
        <is>
          <t>Pacífico, Ilhas do (EUA)</t>
        </is>
      </c>
      <c r="D130" s="295" t="n">
        <v>4472</v>
      </c>
      <c r="E130" s="295" t="n">
        <v>1365</v>
      </c>
      <c r="G130" s="515" t="n">
        <v>2021</v>
      </c>
      <c r="H130" s="516" t="inlineStr">
        <is>
          <t>Colômbia</t>
        </is>
      </c>
      <c r="I130" s="295" t="n">
        <v>402</v>
      </c>
      <c r="J130" s="295" t="n">
        <v>56</v>
      </c>
    </row>
    <row r="131" ht="13.5" customHeight="1" s="261">
      <c r="B131" s="515" t="n">
        <v>2022</v>
      </c>
      <c r="C131" s="516" t="inlineStr">
        <is>
          <t>Luxemburgo</t>
        </is>
      </c>
      <c r="D131" s="295" t="n">
        <v>3834</v>
      </c>
      <c r="E131" s="295" t="n">
        <v>344</v>
      </c>
      <c r="G131" s="515" t="n">
        <v>2021</v>
      </c>
      <c r="H131" s="516" t="inlineStr">
        <is>
          <t>Taiwan (Formosa)</t>
        </is>
      </c>
      <c r="I131" s="295" t="n">
        <v>180</v>
      </c>
      <c r="J131" s="295" t="n">
        <v>20</v>
      </c>
    </row>
    <row r="132" ht="13.5" customHeight="1" s="261">
      <c r="B132" s="515" t="n">
        <v>2022</v>
      </c>
      <c r="C132" s="516" t="inlineStr">
        <is>
          <t>Ilha de Man</t>
        </is>
      </c>
      <c r="D132" s="295" t="n">
        <v>3525</v>
      </c>
      <c r="E132" s="295" t="n">
        <v>503</v>
      </c>
      <c r="G132" s="515" t="n">
        <v>2021</v>
      </c>
      <c r="H132" s="516" t="inlineStr">
        <is>
          <t>Mali</t>
        </is>
      </c>
      <c r="I132" s="295" t="n">
        <v>166</v>
      </c>
      <c r="J132" s="295" t="n">
        <v>33</v>
      </c>
    </row>
    <row r="133" ht="13.5" customHeight="1" s="261">
      <c r="B133" s="515" t="n">
        <v>2022</v>
      </c>
      <c r="C133" s="516" t="inlineStr">
        <is>
          <t>Falkland (Malvinas)</t>
        </is>
      </c>
      <c r="D133" s="295" t="n">
        <v>3058</v>
      </c>
      <c r="E133" s="295" t="n">
        <v>434</v>
      </c>
      <c r="G133" s="515" t="n">
        <v>2021</v>
      </c>
      <c r="H133" s="516" t="inlineStr">
        <is>
          <t>Vanuatu</t>
        </is>
      </c>
      <c r="I133" s="295" t="n">
        <v>116</v>
      </c>
      <c r="J133" s="295" t="n">
        <v>20</v>
      </c>
    </row>
    <row r="134" ht="13.5" customHeight="1" s="261">
      <c r="B134" s="515" t="n">
        <v>2022</v>
      </c>
      <c r="C134" s="516" t="inlineStr">
        <is>
          <t>Palau</t>
        </is>
      </c>
      <c r="D134" s="295" t="n">
        <v>2339</v>
      </c>
      <c r="E134" s="295" t="n">
        <v>520</v>
      </c>
      <c r="G134" s="515" t="n">
        <v>2021</v>
      </c>
      <c r="H134" s="516" t="inlineStr">
        <is>
          <t>Bangladesh</t>
        </is>
      </c>
      <c r="I134" s="295" t="n">
        <v>103</v>
      </c>
      <c r="J134" s="295" t="n">
        <v>20</v>
      </c>
    </row>
    <row r="135" ht="13.5" customHeight="1" s="261">
      <c r="B135" s="515" t="n">
        <v>2022</v>
      </c>
      <c r="C135" s="516" t="inlineStr">
        <is>
          <t>Paquistão</t>
        </is>
      </c>
      <c r="D135" s="295" t="n">
        <v>1377</v>
      </c>
      <c r="E135" s="295" t="n">
        <v>190</v>
      </c>
      <c r="G135" s="515" t="n">
        <v>2021</v>
      </c>
      <c r="H135" s="516" t="inlineStr">
        <is>
          <t>México</t>
        </is>
      </c>
      <c r="I135" s="295" t="n">
        <v>55</v>
      </c>
      <c r="J135" s="295" t="n">
        <v>4</v>
      </c>
    </row>
    <row r="136" ht="13.5" customHeight="1" s="261">
      <c r="B136" s="515" t="n">
        <v>2022</v>
      </c>
      <c r="C136" s="516" t="inlineStr">
        <is>
          <t>Vanuatu</t>
        </is>
      </c>
      <c r="D136" s="295" t="n">
        <v>623</v>
      </c>
      <c r="E136" s="295" t="n">
        <v>143</v>
      </c>
    </row>
    <row r="137" ht="13.5" customHeight="1" s="261">
      <c r="B137" s="515" t="n">
        <v>2022</v>
      </c>
      <c r="C137" s="516" t="inlineStr">
        <is>
          <t>Taiwan (Formosa)</t>
        </is>
      </c>
      <c r="D137" s="295" t="n">
        <v>364</v>
      </c>
      <c r="E137" s="295" t="n">
        <v>118</v>
      </c>
    </row>
    <row r="138" ht="13.5" customHeight="1" s="261">
      <c r="B138" s="515" t="n">
        <v>2022</v>
      </c>
      <c r="C138" s="516" t="inlineStr">
        <is>
          <t>Togo</t>
        </is>
      </c>
      <c r="D138" s="295" t="n">
        <v>194</v>
      </c>
      <c r="E138" s="295" t="n">
        <v>56</v>
      </c>
    </row>
    <row r="139" ht="13.5" customHeight="1" s="261">
      <c r="B139" s="515" t="n">
        <v>2022</v>
      </c>
      <c r="C139" s="516" t="inlineStr">
        <is>
          <t>Montenegro</t>
        </is>
      </c>
      <c r="D139" s="295" t="n">
        <v>47</v>
      </c>
      <c r="E139" s="295" t="n">
        <v>10</v>
      </c>
    </row>
  </sheetData>
  <mergeCells count="10">
    <mergeCell ref="A1:A36"/>
    <mergeCell ref="F1:F36"/>
    <mergeCell ref="P1:P19"/>
    <mergeCell ref="U1:U36"/>
    <mergeCell ref="AE1:AE24"/>
    <mergeCell ref="AQ1:AQ30"/>
    <mergeCell ref="AV1:AV33"/>
    <mergeCell ref="BF1:BF19"/>
    <mergeCell ref="BK1:BK36"/>
    <mergeCell ref="BU1:BU24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AG188"/>
  <sheetViews>
    <sheetView showFormulas="0" showGridLines="1" showRowColHeaders="1" showZeros="1" rightToLeft="0" tabSelected="0" showOutlineSymbols="1" defaultGridColor="1" view="normal" topLeftCell="A7" colorId="64" zoomScale="91" zoomScaleNormal="91" zoomScalePageLayoutView="100" workbookViewId="0">
      <selection pane="topLeft" activeCell="C25" activeCellId="1" sqref="C104:D110 C25"/>
    </sheetView>
  </sheetViews>
  <sheetFormatPr baseColWidth="8" defaultColWidth="8.58984375" defaultRowHeight="13.5" zeroHeight="0" outlineLevelRow="0"/>
  <cols>
    <col width="27.27" customWidth="1" style="260" min="1" max="1"/>
    <col width="19.72" customWidth="1" style="260" min="2" max="2"/>
    <col width="18.18" customWidth="1" style="260" min="3" max="3"/>
    <col width="18.54" customWidth="1" style="260" min="4" max="4"/>
    <col width="16.72" customWidth="1" style="260" min="5" max="5"/>
    <col width="13.29" customWidth="1" style="260" min="6" max="6"/>
    <col width="14.72" customWidth="1" style="260" min="7" max="7"/>
    <col width="15.45" customWidth="1" style="260" min="8" max="8"/>
    <col width="13.82" customWidth="1" style="260" min="9" max="9"/>
    <col width="10.46" customWidth="1" style="260" min="10" max="10"/>
    <col width="7.54" customWidth="1" style="260" min="11" max="11"/>
    <col width="15.81" customWidth="1" style="260" min="12" max="12"/>
    <col width="15.54" customWidth="1" style="260" min="13" max="13"/>
    <col width="15.72" customWidth="1" style="260" min="14" max="14"/>
    <col width="10.73" customWidth="1" style="260" min="15" max="15"/>
    <col width="15.81" customWidth="1" style="260" min="16" max="16"/>
    <col width="15.72" customWidth="1" style="260" min="17" max="17"/>
    <col width="14.81" customWidth="1" style="260" min="19" max="19"/>
    <col width="14.54" customWidth="1" style="260" min="20" max="20"/>
    <col width="10.54" customWidth="1" style="260" min="21" max="21"/>
    <col width="15.72" customWidth="1" style="260" min="23" max="23"/>
    <col width="15.27" customWidth="1" style="260" min="24" max="24"/>
    <col width="13.82" customWidth="1" style="260" min="25" max="25"/>
    <col width="15" customWidth="1" style="260" min="27" max="27"/>
    <col width="13.82" customWidth="1" style="260" min="28" max="28"/>
    <col width="9.73" customWidth="1" style="260" min="30" max="30"/>
    <col width="10.18" customWidth="1" style="260" min="31" max="31"/>
  </cols>
  <sheetData>
    <row r="1" ht="28.5" customHeight="1" s="261">
      <c r="A1" s="396" t="inlineStr">
        <is>
          <t>EXPORTAÇÕES CATARINENSES DE CARNE SUÍNA</t>
        </is>
      </c>
    </row>
    <row r="2" ht="13.5" customHeight="1" s="261">
      <c r="A2" s="260" t="inlineStr">
        <is>
          <t>http://comexstat.mdic.gov.br/pt/geral/53275</t>
        </is>
      </c>
      <c r="U2" s="263" t="inlineStr">
        <is>
          <t>Jan</t>
        </is>
      </c>
    </row>
    <row r="3" ht="13.5" customHeight="1" s="261">
      <c r="U3" s="263" t="inlineStr">
        <is>
          <t>Fev</t>
        </is>
      </c>
    </row>
    <row r="4" ht="13.5" customHeight="1" s="261">
      <c r="U4" s="263" t="inlineStr">
        <is>
          <t>Mar</t>
        </is>
      </c>
    </row>
    <row r="5" ht="19.5" customHeight="1" s="261">
      <c r="A5" s="264" t="inlineStr">
        <is>
          <t>SANTA CATARINA</t>
        </is>
      </c>
      <c r="B5" s="397" t="n"/>
      <c r="U5" s="263" t="inlineStr">
        <is>
          <t>Abr</t>
        </is>
      </c>
    </row>
    <row r="6" ht="17.25" customHeight="1" s="261">
      <c r="B6" s="265" t="n">
        <v>2021</v>
      </c>
      <c r="C6" s="266" t="n"/>
      <c r="D6" s="266" t="n"/>
      <c r="E6" s="267" t="n"/>
      <c r="H6" s="266" t="n"/>
      <c r="I6" s="266" t="n"/>
      <c r="U6" s="263" t="inlineStr">
        <is>
          <t>Mai</t>
        </is>
      </c>
    </row>
    <row r="7" ht="15" customHeight="1" s="261">
      <c r="B7" s="268" t="n"/>
      <c r="C7" s="269" t="inlineStr">
        <is>
          <t>US$</t>
        </is>
      </c>
      <c r="D7" s="269" t="inlineStr">
        <is>
          <t>Kg</t>
        </is>
      </c>
      <c r="E7" s="270" t="n"/>
      <c r="H7" s="266" t="n"/>
      <c r="I7" s="266" t="n"/>
      <c r="U7" s="263" t="inlineStr">
        <is>
          <t>Jun</t>
        </is>
      </c>
    </row>
    <row r="8" ht="15" customHeight="1" s="261">
      <c r="B8" s="271" t="inlineStr">
        <is>
          <t>Jan/21</t>
        </is>
      </c>
      <c r="C8" s="260" t="n">
        <v>70725671</v>
      </c>
      <c r="D8" s="260" t="n">
        <v>30238876</v>
      </c>
      <c r="E8" s="272" t="n"/>
      <c r="H8" s="266" t="n"/>
      <c r="I8" s="266" t="n"/>
      <c r="U8" s="263" t="inlineStr">
        <is>
          <t>Jul</t>
        </is>
      </c>
    </row>
    <row r="9" ht="15" customHeight="1" s="261">
      <c r="B9" s="271" t="inlineStr">
        <is>
          <t>Fev/21</t>
        </is>
      </c>
      <c r="C9" s="260" t="n">
        <v>96865144</v>
      </c>
      <c r="D9" s="260" t="n">
        <v>40722867</v>
      </c>
      <c r="H9" s="266" t="n"/>
      <c r="I9" s="266" t="n"/>
      <c r="U9" s="263" t="inlineStr">
        <is>
          <t>Ago</t>
        </is>
      </c>
    </row>
    <row r="10" ht="15" customHeight="1" s="261">
      <c r="B10" s="271" t="inlineStr">
        <is>
          <t>Mar/21</t>
        </is>
      </c>
      <c r="C10" s="260" t="n">
        <v>138393499</v>
      </c>
      <c r="D10" s="260" t="n">
        <v>55681655</v>
      </c>
      <c r="H10" s="266" t="n"/>
      <c r="I10" s="266" t="n"/>
      <c r="U10" s="263" t="inlineStr">
        <is>
          <t>Set</t>
        </is>
      </c>
    </row>
    <row r="11" ht="15" customHeight="1" s="261">
      <c r="B11" s="271" t="inlineStr">
        <is>
          <t>Abr/21</t>
        </is>
      </c>
      <c r="C11" s="260" t="n">
        <v>123721421</v>
      </c>
      <c r="D11" s="260" t="n">
        <v>50137923</v>
      </c>
      <c r="G11" s="273" t="n"/>
      <c r="H11" s="266" t="n"/>
      <c r="I11" s="266" t="n"/>
      <c r="U11" s="263" t="inlineStr">
        <is>
          <t>Out</t>
        </is>
      </c>
    </row>
    <row r="12" ht="15" customHeight="1" s="261">
      <c r="B12" s="271" t="inlineStr">
        <is>
          <t>Mai/21</t>
        </is>
      </c>
      <c r="C12" s="260" t="n">
        <v>131840836</v>
      </c>
      <c r="D12" s="260" t="n">
        <v>50761382</v>
      </c>
      <c r="G12" s="273" t="n"/>
      <c r="H12" s="266" t="n"/>
      <c r="I12" s="266" t="n"/>
      <c r="U12" s="263" t="inlineStr">
        <is>
          <t>Nov</t>
        </is>
      </c>
    </row>
    <row r="13" ht="15" customHeight="1" s="261">
      <c r="B13" s="271" t="inlineStr">
        <is>
          <t>Jun/21</t>
        </is>
      </c>
      <c r="C13" s="260" t="n">
        <v>143399992</v>
      </c>
      <c r="D13" s="260" t="n">
        <v>55454285</v>
      </c>
      <c r="G13" s="273" t="n"/>
      <c r="H13" s="266" t="n"/>
      <c r="I13" s="266" t="n"/>
      <c r="U13" s="263" t="inlineStr">
        <is>
          <t>Dez</t>
        </is>
      </c>
    </row>
    <row r="14" ht="15" customHeight="1" s="261">
      <c r="B14" s="271" t="inlineStr">
        <is>
          <t>Jul/21</t>
        </is>
      </c>
      <c r="C14" s="260" t="n">
        <v>133324236</v>
      </c>
      <c r="D14" s="260" t="n">
        <v>53086202</v>
      </c>
      <c r="G14" s="273" t="n"/>
      <c r="H14" s="266" t="n"/>
      <c r="I14" s="266" t="n"/>
    </row>
    <row r="15" ht="15" customHeight="1" s="261">
      <c r="B15" s="271" t="inlineStr">
        <is>
          <t>Ago/21</t>
        </is>
      </c>
      <c r="C15" s="260" t="n">
        <v>107312763</v>
      </c>
      <c r="D15" s="260" t="n">
        <v>44431057</v>
      </c>
      <c r="G15" s="273" t="n"/>
      <c r="H15" s="266" t="n"/>
      <c r="I15" s="266" t="n"/>
    </row>
    <row r="16" ht="15" customHeight="1" s="261">
      <c r="B16" s="271" t="inlineStr">
        <is>
          <t>Set/21</t>
        </is>
      </c>
      <c r="C16" s="260" t="n">
        <v>136044954</v>
      </c>
      <c r="D16" s="260" t="n">
        <v>57649124</v>
      </c>
      <c r="G16" s="260" t="inlineStr">
        <is>
          <t xml:space="preserve"> </t>
        </is>
      </c>
      <c r="H16" s="266" t="n"/>
      <c r="I16" s="266" t="n"/>
    </row>
    <row r="17" ht="15" customHeight="1" s="261">
      <c r="B17" s="271" t="inlineStr">
        <is>
          <t>Out/21</t>
        </is>
      </c>
      <c r="C17" s="260" t="n">
        <v>117093523</v>
      </c>
      <c r="D17" s="260" t="n">
        <v>51379156</v>
      </c>
      <c r="G17" s="273" t="n"/>
      <c r="H17" s="266" t="n"/>
      <c r="I17" s="266" t="n"/>
    </row>
    <row r="18" ht="15" customHeight="1" s="261">
      <c r="B18" s="271" t="inlineStr">
        <is>
          <t>Nov/21</t>
        </is>
      </c>
      <c r="C18" s="260" t="n">
        <v>95837421</v>
      </c>
      <c r="D18" s="260" t="n">
        <v>42649314</v>
      </c>
      <c r="F18" s="260" t="inlineStr">
        <is>
          <t xml:space="preserve"> </t>
        </is>
      </c>
      <c r="G18" s="273" t="n"/>
      <c r="H18" s="266" t="n"/>
      <c r="I18" s="266" t="n"/>
    </row>
    <row r="19" ht="15" customHeight="1" s="261">
      <c r="B19" s="271" t="inlineStr">
        <is>
          <t>Dez/21</t>
        </is>
      </c>
      <c r="C19" s="260" t="n">
        <v>101967875</v>
      </c>
      <c r="D19" s="260" t="n">
        <v>46281202</v>
      </c>
      <c r="G19" s="273" t="n"/>
      <c r="H19" s="266" t="n"/>
      <c r="I19" s="266" t="n"/>
    </row>
    <row r="20" ht="15" customHeight="1" s="261">
      <c r="B20" s="274" t="inlineStr">
        <is>
          <t>TOTAL</t>
        </is>
      </c>
      <c r="C20" s="275">
        <f>SUM(C8:C19)</f>
        <v/>
      </c>
      <c r="D20" s="260">
        <f>SUM(D8:D19)</f>
        <v/>
      </c>
      <c r="E20" s="276" t="n"/>
      <c r="F20" s="266" t="n"/>
      <c r="G20" s="273" t="n"/>
      <c r="H20" s="266" t="n"/>
      <c r="I20" s="266" t="n"/>
    </row>
    <row r="21" ht="15" customHeight="1" s="261">
      <c r="B21" s="274" t="n"/>
      <c r="C21" s="277" t="n"/>
      <c r="E21" s="276" t="n"/>
      <c r="F21" s="266" t="n"/>
      <c r="G21" s="273" t="n"/>
      <c r="H21" s="266" t="n"/>
      <c r="I21" s="266" t="n"/>
    </row>
    <row r="22" ht="15.75" customHeight="1" s="261">
      <c r="B22" s="266" t="n"/>
      <c r="C22" s="266" t="n"/>
      <c r="E22" s="278" t="inlineStr">
        <is>
          <t>Variação em relação ao mês anterior</t>
        </is>
      </c>
      <c r="F22" s="279" t="n"/>
      <c r="G22" s="280" t="inlineStr">
        <is>
          <t>Variação em relação ao mesmo mês de 2021</t>
        </is>
      </c>
      <c r="H22" s="279" t="n"/>
      <c r="I22" s="266" t="n"/>
    </row>
    <row r="23" ht="19.5" customHeight="1" s="261">
      <c r="B23" s="281" t="n">
        <v>2022</v>
      </c>
      <c r="C23" s="266" t="n"/>
      <c r="D23" s="282" t="n"/>
      <c r="E23" s="283" t="n"/>
      <c r="F23" s="284" t="n"/>
      <c r="G23" s="283" t="n"/>
      <c r="H23" s="284" t="n"/>
      <c r="I23" s="266" t="n"/>
    </row>
    <row r="24" ht="15" customHeight="1" s="261">
      <c r="B24" s="285" t="n"/>
      <c r="C24" s="286" t="inlineStr">
        <is>
          <t>US$</t>
        </is>
      </c>
      <c r="D24" s="287" t="inlineStr">
        <is>
          <t>Kg</t>
        </is>
      </c>
      <c r="E24" s="288" t="inlineStr">
        <is>
          <t>Valor</t>
        </is>
      </c>
      <c r="F24" s="289" t="inlineStr">
        <is>
          <t>Peso</t>
        </is>
      </c>
      <c r="G24" s="290" t="inlineStr">
        <is>
          <t>Valor</t>
        </is>
      </c>
      <c r="H24" s="289" t="inlineStr">
        <is>
          <t>Peso</t>
        </is>
      </c>
      <c r="I24" s="266" t="n"/>
    </row>
    <row r="25" ht="15" customHeight="1" s="261">
      <c r="B25" s="291" t="inlineStr">
        <is>
          <t>Jan/22</t>
        </is>
      </c>
      <c r="C25" s="292" t="inlineStr">
        <is>
          <t>157507800</t>
        </is>
      </c>
      <c r="D25" s="292" t="inlineStr">
        <is>
          <t>83022303</t>
        </is>
      </c>
      <c r="E25" s="260">
        <f>(C25-C19)/C19</f>
        <v/>
      </c>
      <c r="F25" s="260">
        <f>(D25-D19)/D19</f>
        <v/>
      </c>
      <c r="G25" s="260">
        <f>(C25-C8)/C8</f>
        <v/>
      </c>
      <c r="H25" s="260">
        <f>(D25-D8)/D8</f>
        <v/>
      </c>
      <c r="I25" s="266" t="n"/>
    </row>
    <row r="26" ht="15" customHeight="1" s="261">
      <c r="B26" s="291" t="inlineStr">
        <is>
          <t>Fev/22</t>
        </is>
      </c>
      <c r="C26" s="292" t="inlineStr">
        <is>
          <t>141960573</t>
        </is>
      </c>
      <c r="D26" s="292" t="inlineStr">
        <is>
          <t>75193348</t>
        </is>
      </c>
      <c r="E26" s="260">
        <f>(C26-C25)/C25</f>
        <v/>
      </c>
      <c r="F26" s="260">
        <f>(D26-D25)/D25</f>
        <v/>
      </c>
      <c r="G26" s="260">
        <f>(C26-C9)/C9</f>
        <v/>
      </c>
      <c r="H26" s="260">
        <f>(D26-D9)/D9</f>
        <v/>
      </c>
      <c r="I26" s="266" t="n"/>
    </row>
    <row r="27" ht="15" customHeight="1" s="261">
      <c r="B27" s="291" t="inlineStr">
        <is>
          <t>Mar/22</t>
        </is>
      </c>
      <c r="C27" s="292" t="inlineStr">
        <is>
          <t>172411401</t>
        </is>
      </c>
      <c r="D27" s="292" t="inlineStr">
        <is>
          <t>88829634</t>
        </is>
      </c>
      <c r="E27" s="260">
        <f>(C27-C26)/C26</f>
        <v/>
      </c>
      <c r="F27" s="260">
        <f>(D27-D26)/D26</f>
        <v/>
      </c>
      <c r="G27" s="260">
        <f>(C27-C10)/C10</f>
        <v/>
      </c>
      <c r="H27" s="260">
        <f>(D27-D10)/D10</f>
        <v/>
      </c>
      <c r="I27" s="266" t="n"/>
    </row>
    <row r="28" ht="15" customHeight="1" s="261">
      <c r="B28" s="291" t="inlineStr">
        <is>
          <t>Abr/22</t>
        </is>
      </c>
      <c r="C28" s="292" t="inlineStr">
        <is>
          <t>188204353</t>
        </is>
      </c>
      <c r="D28" s="292" t="inlineStr">
        <is>
          <t>89405921</t>
        </is>
      </c>
      <c r="E28" s="260">
        <f>(C28-C27)/C27</f>
        <v/>
      </c>
      <c r="F28" s="260">
        <f>(D28-D27)/D27</f>
        <v/>
      </c>
      <c r="G28" s="260">
        <f>(C28-C11)/C11</f>
        <v/>
      </c>
      <c r="H28" s="260">
        <f>(D28-D11)/D11</f>
        <v/>
      </c>
      <c r="I28" s="266" t="n"/>
    </row>
    <row r="29" ht="15" customHeight="1" s="261">
      <c r="B29" s="293" t="inlineStr">
        <is>
          <t>Mai/22</t>
        </is>
      </c>
      <c r="C29" s="292" t="inlineStr">
        <is>
          <t>184855751</t>
        </is>
      </c>
      <c r="D29" s="292" t="inlineStr">
        <is>
          <t>81685587</t>
        </is>
      </c>
      <c r="E29" s="260">
        <f>(C29-C28)/C28</f>
        <v/>
      </c>
      <c r="F29" s="260">
        <f>(D29-D28)/D28</f>
        <v/>
      </c>
      <c r="G29" s="260">
        <f>(C29-C12)/C12</f>
        <v/>
      </c>
      <c r="H29" s="260">
        <f>(D29-D12)/D12</f>
        <v/>
      </c>
      <c r="I29" s="266" t="n"/>
    </row>
    <row r="30" ht="15" customHeight="1" s="261">
      <c r="B30" s="291" t="inlineStr">
        <is>
          <t>Jun/22</t>
        </is>
      </c>
      <c r="C30" s="292" t="inlineStr">
        <is>
          <t>211423945</t>
        </is>
      </c>
      <c r="D30" s="292" t="inlineStr">
        <is>
          <t>89680321</t>
        </is>
      </c>
      <c r="E30" s="260">
        <f>(C30-C29)/C29</f>
        <v/>
      </c>
      <c r="F30" s="260">
        <f>(D30-D29)/D29</f>
        <v/>
      </c>
      <c r="G30" s="260">
        <f>(C30-C13)/C13</f>
        <v/>
      </c>
      <c r="H30" s="260">
        <f>(D30-D13)/D13</f>
        <v/>
      </c>
      <c r="I30" s="266" t="n"/>
    </row>
    <row r="31" ht="15" customFormat="1" customHeight="1" s="260">
      <c r="B31" s="291" t="inlineStr">
        <is>
          <t>Jul/22</t>
        </is>
      </c>
      <c r="C31" s="292" t="n"/>
      <c r="D31" s="292" t="n"/>
      <c r="E31" s="260">
        <f>(C31-C30)/C30</f>
        <v/>
      </c>
      <c r="F31" s="260">
        <f>(D31-D30)/D30</f>
        <v/>
      </c>
      <c r="G31" s="260">
        <f>(C31-C14)/C14</f>
        <v/>
      </c>
      <c r="H31" s="260">
        <f>(D31-D14)/D14</f>
        <v/>
      </c>
      <c r="I31" s="266" t="n"/>
    </row>
    <row r="32" ht="15" customFormat="1" customHeight="1" s="260">
      <c r="A32" s="294" t="n"/>
      <c r="B32" s="291" t="inlineStr">
        <is>
          <t>Ago/22</t>
        </is>
      </c>
      <c r="C32" s="292" t="n"/>
      <c r="D32" s="292" t="n"/>
      <c r="E32" s="260">
        <f>(C32-C31)/C31</f>
        <v/>
      </c>
      <c r="F32" s="260">
        <f>(D32-D31)/D31</f>
        <v/>
      </c>
      <c r="G32" s="260">
        <f>(C32-C15)/C15</f>
        <v/>
      </c>
      <c r="H32" s="260">
        <f>(D32-D15)/D15</f>
        <v/>
      </c>
      <c r="I32" s="266" t="n"/>
    </row>
    <row r="33" ht="15" customHeight="1" s="261">
      <c r="A33" s="313" t="n"/>
      <c r="B33" s="291" t="inlineStr">
        <is>
          <t>Set/22</t>
        </is>
      </c>
      <c r="C33" s="295" t="n"/>
      <c r="D33" s="295" t="n"/>
      <c r="E33" s="260">
        <f>(C33-C32)/C32</f>
        <v/>
      </c>
      <c r="F33" s="260">
        <f>(D33-D32)/D32</f>
        <v/>
      </c>
      <c r="G33" s="260">
        <f>(C33-C16)/C16</f>
        <v/>
      </c>
      <c r="H33" s="260">
        <f>(D33-D16)/D16</f>
        <v/>
      </c>
      <c r="I33" s="266" t="n"/>
    </row>
    <row r="34" ht="15" customHeight="1" s="261">
      <c r="A34" s="313" t="inlineStr">
        <is>
          <t xml:space="preserve"> </t>
        </is>
      </c>
      <c r="B34" s="291" t="inlineStr">
        <is>
          <t>Out/22</t>
        </is>
      </c>
      <c r="C34" s="292" t="n"/>
      <c r="D34" s="292" t="n"/>
      <c r="E34" s="260">
        <f>(C34-C33)/C33</f>
        <v/>
      </c>
      <c r="F34" s="260">
        <f>(D34-D33)/D33</f>
        <v/>
      </c>
      <c r="G34" s="260">
        <f>(C34-C17)/C17</f>
        <v/>
      </c>
      <c r="H34" s="260">
        <f>(D34-D17)/D17</f>
        <v/>
      </c>
      <c r="I34" s="266" t="n"/>
    </row>
    <row r="35" ht="15" customHeight="1" s="261">
      <c r="B35" s="291" t="inlineStr">
        <is>
          <t>Nov/22</t>
        </is>
      </c>
      <c r="C35" s="292" t="n"/>
      <c r="D35" s="292" t="n"/>
      <c r="E35" s="260">
        <f>(C35-C34)/C34</f>
        <v/>
      </c>
      <c r="F35" s="260">
        <f>(D35-D34)/D34</f>
        <v/>
      </c>
      <c r="G35" s="260">
        <f>(C35-C18)/C18</f>
        <v/>
      </c>
      <c r="H35" s="260">
        <f>(D35-D18)/D18</f>
        <v/>
      </c>
      <c r="I35" s="266" t="n"/>
    </row>
    <row r="36" ht="15" customHeight="1" s="261">
      <c r="B36" s="291" t="inlineStr">
        <is>
          <t>Dez/22</t>
        </is>
      </c>
      <c r="C36" s="292" t="n"/>
      <c r="D36" s="292" t="n"/>
      <c r="E36" s="260">
        <f>(C36-C35)/C35</f>
        <v/>
      </c>
      <c r="F36" s="260">
        <f>(D36-D35)/D35</f>
        <v/>
      </c>
      <c r="G36" s="260">
        <f>(C36-C19)/C19</f>
        <v/>
      </c>
      <c r="H36" s="260">
        <f>(D36-D19)/D19</f>
        <v/>
      </c>
      <c r="I36" s="266" t="n"/>
    </row>
    <row r="37" ht="15" customHeight="1" s="261">
      <c r="B37" s="266" t="n"/>
      <c r="C37" s="266" t="n"/>
      <c r="D37" s="266" t="n"/>
      <c r="E37" s="266" t="n"/>
      <c r="F37" s="266" t="n"/>
      <c r="G37" s="266" t="n"/>
      <c r="H37" s="266" t="n"/>
      <c r="I37" s="266" t="n"/>
    </row>
    <row r="38" ht="15" customHeight="1" s="261">
      <c r="B38" s="296" t="inlineStr">
        <is>
          <t>Acumulado no ano:</t>
        </is>
      </c>
      <c r="C38" s="297">
        <f>SUM(C25:C36)</f>
        <v/>
      </c>
      <c r="D38" s="298">
        <f>SUM(D25:D36)</f>
        <v/>
      </c>
      <c r="E38" s="266" t="n"/>
      <c r="F38" s="266" t="n"/>
      <c r="G38" s="266" t="n"/>
      <c r="H38" s="266" t="n"/>
      <c r="I38" s="266" t="n"/>
    </row>
    <row r="39" ht="15" customHeight="1" s="261">
      <c r="B39" s="266" t="n"/>
      <c r="C39" s="266" t="n"/>
      <c r="D39" s="266" t="n"/>
      <c r="E39" s="266" t="n"/>
      <c r="F39" s="299" t="inlineStr">
        <is>
          <t>Participação de SC no total nacional (do último mês)</t>
        </is>
      </c>
      <c r="H39" s="266" t="n"/>
      <c r="I39" s="266" t="n"/>
    </row>
    <row r="40" ht="13.5" customHeight="1" s="261">
      <c r="B40" s="300">
        <f>FRANGOS!B40</f>
        <v/>
      </c>
      <c r="C40" s="260">
        <f>(C38/(C8+C9+C10+C11+C12+C13))-1</f>
        <v/>
      </c>
      <c r="D40" s="260">
        <f>(D38/(D8+D9+D10+D11+D12+D13))-1</f>
        <v/>
      </c>
      <c r="E40" s="374" t="n"/>
      <c r="G40" s="301" t="inlineStr">
        <is>
          <t>Valor</t>
        </is>
      </c>
      <c r="H40" s="301" t="inlineStr">
        <is>
          <t>Qtidade</t>
        </is>
      </c>
    </row>
    <row r="41" ht="13.5" customHeight="1" s="261">
      <c r="C41" s="374" t="n"/>
      <c r="D41" s="374" t="n"/>
      <c r="E41" s="374" t="n"/>
      <c r="G41" s="260">
        <f>C30/C49</f>
        <v/>
      </c>
      <c r="H41" s="260">
        <f>D30/D49</f>
        <v/>
      </c>
    </row>
    <row r="42" ht="13.5" customHeight="1" s="261">
      <c r="C42" s="374" t="n"/>
      <c r="D42" s="374" t="n"/>
      <c r="E42" s="374" t="n"/>
    </row>
    <row r="43" ht="15" customHeight="1" s="261">
      <c r="C43" s="374" t="n"/>
      <c r="D43" s="374" t="n"/>
      <c r="E43" s="374" t="n"/>
      <c r="F43" s="302" t="inlineStr">
        <is>
          <t>Participação de SC no total nacional (total de 2022)</t>
        </is>
      </c>
      <c r="H43" s="266" t="n"/>
    </row>
    <row r="44" ht="13.5" customHeight="1" s="261">
      <c r="C44" s="374" t="n"/>
      <c r="D44" s="374" t="n"/>
      <c r="E44" s="374" t="n"/>
      <c r="G44" s="301" t="inlineStr">
        <is>
          <t>Valor</t>
        </is>
      </c>
      <c r="H44" s="301" t="inlineStr">
        <is>
          <t>Qtidade</t>
        </is>
      </c>
    </row>
    <row r="45" ht="13.5" customHeight="1" s="261">
      <c r="C45" s="374" t="n"/>
      <c r="D45" s="374" t="n"/>
      <c r="E45" s="374" t="n"/>
      <c r="G45" s="260">
        <f>C38/C50</f>
        <v/>
      </c>
      <c r="H45" s="260">
        <f>D38/D50</f>
        <v/>
      </c>
    </row>
    <row r="46" ht="13.5" customHeight="1" s="261">
      <c r="A46" s="304" t="n"/>
      <c r="B46" s="305" t="n"/>
      <c r="C46" s="398" t="n"/>
      <c r="D46" s="398" t="n"/>
      <c r="E46" s="399" t="n"/>
      <c r="M46" s="400" t="inlineStr">
        <is>
          <t>Frango + Suínos (ABRIL/2021)</t>
        </is>
      </c>
      <c r="N46" s="401" t="n"/>
      <c r="O46" s="401" t="n"/>
      <c r="P46" s="402" t="inlineStr">
        <is>
          <t>Frango + Suínos (ABRIL/2022)</t>
        </is>
      </c>
      <c r="Q46" s="403" t="n"/>
    </row>
    <row r="47" ht="17.25" customHeight="1" s="261">
      <c r="A47" s="307" t="n"/>
      <c r="B47" s="308" t="inlineStr">
        <is>
          <t>Exportações de CARNE SUÍNA do BRASIL</t>
        </is>
      </c>
      <c r="C47" s="374" t="n"/>
      <c r="D47" s="374" t="n"/>
      <c r="E47" s="404" t="n"/>
      <c r="G47" s="310" t="inlineStr">
        <is>
          <t>Participação em 2021:</t>
        </is>
      </c>
      <c r="J47" s="405" t="n"/>
      <c r="K47" s="406" t="n"/>
      <c r="L47" s="405" t="n"/>
      <c r="M47" s="407" t="inlineStr">
        <is>
          <t>Valor (US$)</t>
        </is>
      </c>
      <c r="N47" s="408" t="inlineStr">
        <is>
          <t>Peso (Kg)</t>
        </is>
      </c>
      <c r="O47" s="409" t="n"/>
      <c r="P47" s="408" t="inlineStr">
        <is>
          <t>Valor (US$)</t>
        </is>
      </c>
      <c r="Q47" s="410" t="inlineStr">
        <is>
          <t>Peso (Kg)</t>
        </is>
      </c>
    </row>
    <row r="48" ht="17.25" customHeight="1" s="261">
      <c r="A48" s="307" t="n"/>
      <c r="C48" s="311" t="inlineStr">
        <is>
          <t>Valor (US$)</t>
        </is>
      </c>
      <c r="D48" s="311" t="inlineStr">
        <is>
          <t>Qtidade (kg)</t>
        </is>
      </c>
      <c r="E48" s="404" t="n"/>
      <c r="G48" s="301" t="inlineStr">
        <is>
          <t>Valor</t>
        </is>
      </c>
      <c r="H48" s="301" t="inlineStr">
        <is>
          <t>Qtidade</t>
        </is>
      </c>
      <c r="J48" s="411" t="n"/>
      <c r="K48" s="412" t="n"/>
      <c r="L48" s="413" t="n"/>
      <c r="M48" s="414">
        <f>FRANGOS!C11+SUÍNOS!C11</f>
        <v/>
      </c>
      <c r="N48" s="415">
        <f>FRANGOS!D11+SUÍNOS!D11</f>
        <v/>
      </c>
      <c r="O48" s="416" t="n"/>
      <c r="P48" s="417">
        <f>FRANGOS!C28+SUÍNOS!C28</f>
        <v/>
      </c>
      <c r="Q48" s="418">
        <f>FRANGOS!D28+SUÍNOS!D28</f>
        <v/>
      </c>
    </row>
    <row r="49" ht="13.5" customHeight="1" s="261">
      <c r="A49" s="307" t="n"/>
      <c r="B49" s="312">
        <f>FRANGOS!B49</f>
        <v/>
      </c>
      <c r="C49" s="260">
        <f>C109</f>
        <v/>
      </c>
      <c r="D49" s="260">
        <f>D109</f>
        <v/>
      </c>
      <c r="E49" s="309" t="n"/>
      <c r="G49" s="260">
        <f>C20/C99</f>
        <v/>
      </c>
      <c r="H49" s="260">
        <f>D20/D99</f>
        <v/>
      </c>
      <c r="J49" s="411" t="n"/>
      <c r="K49" s="419" t="n"/>
      <c r="L49" s="413" t="n"/>
      <c r="M49" s="420" t="n"/>
      <c r="N49" s="409" t="n"/>
      <c r="O49" s="409" t="n"/>
      <c r="P49" s="260">
        <f>(P48/M48)-1</f>
        <v/>
      </c>
      <c r="Q49" s="260">
        <f>(Q48/N48)-1</f>
        <v/>
      </c>
    </row>
    <row r="50" ht="13.5" customHeight="1" s="261">
      <c r="A50" s="307" t="n"/>
      <c r="B50" s="300" t="inlineStr">
        <is>
          <t>Total de 2022</t>
        </is>
      </c>
      <c r="C50" s="313">
        <f>C117</f>
        <v/>
      </c>
      <c r="D50" s="294">
        <f>D117</f>
        <v/>
      </c>
      <c r="E50" s="309" t="n"/>
      <c r="J50" s="411" t="n"/>
      <c r="K50" s="419" t="n"/>
      <c r="M50" s="420" t="n"/>
      <c r="N50" s="409" t="n"/>
      <c r="O50" s="409" t="n"/>
      <c r="P50" s="409" t="n"/>
      <c r="Q50" s="421" t="n"/>
    </row>
    <row r="51" ht="13.5" customHeight="1" s="261">
      <c r="A51" s="307" t="n"/>
      <c r="E51" s="309" t="n"/>
      <c r="J51" s="411" t="n"/>
      <c r="K51" s="405" t="n"/>
      <c r="L51" s="422" t="n"/>
      <c r="M51" s="423" t="inlineStr">
        <is>
          <t>Frango + Suínos (TOTAL de 2021)</t>
        </is>
      </c>
      <c r="N51" s="409" t="n"/>
      <c r="O51" s="409" t="n"/>
      <c r="P51" s="424" t="inlineStr">
        <is>
          <t>Frango + Suínos (TOTAL de 2022)</t>
        </is>
      </c>
      <c r="Q51" s="421" t="n"/>
    </row>
    <row r="52" ht="13.5" customHeight="1" s="261">
      <c r="A52" s="307" t="n"/>
      <c r="B52" s="295" t="inlineStr">
        <is>
          <t>Var. em relação ao mês anterior:</t>
        </is>
      </c>
      <c r="C52" s="260">
        <f>E109</f>
        <v/>
      </c>
      <c r="D52" s="260">
        <f>F109</f>
        <v/>
      </c>
      <c r="E52" s="309" t="n"/>
      <c r="J52" s="411" t="n"/>
      <c r="K52" s="425" t="n"/>
      <c r="M52" s="407" t="inlineStr">
        <is>
          <t>Valor (US$)</t>
        </is>
      </c>
      <c r="N52" s="408" t="inlineStr">
        <is>
          <t>Peso (Kg)</t>
        </is>
      </c>
      <c r="O52" s="409" t="n"/>
      <c r="P52" s="408" t="inlineStr">
        <is>
          <t>Valor (US$)</t>
        </is>
      </c>
      <c r="Q52" s="410" t="inlineStr">
        <is>
          <t>Peso (Kg)</t>
        </is>
      </c>
    </row>
    <row r="53" ht="13.5" customHeight="1" s="261">
      <c r="A53" s="307" t="n"/>
      <c r="B53" s="295" t="inlineStr">
        <is>
          <t>Var. em rel. ao mesmo mês de 2021:</t>
        </is>
      </c>
      <c r="C53" s="260">
        <f>G109</f>
        <v/>
      </c>
      <c r="D53" s="260">
        <f>H109</f>
        <v/>
      </c>
      <c r="E53" s="309" t="n"/>
      <c r="J53" s="411" t="n"/>
      <c r="M53" s="414">
        <f>FRANGOS!C8+FRANGOS!C9+FRANGOS!C10+FRANGOS!C11+SUÍNOS!C8+C9+C10+C11</f>
        <v/>
      </c>
      <c r="N53" s="415">
        <f>FRANGOS!D8+FRANGOS!D9+FRANGOS!D10+FRANGOS!D11+SUÍNOS!D8+D9+D10+D11</f>
        <v/>
      </c>
      <c r="O53" s="416" t="n"/>
      <c r="P53" s="417">
        <f>FRANGOS!C38+SUÍNOS!C38</f>
        <v/>
      </c>
      <c r="Q53" s="418">
        <f>FRANGOS!D38+SUÍNOS!D38</f>
        <v/>
      </c>
    </row>
    <row r="54" ht="15" customHeight="1" s="261">
      <c r="A54" s="315" t="n"/>
      <c r="B54" s="316" t="inlineStr">
        <is>
          <t>Var. em rel. ao acumulado no mesmo período de 2021:</t>
        </is>
      </c>
      <c r="C54" s="260">
        <f>C119</f>
        <v/>
      </c>
      <c r="D54" s="260">
        <f>D119</f>
        <v/>
      </c>
      <c r="E54" s="317" t="n"/>
      <c r="H54" s="426" t="n"/>
      <c r="L54" s="314" t="n"/>
      <c r="M54" s="427" t="n"/>
      <c r="N54" s="428" t="n"/>
      <c r="O54" s="428" t="n"/>
      <c r="P54" s="260">
        <f>(P53/M53)-1</f>
        <v/>
      </c>
      <c r="Q54" s="260">
        <f>(Q53/N53)-1</f>
        <v/>
      </c>
    </row>
    <row r="55" ht="15" customHeight="1" s="261">
      <c r="L55" s="314" t="n"/>
    </row>
    <row r="56" ht="15" customHeight="1" s="261">
      <c r="L56" s="314" t="n"/>
    </row>
    <row r="57" ht="13.5" customHeight="1" s="261">
      <c r="V57" s="260" t="n"/>
      <c r="Z57" s="260" t="n"/>
      <c r="AC57" s="260" t="n"/>
      <c r="AF57" s="260" t="n"/>
      <c r="AG57" s="260" t="n"/>
    </row>
    <row r="58" ht="13.5" customHeight="1" s="261">
      <c r="A58" s="318" t="n"/>
      <c r="B58" s="319" t="n"/>
      <c r="C58" s="319" t="n"/>
      <c r="D58" s="319" t="n"/>
      <c r="E58" s="319" t="n"/>
      <c r="F58" s="319" t="n"/>
      <c r="G58" s="319" t="n"/>
      <c r="H58" s="319" t="n"/>
      <c r="I58" s="319" t="n"/>
      <c r="J58" s="320" t="n"/>
      <c r="K58" s="318" t="n"/>
      <c r="L58" s="319" t="n"/>
      <c r="M58" s="319" t="n"/>
      <c r="N58" s="319" t="n"/>
      <c r="O58" s="319" t="n"/>
      <c r="P58" s="319" t="n"/>
      <c r="Q58" s="319" t="n"/>
      <c r="R58" s="319" t="n"/>
      <c r="S58" s="319" t="n"/>
      <c r="T58" s="319" t="n"/>
      <c r="U58" s="320" t="n"/>
      <c r="V58" s="318" t="n"/>
      <c r="W58" s="319" t="n"/>
      <c r="X58" s="319" t="n"/>
      <c r="Y58" s="319" t="n"/>
      <c r="Z58" s="319" t="n"/>
      <c r="AA58" s="319" t="n"/>
      <c r="AB58" s="319" t="n"/>
      <c r="AC58" s="319" t="n"/>
      <c r="AD58" s="319" t="n"/>
      <c r="AE58" s="319" t="n"/>
      <c r="AF58" s="320" t="n"/>
      <c r="AG58" s="260" t="n"/>
    </row>
    <row r="59" ht="15" customHeight="1" s="261">
      <c r="A59" s="321" t="inlineStr">
        <is>
          <t xml:space="preserve">SANTA CATARINA </t>
        </is>
      </c>
      <c r="D59" s="295" t="n"/>
      <c r="E59" s="322" t="n"/>
      <c r="J59" s="323" t="n"/>
      <c r="K59" s="324" t="n"/>
      <c r="L59" s="325" t="inlineStr">
        <is>
          <t xml:space="preserve">SANTA CATARINA </t>
        </is>
      </c>
      <c r="R59" s="260" t="n"/>
      <c r="U59" s="323" t="n"/>
      <c r="V59" s="324" t="n"/>
      <c r="W59" s="325" t="inlineStr">
        <is>
          <t xml:space="preserve">SANTA CATARINA </t>
        </is>
      </c>
      <c r="Z59" s="260" t="n"/>
      <c r="AC59" s="260" t="n"/>
      <c r="AF59" s="323" t="n"/>
    </row>
    <row r="60" ht="15" customHeight="1" s="261">
      <c r="A60" s="326" t="inlineStr">
        <is>
          <t>ACUMULADO</t>
        </is>
      </c>
      <c r="J60" s="323" t="n"/>
      <c r="K60" s="324" t="n"/>
      <c r="L60" s="327" t="inlineStr">
        <is>
          <t>MÊS ATUAL EM RELAÇÃO AO MESMO MÊS DE 2020</t>
        </is>
      </c>
      <c r="R60" s="260" t="n"/>
      <c r="U60" s="323" t="n"/>
      <c r="V60" s="324" t="n"/>
      <c r="W60" s="267" t="inlineStr">
        <is>
          <t>MÊS ATUAL EM RELAÇÃO AO MÊS ANTERIOR</t>
        </is>
      </c>
      <c r="Z60" s="260" t="n"/>
      <c r="AC60" s="260" t="n"/>
      <c r="AF60" s="323" t="n"/>
    </row>
    <row r="61" ht="17.25" customFormat="1" customHeight="1" s="301">
      <c r="A61" s="429" t="n"/>
      <c r="B61" s="430">
        <f>FRANGOS!B61</f>
        <v/>
      </c>
      <c r="C61" s="329" t="n"/>
      <c r="D61" s="322" t="n"/>
      <c r="E61" s="430">
        <f>FRANGOS!E61</f>
        <v/>
      </c>
      <c r="F61" s="329" t="n"/>
      <c r="G61" s="431" t="n"/>
      <c r="H61" s="432" t="inlineStr">
        <is>
          <t>Variação</t>
        </is>
      </c>
      <c r="I61" s="329" t="n"/>
      <c r="J61" s="433" t="n"/>
      <c r="K61" s="429" t="n"/>
      <c r="M61" s="430">
        <f>FRANGOS!M61</f>
        <v/>
      </c>
      <c r="N61" s="329" t="n"/>
      <c r="P61" s="430">
        <f>FRANGOS!P61</f>
        <v/>
      </c>
      <c r="Q61" s="329" t="n"/>
      <c r="R61" s="431" t="n"/>
      <c r="S61" s="432" t="inlineStr">
        <is>
          <t>Variação</t>
        </is>
      </c>
      <c r="T61" s="329" t="n"/>
      <c r="U61" s="433" t="n"/>
      <c r="V61" s="429" t="n"/>
      <c r="X61" s="430">
        <f>FRANGOS!X61</f>
        <v/>
      </c>
      <c r="Y61" s="329" t="n"/>
      <c r="AA61" s="430">
        <f>FRANGOS!AA61</f>
        <v/>
      </c>
      <c r="AB61" s="329" t="n"/>
      <c r="AC61" s="431" t="n"/>
      <c r="AD61" s="432" t="inlineStr">
        <is>
          <t>Variação</t>
        </is>
      </c>
      <c r="AE61" s="329" t="n"/>
      <c r="AF61" s="433" t="n"/>
    </row>
    <row r="62" ht="17.25" customHeight="1" s="261">
      <c r="A62" s="333" t="inlineStr">
        <is>
          <t>Descrição do País</t>
        </is>
      </c>
      <c r="B62" s="334" t="inlineStr">
        <is>
          <t>US$</t>
        </is>
      </c>
      <c r="C62" s="334" t="inlineStr">
        <is>
          <t>Kg Líquido</t>
        </is>
      </c>
      <c r="D62" s="335" t="inlineStr">
        <is>
          <t>Participação (valor)</t>
        </is>
      </c>
      <c r="E62" s="334" t="inlineStr">
        <is>
          <t>US$</t>
        </is>
      </c>
      <c r="F62" s="334" t="inlineStr">
        <is>
          <t>Kg Líquido</t>
        </is>
      </c>
      <c r="G62" s="336" t="n"/>
      <c r="H62" s="337" t="inlineStr">
        <is>
          <t>US$</t>
        </is>
      </c>
      <c r="I62" s="337" t="inlineStr">
        <is>
          <t>Kg Líquido</t>
        </is>
      </c>
      <c r="J62" s="323" t="n"/>
      <c r="K62" s="324" t="n"/>
      <c r="L62" s="334" t="inlineStr">
        <is>
          <t>Descrição do País</t>
        </is>
      </c>
      <c r="M62" s="334" t="inlineStr">
        <is>
          <t>US$</t>
        </is>
      </c>
      <c r="N62" s="334" t="inlineStr">
        <is>
          <t>Kg Líquido</t>
        </is>
      </c>
      <c r="O62" s="338" t="n"/>
      <c r="P62" s="334" t="inlineStr">
        <is>
          <t>US$</t>
        </is>
      </c>
      <c r="Q62" s="334" t="inlineStr">
        <is>
          <t>Kg Líquido</t>
        </is>
      </c>
      <c r="R62" s="336" t="n"/>
      <c r="S62" s="337" t="inlineStr">
        <is>
          <t>US$</t>
        </is>
      </c>
      <c r="T62" s="337" t="inlineStr">
        <is>
          <t>Kg Líquido</t>
        </is>
      </c>
      <c r="U62" s="323" t="n"/>
      <c r="V62" s="324" t="n"/>
      <c r="W62" s="334" t="inlineStr">
        <is>
          <t>Descrição do País</t>
        </is>
      </c>
      <c r="X62" s="334" t="inlineStr">
        <is>
          <t>US$</t>
        </is>
      </c>
      <c r="Y62" s="334" t="inlineStr">
        <is>
          <t>Kg Líquido</t>
        </is>
      </c>
      <c r="Z62" s="338" t="n"/>
      <c r="AA62" s="334" t="inlineStr">
        <is>
          <t>US$</t>
        </is>
      </c>
      <c r="AB62" s="334" t="inlineStr">
        <is>
          <t>Kg Líquido</t>
        </is>
      </c>
      <c r="AC62" s="336" t="n"/>
      <c r="AD62" s="337" t="inlineStr">
        <is>
          <t>US$</t>
        </is>
      </c>
      <c r="AE62" s="337" t="inlineStr">
        <is>
          <t>Kg Líquido</t>
        </is>
      </c>
      <c r="AF62" s="323" t="n"/>
      <c r="AG62" s="260" t="n"/>
    </row>
    <row r="63" ht="13.5" customHeight="1" s="261">
      <c r="A63" s="339">
        <f>'Dados brutos - SUÍNOS'!AS2</f>
        <v/>
      </c>
      <c r="B63" s="340">
        <f>'Dados brutos - SUÍNOS'!AT2</f>
        <v/>
      </c>
      <c r="C63" s="341">
        <f>'Dados brutos - SUÍNOS'!AU2</f>
        <v/>
      </c>
      <c r="D63" s="301">
        <f>B63/$C$38</f>
        <v/>
      </c>
      <c r="E63" s="260">
        <f>'Dados brutos - SUÍNOS'!BC2</f>
        <v/>
      </c>
      <c r="F63" s="260">
        <f>'Dados brutos - SUÍNOS'!BD2</f>
        <v/>
      </c>
      <c r="H63" s="260">
        <f>(B63/E63)-1</f>
        <v/>
      </c>
      <c r="I63" s="260">
        <f>(C63/F63)-1</f>
        <v/>
      </c>
      <c r="J63" s="323" t="n"/>
      <c r="K63" s="324" t="n">
        <v>1</v>
      </c>
      <c r="L63" s="343">
        <f>'Dados brutos - SUÍNOS'!BH2</f>
        <v/>
      </c>
      <c r="M63" s="340">
        <f>'Dados brutos - SUÍNOS'!BI2</f>
        <v/>
      </c>
      <c r="N63" s="340">
        <f>'Dados brutos - SUÍNOS'!BJ2</f>
        <v/>
      </c>
      <c r="P63" s="295">
        <f>'Dados brutos - SUÍNOS'!BR2</f>
        <v/>
      </c>
      <c r="Q63" s="295">
        <f>'Dados brutos - SUÍNOS'!BS2</f>
        <v/>
      </c>
      <c r="R63" s="260" t="n"/>
      <c r="S63" s="260">
        <f>(M63/P63)-1</f>
        <v/>
      </c>
      <c r="T63" s="260">
        <f>(N63/Q63)-1</f>
        <v/>
      </c>
      <c r="U63" s="323" t="n"/>
      <c r="V63" s="324" t="n">
        <v>1</v>
      </c>
      <c r="W63" s="345">
        <f>L63</f>
        <v/>
      </c>
      <c r="X63" s="434">
        <f>M63</f>
        <v/>
      </c>
      <c r="Y63" s="435">
        <f>N63</f>
        <v/>
      </c>
      <c r="Z63" s="260" t="n"/>
      <c r="AA63" s="295">
        <f>'Dados brutos - SUÍNOS'!CB2</f>
        <v/>
      </c>
      <c r="AB63" s="295">
        <f>'Dados brutos - SUÍNOS'!CC2</f>
        <v/>
      </c>
      <c r="AC63" s="260" t="n"/>
      <c r="AD63" s="260">
        <f>(X63/AA63)-1</f>
        <v/>
      </c>
      <c r="AE63" s="260">
        <f>(Y63/AB63)-1</f>
        <v/>
      </c>
      <c r="AF63" s="323" t="n"/>
      <c r="AG63" s="260" t="n"/>
    </row>
    <row r="64" ht="13.5" customHeight="1" s="261">
      <c r="A64" s="339">
        <f>'Dados brutos - SUÍNOS'!AS3</f>
        <v/>
      </c>
      <c r="B64" s="340">
        <f>'Dados brutos - SUÍNOS'!AT3</f>
        <v/>
      </c>
      <c r="C64" s="341">
        <f>'Dados brutos - SUÍNOS'!AU3</f>
        <v/>
      </c>
      <c r="D64" s="301">
        <f>B64/$C$38</f>
        <v/>
      </c>
      <c r="E64" s="260">
        <f>'Dados brutos - SUÍNOS'!BC3</f>
        <v/>
      </c>
      <c r="F64" s="260">
        <f>'Dados brutos - SUÍNOS'!BD3</f>
        <v/>
      </c>
      <c r="H64" s="260">
        <f>(B64/E64)-1</f>
        <v/>
      </c>
      <c r="I64" s="260">
        <f>(C64/F64)-1</f>
        <v/>
      </c>
      <c r="J64" s="323" t="n"/>
      <c r="K64" s="324" t="n">
        <v>2</v>
      </c>
      <c r="L64" s="343">
        <f>'Dados brutos - SUÍNOS'!BH3</f>
        <v/>
      </c>
      <c r="M64" s="340">
        <f>'Dados brutos - SUÍNOS'!BI3</f>
        <v/>
      </c>
      <c r="N64" s="340">
        <f>'Dados brutos - SUÍNOS'!BJ3</f>
        <v/>
      </c>
      <c r="P64" s="295">
        <f>'Dados brutos - SUÍNOS'!BR3</f>
        <v/>
      </c>
      <c r="Q64" s="295">
        <f>'Dados brutos - SUÍNOS'!BS3</f>
        <v/>
      </c>
      <c r="R64" s="260" t="n"/>
      <c r="S64" s="260">
        <f>(M64/P64)-1</f>
        <v/>
      </c>
      <c r="T64" s="260">
        <f>(N64/Q64)-1</f>
        <v/>
      </c>
      <c r="U64" s="323" t="n"/>
      <c r="V64" s="324" t="n">
        <v>2</v>
      </c>
      <c r="W64" s="345">
        <f>L64</f>
        <v/>
      </c>
      <c r="X64" s="434">
        <f>M64</f>
        <v/>
      </c>
      <c r="Y64" s="435">
        <f>N64</f>
        <v/>
      </c>
      <c r="Z64" s="260" t="n"/>
      <c r="AA64" s="295">
        <f>'Dados brutos - SUÍNOS'!CB3</f>
        <v/>
      </c>
      <c r="AB64" s="295">
        <f>'Dados brutos - SUÍNOS'!CC3</f>
        <v/>
      </c>
      <c r="AC64" s="260" t="n"/>
      <c r="AD64" s="260">
        <f>(X64/AA64)-1</f>
        <v/>
      </c>
      <c r="AE64" s="260">
        <f>(Y64/AB64)-1</f>
        <v/>
      </c>
      <c r="AF64" s="323" t="n"/>
      <c r="AG64" s="260" t="n"/>
    </row>
    <row r="65" ht="13.5" customHeight="1" s="261">
      <c r="A65" s="339">
        <f>'Dados brutos - SUÍNOS'!AS4</f>
        <v/>
      </c>
      <c r="B65" s="340">
        <f>'Dados brutos - SUÍNOS'!AT4</f>
        <v/>
      </c>
      <c r="C65" s="341">
        <f>'Dados brutos - SUÍNOS'!AU4</f>
        <v/>
      </c>
      <c r="D65" s="301">
        <f>B65/$C$38</f>
        <v/>
      </c>
      <c r="E65" s="260">
        <f>'Dados brutos - SUÍNOS'!BC4</f>
        <v/>
      </c>
      <c r="F65" s="260">
        <f>'Dados brutos - SUÍNOS'!BD4</f>
        <v/>
      </c>
      <c r="H65" s="260">
        <f>(B65/E65)-1</f>
        <v/>
      </c>
      <c r="I65" s="260">
        <f>(C65/F65)-1</f>
        <v/>
      </c>
      <c r="J65" s="323" t="n"/>
      <c r="K65" s="324" t="n">
        <v>3</v>
      </c>
      <c r="L65" s="343">
        <f>'Dados brutos - SUÍNOS'!BH4</f>
        <v/>
      </c>
      <c r="M65" s="340">
        <f>'Dados brutos - SUÍNOS'!BI4</f>
        <v/>
      </c>
      <c r="N65" s="340">
        <f>'Dados brutos - SUÍNOS'!BJ4</f>
        <v/>
      </c>
      <c r="P65" s="295">
        <f>'Dados brutos - SUÍNOS'!BR4</f>
        <v/>
      </c>
      <c r="Q65" s="295">
        <f>'Dados brutos - SUÍNOS'!BS4</f>
        <v/>
      </c>
      <c r="R65" s="260" t="n"/>
      <c r="S65" s="260">
        <f>(M65/P65)-1</f>
        <v/>
      </c>
      <c r="T65" s="260">
        <f>(N65/Q65)-1</f>
        <v/>
      </c>
      <c r="U65" s="323" t="n"/>
      <c r="V65" s="324" t="n">
        <v>3</v>
      </c>
      <c r="W65" s="345">
        <f>L65</f>
        <v/>
      </c>
      <c r="X65" s="434">
        <f>M65</f>
        <v/>
      </c>
      <c r="Y65" s="435">
        <f>N65</f>
        <v/>
      </c>
      <c r="Z65" s="260" t="n"/>
      <c r="AA65" s="295">
        <f>'Dados brutos - SUÍNOS'!CB4</f>
        <v/>
      </c>
      <c r="AB65" s="295">
        <f>'Dados brutos - SUÍNOS'!CC4</f>
        <v/>
      </c>
      <c r="AC65" s="260" t="n"/>
      <c r="AD65" s="260">
        <f>(X65/AA65)-1</f>
        <v/>
      </c>
      <c r="AE65" s="260">
        <f>(Y65/AB65)-1</f>
        <v/>
      </c>
      <c r="AF65" s="323" t="n"/>
      <c r="AG65" s="260" t="n"/>
    </row>
    <row r="66" ht="13.5" customHeight="1" s="261">
      <c r="A66" s="339">
        <f>'Dados brutos - SUÍNOS'!AS5</f>
        <v/>
      </c>
      <c r="B66" s="340">
        <f>'Dados brutos - SUÍNOS'!AT5</f>
        <v/>
      </c>
      <c r="C66" s="341">
        <f>'Dados brutos - SUÍNOS'!AU5</f>
        <v/>
      </c>
      <c r="D66" s="301">
        <f>B66/$C$38</f>
        <v/>
      </c>
      <c r="E66" s="260">
        <f>'Dados brutos - SUÍNOS'!BC5</f>
        <v/>
      </c>
      <c r="F66" s="260">
        <f>'Dados brutos - SUÍNOS'!BD5</f>
        <v/>
      </c>
      <c r="H66" s="260">
        <f>(B66/E66)-1</f>
        <v/>
      </c>
      <c r="I66" s="260">
        <f>(C66/F66)-1</f>
        <v/>
      </c>
      <c r="J66" s="323" t="n"/>
      <c r="K66" s="324" t="n">
        <v>4</v>
      </c>
      <c r="L66" s="343">
        <f>'Dados brutos - SUÍNOS'!BH5</f>
        <v/>
      </c>
      <c r="M66" s="340">
        <f>'Dados brutos - SUÍNOS'!BI5</f>
        <v/>
      </c>
      <c r="N66" s="340">
        <f>'Dados brutos - SUÍNOS'!BJ5</f>
        <v/>
      </c>
      <c r="P66" s="295">
        <f>'Dados brutos - SUÍNOS'!BR5</f>
        <v/>
      </c>
      <c r="Q66" s="295">
        <f>'Dados brutos - SUÍNOS'!BS5</f>
        <v/>
      </c>
      <c r="R66" s="260" t="n"/>
      <c r="S66" s="260">
        <f>(M66/P66)-1</f>
        <v/>
      </c>
      <c r="T66" s="260">
        <f>(N66/Q66)-1</f>
        <v/>
      </c>
      <c r="U66" s="323" t="n"/>
      <c r="V66" s="324" t="n">
        <v>4</v>
      </c>
      <c r="W66" s="345">
        <f>L66</f>
        <v/>
      </c>
      <c r="X66" s="434">
        <f>M66</f>
        <v/>
      </c>
      <c r="Y66" s="435">
        <f>N66</f>
        <v/>
      </c>
      <c r="Z66" s="260" t="n"/>
      <c r="AA66" s="295">
        <f>'Dados brutos - SUÍNOS'!CB5</f>
        <v/>
      </c>
      <c r="AB66" s="295">
        <f>'Dados brutos - SUÍNOS'!CC5</f>
        <v/>
      </c>
      <c r="AC66" s="260" t="n"/>
      <c r="AD66" s="260">
        <f>(X66/AA66)-1</f>
        <v/>
      </c>
      <c r="AE66" s="260">
        <f>(Y66/AB66)-1</f>
        <v/>
      </c>
      <c r="AF66" s="323" t="n"/>
      <c r="AG66" s="260" t="n"/>
    </row>
    <row r="67" ht="13.5" customHeight="1" s="261">
      <c r="A67" s="339">
        <f>'Dados brutos - SUÍNOS'!AS6</f>
        <v/>
      </c>
      <c r="B67" s="340">
        <f>'Dados brutos - SUÍNOS'!AT6</f>
        <v/>
      </c>
      <c r="C67" s="341">
        <f>'Dados brutos - SUÍNOS'!AU6</f>
        <v/>
      </c>
      <c r="D67" s="301">
        <f>B67/$C$38</f>
        <v/>
      </c>
      <c r="E67" s="260">
        <f>'Dados brutos - SUÍNOS'!BC6</f>
        <v/>
      </c>
      <c r="F67" s="260">
        <f>'Dados brutos - SUÍNOS'!BD6</f>
        <v/>
      </c>
      <c r="H67" s="260">
        <f>(B67/E67)-1</f>
        <v/>
      </c>
      <c r="I67" s="260">
        <f>(C67/F67)-1</f>
        <v/>
      </c>
      <c r="J67" s="323" t="n"/>
      <c r="K67" s="324" t="n">
        <v>5</v>
      </c>
      <c r="L67" s="343">
        <f>'Dados brutos - SUÍNOS'!BH6</f>
        <v/>
      </c>
      <c r="M67" s="340">
        <f>'Dados brutos - SUÍNOS'!BI6</f>
        <v/>
      </c>
      <c r="N67" s="340">
        <f>'Dados brutos - SUÍNOS'!BJ6</f>
        <v/>
      </c>
      <c r="P67" s="295">
        <f>'Dados brutos - SUÍNOS'!BR6</f>
        <v/>
      </c>
      <c r="Q67" s="295">
        <f>'Dados brutos - SUÍNOS'!BS6</f>
        <v/>
      </c>
      <c r="R67" s="260" t="n"/>
      <c r="S67" s="260">
        <f>(M67/P67)-1</f>
        <v/>
      </c>
      <c r="T67" s="260">
        <f>(N67/Q67)-1</f>
        <v/>
      </c>
      <c r="U67" s="323" t="n"/>
      <c r="V67" s="324" t="n">
        <v>5</v>
      </c>
      <c r="W67" s="345">
        <f>L67</f>
        <v/>
      </c>
      <c r="X67" s="434">
        <f>M67</f>
        <v/>
      </c>
      <c r="Y67" s="435">
        <f>N67</f>
        <v/>
      </c>
      <c r="Z67" s="260" t="n"/>
      <c r="AA67" s="295">
        <f>'Dados brutos - SUÍNOS'!CB6</f>
        <v/>
      </c>
      <c r="AB67" s="295">
        <f>'Dados brutos - SUÍNOS'!CC6</f>
        <v/>
      </c>
      <c r="AC67" s="260" t="n"/>
      <c r="AD67" s="260">
        <f>(X67/AA67)-1</f>
        <v/>
      </c>
      <c r="AE67" s="260">
        <f>(Y67/AB67)-1</f>
        <v/>
      </c>
      <c r="AF67" s="323" t="n"/>
      <c r="AG67" s="260" t="n"/>
    </row>
    <row r="68" ht="13.5" customHeight="1" s="261">
      <c r="A68" s="339">
        <f>'Dados brutos - SUÍNOS'!AS7</f>
        <v/>
      </c>
      <c r="B68" s="340">
        <f>'Dados brutos - SUÍNOS'!AT7</f>
        <v/>
      </c>
      <c r="C68" s="341">
        <f>'Dados brutos - SUÍNOS'!AU7</f>
        <v/>
      </c>
      <c r="D68" s="301">
        <f>B68/$C$38</f>
        <v/>
      </c>
      <c r="E68" s="260">
        <f>'Dados brutos - SUÍNOS'!BC7</f>
        <v/>
      </c>
      <c r="F68" s="260">
        <f>'Dados brutos - SUÍNOS'!BD7</f>
        <v/>
      </c>
      <c r="H68" s="260">
        <f>(B68/E68)-1</f>
        <v/>
      </c>
      <c r="I68" s="260">
        <f>(C68/F68)-1</f>
        <v/>
      </c>
      <c r="J68" s="323" t="n"/>
      <c r="K68" s="324" t="n">
        <v>6</v>
      </c>
      <c r="L68" s="343">
        <f>'Dados brutos - SUÍNOS'!BH7</f>
        <v/>
      </c>
      <c r="M68" s="340">
        <f>'Dados brutos - SUÍNOS'!BI7</f>
        <v/>
      </c>
      <c r="N68" s="340">
        <f>'Dados brutos - SUÍNOS'!BJ7</f>
        <v/>
      </c>
      <c r="P68" s="295">
        <f>'Dados brutos - SUÍNOS'!BR7</f>
        <v/>
      </c>
      <c r="Q68" s="295">
        <f>'Dados brutos - SUÍNOS'!BS7</f>
        <v/>
      </c>
      <c r="R68" s="260" t="n"/>
      <c r="S68" s="260">
        <f>(M68/P68)-1</f>
        <v/>
      </c>
      <c r="T68" s="260">
        <f>(N68/Q68)-1</f>
        <v/>
      </c>
      <c r="U68" s="323" t="n"/>
      <c r="V68" s="324" t="n">
        <v>6</v>
      </c>
      <c r="W68" s="345">
        <f>L68</f>
        <v/>
      </c>
      <c r="X68" s="434">
        <f>M68</f>
        <v/>
      </c>
      <c r="Y68" s="435">
        <f>N68</f>
        <v/>
      </c>
      <c r="Z68" s="260" t="n"/>
      <c r="AA68" s="295">
        <f>'Dados brutos - SUÍNOS'!CB7</f>
        <v/>
      </c>
      <c r="AB68" s="295">
        <f>'Dados brutos - SUÍNOS'!CC7</f>
        <v/>
      </c>
      <c r="AC68" s="260" t="n"/>
      <c r="AD68" s="260">
        <f>(X68/AA68)-1</f>
        <v/>
      </c>
      <c r="AE68" s="260">
        <f>(Y68/AB68)-1</f>
        <v/>
      </c>
      <c r="AF68" s="323" t="n"/>
      <c r="AG68" s="260" t="n"/>
    </row>
    <row r="69" ht="13.5" customHeight="1" s="261">
      <c r="A69" s="339">
        <f>'Dados brutos - SUÍNOS'!AS8</f>
        <v/>
      </c>
      <c r="B69" s="340">
        <f>'Dados brutos - SUÍNOS'!AT8</f>
        <v/>
      </c>
      <c r="C69" s="341">
        <f>'Dados brutos - SUÍNOS'!AU8</f>
        <v/>
      </c>
      <c r="D69" s="301">
        <f>B69/$C$38</f>
        <v/>
      </c>
      <c r="E69" s="260">
        <f>'Dados brutos - SUÍNOS'!BC8</f>
        <v/>
      </c>
      <c r="F69" s="260">
        <f>'Dados brutos - SUÍNOS'!BD8</f>
        <v/>
      </c>
      <c r="H69" s="260">
        <f>(B69/E69)-1</f>
        <v/>
      </c>
      <c r="I69" s="260">
        <f>(C69/F69)-1</f>
        <v/>
      </c>
      <c r="J69" s="323" t="n"/>
      <c r="K69" s="324" t="n">
        <v>7</v>
      </c>
      <c r="L69" s="343">
        <f>'Dados brutos - SUÍNOS'!BH8</f>
        <v/>
      </c>
      <c r="M69" s="340">
        <f>'Dados brutos - SUÍNOS'!BI8</f>
        <v/>
      </c>
      <c r="N69" s="340">
        <f>'Dados brutos - SUÍNOS'!BJ8</f>
        <v/>
      </c>
      <c r="P69" s="295">
        <f>'Dados brutos - SUÍNOS'!BR8</f>
        <v/>
      </c>
      <c r="Q69" s="295">
        <f>'Dados brutos - SUÍNOS'!BS8</f>
        <v/>
      </c>
      <c r="R69" s="260" t="n"/>
      <c r="S69" s="260">
        <f>(M69/P69)-1</f>
        <v/>
      </c>
      <c r="T69" s="260">
        <f>(N69/Q69)-1</f>
        <v/>
      </c>
      <c r="U69" s="323" t="n"/>
      <c r="V69" s="324" t="n">
        <v>7</v>
      </c>
      <c r="W69" s="345">
        <f>L69</f>
        <v/>
      </c>
      <c r="X69" s="434">
        <f>M69</f>
        <v/>
      </c>
      <c r="Y69" s="435">
        <f>N69</f>
        <v/>
      </c>
      <c r="Z69" s="260" t="n"/>
      <c r="AA69" s="295">
        <f>'Dados brutos - SUÍNOS'!CB8</f>
        <v/>
      </c>
      <c r="AB69" s="295">
        <f>'Dados brutos - SUÍNOS'!CC8</f>
        <v/>
      </c>
      <c r="AC69" s="260" t="n"/>
      <c r="AD69" s="260">
        <f>(X69/AA69)-1</f>
        <v/>
      </c>
      <c r="AE69" s="260">
        <f>(Y69/AB69)-1</f>
        <v/>
      </c>
      <c r="AF69" s="323" t="n"/>
      <c r="AG69" s="260" t="n"/>
    </row>
    <row r="70" ht="13.5" customHeight="1" s="261">
      <c r="A70" s="339">
        <f>'Dados brutos - SUÍNOS'!AS9</f>
        <v/>
      </c>
      <c r="B70" s="340">
        <f>'Dados brutos - SUÍNOS'!AT9</f>
        <v/>
      </c>
      <c r="C70" s="341">
        <f>'Dados brutos - SUÍNOS'!AU9</f>
        <v/>
      </c>
      <c r="D70" s="301">
        <f>B70/$C$38</f>
        <v/>
      </c>
      <c r="E70" s="260">
        <f>'Dados brutos - SUÍNOS'!BC9</f>
        <v/>
      </c>
      <c r="F70" s="260">
        <f>'Dados brutos - SUÍNOS'!BD9</f>
        <v/>
      </c>
      <c r="H70" s="260">
        <f>(B70/E70)-1</f>
        <v/>
      </c>
      <c r="I70" s="260">
        <f>(C70/F70)-1</f>
        <v/>
      </c>
      <c r="J70" s="323" t="n"/>
      <c r="K70" s="324" t="n">
        <v>8</v>
      </c>
      <c r="L70" s="343">
        <f>'Dados brutos - SUÍNOS'!BH9</f>
        <v/>
      </c>
      <c r="M70" s="340">
        <f>'Dados brutos - SUÍNOS'!BI9</f>
        <v/>
      </c>
      <c r="N70" s="340">
        <f>'Dados brutos - SUÍNOS'!BJ9</f>
        <v/>
      </c>
      <c r="P70" s="295">
        <f>'Dados brutos - SUÍNOS'!BR9</f>
        <v/>
      </c>
      <c r="Q70" s="295">
        <f>'Dados brutos - SUÍNOS'!BS9</f>
        <v/>
      </c>
      <c r="R70" s="260" t="n"/>
      <c r="S70" s="260">
        <f>(M70/P70)-1</f>
        <v/>
      </c>
      <c r="T70" s="260">
        <f>(N70/Q70)-1</f>
        <v/>
      </c>
      <c r="U70" s="323" t="n"/>
      <c r="V70" s="324" t="n">
        <v>8</v>
      </c>
      <c r="W70" s="345">
        <f>L70</f>
        <v/>
      </c>
      <c r="X70" s="434">
        <f>M70</f>
        <v/>
      </c>
      <c r="Y70" s="435">
        <f>N70</f>
        <v/>
      </c>
      <c r="Z70" s="260" t="n"/>
      <c r="AA70" s="295">
        <f>'Dados brutos - SUÍNOS'!CB9</f>
        <v/>
      </c>
      <c r="AB70" s="295">
        <f>'Dados brutos - SUÍNOS'!CC9</f>
        <v/>
      </c>
      <c r="AC70" s="260" t="n"/>
      <c r="AD70" s="260">
        <f>(X70/AA70)-1</f>
        <v/>
      </c>
      <c r="AE70" s="260">
        <f>(Y70/AB70)-1</f>
        <v/>
      </c>
      <c r="AF70" s="323" t="n"/>
      <c r="AG70" s="260" t="n"/>
    </row>
    <row r="71" ht="13.5" customHeight="1" s="261">
      <c r="A71" s="339">
        <f>'Dados brutos - SUÍNOS'!AS10</f>
        <v/>
      </c>
      <c r="B71" s="340">
        <f>'Dados brutos - SUÍNOS'!AT10</f>
        <v/>
      </c>
      <c r="C71" s="341">
        <f>'Dados brutos - SUÍNOS'!AU10</f>
        <v/>
      </c>
      <c r="D71" s="301">
        <f>B71/$C$38</f>
        <v/>
      </c>
      <c r="E71" s="260">
        <f>'Dados brutos - SUÍNOS'!BC10</f>
        <v/>
      </c>
      <c r="F71" s="260">
        <f>'Dados brutos - SUÍNOS'!BD10</f>
        <v/>
      </c>
      <c r="H71" s="260">
        <f>(B71/E71)-1</f>
        <v/>
      </c>
      <c r="I71" s="260">
        <f>(C71/F71)-1</f>
        <v/>
      </c>
      <c r="J71" s="323" t="n"/>
      <c r="K71" s="324" t="n">
        <v>9</v>
      </c>
      <c r="L71" s="343">
        <f>'Dados brutos - SUÍNOS'!BH10</f>
        <v/>
      </c>
      <c r="M71" s="340">
        <f>'Dados brutos - SUÍNOS'!BI10</f>
        <v/>
      </c>
      <c r="N71" s="340">
        <f>'Dados brutos - SUÍNOS'!BJ10</f>
        <v/>
      </c>
      <c r="P71" s="295">
        <f>'Dados brutos - SUÍNOS'!BR10</f>
        <v/>
      </c>
      <c r="Q71" s="295">
        <f>'Dados brutos - SUÍNOS'!BS10</f>
        <v/>
      </c>
      <c r="R71" s="260" t="n"/>
      <c r="S71" s="260">
        <f>(M71/P71)-1</f>
        <v/>
      </c>
      <c r="T71" s="260">
        <f>(N71/Q71)-1</f>
        <v/>
      </c>
      <c r="U71" s="323" t="n"/>
      <c r="V71" s="324" t="n">
        <v>9</v>
      </c>
      <c r="W71" s="345">
        <f>L71</f>
        <v/>
      </c>
      <c r="X71" s="434">
        <f>M71</f>
        <v/>
      </c>
      <c r="Y71" s="435">
        <f>N71</f>
        <v/>
      </c>
      <c r="Z71" s="260" t="n"/>
      <c r="AA71" s="295">
        <f>'Dados brutos - SUÍNOS'!CB10</f>
        <v/>
      </c>
      <c r="AB71" s="295">
        <f>'Dados brutos - SUÍNOS'!CC10</f>
        <v/>
      </c>
      <c r="AC71" s="260" t="n"/>
      <c r="AD71" s="260">
        <f>(X71/AA71)-1</f>
        <v/>
      </c>
      <c r="AE71" s="260">
        <f>(Y71/AB71)-1</f>
        <v/>
      </c>
      <c r="AF71" s="323" t="n"/>
      <c r="AG71" s="260" t="n"/>
    </row>
    <row r="72" ht="13.5" customHeight="1" s="261">
      <c r="A72" s="339">
        <f>'Dados brutos - SUÍNOS'!AS11</f>
        <v/>
      </c>
      <c r="B72" s="340">
        <f>'Dados brutos - SUÍNOS'!AT11</f>
        <v/>
      </c>
      <c r="C72" s="341">
        <f>'Dados brutos - SUÍNOS'!AU11</f>
        <v/>
      </c>
      <c r="D72" s="301">
        <f>B72/$C$38</f>
        <v/>
      </c>
      <c r="E72" s="260">
        <f>'Dados brutos - SUÍNOS'!BC11</f>
        <v/>
      </c>
      <c r="F72" s="260">
        <f>'Dados brutos - SUÍNOS'!BD11</f>
        <v/>
      </c>
      <c r="H72" s="260">
        <f>(B72/E72)-1</f>
        <v/>
      </c>
      <c r="I72" s="260">
        <f>(C72/F72)-1</f>
        <v/>
      </c>
      <c r="J72" s="323" t="n"/>
      <c r="K72" s="324" t="n">
        <v>10</v>
      </c>
      <c r="L72" s="343">
        <f>'Dados brutos - SUÍNOS'!BH11</f>
        <v/>
      </c>
      <c r="M72" s="340">
        <f>'Dados brutos - SUÍNOS'!BI11</f>
        <v/>
      </c>
      <c r="N72" s="340">
        <f>'Dados brutos - SUÍNOS'!BJ11</f>
        <v/>
      </c>
      <c r="P72" s="295">
        <f>'Dados brutos - SUÍNOS'!BR11</f>
        <v/>
      </c>
      <c r="Q72" s="295">
        <f>'Dados brutos - SUÍNOS'!BS11</f>
        <v/>
      </c>
      <c r="R72" s="260" t="n"/>
      <c r="S72" s="260">
        <f>(M72/P72)-1</f>
        <v/>
      </c>
      <c r="T72" s="260">
        <f>(N72/Q72)-1</f>
        <v/>
      </c>
      <c r="U72" s="323" t="n"/>
      <c r="V72" s="324" t="n">
        <v>10</v>
      </c>
      <c r="W72" s="345">
        <f>L72</f>
        <v/>
      </c>
      <c r="X72" s="434">
        <f>M72</f>
        <v/>
      </c>
      <c r="Y72" s="435">
        <f>N72</f>
        <v/>
      </c>
      <c r="Z72" s="260" t="n"/>
      <c r="AA72" s="295">
        <f>'Dados brutos - SUÍNOS'!CB11</f>
        <v/>
      </c>
      <c r="AB72" s="295">
        <f>'Dados brutos - SUÍNOS'!CC11</f>
        <v/>
      </c>
      <c r="AC72" s="260" t="n"/>
      <c r="AD72" s="260">
        <f>(X72/AA72)-1</f>
        <v/>
      </c>
      <c r="AE72" s="260">
        <f>(Y72/AB72)-1</f>
        <v/>
      </c>
      <c r="AF72" s="323" t="n"/>
      <c r="AG72" s="260" t="n"/>
    </row>
    <row r="73" ht="13.5" customHeight="1" s="261">
      <c r="A73" s="358" t="n"/>
      <c r="B73" s="356" t="n"/>
      <c r="C73" s="356" t="n"/>
      <c r="G73" s="356" t="n"/>
      <c r="H73" s="436" t="n"/>
      <c r="I73" s="436" t="n"/>
      <c r="J73" s="437" t="n"/>
      <c r="K73" s="438" t="n"/>
      <c r="L73" s="439" t="n"/>
      <c r="M73" s="440" t="n"/>
      <c r="N73" s="441" t="n"/>
      <c r="R73" s="356" t="n"/>
      <c r="S73" s="442" t="n"/>
      <c r="T73" s="442" t="n"/>
      <c r="U73" s="357" t="n"/>
      <c r="V73" s="438" t="n"/>
      <c r="W73" s="439" t="n"/>
      <c r="X73" s="440" t="n"/>
      <c r="Y73" s="441" t="n"/>
      <c r="Z73" s="260" t="n"/>
      <c r="AB73" s="356" t="n"/>
      <c r="AC73" s="356" t="n"/>
      <c r="AD73" s="443" t="n"/>
      <c r="AE73" s="443" t="n"/>
      <c r="AF73" s="357" t="n"/>
      <c r="AG73" s="260" t="n"/>
    </row>
    <row r="74" ht="13.5" customFormat="1" customHeight="1" s="260">
      <c r="B74" s="348" t="n"/>
      <c r="C74" s="383" t="n"/>
      <c r="E74" s="444" t="n"/>
      <c r="F74" s="385" t="n"/>
      <c r="K74" s="445" t="n"/>
      <c r="M74" s="348" t="n"/>
      <c r="N74" s="383" t="n"/>
      <c r="P74" s="444" t="n"/>
      <c r="Q74" s="385" t="n"/>
      <c r="V74" s="445" t="n"/>
      <c r="W74" s="446" t="n"/>
      <c r="X74" s="348" t="n"/>
      <c r="Y74" s="383" t="n"/>
      <c r="AA74" s="348" t="n"/>
      <c r="AB74" s="383" t="n"/>
    </row>
    <row r="75" ht="13.5" customHeight="1" s="261">
      <c r="B75" s="311" t="inlineStr">
        <is>
          <t>US$</t>
        </is>
      </c>
      <c r="C75" s="311" t="inlineStr">
        <is>
          <t>Kg Líquido</t>
        </is>
      </c>
      <c r="M75" s="311" t="inlineStr">
        <is>
          <t>US$</t>
        </is>
      </c>
      <c r="N75" s="311" t="inlineStr">
        <is>
          <t>Kg Líquido</t>
        </is>
      </c>
      <c r="V75" s="260" t="n"/>
      <c r="X75" s="295" t="n"/>
      <c r="Y75" s="295" t="n"/>
      <c r="Z75" s="447" t="n"/>
      <c r="AA75" s="295" t="n"/>
      <c r="AB75" s="295" t="n"/>
      <c r="AC75" s="447" t="n"/>
      <c r="AF75" s="260" t="n"/>
    </row>
    <row r="76" ht="15" customHeight="1" s="261">
      <c r="A76" s="295" t="inlineStr">
        <is>
          <t>5 principais destinos:</t>
        </is>
      </c>
      <c r="B76" s="348">
        <f>SUM(B63:B67)</f>
        <v/>
      </c>
      <c r="C76" s="383">
        <f>SUM(C63:C67)</f>
        <v/>
      </c>
      <c r="L76" s="295" t="inlineStr">
        <is>
          <t>5 principais destinos:</t>
        </is>
      </c>
      <c r="M76" s="348">
        <f>SUM(M63:M67)</f>
        <v/>
      </c>
      <c r="N76" s="383">
        <f>SUM(N63:N67)</f>
        <v/>
      </c>
      <c r="P76" s="365" t="n"/>
      <c r="Q76" s="366" t="n"/>
      <c r="W76" s="448" t="inlineStr">
        <is>
          <t>China + Hong Kong</t>
        </is>
      </c>
      <c r="X76" s="449">
        <f>X63+X69</f>
        <v/>
      </c>
      <c r="Y76" s="449">
        <f>Y63+Y69</f>
        <v/>
      </c>
      <c r="Z76" s="405" t="n"/>
      <c r="AA76" s="449">
        <f>AA63+AA69</f>
        <v/>
      </c>
      <c r="AB76" s="449">
        <f>AB63+AB69</f>
        <v/>
      </c>
      <c r="AC76" s="405" t="n"/>
      <c r="AD76" s="260">
        <f>(X76/AA76)-1</f>
        <v/>
      </c>
      <c r="AE76" s="260">
        <f>(Y76/AB76)-1</f>
        <v/>
      </c>
      <c r="AF76" s="405" t="n"/>
    </row>
    <row r="77" ht="15" customHeight="1" s="261">
      <c r="A77" s="260" t="inlineStr">
        <is>
          <t>Participação dos 5 princ. no total:</t>
        </is>
      </c>
      <c r="B77" s="260">
        <f>B76/C38</f>
        <v/>
      </c>
      <c r="C77" s="260">
        <f>C76/D38</f>
        <v/>
      </c>
      <c r="E77" s="314" t="n"/>
      <c r="F77" s="314" t="n"/>
      <c r="L77" s="295" t="inlineStr">
        <is>
          <t>Participação dos 5 princ. no total:</t>
        </is>
      </c>
      <c r="M77" s="260">
        <f>M76/C26</f>
        <v/>
      </c>
      <c r="N77" s="260">
        <f>N76/D26</f>
        <v/>
      </c>
      <c r="P77" s="348" t="n"/>
      <c r="Q77" s="383" t="n"/>
    </row>
    <row r="78" ht="13.5" customHeight="1" s="261">
      <c r="A78" s="450" t="inlineStr">
        <is>
          <t>(acumulado no ano)</t>
        </is>
      </c>
      <c r="L78" s="450" t="inlineStr">
        <is>
          <t>(Mês corrente)</t>
        </is>
      </c>
      <c r="P78" s="348" t="n"/>
      <c r="Q78" s="383" t="n"/>
    </row>
    <row r="79" ht="13.5" customHeight="1" s="261">
      <c r="B79" s="301" t="inlineStr">
        <is>
          <t>US$</t>
        </is>
      </c>
      <c r="C79" s="301" t="inlineStr">
        <is>
          <t>Kg Líquido</t>
        </is>
      </c>
      <c r="E79" s="348">
        <f>B63+B69</f>
        <v/>
      </c>
      <c r="F79" s="383">
        <f>E63+E69</f>
        <v/>
      </c>
      <c r="M79" s="301" t="inlineStr">
        <is>
          <t>US$</t>
        </is>
      </c>
      <c r="N79" s="301" t="inlineStr">
        <is>
          <t>Kg Líquido</t>
        </is>
      </c>
      <c r="P79" s="348" t="n"/>
      <c r="Q79" s="383" t="n"/>
    </row>
    <row r="80" ht="13.5" customHeight="1" s="261">
      <c r="A80" s="260" t="inlineStr">
        <is>
          <t>Participação da China no total:</t>
        </is>
      </c>
      <c r="B80" s="260">
        <f>B63/C38</f>
        <v/>
      </c>
      <c r="C80" s="260">
        <f>C63/D38</f>
        <v/>
      </c>
      <c r="F80" s="260">
        <f>(E79/F79)-1</f>
        <v/>
      </c>
      <c r="L80" s="295" t="inlineStr">
        <is>
          <t>Participação da China no total:</t>
        </is>
      </c>
      <c r="M80" s="260">
        <f>M63/C26</f>
        <v/>
      </c>
      <c r="N80" s="260">
        <f>N63/D26</f>
        <v/>
      </c>
    </row>
    <row r="81" ht="13.5" customFormat="1" customHeight="1" s="260">
      <c r="A81" s="450" t="inlineStr">
        <is>
          <t>(acumulado no ano)</t>
        </is>
      </c>
      <c r="L81" s="450" t="inlineStr">
        <is>
          <t>(Mês corrente)</t>
        </is>
      </c>
    </row>
    <row r="82" ht="13.5" customHeight="1" s="261">
      <c r="A82" s="260" t="inlineStr">
        <is>
          <t>Participação da China+Hong Kong:</t>
        </is>
      </c>
      <c r="B82" s="260">
        <f>(B63+B68)/C38</f>
        <v/>
      </c>
      <c r="C82" s="260">
        <f>(C63+C68)/D38</f>
        <v/>
      </c>
      <c r="D82" s="451" t="inlineStr">
        <is>
          <t>China+Hong Kong (2021):</t>
        </is>
      </c>
      <c r="E82" s="301">
        <f>(E63+E68)/(C8+C9)</f>
        <v/>
      </c>
      <c r="F82" s="301">
        <f>(F63+F68)/(D8+D9)</f>
        <v/>
      </c>
      <c r="L82" s="363" t="inlineStr">
        <is>
          <t>Participação da China+Hong Kong:</t>
        </is>
      </c>
      <c r="M82" s="260">
        <f>(M63+M69)/C26</f>
        <v/>
      </c>
      <c r="N82" s="260">
        <f>(N63+N69)/D26</f>
        <v/>
      </c>
      <c r="P82" s="363" t="n"/>
      <c r="R82" s="260" t="n"/>
    </row>
    <row r="83" ht="13.5" customHeight="1" s="261">
      <c r="A83" s="450" t="inlineStr">
        <is>
          <t>(acumulado no ano)</t>
        </is>
      </c>
      <c r="L83" s="450" t="inlineStr">
        <is>
          <t>(Mês corrente)</t>
        </is>
      </c>
      <c r="P83" s="450" t="n"/>
    </row>
    <row r="84" ht="26.25" customHeight="1" s="261">
      <c r="A84" s="370" t="inlineStr">
        <is>
          <t>BRASIL</t>
        </is>
      </c>
      <c r="B84" s="370" t="n"/>
      <c r="G84" s="369" t="n"/>
      <c r="P84" s="368" t="n"/>
      <c r="Q84" s="369" t="n"/>
    </row>
    <row r="85" ht="17.25" customHeight="1" s="261">
      <c r="B85" s="265" t="n">
        <v>2021</v>
      </c>
      <c r="C85" s="266" t="n"/>
      <c r="D85" s="266" t="n"/>
      <c r="E85" s="267" t="n"/>
      <c r="F85" s="363" t="inlineStr">
        <is>
          <t>Participação da Rússia:</t>
        </is>
      </c>
      <c r="G85" s="340">
        <f>B70/C38</f>
        <v/>
      </c>
      <c r="H85" s="340">
        <f>C70/D38</f>
        <v/>
      </c>
    </row>
    <row r="86" ht="15" customHeight="1" s="261">
      <c r="B86" s="268" t="n"/>
      <c r="C86" s="269" t="inlineStr">
        <is>
          <t>US$</t>
        </is>
      </c>
      <c r="D86" s="269" t="inlineStr">
        <is>
          <t>Kg</t>
        </is>
      </c>
      <c r="E86" s="270" t="n"/>
      <c r="F86" s="371" t="inlineStr">
        <is>
          <t>( No acumulado do ano)</t>
        </is>
      </c>
      <c r="H86" s="372" t="n"/>
    </row>
    <row r="87" ht="15" customHeight="1" s="261">
      <c r="B87" s="271" t="inlineStr">
        <is>
          <t>Jan/21</t>
        </is>
      </c>
      <c r="C87" s="260" t="n">
        <v>145206667</v>
      </c>
      <c r="D87" s="260" t="n">
        <v>62014229</v>
      </c>
      <c r="E87" s="272" t="n"/>
      <c r="H87" s="266" t="n"/>
    </row>
    <row r="88" ht="15" customHeight="1" s="261">
      <c r="B88" s="271" t="inlineStr">
        <is>
          <t>Fev/21</t>
        </is>
      </c>
      <c r="C88" s="260" t="n">
        <v>184140666</v>
      </c>
      <c r="D88" s="260" t="n">
        <v>79865384</v>
      </c>
      <c r="H88" s="266" t="n"/>
    </row>
    <row r="89" ht="15" customHeight="1" s="261">
      <c r="B89" s="271" t="inlineStr">
        <is>
          <t>Mar/21</t>
        </is>
      </c>
      <c r="C89" s="260" t="n">
        <v>259772993</v>
      </c>
      <c r="D89" s="260" t="n">
        <v>107614645</v>
      </c>
      <c r="H89" s="266" t="n"/>
    </row>
    <row r="90" ht="15" customHeight="1" s="261">
      <c r="B90" s="271" t="inlineStr">
        <is>
          <t>Abr/21</t>
        </is>
      </c>
      <c r="C90" s="260" t="n">
        <v>230451918</v>
      </c>
      <c r="D90" s="260" t="n">
        <v>96812940</v>
      </c>
      <c r="H90" s="364" t="n"/>
    </row>
    <row r="91" ht="15" customHeight="1" s="261">
      <c r="B91" s="271" t="inlineStr">
        <is>
          <t>Mai/21</t>
        </is>
      </c>
      <c r="C91" s="260" t="n">
        <v>251324063</v>
      </c>
      <c r="D91" s="260" t="n">
        <v>100506050</v>
      </c>
      <c r="H91" s="364" t="n"/>
    </row>
    <row r="92" ht="15" customHeight="1" s="261">
      <c r="B92" s="271" t="inlineStr">
        <is>
          <t>Jun/21</t>
        </is>
      </c>
      <c r="C92" s="260" t="n">
        <v>267674806</v>
      </c>
      <c r="D92" s="260" t="n">
        <v>107127841</v>
      </c>
      <c r="H92" s="266" t="n"/>
    </row>
    <row r="93" ht="15" customHeight="1" s="261">
      <c r="B93" s="271" t="inlineStr">
        <is>
          <t>Jul/21</t>
        </is>
      </c>
      <c r="C93" s="260" t="n">
        <v>243802646</v>
      </c>
      <c r="D93" s="260" t="n">
        <v>100863728</v>
      </c>
      <c r="H93" s="266" t="n"/>
    </row>
    <row r="94" ht="15" customHeight="1" s="261">
      <c r="B94" s="271" t="inlineStr">
        <is>
          <t>Ago/21</t>
        </is>
      </c>
      <c r="C94" s="260" t="n">
        <v>206780447</v>
      </c>
      <c r="D94" s="260" t="n">
        <v>89457240</v>
      </c>
      <c r="H94" s="266" t="n"/>
    </row>
    <row r="95" ht="15" customHeight="1" s="261">
      <c r="B95" s="271" t="inlineStr">
        <is>
          <t>Set/21</t>
        </is>
      </c>
      <c r="C95" s="260" t="n">
        <v>253787751</v>
      </c>
      <c r="D95" s="260" t="n">
        <v>110629706</v>
      </c>
      <c r="H95" s="266" t="n"/>
    </row>
    <row r="96" ht="15" customHeight="1" s="261">
      <c r="B96" s="271" t="inlineStr">
        <is>
          <t>Out/21</t>
        </is>
      </c>
      <c r="C96" s="260" t="n">
        <v>215888140</v>
      </c>
      <c r="D96" s="260" t="n">
        <v>97364193</v>
      </c>
      <c r="H96" s="266" t="n"/>
    </row>
    <row r="97" ht="15" customHeight="1" s="261">
      <c r="B97" s="271" t="inlineStr">
        <is>
          <t>Nov/21</t>
        </is>
      </c>
      <c r="C97" s="260" t="n">
        <v>168604680</v>
      </c>
      <c r="D97" s="260" t="n">
        <v>77754668</v>
      </c>
      <c r="H97" s="266" t="n"/>
    </row>
    <row r="98" ht="15" customHeight="1" s="261">
      <c r="B98" s="271" t="inlineStr">
        <is>
          <t>Dez/21</t>
        </is>
      </c>
      <c r="C98" s="260" t="n">
        <v>189267317</v>
      </c>
      <c r="D98" s="260" t="n">
        <v>88026096</v>
      </c>
      <c r="G98" s="273" t="n"/>
      <c r="H98" s="266" t="n"/>
    </row>
    <row r="99" ht="15" customHeight="1" s="261">
      <c r="B99" s="274" t="inlineStr">
        <is>
          <t>TOTAL</t>
        </is>
      </c>
      <c r="C99" s="275">
        <f>SUM(C87:C98)</f>
        <v/>
      </c>
      <c r="D99" s="260">
        <f>SUM(D87:D98)</f>
        <v/>
      </c>
      <c r="E99" s="276" t="n"/>
      <c r="F99" s="266" t="n"/>
      <c r="G99" s="273" t="n"/>
      <c r="H99" s="266" t="n"/>
    </row>
    <row r="100" ht="15" customHeight="1" s="261">
      <c r="B100" s="274" t="n"/>
      <c r="C100" s="277" t="n"/>
      <c r="E100" s="276" t="n"/>
      <c r="F100" s="266" t="n"/>
      <c r="G100" s="273" t="n"/>
      <c r="H100" s="266" t="n"/>
    </row>
    <row r="101" ht="15.75" customHeight="1" s="261">
      <c r="B101" s="266" t="n"/>
      <c r="C101" s="266" t="n"/>
      <c r="E101" s="278" t="inlineStr">
        <is>
          <t>Variação em relação ao mês anterior</t>
        </is>
      </c>
      <c r="F101" s="279" t="n"/>
      <c r="G101" s="280" t="inlineStr">
        <is>
          <t>Variação em relação ao mesmo mês de 2021</t>
        </is>
      </c>
      <c r="H101" s="279" t="n"/>
    </row>
    <row r="102" ht="19.5" customHeight="1" s="261">
      <c r="B102" s="281" t="n">
        <v>2022</v>
      </c>
      <c r="C102" s="266" t="n"/>
      <c r="D102" s="282" t="n"/>
      <c r="E102" s="283" t="n"/>
      <c r="F102" s="284" t="n"/>
      <c r="G102" s="283" t="n"/>
      <c r="H102" s="284" t="n"/>
    </row>
    <row r="103" ht="15" customHeight="1" s="261">
      <c r="B103" s="285" t="n"/>
      <c r="C103" s="286" t="inlineStr">
        <is>
          <t>US$</t>
        </is>
      </c>
      <c r="D103" s="287" t="inlineStr">
        <is>
          <t>Kg</t>
        </is>
      </c>
      <c r="E103" s="288" t="inlineStr">
        <is>
          <t>Valor</t>
        </is>
      </c>
      <c r="F103" s="289" t="inlineStr">
        <is>
          <t>Peso</t>
        </is>
      </c>
      <c r="G103" s="290" t="inlineStr">
        <is>
          <t>Valor</t>
        </is>
      </c>
      <c r="H103" s="289" t="inlineStr">
        <is>
          <t>Peso</t>
        </is>
      </c>
    </row>
    <row r="104" ht="15" customHeight="1" s="261">
      <c r="B104" s="291" t="inlineStr">
        <is>
          <t>Jan/22</t>
        </is>
      </c>
      <c r="C104" s="292" t="inlineStr">
        <is>
          <t>421056686</t>
        </is>
      </c>
      <c r="D104" s="292" t="inlineStr">
        <is>
          <t>241640888</t>
        </is>
      </c>
      <c r="E104" s="260">
        <f>(C104-C98)/C98</f>
        <v/>
      </c>
      <c r="F104" s="260">
        <f>(D104-D98)/D98</f>
        <v/>
      </c>
      <c r="G104" s="260">
        <f>(C104-C87)/C87</f>
        <v/>
      </c>
      <c r="H104" s="260">
        <f>(D104-D87)/D87</f>
        <v/>
      </c>
    </row>
    <row r="105" ht="15" customHeight="1" s="261">
      <c r="B105" s="291" t="inlineStr">
        <is>
          <t>Fev/22</t>
        </is>
      </c>
      <c r="C105" s="292" t="inlineStr">
        <is>
          <t>435782318</t>
        </is>
      </c>
      <c r="D105" s="292" t="inlineStr">
        <is>
          <t>251559516</t>
        </is>
      </c>
      <c r="E105" s="260">
        <f>(C105-C104)/C104</f>
        <v/>
      </c>
      <c r="F105" s="260">
        <f>(D105-D104)/D104</f>
        <v/>
      </c>
      <c r="G105" s="260">
        <f>(C105-C88)/C88</f>
        <v/>
      </c>
      <c r="H105" s="260">
        <f>(D105-D88)/D88</f>
        <v/>
      </c>
    </row>
    <row r="106" ht="15" customHeight="1" s="261">
      <c r="B106" s="291" t="inlineStr">
        <is>
          <t>Mar/22</t>
        </is>
      </c>
      <c r="C106" s="292" t="inlineStr">
        <is>
          <t>561840105</t>
        </is>
      </c>
      <c r="D106" s="292" t="inlineStr">
        <is>
          <t>310145563</t>
        </is>
      </c>
      <c r="E106" s="260">
        <f>(C106-C105)/C105</f>
        <v/>
      </c>
      <c r="F106" s="260">
        <f>(D106-D105)/D105</f>
        <v/>
      </c>
      <c r="G106" s="260">
        <f>(C106-C89)/C89</f>
        <v/>
      </c>
      <c r="H106" s="260">
        <f>(D106-D89)/D89</f>
        <v/>
      </c>
    </row>
    <row r="107" ht="15" customHeight="1" s="261">
      <c r="B107" s="291" t="inlineStr">
        <is>
          <t>Abr/22</t>
        </is>
      </c>
      <c r="C107" s="292" t="inlineStr">
        <is>
          <t>562661059</t>
        </is>
      </c>
      <c r="D107" s="292" t="inlineStr">
        <is>
          <t>293085535</t>
        </is>
      </c>
      <c r="E107" s="260">
        <f>(C107-C106)/C106</f>
        <v/>
      </c>
      <c r="F107" s="260">
        <f>(D107-D106)/D106</f>
        <v/>
      </c>
      <c r="G107" s="260">
        <f>(C107-C90)/C90</f>
        <v/>
      </c>
      <c r="H107" s="260">
        <f>(D107-D90)/D90</f>
        <v/>
      </c>
    </row>
    <row r="108" ht="15" customHeight="1" s="261">
      <c r="B108" s="293" t="inlineStr">
        <is>
          <t>Mai/22</t>
        </is>
      </c>
      <c r="C108" s="292" t="inlineStr">
        <is>
          <t>630508894</t>
        </is>
      </c>
      <c r="D108" s="292" t="inlineStr">
        <is>
          <t>304043931</t>
        </is>
      </c>
      <c r="E108" s="260">
        <f>(C108-C107)/C107</f>
        <v/>
      </c>
      <c r="F108" s="260">
        <f>(D108-D107)/D107</f>
        <v/>
      </c>
      <c r="G108" s="260">
        <f>(C108-C91)/C91</f>
        <v/>
      </c>
      <c r="H108" s="260">
        <f>(D108-D91)/D91</f>
        <v/>
      </c>
    </row>
    <row r="109" ht="15" customHeight="1" s="261">
      <c r="B109" s="291" t="inlineStr">
        <is>
          <t>Jun/22</t>
        </is>
      </c>
      <c r="C109" s="292" t="inlineStr">
        <is>
          <t>661170405</t>
        </is>
      </c>
      <c r="D109" s="292" t="inlineStr">
        <is>
          <t>298034713</t>
        </is>
      </c>
      <c r="E109" s="260">
        <f>(C109-C108)/C108</f>
        <v/>
      </c>
      <c r="F109" s="260">
        <f>(D109-D108)/D108</f>
        <v/>
      </c>
      <c r="G109" s="260">
        <f>(C109-C92)/C92</f>
        <v/>
      </c>
      <c r="H109" s="260">
        <f>(D109-D92)/D92</f>
        <v/>
      </c>
    </row>
    <row r="110" ht="15" customHeight="1" s="261">
      <c r="B110" s="291" t="inlineStr">
        <is>
          <t>Jul/22</t>
        </is>
      </c>
      <c r="C110" s="292" t="n"/>
      <c r="D110" s="292" t="n"/>
      <c r="E110" s="260">
        <f>(C110-C109)/C109</f>
        <v/>
      </c>
      <c r="F110" s="260">
        <f>(D110-D109)/D109</f>
        <v/>
      </c>
      <c r="G110" s="260">
        <f>(C110-C93)/C93</f>
        <v/>
      </c>
      <c r="H110" s="260">
        <f>(D110-D93)/D93</f>
        <v/>
      </c>
    </row>
    <row r="111" ht="15" customHeight="1" s="261">
      <c r="B111" s="291" t="inlineStr">
        <is>
          <t>Ago/22</t>
        </is>
      </c>
      <c r="C111" s="292" t="n"/>
      <c r="D111" s="292" t="n"/>
      <c r="E111" s="260">
        <f>(C111-C110)/C110</f>
        <v/>
      </c>
      <c r="F111" s="260">
        <f>(D111-D110)/D110</f>
        <v/>
      </c>
      <c r="G111" s="260">
        <f>(C111-C94)/C94</f>
        <v/>
      </c>
      <c r="H111" s="260">
        <f>(D111-D94)/D94</f>
        <v/>
      </c>
    </row>
    <row r="112" ht="15" customHeight="1" s="261">
      <c r="B112" s="291" t="inlineStr">
        <is>
          <t>Set/22</t>
        </is>
      </c>
      <c r="C112" s="295" t="n"/>
      <c r="D112" s="295" t="n"/>
      <c r="E112" s="260">
        <f>(C112-C111)/C111</f>
        <v/>
      </c>
      <c r="F112" s="260">
        <f>(D112-D111)/D111</f>
        <v/>
      </c>
      <c r="G112" s="260">
        <f>(C112-C95)/C95</f>
        <v/>
      </c>
      <c r="H112" s="260">
        <f>(D112-D95)/D95</f>
        <v/>
      </c>
    </row>
    <row r="113" ht="15" customHeight="1" s="261">
      <c r="B113" s="291" t="inlineStr">
        <is>
          <t>Out/22</t>
        </is>
      </c>
      <c r="C113" s="292" t="n"/>
      <c r="D113" s="292" t="n"/>
      <c r="E113" s="260">
        <f>(C113-C112)/C112</f>
        <v/>
      </c>
      <c r="F113" s="260">
        <f>(D113-D112)/D112</f>
        <v/>
      </c>
      <c r="G113" s="260">
        <f>(C113-C96)/C96</f>
        <v/>
      </c>
      <c r="H113" s="260">
        <f>(D113-D96)/D96</f>
        <v/>
      </c>
    </row>
    <row r="114" ht="15" customHeight="1" s="261">
      <c r="B114" s="291" t="inlineStr">
        <is>
          <t>Nov/22</t>
        </is>
      </c>
      <c r="C114" s="292" t="n"/>
      <c r="D114" s="292" t="n"/>
      <c r="E114" s="260">
        <f>(C114-C113)/C113</f>
        <v/>
      </c>
      <c r="F114" s="260">
        <f>(D114-D113)/D113</f>
        <v/>
      </c>
      <c r="G114" s="260">
        <f>(C114-C97)/C97</f>
        <v/>
      </c>
      <c r="H114" s="260">
        <f>(D114-D97)/D97</f>
        <v/>
      </c>
    </row>
    <row r="115" ht="15" customHeight="1" s="261">
      <c r="B115" s="291" t="inlineStr">
        <is>
          <t>Dez/22</t>
        </is>
      </c>
      <c r="C115" s="292" t="n"/>
      <c r="D115" s="292" t="n"/>
      <c r="E115" s="260">
        <f>(C115-C114)/C114</f>
        <v/>
      </c>
      <c r="F115" s="260">
        <f>(D115-D114)/D114</f>
        <v/>
      </c>
      <c r="G115" s="260">
        <f>(C115-C98)/C98</f>
        <v/>
      </c>
      <c r="H115" s="260">
        <f>(D115-D98)/D98</f>
        <v/>
      </c>
    </row>
    <row r="116" ht="15" customHeight="1" s="261">
      <c r="B116" s="266" t="n"/>
      <c r="C116" s="292" t="n"/>
      <c r="D116" s="292" t="n"/>
    </row>
    <row r="117" ht="15" customHeight="1" s="261">
      <c r="B117" s="296" t="inlineStr">
        <is>
          <t>Acumulado no ano:</t>
        </is>
      </c>
      <c r="C117" s="297">
        <f>SUM(C104:C115)</f>
        <v/>
      </c>
      <c r="D117" s="298">
        <f>SUM(D104:D115)</f>
        <v/>
      </c>
      <c r="E117" s="266" t="n"/>
      <c r="F117" s="266" t="n"/>
      <c r="G117" s="266" t="n"/>
      <c r="H117" s="266" t="n"/>
    </row>
    <row r="119" ht="13.5" customHeight="1" s="261">
      <c r="B119" s="300">
        <f>FRANGOS!B40</f>
        <v/>
      </c>
      <c r="C119" s="260">
        <f>(C117/(C87+C88+C89+C90+C91+C92))-1</f>
        <v/>
      </c>
      <c r="D119" s="260">
        <f>(D117/(D87+D88+D89+D90+D91+D92))-1</f>
        <v/>
      </c>
    </row>
    <row r="124" ht="13.5" customHeight="1" s="261">
      <c r="A124" s="318" t="n"/>
      <c r="B124" s="319" t="n"/>
      <c r="C124" s="319" t="n"/>
      <c r="D124" s="319" t="n"/>
      <c r="E124" s="319" t="n"/>
      <c r="F124" s="319" t="n"/>
      <c r="G124" s="319" t="n"/>
      <c r="H124" s="319" t="n"/>
      <c r="I124" s="319" t="n"/>
      <c r="J124" s="320" t="n"/>
      <c r="K124" s="318" t="n"/>
      <c r="L124" s="319" t="n"/>
      <c r="M124" s="319" t="n"/>
      <c r="N124" s="319" t="n"/>
      <c r="O124" s="319" t="n"/>
      <c r="P124" s="319" t="n"/>
      <c r="Q124" s="319" t="n"/>
      <c r="R124" s="319" t="n"/>
      <c r="S124" s="319" t="n"/>
      <c r="T124" s="319" t="n"/>
      <c r="U124" s="320" t="n"/>
      <c r="V124" s="318" t="n"/>
      <c r="W124" s="319" t="n"/>
      <c r="X124" s="319" t="n"/>
      <c r="Y124" s="319" t="n"/>
      <c r="Z124" s="319" t="n"/>
      <c r="AA124" s="319" t="n"/>
      <c r="AB124" s="319" t="n"/>
      <c r="AC124" s="319" t="n"/>
      <c r="AD124" s="319" t="n"/>
      <c r="AE124" s="319" t="n"/>
      <c r="AF124" s="320" t="n"/>
      <c r="AG124" s="260" t="n"/>
    </row>
    <row r="125" ht="15" customHeight="1" s="261">
      <c r="A125" s="376" t="inlineStr">
        <is>
          <t>BRASIL</t>
        </is>
      </c>
      <c r="D125" s="295" t="n"/>
      <c r="E125" s="322" t="n"/>
      <c r="J125" s="323" t="n"/>
      <c r="K125" s="324" t="n"/>
      <c r="L125" s="377" t="inlineStr">
        <is>
          <t>BRASIL</t>
        </is>
      </c>
      <c r="R125" s="260" t="n"/>
      <c r="U125" s="323" t="n"/>
      <c r="V125" s="324" t="n"/>
      <c r="W125" s="377" t="inlineStr">
        <is>
          <t>BRASIL</t>
        </is>
      </c>
      <c r="Z125" s="260" t="n"/>
      <c r="AC125" s="260" t="n"/>
      <c r="AF125" s="323" t="n"/>
    </row>
    <row r="126" ht="15" customFormat="1" customHeight="1" s="266">
      <c r="A126" s="326" t="inlineStr">
        <is>
          <t>ACUMULADO</t>
        </is>
      </c>
      <c r="J126" s="378" t="n"/>
      <c r="K126" s="379" t="n"/>
      <c r="L126" s="267">
        <f>L60</f>
        <v/>
      </c>
      <c r="U126" s="378" t="n"/>
      <c r="V126" s="379" t="n"/>
      <c r="W126" s="267">
        <f>W60</f>
        <v/>
      </c>
      <c r="AF126" s="378" t="n"/>
    </row>
    <row r="127" ht="17.25" customHeight="1" s="261">
      <c r="A127" s="324" t="n"/>
      <c r="B127" s="328">
        <f>B61</f>
        <v/>
      </c>
      <c r="C127" s="329" t="n"/>
      <c r="D127" s="330" t="n"/>
      <c r="E127" s="328">
        <f>E61</f>
        <v/>
      </c>
      <c r="F127" s="329" t="n"/>
      <c r="G127" s="331" t="n"/>
      <c r="H127" s="332" t="inlineStr">
        <is>
          <t>Variação</t>
        </is>
      </c>
      <c r="I127" s="329" t="n"/>
      <c r="J127" s="323" t="n"/>
      <c r="K127" s="324" t="n"/>
      <c r="M127" s="328">
        <f>M61</f>
        <v/>
      </c>
      <c r="N127" s="329" t="n"/>
      <c r="O127" s="330" t="n"/>
      <c r="P127" s="328">
        <f>P61</f>
        <v/>
      </c>
      <c r="Q127" s="329" t="n"/>
      <c r="R127" s="331" t="n"/>
      <c r="S127" s="332" t="inlineStr">
        <is>
          <t>Variação</t>
        </is>
      </c>
      <c r="T127" s="329" t="n"/>
      <c r="U127" s="323" t="n"/>
      <c r="V127" s="324" t="n"/>
      <c r="X127" s="328">
        <f>X61</f>
        <v/>
      </c>
      <c r="Y127" s="329" t="n"/>
      <c r="Z127" s="330" t="n"/>
      <c r="AA127" s="328">
        <f>AA61</f>
        <v/>
      </c>
      <c r="AB127" s="329" t="n"/>
      <c r="AC127" s="331" t="n"/>
      <c r="AD127" s="332" t="inlineStr">
        <is>
          <t>Variação</t>
        </is>
      </c>
      <c r="AE127" s="329" t="n"/>
      <c r="AF127" s="323" t="n"/>
    </row>
    <row r="128" ht="17.25" customHeight="1" s="261">
      <c r="A128" s="333" t="inlineStr">
        <is>
          <t>Descrição do País</t>
        </is>
      </c>
      <c r="B128" s="334" t="inlineStr">
        <is>
          <t>US$</t>
        </is>
      </c>
      <c r="C128" s="334" t="inlineStr">
        <is>
          <t>Kg Líquido</t>
        </is>
      </c>
      <c r="D128" s="338" t="n"/>
      <c r="E128" s="334" t="inlineStr">
        <is>
          <t>US$</t>
        </is>
      </c>
      <c r="F128" s="334" t="inlineStr">
        <is>
          <t>Kg Líquido</t>
        </is>
      </c>
      <c r="G128" s="336" t="n"/>
      <c r="H128" s="337" t="inlineStr">
        <is>
          <t>US$</t>
        </is>
      </c>
      <c r="I128" s="337" t="inlineStr">
        <is>
          <t>Kg Líquido</t>
        </is>
      </c>
      <c r="J128" s="323" t="n"/>
      <c r="K128" s="324" t="n"/>
      <c r="L128" s="334" t="n"/>
      <c r="M128" s="334" t="inlineStr">
        <is>
          <t>US$</t>
        </is>
      </c>
      <c r="N128" s="334" t="inlineStr">
        <is>
          <t>Kg Líquido</t>
        </is>
      </c>
      <c r="O128" s="338" t="n"/>
      <c r="P128" s="334" t="inlineStr">
        <is>
          <t>US$</t>
        </is>
      </c>
      <c r="Q128" s="334" t="inlineStr">
        <is>
          <t>Kg Líquido</t>
        </is>
      </c>
      <c r="R128" s="336" t="n"/>
      <c r="S128" s="337" t="inlineStr">
        <is>
          <t>US$</t>
        </is>
      </c>
      <c r="T128" s="337" t="inlineStr">
        <is>
          <t>Kg Líquido</t>
        </is>
      </c>
      <c r="U128" s="323" t="n"/>
      <c r="V128" s="324" t="n"/>
      <c r="W128" s="334" t="inlineStr">
        <is>
          <t>Descrição do País</t>
        </is>
      </c>
      <c r="X128" s="334" t="inlineStr">
        <is>
          <t>US$</t>
        </is>
      </c>
      <c r="Y128" s="334" t="inlineStr">
        <is>
          <t>Kg Líquido</t>
        </is>
      </c>
      <c r="Z128" s="338" t="n"/>
      <c r="AA128" s="334" t="inlineStr">
        <is>
          <t>US$</t>
        </is>
      </c>
      <c r="AB128" s="334" t="inlineStr">
        <is>
          <t>Kg Líquido</t>
        </is>
      </c>
      <c r="AC128" s="336" t="n"/>
      <c r="AD128" s="337" t="inlineStr">
        <is>
          <t>US$</t>
        </is>
      </c>
      <c r="AE128" s="337" t="inlineStr">
        <is>
          <t>Kg Líquido</t>
        </is>
      </c>
      <c r="AF128" s="323" t="n"/>
      <c r="AG128" s="260" t="n"/>
    </row>
    <row r="129" ht="13.5" customHeight="1" s="261">
      <c r="A129" s="339">
        <f>'Dados brutos - SUÍNOS'!C2</f>
        <v/>
      </c>
      <c r="B129" s="295">
        <f>'Dados brutos - SUÍNOS'!D2</f>
        <v/>
      </c>
      <c r="C129" s="295">
        <f>'Dados brutos - SUÍNOS'!E2</f>
        <v/>
      </c>
      <c r="D129" s="292">
        <f>B129/$C$117</f>
        <v/>
      </c>
      <c r="E129" s="260">
        <f>'Dados brutos - SUÍNOS'!M2</f>
        <v/>
      </c>
      <c r="F129" s="260">
        <f>'Dados brutos - SUÍNOS'!N2</f>
        <v/>
      </c>
      <c r="H129" s="301">
        <f>(B129/E129)-1</f>
        <v/>
      </c>
      <c r="I129" s="301">
        <f>(C129/F129)-1</f>
        <v/>
      </c>
      <c r="J129" s="323" t="n"/>
      <c r="K129" s="324" t="n">
        <v>1</v>
      </c>
      <c r="L129" s="380">
        <f>'Dados brutos - SUÍNOS'!R2</f>
        <v/>
      </c>
      <c r="M129" s="295">
        <f>'Dados brutos - SUÍNOS'!S2</f>
        <v/>
      </c>
      <c r="N129" s="295">
        <f>'Dados brutos - SUÍNOS'!T2</f>
        <v/>
      </c>
      <c r="P129" s="260">
        <f>'Dados brutos - SUÍNOS'!AB2</f>
        <v/>
      </c>
      <c r="Q129" s="260">
        <f>'Dados brutos - SUÍNOS'!AC2</f>
        <v/>
      </c>
      <c r="R129" s="260" t="n"/>
      <c r="S129" s="301">
        <f>(M129/P129)-1</f>
        <v/>
      </c>
      <c r="T129" s="301">
        <f>(N129/Q129)-1</f>
        <v/>
      </c>
      <c r="U129" s="323" t="n"/>
      <c r="V129" s="324" t="n">
        <v>1</v>
      </c>
      <c r="W129" s="345">
        <f>L129</f>
        <v/>
      </c>
      <c r="X129" s="434">
        <f>M129</f>
        <v/>
      </c>
      <c r="Y129" s="435">
        <f>N129</f>
        <v/>
      </c>
      <c r="Z129" s="260" t="n"/>
      <c r="AA129" s="295">
        <f>'Dados brutos - SUÍNOS'!AL2</f>
        <v/>
      </c>
      <c r="AB129" s="295">
        <f>'Dados brutos - SUÍNOS'!AM2</f>
        <v/>
      </c>
      <c r="AC129" s="260" t="n"/>
      <c r="AD129" s="301">
        <f>(X129/AA129)-1</f>
        <v/>
      </c>
      <c r="AE129" s="301">
        <f>(Y129/AB129)-1</f>
        <v/>
      </c>
      <c r="AF129" s="323" t="n"/>
      <c r="AG129" s="260" t="n"/>
    </row>
    <row r="130" ht="13.5" customHeight="1" s="261">
      <c r="A130" s="339">
        <f>'Dados brutos - SUÍNOS'!C3</f>
        <v/>
      </c>
      <c r="B130" s="295">
        <f>'Dados brutos - SUÍNOS'!D3</f>
        <v/>
      </c>
      <c r="C130" s="295">
        <f>'Dados brutos - SUÍNOS'!E3</f>
        <v/>
      </c>
      <c r="D130" s="292">
        <f>B130/$C$117</f>
        <v/>
      </c>
      <c r="E130" s="260">
        <f>'Dados brutos - SUÍNOS'!M3</f>
        <v/>
      </c>
      <c r="F130" s="260">
        <f>'Dados brutos - SUÍNOS'!N3</f>
        <v/>
      </c>
      <c r="H130" s="301">
        <f>(B130/E130)-1</f>
        <v/>
      </c>
      <c r="I130" s="301">
        <f>(C130/F130)-1</f>
        <v/>
      </c>
      <c r="J130" s="323" t="n"/>
      <c r="K130" s="324" t="n">
        <v>2</v>
      </c>
      <c r="L130" s="380">
        <f>'Dados brutos - SUÍNOS'!R3</f>
        <v/>
      </c>
      <c r="M130" s="295">
        <f>'Dados brutos - SUÍNOS'!S3</f>
        <v/>
      </c>
      <c r="N130" s="295">
        <f>'Dados brutos - SUÍNOS'!T3</f>
        <v/>
      </c>
      <c r="P130" s="260">
        <f>'Dados brutos - SUÍNOS'!AB3</f>
        <v/>
      </c>
      <c r="Q130" s="260">
        <f>'Dados brutos - SUÍNOS'!AC3</f>
        <v/>
      </c>
      <c r="R130" s="260" t="n"/>
      <c r="S130" s="301">
        <f>(M130/P130)-1</f>
        <v/>
      </c>
      <c r="T130" s="301">
        <f>(N130/Q130)-1</f>
        <v/>
      </c>
      <c r="U130" s="323" t="n"/>
      <c r="V130" s="324" t="n">
        <v>2</v>
      </c>
      <c r="W130" s="345">
        <f>L130</f>
        <v/>
      </c>
      <c r="X130" s="434">
        <f>M130</f>
        <v/>
      </c>
      <c r="Y130" s="435">
        <f>N130</f>
        <v/>
      </c>
      <c r="Z130" s="260" t="n"/>
      <c r="AA130" s="295">
        <f>'Dados brutos - SUÍNOS'!AL3</f>
        <v/>
      </c>
      <c r="AB130" s="295">
        <f>'Dados brutos - SUÍNOS'!AM3</f>
        <v/>
      </c>
      <c r="AC130" s="260" t="n"/>
      <c r="AD130" s="301">
        <f>(X130/AA130)-1</f>
        <v/>
      </c>
      <c r="AE130" s="301">
        <f>(Y130/AB130)-1</f>
        <v/>
      </c>
      <c r="AF130" s="323" t="n"/>
      <c r="AG130" s="260" t="n"/>
    </row>
    <row r="131" ht="13.5" customHeight="1" s="261">
      <c r="A131" s="339">
        <f>'Dados brutos - SUÍNOS'!C4</f>
        <v/>
      </c>
      <c r="B131" s="295">
        <f>'Dados brutos - SUÍNOS'!D4</f>
        <v/>
      </c>
      <c r="C131" s="295">
        <f>'Dados brutos - SUÍNOS'!E4</f>
        <v/>
      </c>
      <c r="D131" s="292">
        <f>B131/$C$117</f>
        <v/>
      </c>
      <c r="E131" s="260">
        <f>'Dados brutos - SUÍNOS'!M4</f>
        <v/>
      </c>
      <c r="F131" s="260">
        <f>'Dados brutos - SUÍNOS'!N4</f>
        <v/>
      </c>
      <c r="H131" s="301">
        <f>(B131/E131)-1</f>
        <v/>
      </c>
      <c r="I131" s="301">
        <f>(C131/F131)-1</f>
        <v/>
      </c>
      <c r="J131" s="323" t="n"/>
      <c r="K131" s="324" t="n">
        <v>3</v>
      </c>
      <c r="L131" s="380">
        <f>'Dados brutos - SUÍNOS'!R4</f>
        <v/>
      </c>
      <c r="M131" s="295">
        <f>'Dados brutos - SUÍNOS'!S4</f>
        <v/>
      </c>
      <c r="N131" s="295">
        <f>'Dados brutos - SUÍNOS'!T4</f>
        <v/>
      </c>
      <c r="P131" s="260">
        <f>'Dados brutos - SUÍNOS'!AB4</f>
        <v/>
      </c>
      <c r="Q131" s="260">
        <f>'Dados brutos - SUÍNOS'!AC4</f>
        <v/>
      </c>
      <c r="R131" s="260" t="n"/>
      <c r="S131" s="301">
        <f>(M131/P131)-1</f>
        <v/>
      </c>
      <c r="T131" s="301">
        <f>(N131/Q131)-1</f>
        <v/>
      </c>
      <c r="U131" s="323" t="n"/>
      <c r="V131" s="324" t="n">
        <v>3</v>
      </c>
      <c r="W131" s="345">
        <f>L131</f>
        <v/>
      </c>
      <c r="X131" s="434">
        <f>M131</f>
        <v/>
      </c>
      <c r="Y131" s="435">
        <f>N131</f>
        <v/>
      </c>
      <c r="Z131" s="260" t="n"/>
      <c r="AA131" s="295">
        <f>'Dados brutos - SUÍNOS'!AL4</f>
        <v/>
      </c>
      <c r="AB131" s="295">
        <f>'Dados brutos - SUÍNOS'!AM4</f>
        <v/>
      </c>
      <c r="AC131" s="260" t="n"/>
      <c r="AD131" s="301">
        <f>(X131/AA131)-1</f>
        <v/>
      </c>
      <c r="AE131" s="301">
        <f>(Y131/AB131)-1</f>
        <v/>
      </c>
      <c r="AF131" s="323" t="n"/>
      <c r="AG131" s="260" t="n"/>
    </row>
    <row r="132" ht="13.5" customHeight="1" s="261">
      <c r="A132" s="339">
        <f>'Dados brutos - SUÍNOS'!C5</f>
        <v/>
      </c>
      <c r="B132" s="295">
        <f>'Dados brutos - SUÍNOS'!D5</f>
        <v/>
      </c>
      <c r="C132" s="295">
        <f>'Dados brutos - SUÍNOS'!E5</f>
        <v/>
      </c>
      <c r="D132" s="292">
        <f>B132/$C$117</f>
        <v/>
      </c>
      <c r="E132" s="260">
        <f>'Dados brutos - SUÍNOS'!M5</f>
        <v/>
      </c>
      <c r="F132" s="260">
        <f>'Dados brutos - SUÍNOS'!N5</f>
        <v/>
      </c>
      <c r="H132" s="301">
        <f>(B132/E132)-1</f>
        <v/>
      </c>
      <c r="I132" s="301">
        <f>(C132/F132)-1</f>
        <v/>
      </c>
      <c r="J132" s="323" t="n"/>
      <c r="K132" s="324" t="n">
        <v>4</v>
      </c>
      <c r="L132" s="380">
        <f>'Dados brutos - SUÍNOS'!R5</f>
        <v/>
      </c>
      <c r="M132" s="295">
        <f>'Dados brutos - SUÍNOS'!S5</f>
        <v/>
      </c>
      <c r="N132" s="295">
        <f>'Dados brutos - SUÍNOS'!T5</f>
        <v/>
      </c>
      <c r="P132" s="260">
        <f>'Dados brutos - SUÍNOS'!AB5</f>
        <v/>
      </c>
      <c r="Q132" s="260">
        <f>'Dados brutos - SUÍNOS'!AC5</f>
        <v/>
      </c>
      <c r="R132" s="260" t="n"/>
      <c r="S132" s="301">
        <f>(M132/P132)-1</f>
        <v/>
      </c>
      <c r="T132" s="301">
        <f>(N132/Q132)-1</f>
        <v/>
      </c>
      <c r="U132" s="323" t="n"/>
      <c r="V132" s="324" t="n">
        <v>4</v>
      </c>
      <c r="W132" s="345">
        <f>L132</f>
        <v/>
      </c>
      <c r="X132" s="434">
        <f>M132</f>
        <v/>
      </c>
      <c r="Y132" s="435">
        <f>N132</f>
        <v/>
      </c>
      <c r="Z132" s="260" t="n"/>
      <c r="AA132" s="295">
        <f>'Dados brutos - SUÍNOS'!AL5</f>
        <v/>
      </c>
      <c r="AB132" s="295">
        <f>'Dados brutos - SUÍNOS'!AM5</f>
        <v/>
      </c>
      <c r="AC132" s="260" t="n"/>
      <c r="AD132" s="301">
        <f>(X132/AA132)-1</f>
        <v/>
      </c>
      <c r="AE132" s="301">
        <f>(Y132/AB132)-1</f>
        <v/>
      </c>
      <c r="AF132" s="323" t="n"/>
      <c r="AG132" s="260" t="n"/>
    </row>
    <row r="133" ht="13.5" customHeight="1" s="261">
      <c r="A133" s="339">
        <f>'Dados brutos - SUÍNOS'!C6</f>
        <v/>
      </c>
      <c r="B133" s="295">
        <f>'Dados brutos - SUÍNOS'!D6</f>
        <v/>
      </c>
      <c r="C133" s="295">
        <f>'Dados brutos - SUÍNOS'!E6</f>
        <v/>
      </c>
      <c r="D133" s="292">
        <f>B133/$C$117</f>
        <v/>
      </c>
      <c r="E133" s="260">
        <f>'Dados brutos - SUÍNOS'!M6</f>
        <v/>
      </c>
      <c r="F133" s="260">
        <f>'Dados brutos - SUÍNOS'!N6</f>
        <v/>
      </c>
      <c r="H133" s="301">
        <f>(B133/E133)-1</f>
        <v/>
      </c>
      <c r="I133" s="301">
        <f>(C133/F133)-1</f>
        <v/>
      </c>
      <c r="J133" s="323" t="n"/>
      <c r="K133" s="324" t="n">
        <v>5</v>
      </c>
      <c r="L133" s="380">
        <f>'Dados brutos - SUÍNOS'!R6</f>
        <v/>
      </c>
      <c r="M133" s="295">
        <f>'Dados brutos - SUÍNOS'!S6</f>
        <v/>
      </c>
      <c r="N133" s="295">
        <f>'Dados brutos - SUÍNOS'!T6</f>
        <v/>
      </c>
      <c r="P133" s="260">
        <f>'Dados brutos - SUÍNOS'!AB6</f>
        <v/>
      </c>
      <c r="Q133" s="260">
        <f>'Dados brutos - SUÍNOS'!AC6</f>
        <v/>
      </c>
      <c r="R133" s="260" t="n"/>
      <c r="S133" s="301">
        <f>(M133/P133)-1</f>
        <v/>
      </c>
      <c r="T133" s="301">
        <f>(N133/Q133)-1</f>
        <v/>
      </c>
      <c r="U133" s="323" t="n"/>
      <c r="V133" s="324" t="n">
        <v>5</v>
      </c>
      <c r="W133" s="345">
        <f>L133</f>
        <v/>
      </c>
      <c r="X133" s="434">
        <f>M133</f>
        <v/>
      </c>
      <c r="Y133" s="435">
        <f>N133</f>
        <v/>
      </c>
      <c r="Z133" s="260" t="n"/>
      <c r="AA133" s="295">
        <f>'Dados brutos - SUÍNOS'!AL6</f>
        <v/>
      </c>
      <c r="AB133" s="295">
        <f>'Dados brutos - SUÍNOS'!AM6</f>
        <v/>
      </c>
      <c r="AC133" s="260" t="n"/>
      <c r="AD133" s="301">
        <f>(X133/AA133)-1</f>
        <v/>
      </c>
      <c r="AE133" s="301">
        <f>(Y133/AB133)-1</f>
        <v/>
      </c>
      <c r="AF133" s="323" t="n"/>
      <c r="AG133" s="260" t="n"/>
    </row>
    <row r="134" ht="13.5" customHeight="1" s="261">
      <c r="A134" s="339">
        <f>'Dados brutos - SUÍNOS'!C7</f>
        <v/>
      </c>
      <c r="B134" s="295">
        <f>'Dados brutos - SUÍNOS'!D7</f>
        <v/>
      </c>
      <c r="C134" s="295">
        <f>'Dados brutos - SUÍNOS'!E7</f>
        <v/>
      </c>
      <c r="D134" s="292">
        <f>B134/$C$117</f>
        <v/>
      </c>
      <c r="E134" s="260">
        <f>'Dados brutos - SUÍNOS'!M7</f>
        <v/>
      </c>
      <c r="F134" s="260">
        <f>'Dados brutos - SUÍNOS'!N7</f>
        <v/>
      </c>
      <c r="H134" s="301">
        <f>(B134/E134)-1</f>
        <v/>
      </c>
      <c r="I134" s="301">
        <f>(C134/F134)-1</f>
        <v/>
      </c>
      <c r="J134" s="323" t="n"/>
      <c r="K134" s="324" t="n">
        <v>6</v>
      </c>
      <c r="L134" s="380">
        <f>'Dados brutos - SUÍNOS'!R7</f>
        <v/>
      </c>
      <c r="M134" s="295">
        <f>'Dados brutos - SUÍNOS'!S7</f>
        <v/>
      </c>
      <c r="N134" s="295">
        <f>'Dados brutos - SUÍNOS'!T7</f>
        <v/>
      </c>
      <c r="P134" s="260">
        <f>'Dados brutos - SUÍNOS'!AB7</f>
        <v/>
      </c>
      <c r="Q134" s="260">
        <f>'Dados brutos - SUÍNOS'!AC7</f>
        <v/>
      </c>
      <c r="R134" s="260" t="n"/>
      <c r="S134" s="301">
        <f>(M134/P134)-1</f>
        <v/>
      </c>
      <c r="T134" s="301">
        <f>(N134/Q134)-1</f>
        <v/>
      </c>
      <c r="U134" s="323" t="n"/>
      <c r="V134" s="324" t="n">
        <v>6</v>
      </c>
      <c r="W134" s="345">
        <f>L134</f>
        <v/>
      </c>
      <c r="X134" s="434">
        <f>M134</f>
        <v/>
      </c>
      <c r="Y134" s="435">
        <f>N134</f>
        <v/>
      </c>
      <c r="Z134" s="260" t="n"/>
      <c r="AA134" s="295">
        <f>'Dados brutos - SUÍNOS'!AL7</f>
        <v/>
      </c>
      <c r="AB134" s="295">
        <f>'Dados brutos - SUÍNOS'!AM7</f>
        <v/>
      </c>
      <c r="AC134" s="260" t="n"/>
      <c r="AD134" s="301">
        <f>(X134/AA134)-1</f>
        <v/>
      </c>
      <c r="AE134" s="301">
        <f>(Y134/AB134)-1</f>
        <v/>
      </c>
      <c r="AF134" s="323" t="n"/>
      <c r="AG134" s="260" t="n"/>
    </row>
    <row r="135" ht="13.5" customHeight="1" s="261">
      <c r="A135" s="339">
        <f>'Dados brutos - SUÍNOS'!C8</f>
        <v/>
      </c>
      <c r="B135" s="295">
        <f>'Dados brutos - SUÍNOS'!D8</f>
        <v/>
      </c>
      <c r="C135" s="295">
        <f>'Dados brutos - SUÍNOS'!E8</f>
        <v/>
      </c>
      <c r="D135" s="292">
        <f>B135/$C$117</f>
        <v/>
      </c>
      <c r="E135" s="260">
        <f>'Dados brutos - SUÍNOS'!M8</f>
        <v/>
      </c>
      <c r="F135" s="260">
        <f>'Dados brutos - SUÍNOS'!N8</f>
        <v/>
      </c>
      <c r="H135" s="301">
        <f>(B135/E135)-1</f>
        <v/>
      </c>
      <c r="I135" s="301">
        <f>(C135/F135)-1</f>
        <v/>
      </c>
      <c r="J135" s="323" t="n"/>
      <c r="K135" s="324" t="n">
        <v>7</v>
      </c>
      <c r="L135" s="380">
        <f>'Dados brutos - SUÍNOS'!R8</f>
        <v/>
      </c>
      <c r="M135" s="295">
        <f>'Dados brutos - SUÍNOS'!S8</f>
        <v/>
      </c>
      <c r="N135" s="295">
        <f>'Dados brutos - SUÍNOS'!T8</f>
        <v/>
      </c>
      <c r="P135" s="260">
        <f>'Dados brutos - SUÍNOS'!AB8</f>
        <v/>
      </c>
      <c r="Q135" s="260">
        <f>'Dados brutos - SUÍNOS'!AC8</f>
        <v/>
      </c>
      <c r="R135" s="260" t="n"/>
      <c r="S135" s="301">
        <f>(M135/P135)-1</f>
        <v/>
      </c>
      <c r="T135" s="301">
        <f>(N135/Q135)-1</f>
        <v/>
      </c>
      <c r="U135" s="323" t="n"/>
      <c r="V135" s="324" t="n">
        <v>7</v>
      </c>
      <c r="W135" s="345">
        <f>L135</f>
        <v/>
      </c>
      <c r="X135" s="434">
        <f>M135</f>
        <v/>
      </c>
      <c r="Y135" s="435">
        <f>N135</f>
        <v/>
      </c>
      <c r="Z135" s="260" t="n"/>
      <c r="AA135" s="295">
        <f>'Dados brutos - SUÍNOS'!AL8</f>
        <v/>
      </c>
      <c r="AB135" s="295">
        <f>'Dados brutos - SUÍNOS'!AM8</f>
        <v/>
      </c>
      <c r="AC135" s="260" t="n"/>
      <c r="AD135" s="301">
        <f>(X135/AA135)-1</f>
        <v/>
      </c>
      <c r="AE135" s="301">
        <f>(Y135/AB135)-1</f>
        <v/>
      </c>
      <c r="AF135" s="323" t="n"/>
      <c r="AG135" s="260" t="n"/>
    </row>
    <row r="136" ht="13.5" customHeight="1" s="261">
      <c r="A136" s="339">
        <f>'Dados brutos - SUÍNOS'!C9</f>
        <v/>
      </c>
      <c r="B136" s="295">
        <f>'Dados brutos - SUÍNOS'!D9</f>
        <v/>
      </c>
      <c r="C136" s="295">
        <f>'Dados brutos - SUÍNOS'!E9</f>
        <v/>
      </c>
      <c r="D136" s="292">
        <f>B136/$C$117</f>
        <v/>
      </c>
      <c r="E136" s="260">
        <f>'Dados brutos - SUÍNOS'!M9</f>
        <v/>
      </c>
      <c r="F136" s="260">
        <f>'Dados brutos - SUÍNOS'!N9</f>
        <v/>
      </c>
      <c r="H136" s="301">
        <f>(B136/E136)-1</f>
        <v/>
      </c>
      <c r="I136" s="301">
        <f>(C136/F136)-1</f>
        <v/>
      </c>
      <c r="J136" s="323" t="n"/>
      <c r="K136" s="324" t="n">
        <v>8</v>
      </c>
      <c r="L136" s="380">
        <f>'Dados brutos - SUÍNOS'!R9</f>
        <v/>
      </c>
      <c r="M136" s="295">
        <f>'Dados brutos - SUÍNOS'!S9</f>
        <v/>
      </c>
      <c r="N136" s="295">
        <f>'Dados brutos - SUÍNOS'!T9</f>
        <v/>
      </c>
      <c r="P136" s="260">
        <f>'Dados brutos - SUÍNOS'!AB9</f>
        <v/>
      </c>
      <c r="Q136" s="260">
        <f>'Dados brutos - SUÍNOS'!AC9</f>
        <v/>
      </c>
      <c r="R136" s="260" t="n"/>
      <c r="S136" s="301">
        <f>(M136/P136)-1</f>
        <v/>
      </c>
      <c r="T136" s="301">
        <f>(N136/Q136)-1</f>
        <v/>
      </c>
      <c r="U136" s="323" t="n"/>
      <c r="V136" s="324" t="n">
        <v>8</v>
      </c>
      <c r="W136" s="345">
        <f>L136</f>
        <v/>
      </c>
      <c r="X136" s="434">
        <f>M136</f>
        <v/>
      </c>
      <c r="Y136" s="435">
        <f>N136</f>
        <v/>
      </c>
      <c r="Z136" s="260" t="n"/>
      <c r="AA136" s="295">
        <f>'Dados brutos - SUÍNOS'!AL9</f>
        <v/>
      </c>
      <c r="AB136" s="295">
        <f>'Dados brutos - SUÍNOS'!AM9</f>
        <v/>
      </c>
      <c r="AC136" s="260" t="n"/>
      <c r="AD136" s="301">
        <f>(X136/AA136)-1</f>
        <v/>
      </c>
      <c r="AE136" s="301">
        <f>(Y136/AB136)-1</f>
        <v/>
      </c>
      <c r="AF136" s="323" t="n"/>
      <c r="AG136" s="260" t="n"/>
    </row>
    <row r="137" ht="13.5" customHeight="1" s="261">
      <c r="A137" s="339">
        <f>'Dados brutos - SUÍNOS'!C10</f>
        <v/>
      </c>
      <c r="B137" s="295">
        <f>'Dados brutos - SUÍNOS'!D10</f>
        <v/>
      </c>
      <c r="C137" s="295">
        <f>'Dados brutos - SUÍNOS'!E10</f>
        <v/>
      </c>
      <c r="D137" s="292">
        <f>B137/$C$117</f>
        <v/>
      </c>
      <c r="E137" s="260">
        <f>'Dados brutos - SUÍNOS'!M10</f>
        <v/>
      </c>
      <c r="F137" s="260">
        <f>'Dados brutos - SUÍNOS'!N10</f>
        <v/>
      </c>
      <c r="H137" s="301">
        <f>(B137/E137)-1</f>
        <v/>
      </c>
      <c r="I137" s="301">
        <f>(C137/F137)-1</f>
        <v/>
      </c>
      <c r="J137" s="323" t="n"/>
      <c r="K137" s="324" t="n">
        <v>9</v>
      </c>
      <c r="L137" s="380">
        <f>'Dados brutos - SUÍNOS'!R10</f>
        <v/>
      </c>
      <c r="M137" s="295">
        <f>'Dados brutos - SUÍNOS'!S10</f>
        <v/>
      </c>
      <c r="N137" s="295">
        <f>'Dados brutos - SUÍNOS'!T10</f>
        <v/>
      </c>
      <c r="P137" s="260">
        <f>'Dados brutos - SUÍNOS'!AB10</f>
        <v/>
      </c>
      <c r="Q137" s="260">
        <f>'Dados brutos - SUÍNOS'!AC10</f>
        <v/>
      </c>
      <c r="R137" s="260" t="n"/>
      <c r="S137" s="301">
        <f>(M137/P137)-1</f>
        <v/>
      </c>
      <c r="T137" s="301">
        <f>(N137/Q137)-1</f>
        <v/>
      </c>
      <c r="U137" s="323" t="n"/>
      <c r="V137" s="324" t="n">
        <v>9</v>
      </c>
      <c r="W137" s="345">
        <f>L137</f>
        <v/>
      </c>
      <c r="X137" s="434">
        <f>M137</f>
        <v/>
      </c>
      <c r="Y137" s="435">
        <f>N137</f>
        <v/>
      </c>
      <c r="Z137" s="260" t="n"/>
      <c r="AA137" s="295">
        <f>'Dados brutos - SUÍNOS'!AL10</f>
        <v/>
      </c>
      <c r="AB137" s="295">
        <f>'Dados brutos - SUÍNOS'!AM10</f>
        <v/>
      </c>
      <c r="AC137" s="260" t="n"/>
      <c r="AD137" s="301">
        <f>(X137/AA137)-1</f>
        <v/>
      </c>
      <c r="AE137" s="301">
        <f>(Y137/AB137)-1</f>
        <v/>
      </c>
      <c r="AF137" s="323" t="n"/>
      <c r="AG137" s="260" t="n"/>
    </row>
    <row r="138" ht="13.5" customHeight="1" s="261">
      <c r="A138" s="339">
        <f>'Dados brutos - SUÍNOS'!C11</f>
        <v/>
      </c>
      <c r="B138" s="295">
        <f>'Dados brutos - SUÍNOS'!D11</f>
        <v/>
      </c>
      <c r="C138" s="295">
        <f>'Dados brutos - SUÍNOS'!E11</f>
        <v/>
      </c>
      <c r="D138" s="292">
        <f>B138/$C$117</f>
        <v/>
      </c>
      <c r="E138" s="260">
        <f>'Dados brutos - SUÍNOS'!M11</f>
        <v/>
      </c>
      <c r="F138" s="260">
        <f>'Dados brutos - SUÍNOS'!N11</f>
        <v/>
      </c>
      <c r="H138" s="301">
        <f>(B138/E138)-1</f>
        <v/>
      </c>
      <c r="I138" s="301">
        <f>(C138/F138)-1</f>
        <v/>
      </c>
      <c r="J138" s="323" t="n"/>
      <c r="K138" s="324" t="n">
        <v>10</v>
      </c>
      <c r="L138" s="380">
        <f>'Dados brutos - SUÍNOS'!R11</f>
        <v/>
      </c>
      <c r="M138" s="295">
        <f>'Dados brutos - SUÍNOS'!S11</f>
        <v/>
      </c>
      <c r="N138" s="295">
        <f>'Dados brutos - SUÍNOS'!T11</f>
        <v/>
      </c>
      <c r="P138" s="260">
        <f>'Dados brutos - SUÍNOS'!AB11</f>
        <v/>
      </c>
      <c r="Q138" s="260">
        <f>'Dados brutos - SUÍNOS'!AC11</f>
        <v/>
      </c>
      <c r="R138" s="260" t="n"/>
      <c r="S138" s="301">
        <f>(M138/P138)-1</f>
        <v/>
      </c>
      <c r="T138" s="301">
        <f>(N138/Q138)-1</f>
        <v/>
      </c>
      <c r="U138" s="323" t="n"/>
      <c r="V138" s="324" t="n">
        <v>10</v>
      </c>
      <c r="W138" s="345">
        <f>L138</f>
        <v/>
      </c>
      <c r="X138" s="434">
        <f>M138</f>
        <v/>
      </c>
      <c r="Y138" s="435">
        <f>N138</f>
        <v/>
      </c>
      <c r="Z138" s="260" t="n"/>
      <c r="AA138" s="295">
        <f>'Dados brutos - SUÍNOS'!AL11</f>
        <v/>
      </c>
      <c r="AB138" s="295">
        <f>'Dados brutos - SUÍNOS'!AM11</f>
        <v/>
      </c>
      <c r="AC138" s="260" t="n"/>
      <c r="AD138" s="301">
        <f>(X138/AA138)-1</f>
        <v/>
      </c>
      <c r="AE138" s="301">
        <f>(Y138/AB138)-1</f>
        <v/>
      </c>
      <c r="AF138" s="323" t="n"/>
      <c r="AG138" s="260" t="n"/>
    </row>
    <row r="139" ht="13.5" customHeight="1" s="261">
      <c r="A139" s="358" t="n"/>
      <c r="B139" s="356" t="n"/>
      <c r="C139" s="356" t="n"/>
      <c r="G139" s="356" t="n"/>
      <c r="H139" s="452" t="n"/>
      <c r="I139" s="452" t="n"/>
      <c r="J139" s="437" t="n"/>
      <c r="K139" s="438" t="n"/>
      <c r="L139" s="439" t="n"/>
      <c r="M139" s="440" t="n"/>
      <c r="N139" s="441" t="n"/>
      <c r="R139" s="356" t="n"/>
      <c r="S139" s="453" t="n"/>
      <c r="T139" s="453" t="n"/>
      <c r="U139" s="357" t="n"/>
      <c r="V139" s="438" t="n"/>
      <c r="W139" s="439" t="n"/>
      <c r="X139" s="440" t="n"/>
      <c r="Y139" s="441" t="n"/>
      <c r="Z139" s="260" t="n"/>
      <c r="AB139" s="356" t="n"/>
      <c r="AC139" s="356" t="n"/>
      <c r="AD139" s="454" t="n"/>
      <c r="AE139" s="454" t="n"/>
      <c r="AF139" s="357" t="n"/>
      <c r="AG139" s="260" t="n"/>
    </row>
    <row r="140" ht="15" customHeight="1" s="261">
      <c r="B140" s="444" t="n"/>
      <c r="C140" s="385" t="n"/>
      <c r="E140" s="444" t="n"/>
      <c r="F140" s="385" t="n"/>
      <c r="L140" s="455" t="n"/>
      <c r="M140" s="314" t="n"/>
      <c r="N140" s="314" t="n"/>
      <c r="S140" s="301" t="n"/>
      <c r="T140" s="301" t="n"/>
    </row>
    <row r="141" ht="13.5" customHeight="1" s="261">
      <c r="B141" s="301" t="inlineStr">
        <is>
          <t>US$</t>
        </is>
      </c>
      <c r="C141" s="301" t="inlineStr">
        <is>
          <t>Kg Líquido</t>
        </is>
      </c>
      <c r="L141" s="455" t="n"/>
      <c r="M141" s="456" t="n"/>
      <c r="N141" s="456" t="n"/>
      <c r="Z141" s="455" t="n"/>
      <c r="AA141" s="295" t="n"/>
      <c r="AB141" s="295" t="n"/>
    </row>
    <row r="142" ht="13.5" customHeight="1" s="261">
      <c r="A142" s="260" t="inlineStr">
        <is>
          <t>Participação da China no total:</t>
        </is>
      </c>
      <c r="B142" s="260">
        <f>B129/C117</f>
        <v/>
      </c>
      <c r="C142" s="260">
        <f>C129/D117</f>
        <v/>
      </c>
      <c r="L142" s="455" t="n"/>
      <c r="M142" s="456" t="n"/>
      <c r="N142" s="456" t="n"/>
      <c r="Z142" s="455" t="n"/>
      <c r="AA142" s="295" t="n"/>
      <c r="AB142" s="295" t="n"/>
    </row>
    <row r="143" ht="13.5" customHeight="1" s="261">
      <c r="A143" s="450" t="inlineStr">
        <is>
          <t>(acumulado no ano)</t>
        </is>
      </c>
      <c r="B143" s="374" t="n"/>
      <c r="C143" s="374" t="n"/>
      <c r="L143" s="455" t="n"/>
      <c r="M143" s="456" t="n"/>
      <c r="N143" s="456" t="n"/>
      <c r="Z143" s="455" t="n"/>
      <c r="AA143" s="295" t="n"/>
      <c r="AB143" s="295" t="n"/>
    </row>
    <row r="144" ht="13.5" customHeight="1" s="261">
      <c r="A144" s="260" t="inlineStr">
        <is>
          <t>Participação da China+Hong Kong:</t>
        </is>
      </c>
      <c r="B144" s="260">
        <f>(B129+B130)/C117</f>
        <v/>
      </c>
      <c r="C144" s="260">
        <f>(C129+C130)/D117</f>
        <v/>
      </c>
      <c r="L144" s="455" t="n"/>
      <c r="M144" s="456" t="n"/>
      <c r="N144" s="456" t="n"/>
      <c r="Z144" s="455" t="n"/>
      <c r="AA144" s="295" t="n"/>
      <c r="AB144" s="295" t="n"/>
    </row>
    <row r="145" ht="13.5" customHeight="1" s="261">
      <c r="A145" s="450" t="inlineStr">
        <is>
          <t>(acumulado no ano)</t>
        </is>
      </c>
      <c r="L145" s="455" t="n"/>
      <c r="M145" s="456" t="n"/>
      <c r="N145" s="456" t="n"/>
      <c r="Z145" s="455" t="n"/>
      <c r="AA145" s="295" t="n"/>
      <c r="AB145" s="295" t="n"/>
    </row>
    <row r="146" ht="13.5" customHeight="1" s="261">
      <c r="L146" s="455" t="n"/>
      <c r="M146" s="456" t="n"/>
      <c r="N146" s="456" t="n"/>
      <c r="Q146" s="260" t="inlineStr">
        <is>
          <t xml:space="preserve"> </t>
        </is>
      </c>
      <c r="Z146" s="455" t="n"/>
      <c r="AA146" s="295" t="n"/>
      <c r="AB146" s="295" t="n"/>
    </row>
    <row r="147" ht="13.5" customHeight="1" s="261">
      <c r="L147" s="455" t="n"/>
      <c r="M147" s="456" t="n"/>
      <c r="N147" s="456" t="n"/>
      <c r="Z147" s="455" t="n"/>
      <c r="AA147" s="295" t="n"/>
      <c r="AB147" s="295" t="n"/>
    </row>
    <row r="148" ht="13.5" customHeight="1" s="261">
      <c r="L148" s="455" t="n"/>
      <c r="M148" s="456" t="n"/>
      <c r="N148" s="456" t="n"/>
      <c r="Z148" s="455" t="n"/>
      <c r="AA148" s="295" t="n"/>
      <c r="AB148" s="295" t="n"/>
    </row>
    <row r="149" ht="13.5" customHeight="1" s="261">
      <c r="L149" s="455" t="n"/>
      <c r="M149" s="456" t="n"/>
      <c r="N149" s="456" t="n"/>
      <c r="Z149" s="455" t="n"/>
      <c r="AA149" s="295" t="n"/>
      <c r="AB149" s="295" t="n"/>
    </row>
    <row r="150" ht="13.5" customHeight="1" s="261">
      <c r="L150" s="455" t="n"/>
      <c r="M150" s="456" t="n"/>
      <c r="N150" s="456" t="n"/>
      <c r="Z150" s="455" t="n"/>
      <c r="AA150" s="295" t="n"/>
      <c r="AB150" s="295" t="n"/>
    </row>
    <row r="151" ht="13.5" customHeight="1" s="261">
      <c r="L151" s="455" t="n"/>
      <c r="M151" s="456" t="n"/>
      <c r="N151" s="456" t="n"/>
      <c r="Z151" s="455" t="n"/>
      <c r="AA151" s="295" t="n"/>
      <c r="AB151" s="295" t="n"/>
    </row>
    <row r="152" ht="13.5" customHeight="1" s="261">
      <c r="L152" s="455" t="n"/>
      <c r="M152" s="456" t="n"/>
      <c r="N152" s="456" t="n"/>
      <c r="Z152" s="455" t="n"/>
      <c r="AA152" s="295" t="n"/>
      <c r="AB152" s="295" t="n"/>
    </row>
    <row r="153" ht="19.5" customHeight="1" s="261">
      <c r="A153" s="264" t="inlineStr">
        <is>
          <t>SANTA CATARINA</t>
        </is>
      </c>
      <c r="B153" s="397" t="n"/>
      <c r="L153" s="455" t="n"/>
      <c r="M153" s="456" t="n"/>
      <c r="N153" s="456" t="n"/>
      <c r="Z153" s="455" t="n"/>
      <c r="AA153" s="295" t="n"/>
      <c r="AB153" s="295" t="n"/>
    </row>
    <row r="154" ht="17.25" customHeight="1" s="261">
      <c r="B154" s="265" t="n">
        <v>2018</v>
      </c>
      <c r="C154" s="266" t="n"/>
      <c r="D154" s="266" t="n"/>
      <c r="F154" s="265" t="n">
        <v>2019</v>
      </c>
      <c r="G154" s="266" t="n"/>
      <c r="H154" s="266" t="n"/>
      <c r="L154" s="265" t="n">
        <v>2020</v>
      </c>
      <c r="M154" s="266" t="n"/>
      <c r="N154" s="266" t="n"/>
      <c r="Z154" s="455" t="n"/>
      <c r="AA154" s="295" t="n"/>
      <c r="AB154" s="295" t="n"/>
    </row>
    <row r="155" ht="15" customHeight="1" s="261">
      <c r="B155" s="268" t="n"/>
      <c r="C155" s="269" t="inlineStr">
        <is>
          <t>US$</t>
        </is>
      </c>
      <c r="D155" s="269" t="inlineStr">
        <is>
          <t>Kg</t>
        </is>
      </c>
      <c r="F155" s="268" t="n"/>
      <c r="G155" s="269" t="inlineStr">
        <is>
          <t>US$</t>
        </is>
      </c>
      <c r="H155" s="269" t="inlineStr">
        <is>
          <t>Kg</t>
        </is>
      </c>
      <c r="L155" s="268" t="n"/>
      <c r="M155" s="269" t="inlineStr">
        <is>
          <t>US$</t>
        </is>
      </c>
      <c r="N155" s="269" t="inlineStr">
        <is>
          <t>Kg</t>
        </is>
      </c>
      <c r="Z155" s="455" t="n"/>
      <c r="AA155" s="295" t="n"/>
      <c r="AB155" s="295" t="n"/>
    </row>
    <row r="156" ht="15" customHeight="1" s="261">
      <c r="B156" s="271" t="inlineStr">
        <is>
          <t>Jan/18</t>
        </is>
      </c>
      <c r="C156" s="260" t="n">
        <v>51277120</v>
      </c>
      <c r="D156" s="260" t="n">
        <v>24994955</v>
      </c>
      <c r="F156" s="271" t="inlineStr">
        <is>
          <t>Jan/19</t>
        </is>
      </c>
      <c r="G156" s="260" t="n">
        <v>52661933</v>
      </c>
      <c r="H156" s="260" t="n">
        <v>29291406</v>
      </c>
      <c r="L156" s="271" t="inlineStr">
        <is>
          <t>Jan/20</t>
        </is>
      </c>
      <c r="M156" s="260" t="n">
        <v>91681897</v>
      </c>
      <c r="N156" s="260" t="n">
        <v>38529838</v>
      </c>
      <c r="Z156" s="455" t="n"/>
      <c r="AA156" s="295" t="n"/>
      <c r="AB156" s="295" t="n"/>
    </row>
    <row r="157" ht="15" customHeight="1" s="261">
      <c r="B157" s="271" t="inlineStr">
        <is>
          <t>Fev/18</t>
        </is>
      </c>
      <c r="C157" s="260" t="n">
        <v>41815184</v>
      </c>
      <c r="D157" s="260" t="n">
        <v>20003594</v>
      </c>
      <c r="F157" s="271" t="inlineStr">
        <is>
          <t>Fev/19</t>
        </is>
      </c>
      <c r="G157" s="260" t="n">
        <v>58719216</v>
      </c>
      <c r="H157" s="260" t="n">
        <v>32499973</v>
      </c>
      <c r="L157" s="271" t="inlineStr">
        <is>
          <t>Fev/20</t>
        </is>
      </c>
      <c r="M157" s="260" t="n">
        <v>80657523</v>
      </c>
      <c r="N157" s="260" t="n">
        <v>35025744</v>
      </c>
      <c r="Z157" s="455" t="n"/>
      <c r="AA157" s="295" t="n"/>
      <c r="AB157" s="295" t="n"/>
    </row>
    <row r="158" ht="15" customHeight="1" s="261">
      <c r="B158" s="271" t="inlineStr">
        <is>
          <t>Mar/18</t>
        </is>
      </c>
      <c r="C158" s="260" t="n">
        <v>51036922</v>
      </c>
      <c r="D158" s="260" t="n">
        <v>25578974</v>
      </c>
      <c r="F158" s="271" t="inlineStr">
        <is>
          <t>Mar/19</t>
        </is>
      </c>
      <c r="G158" s="260" t="n">
        <v>62567043</v>
      </c>
      <c r="H158" s="260" t="n">
        <v>32891253</v>
      </c>
      <c r="L158" s="271" t="inlineStr">
        <is>
          <t>Mar/20</t>
        </is>
      </c>
      <c r="M158" s="260" t="n">
        <v>85523064</v>
      </c>
      <c r="N158" s="260" t="n">
        <v>37652319</v>
      </c>
      <c r="Z158" s="455" t="n"/>
      <c r="AA158" s="295" t="n"/>
      <c r="AB158" s="295" t="n"/>
    </row>
    <row r="159" ht="15" customHeight="1" s="261">
      <c r="B159" s="271" t="inlineStr">
        <is>
          <t>Abr/18</t>
        </is>
      </c>
      <c r="C159" s="260" t="n">
        <v>42950147</v>
      </c>
      <c r="D159" s="260" t="n">
        <v>21333841</v>
      </c>
      <c r="F159" s="271" t="inlineStr">
        <is>
          <t>Abr/19</t>
        </is>
      </c>
      <c r="G159" s="260" t="n">
        <v>68005030</v>
      </c>
      <c r="H159" s="260" t="n">
        <v>34519233</v>
      </c>
      <c r="L159" s="271" t="inlineStr">
        <is>
          <t>Abr/20</t>
        </is>
      </c>
      <c r="M159" s="260" t="n">
        <v>80286581</v>
      </c>
      <c r="N159" s="260" t="n">
        <v>35395022</v>
      </c>
      <c r="Z159" s="455" t="n"/>
      <c r="AA159" s="295" t="n"/>
      <c r="AB159" s="295" t="n"/>
    </row>
    <row r="160" ht="15" customHeight="1" s="261">
      <c r="B160" s="271" t="inlineStr">
        <is>
          <t>Mai/18</t>
        </is>
      </c>
      <c r="C160" s="260" t="n">
        <v>51661160</v>
      </c>
      <c r="D160" s="260" t="n">
        <v>27098968</v>
      </c>
      <c r="F160" s="271" t="inlineStr">
        <is>
          <t>Mai/19</t>
        </is>
      </c>
      <c r="G160" s="260" t="n">
        <v>78687090</v>
      </c>
      <c r="H160" s="260" t="n">
        <v>38224368</v>
      </c>
      <c r="L160" s="271" t="inlineStr">
        <is>
          <t>Mai/20</t>
        </is>
      </c>
      <c r="M160" s="260" t="n">
        <v>113613316</v>
      </c>
      <c r="N160" s="260" t="n">
        <v>51725032</v>
      </c>
      <c r="Z160" s="455" t="n"/>
      <c r="AA160" s="295" t="n"/>
      <c r="AB160" s="295" t="n"/>
    </row>
    <row r="161" ht="15" customHeight="1" s="261">
      <c r="B161" s="271" t="inlineStr">
        <is>
          <t>Jun/18</t>
        </is>
      </c>
      <c r="C161" s="260" t="n">
        <v>37331126</v>
      </c>
      <c r="D161" s="260" t="n">
        <v>20449467</v>
      </c>
      <c r="F161" s="271" t="inlineStr">
        <is>
          <t>Jun/19</t>
        </is>
      </c>
      <c r="G161" s="260" t="n">
        <v>73289194</v>
      </c>
      <c r="H161" s="260" t="n">
        <v>34801632</v>
      </c>
      <c r="L161" s="271" t="inlineStr">
        <is>
          <t>Jun/20</t>
        </is>
      </c>
      <c r="M161" s="260" t="n">
        <v>94108756</v>
      </c>
      <c r="N161" s="260" t="n">
        <v>45503421</v>
      </c>
      <c r="Z161" s="455" t="n"/>
      <c r="AA161" s="295" t="n"/>
      <c r="AB161" s="295" t="n"/>
    </row>
    <row r="162" ht="15" customHeight="1" s="261">
      <c r="B162" s="271" t="inlineStr">
        <is>
          <t>Jul/18</t>
        </is>
      </c>
      <c r="C162" s="260" t="n">
        <v>74214917</v>
      </c>
      <c r="D162" s="260" t="n">
        <v>43666065</v>
      </c>
      <c r="F162" s="271" t="inlineStr">
        <is>
          <t>Jul/19</t>
        </is>
      </c>
      <c r="G162" s="260" t="n">
        <v>77647344</v>
      </c>
      <c r="H162" s="260" t="n">
        <v>36307090</v>
      </c>
      <c r="L162" s="271" t="inlineStr">
        <is>
          <t>Jul/20</t>
        </is>
      </c>
      <c r="M162" s="260" t="n">
        <v>103394520</v>
      </c>
      <c r="N162" s="260" t="n">
        <v>51360996</v>
      </c>
      <c r="Z162" s="455" t="n"/>
      <c r="AA162" s="295" t="n"/>
      <c r="AB162" s="295" t="n"/>
    </row>
    <row r="163" ht="15" customHeight="1" s="261">
      <c r="B163" s="271" t="inlineStr">
        <is>
          <t>Ago/18</t>
        </is>
      </c>
      <c r="C163" s="260" t="n">
        <v>63784754</v>
      </c>
      <c r="D163" s="260" t="n">
        <v>37693560</v>
      </c>
      <c r="F163" s="271" t="inlineStr">
        <is>
          <t>Ago/19</t>
        </is>
      </c>
      <c r="G163" s="260" t="n">
        <v>69730749</v>
      </c>
      <c r="H163" s="260" t="n">
        <v>32771442</v>
      </c>
      <c r="L163" s="271" t="inlineStr">
        <is>
          <t>Ago/20</t>
        </is>
      </c>
      <c r="M163" s="260" t="n">
        <v>109316686</v>
      </c>
      <c r="N163" s="260" t="n">
        <v>50801596</v>
      </c>
      <c r="Z163" s="455" t="n"/>
      <c r="AA163" s="295" t="n"/>
      <c r="AB163" s="295" t="n"/>
    </row>
    <row r="164" ht="15" customHeight="1" s="261">
      <c r="B164" s="271" t="inlineStr">
        <is>
          <t>Set/18</t>
        </is>
      </c>
      <c r="C164" s="260" t="n">
        <v>54475343</v>
      </c>
      <c r="D164" s="260" t="n">
        <v>32862295</v>
      </c>
      <c r="F164" s="271" t="inlineStr">
        <is>
          <t>Set/19</t>
        </is>
      </c>
      <c r="G164" s="260" t="n">
        <v>81625717</v>
      </c>
      <c r="H164" s="260" t="n">
        <v>37107892</v>
      </c>
      <c r="L164" s="271" t="inlineStr">
        <is>
          <t>Set/20</t>
        </is>
      </c>
      <c r="M164" s="260" t="n">
        <v>97125282</v>
      </c>
      <c r="N164" s="260" t="n">
        <v>43113617</v>
      </c>
      <c r="Z164" s="455" t="n"/>
      <c r="AA164" s="295" t="n"/>
      <c r="AB164" s="295" t="n"/>
    </row>
    <row r="165" ht="15" customHeight="1" s="261">
      <c r="B165" s="271" t="inlineStr">
        <is>
          <t>Out/18</t>
        </is>
      </c>
      <c r="C165" s="260" t="n">
        <v>62258378</v>
      </c>
      <c r="D165" s="260" t="n">
        <v>37368184</v>
      </c>
      <c r="F165" s="271" t="inlineStr">
        <is>
          <t>Out/19</t>
        </is>
      </c>
      <c r="G165" s="260" t="n">
        <v>73491854</v>
      </c>
      <c r="H165" s="260" t="n">
        <v>34076729</v>
      </c>
      <c r="L165" s="271" t="inlineStr">
        <is>
          <t>Out/20</t>
        </is>
      </c>
      <c r="M165" s="260" t="n">
        <v>107918283</v>
      </c>
      <c r="N165" s="260" t="n">
        <v>46414303</v>
      </c>
      <c r="Z165" s="455" t="n"/>
      <c r="AA165" s="295" t="n"/>
      <c r="AB165" s="295" t="n"/>
    </row>
    <row r="166" ht="15" customHeight="1" s="261">
      <c r="B166" s="271" t="inlineStr">
        <is>
          <t>Nov/18</t>
        </is>
      </c>
      <c r="C166" s="260" t="n">
        <v>63623500</v>
      </c>
      <c r="D166" s="260" t="n">
        <v>35824135</v>
      </c>
      <c r="F166" s="271" t="inlineStr">
        <is>
          <t>Nov/19</t>
        </is>
      </c>
      <c r="G166" s="260" t="n">
        <v>80898827</v>
      </c>
      <c r="H166" s="260" t="n">
        <v>36300355</v>
      </c>
      <c r="L166" s="271" t="inlineStr">
        <is>
          <t>Nov/20</t>
        </is>
      </c>
      <c r="M166" s="260" t="n">
        <v>104873545</v>
      </c>
      <c r="N166" s="260" t="n">
        <v>43870470</v>
      </c>
      <c r="Z166" s="455" t="n"/>
      <c r="AA166" s="295" t="n"/>
      <c r="AB166" s="295" t="n"/>
    </row>
    <row r="167" ht="15" customHeight="1" s="261">
      <c r="B167" s="271" t="inlineStr">
        <is>
          <t>Dez/18</t>
        </is>
      </c>
      <c r="C167" s="260" t="n">
        <v>59568940</v>
      </c>
      <c r="D167" s="260" t="n">
        <v>33142706</v>
      </c>
      <c r="F167" s="271" t="inlineStr">
        <is>
          <t>Dez/19</t>
        </is>
      </c>
      <c r="G167" s="260" t="n">
        <v>90208037</v>
      </c>
      <c r="H167" s="260" t="n">
        <v>37812627</v>
      </c>
      <c r="L167" s="271" t="inlineStr">
        <is>
          <t>Dez/20</t>
        </is>
      </c>
      <c r="M167" s="260" t="n">
        <v>105288481</v>
      </c>
      <c r="N167" s="260" t="n">
        <v>43994680</v>
      </c>
      <c r="Z167" s="455" t="n"/>
      <c r="AA167" s="295" t="n"/>
      <c r="AB167" s="295" t="n"/>
    </row>
    <row r="168" ht="13.5" customHeight="1" s="261">
      <c r="B168" s="457" t="inlineStr">
        <is>
          <t>TOTAL</t>
        </is>
      </c>
      <c r="C168" s="275">
        <f>SUM(C156:C167)</f>
        <v/>
      </c>
      <c r="D168" s="260">
        <f>SUM(D156:D167)</f>
        <v/>
      </c>
      <c r="F168" s="457" t="inlineStr">
        <is>
          <t>TOTAL</t>
        </is>
      </c>
      <c r="G168" s="275">
        <f>SUM(G156:G167)</f>
        <v/>
      </c>
      <c r="H168" s="260">
        <f>SUM(H156:H167)</f>
        <v/>
      </c>
      <c r="L168" s="457" t="inlineStr">
        <is>
          <t>TOTAL</t>
        </is>
      </c>
      <c r="M168" s="275">
        <f>SUM(M156:M167)</f>
        <v/>
      </c>
      <c r="N168" s="260">
        <f>SUM(N156:N167)</f>
        <v/>
      </c>
      <c r="Z168" s="455" t="n"/>
      <c r="AA168" s="295" t="n"/>
      <c r="AB168" s="295" t="n"/>
    </row>
    <row r="169" ht="13.5" customHeight="1" s="261">
      <c r="Z169" s="455" t="n"/>
      <c r="AA169" s="295" t="n"/>
      <c r="AB169" s="295" t="n"/>
    </row>
    <row r="170" ht="13.5" customHeight="1" s="261">
      <c r="Z170" s="455" t="n"/>
      <c r="AA170" s="295" t="n"/>
      <c r="AB170" s="295" t="n"/>
    </row>
    <row r="171" ht="13.5" customHeight="1" s="261">
      <c r="Z171" s="455" t="n"/>
      <c r="AA171" s="295" t="n"/>
      <c r="AB171" s="295" t="n"/>
    </row>
    <row r="172" ht="13.5" customHeight="1" s="261">
      <c r="Z172" s="455" t="n"/>
      <c r="AA172" s="295" t="n"/>
      <c r="AB172" s="295" t="n"/>
    </row>
    <row r="173" ht="26.25" customHeight="1" s="261">
      <c r="A173" s="370" t="inlineStr">
        <is>
          <t>BRASIL</t>
        </is>
      </c>
      <c r="B173" s="370" t="n"/>
    </row>
    <row r="174" ht="17.25" customHeight="1" s="261">
      <c r="B174" s="265" t="n">
        <v>2018</v>
      </c>
      <c r="C174" s="266" t="n"/>
      <c r="D174" s="266" t="n"/>
      <c r="F174" s="265" t="n">
        <v>2019</v>
      </c>
      <c r="G174" s="266" t="n"/>
      <c r="H174" s="266" t="n"/>
      <c r="L174" s="265" t="n">
        <v>2020</v>
      </c>
      <c r="M174" s="266" t="n"/>
      <c r="N174" s="266" t="n"/>
    </row>
    <row r="175" ht="15" customHeight="1" s="261">
      <c r="B175" s="268" t="n"/>
      <c r="C175" s="269" t="inlineStr">
        <is>
          <t>US$</t>
        </is>
      </c>
      <c r="D175" s="269" t="inlineStr">
        <is>
          <t>Kg</t>
        </is>
      </c>
      <c r="F175" s="268" t="n"/>
      <c r="G175" s="269" t="inlineStr">
        <is>
          <t>US$</t>
        </is>
      </c>
      <c r="H175" s="269" t="inlineStr">
        <is>
          <t>Kg</t>
        </is>
      </c>
      <c r="L175" s="268" t="n"/>
      <c r="M175" s="269" t="inlineStr">
        <is>
          <t>US$</t>
        </is>
      </c>
      <c r="N175" s="269" t="inlineStr">
        <is>
          <t>Kg</t>
        </is>
      </c>
    </row>
    <row r="176" ht="15" customHeight="1" s="261">
      <c r="B176" s="271" t="inlineStr">
        <is>
          <t>Jan/18</t>
        </is>
      </c>
      <c r="C176" s="260" t="n">
        <v>110439065</v>
      </c>
      <c r="D176" s="260" t="n">
        <v>53440262</v>
      </c>
      <c r="F176" s="271" t="inlineStr">
        <is>
          <t>Jan/19</t>
        </is>
      </c>
      <c r="G176" s="260" t="n">
        <v>90791123</v>
      </c>
      <c r="H176" s="260" t="n">
        <v>47671902</v>
      </c>
      <c r="L176" s="271" t="inlineStr">
        <is>
          <t>Jan/20</t>
        </is>
      </c>
      <c r="M176" s="260" t="n">
        <v>163186329</v>
      </c>
      <c r="N176" s="260" t="n">
        <v>67673044</v>
      </c>
    </row>
    <row r="177" ht="15" customHeight="1" s="261">
      <c r="B177" s="271" t="inlineStr">
        <is>
          <t>Fev/18</t>
        </is>
      </c>
      <c r="C177" s="260" t="n">
        <v>92115868</v>
      </c>
      <c r="D177" s="260" t="n">
        <v>44142329</v>
      </c>
      <c r="F177" s="271" t="inlineStr">
        <is>
          <t>Fev/19</t>
        </is>
      </c>
      <c r="G177" s="260" t="n">
        <v>99140083</v>
      </c>
      <c r="H177" s="260" t="n">
        <v>53117504</v>
      </c>
      <c r="L177" s="271" t="inlineStr">
        <is>
          <t>Fev/20</t>
        </is>
      </c>
      <c r="M177" s="260" t="n">
        <v>154072519</v>
      </c>
      <c r="N177" s="260" t="n">
        <v>66594649</v>
      </c>
    </row>
    <row r="178" ht="15" customHeight="1" s="261">
      <c r="B178" s="271" t="inlineStr">
        <is>
          <t>Mar/18</t>
        </is>
      </c>
      <c r="C178" s="260" t="n">
        <v>116024473</v>
      </c>
      <c r="D178" s="260" t="n">
        <v>57570930</v>
      </c>
      <c r="F178" s="271" t="inlineStr">
        <is>
          <t>Mar/19</t>
        </is>
      </c>
      <c r="G178" s="260" t="n">
        <v>105395136</v>
      </c>
      <c r="H178" s="260" t="n">
        <v>54017771</v>
      </c>
      <c r="L178" s="271" t="inlineStr">
        <is>
          <t>Mar/20</t>
        </is>
      </c>
      <c r="M178" s="260" t="n">
        <v>165032799</v>
      </c>
      <c r="N178" s="260" t="n">
        <v>71212367</v>
      </c>
    </row>
    <row r="179" ht="15" customHeight="1" s="261">
      <c r="B179" s="271" t="inlineStr">
        <is>
          <t>Abr/18</t>
        </is>
      </c>
      <c r="C179" s="260" t="n">
        <v>80283304</v>
      </c>
      <c r="D179" s="260" t="n">
        <v>39576039</v>
      </c>
      <c r="F179" s="271" t="inlineStr">
        <is>
          <t>Abr/19</t>
        </is>
      </c>
      <c r="G179" s="260" t="n">
        <v>124259244</v>
      </c>
      <c r="H179" s="260" t="n">
        <v>60278278</v>
      </c>
      <c r="L179" s="271" t="inlineStr">
        <is>
          <t>Abr/20</t>
        </is>
      </c>
      <c r="M179" s="260" t="n">
        <v>163845080</v>
      </c>
      <c r="N179" s="260" t="n">
        <v>71437195</v>
      </c>
    </row>
    <row r="180" ht="15" customHeight="1" s="261">
      <c r="B180" s="271" t="inlineStr">
        <is>
          <t>Mai/18</t>
        </is>
      </c>
      <c r="C180" s="260" t="n">
        <v>91156702</v>
      </c>
      <c r="D180" s="260" t="n">
        <v>46723916</v>
      </c>
      <c r="F180" s="271" t="inlineStr">
        <is>
          <t>Mai/19</t>
        </is>
      </c>
      <c r="G180" s="260" t="n">
        <v>143789736</v>
      </c>
      <c r="H180" s="260" t="n">
        <v>66652699</v>
      </c>
      <c r="L180" s="271" t="inlineStr">
        <is>
          <t>Mai/20</t>
        </is>
      </c>
      <c r="M180" s="260" t="n">
        <v>226110148</v>
      </c>
      <c r="N180" s="260" t="n">
        <v>100578803</v>
      </c>
    </row>
    <row r="181" ht="15" customHeight="1" s="261">
      <c r="B181" s="271" t="inlineStr">
        <is>
          <t>Jun/18</t>
        </is>
      </c>
      <c r="C181" s="260" t="n">
        <v>64273673</v>
      </c>
      <c r="D181" s="260" t="n">
        <v>34328594</v>
      </c>
      <c r="F181" s="271" t="inlineStr">
        <is>
          <t>Jun/19</t>
        </is>
      </c>
      <c r="G181" s="260" t="n">
        <v>138037171</v>
      </c>
      <c r="H181" s="260" t="n">
        <v>63328867</v>
      </c>
      <c r="L181" s="271" t="inlineStr">
        <is>
          <t>Jun/20</t>
        </is>
      </c>
      <c r="M181" s="260" t="n">
        <v>196745256</v>
      </c>
      <c r="N181" s="260" t="n">
        <v>95002711</v>
      </c>
    </row>
    <row r="182" ht="15" customHeight="1" s="261">
      <c r="B182" s="271" t="inlineStr">
        <is>
          <t>Jul/18</t>
        </is>
      </c>
      <c r="C182" s="260" t="n">
        <v>117657902</v>
      </c>
      <c r="D182" s="260" t="n">
        <v>66842457</v>
      </c>
      <c r="F182" s="271" t="inlineStr">
        <is>
          <t>Jul/19</t>
        </is>
      </c>
      <c r="G182" s="260" t="n">
        <v>150420499</v>
      </c>
      <c r="H182" s="260" t="n">
        <v>68451410</v>
      </c>
      <c r="L182" s="271" t="inlineStr">
        <is>
          <t>Jul/20</t>
        </is>
      </c>
      <c r="M182" s="260" t="n">
        <v>201898368</v>
      </c>
      <c r="N182" s="260" t="n">
        <v>99286878</v>
      </c>
    </row>
    <row r="183" ht="15" customHeight="1" s="261">
      <c r="B183" s="271" t="inlineStr">
        <is>
          <t>Ago/18</t>
        </is>
      </c>
      <c r="C183" s="260" t="n">
        <v>109032375</v>
      </c>
      <c r="D183" s="260" t="n">
        <v>62966708</v>
      </c>
      <c r="F183" s="271" t="inlineStr">
        <is>
          <t>Ago/19</t>
        </is>
      </c>
      <c r="G183" s="260" t="n">
        <v>119182941</v>
      </c>
      <c r="H183" s="260" t="n">
        <v>56260396</v>
      </c>
      <c r="L183" s="271" t="inlineStr">
        <is>
          <t>Ago/20</t>
        </is>
      </c>
      <c r="M183" s="260" t="n">
        <v>208234176</v>
      </c>
      <c r="N183" s="260" t="n">
        <v>97545836</v>
      </c>
    </row>
    <row r="184" ht="15" customHeight="1" s="261">
      <c r="B184" s="271" t="inlineStr">
        <is>
          <t>Set/18</t>
        </is>
      </c>
      <c r="C184" s="260" t="n">
        <v>93705779</v>
      </c>
      <c r="D184" s="260" t="n">
        <v>55530670</v>
      </c>
      <c r="F184" s="271" t="inlineStr">
        <is>
          <t>Set/19</t>
        </is>
      </c>
      <c r="G184" s="260" t="n">
        <v>139360071</v>
      </c>
      <c r="H184" s="260" t="n">
        <v>63951177</v>
      </c>
      <c r="L184" s="271" t="inlineStr">
        <is>
          <t>Set/20</t>
        </is>
      </c>
      <c r="M184" s="260" t="n">
        <v>187183400</v>
      </c>
      <c r="N184" s="260" t="n">
        <v>85100041</v>
      </c>
    </row>
    <row r="185" ht="15" customHeight="1" s="261">
      <c r="B185" s="271" t="inlineStr">
        <is>
          <t>Out/18</t>
        </is>
      </c>
      <c r="C185" s="260" t="n">
        <v>107236983</v>
      </c>
      <c r="D185" s="260" t="n">
        <v>61650166</v>
      </c>
      <c r="F185" s="271" t="inlineStr">
        <is>
          <t>Out/19</t>
        </is>
      </c>
      <c r="G185" s="260" t="n">
        <v>158983603</v>
      </c>
      <c r="H185" s="260" t="n">
        <v>71789502</v>
      </c>
      <c r="L185" s="271" t="inlineStr">
        <is>
          <t>Out/20</t>
        </is>
      </c>
      <c r="M185" s="260" t="n">
        <v>198271311</v>
      </c>
      <c r="N185" s="260" t="n">
        <v>87388346</v>
      </c>
    </row>
    <row r="186" ht="15" customHeight="1" s="261">
      <c r="B186" s="271" t="inlineStr">
        <is>
          <t>Nov/18</t>
        </is>
      </c>
      <c r="C186" s="260" t="n">
        <v>103435994</v>
      </c>
      <c r="D186" s="260" t="n">
        <v>57586794</v>
      </c>
      <c r="F186" s="271" t="inlineStr">
        <is>
          <t>Nov/19</t>
        </is>
      </c>
      <c r="G186" s="260" t="n">
        <v>148386070</v>
      </c>
      <c r="H186" s="260" t="n">
        <v>65572831</v>
      </c>
      <c r="L186" s="271" t="inlineStr">
        <is>
          <t>Nov/20</t>
        </is>
      </c>
      <c r="M186" s="260" t="n">
        <v>201537230</v>
      </c>
      <c r="N186" s="260" t="n">
        <v>86270168</v>
      </c>
    </row>
    <row r="187" ht="15" customHeight="1" s="261">
      <c r="B187" s="271" t="inlineStr">
        <is>
          <t>Dez/18</t>
        </is>
      </c>
      <c r="C187" s="260" t="n">
        <v>104141403</v>
      </c>
      <c r="D187" s="260" t="n">
        <v>55066756</v>
      </c>
      <c r="F187" s="271" t="inlineStr">
        <is>
          <t>Dez/19</t>
        </is>
      </c>
      <c r="G187" s="260" t="n">
        <v>182099068</v>
      </c>
      <c r="H187" s="260" t="n">
        <v>74519627</v>
      </c>
      <c r="L187" s="271" t="inlineStr">
        <is>
          <t>Dez/20</t>
        </is>
      </c>
      <c r="M187" s="260" t="n">
        <v>188161233</v>
      </c>
      <c r="N187" s="260" t="n">
        <v>82033278</v>
      </c>
    </row>
    <row r="188" ht="15" customHeight="1" s="261">
      <c r="B188" s="274" t="inlineStr">
        <is>
          <t>TOTAL</t>
        </is>
      </c>
      <c r="C188" s="275">
        <f>SUM(C176:C187)</f>
        <v/>
      </c>
      <c r="D188" s="260">
        <f>SUM(D176:D187)</f>
        <v/>
      </c>
      <c r="F188" s="274" t="inlineStr">
        <is>
          <t>TOTAL</t>
        </is>
      </c>
      <c r="G188" s="275">
        <f>SUM(G176:G187)</f>
        <v/>
      </c>
      <c r="H188" s="260">
        <f>SUM(H176:H187)</f>
        <v/>
      </c>
      <c r="L188" s="274" t="inlineStr">
        <is>
          <t>TOTAL</t>
        </is>
      </c>
      <c r="M188" s="275">
        <f>SUM(M176:M187)</f>
        <v/>
      </c>
      <c r="N188" s="260">
        <f>SUM(N176:N187)</f>
        <v/>
      </c>
    </row>
  </sheetData>
  <mergeCells count="22">
    <mergeCell ref="E22:F23"/>
    <mergeCell ref="G22:H23"/>
    <mergeCell ref="B61:C61"/>
    <mergeCell ref="E61:F61"/>
    <mergeCell ref="H61:I61"/>
    <mergeCell ref="M61:N61"/>
    <mergeCell ref="P61:Q61"/>
    <mergeCell ref="S61:T61"/>
    <mergeCell ref="X61:Y61"/>
    <mergeCell ref="AA61:AB61"/>
    <mergeCell ref="AD61:AE61"/>
    <mergeCell ref="E101:F102"/>
    <mergeCell ref="G101:H102"/>
    <mergeCell ref="B127:C127"/>
    <mergeCell ref="E127:F127"/>
    <mergeCell ref="H127:I127"/>
    <mergeCell ref="M127:N127"/>
    <mergeCell ref="P127:Q127"/>
    <mergeCell ref="S127:T127"/>
    <mergeCell ref="X127:Y127"/>
    <mergeCell ref="AA127:AB127"/>
    <mergeCell ref="AD127:AE127"/>
  </mergeCells>
  <conditionalFormatting sqref="H63:I72 S63:T72 AD63:AE72 AD129:AE138 S129:T138 H129:I138">
    <cfRule type="cellIs" rank="0" priority="2" equalAverage="0" operator="lessThan" aboveAverage="0" dxfId="1" text="" percent="0" bottom="0">
      <formula>0</formula>
    </cfRule>
    <cfRule type="cellIs" rank="0" priority="3" equalAverage="0" operator="greaterThan" aboveAverage="0" dxfId="0" text="" percent="0" bottom="0">
      <formula>0</formula>
    </cfRule>
  </conditionalFormatting>
  <conditionalFormatting sqref="P54:Q54">
    <cfRule type="cellIs" rank="0" priority="4" equalAverage="0" operator="greaterThan" aboveAverage="0" dxfId="0" text="" percent="0" bottom="0">
      <formula>0</formula>
    </cfRule>
    <cfRule type="cellIs" rank="0" priority="5" equalAverage="0" operator="lessThan" aboveAverage="0" dxfId="1" text="" percent="0" bottom="0">
      <formula>0</formula>
    </cfRule>
  </conditionalFormatting>
  <conditionalFormatting sqref="P49:Q49">
    <cfRule type="cellIs" rank="0" priority="6" equalAverage="0" operator="greaterThan" aboveAverage="0" dxfId="0" text="" percent="0" bottom="0">
      <formula>0</formula>
    </cfRule>
    <cfRule type="cellIs" rank="0" priority="7" equalAverage="0" operator="lessThan" aboveAverage="0" dxfId="1" text="" percent="0" bottom="0">
      <formula>0</formula>
    </cfRule>
  </conditionalFormatting>
  <conditionalFormatting sqref="G27:H27">
    <cfRule type="cellIs" rank="0" priority="8" equalAverage="0" operator="lessThan" aboveAverage="0" dxfId="1" text="" percent="0" bottom="0">
      <formula>0</formula>
    </cfRule>
    <cfRule type="cellIs" rank="0" priority="9" equalAverage="0" operator="lessThan" aboveAverage="0" dxfId="2" text="" percent="0" bottom="0">
      <formula>0</formula>
    </cfRule>
    <cfRule type="cellIs" rank="0" priority="10" equalAverage="0" operator="greaterThan" aboveAverage="0" dxfId="0" text="" percent="0" bottom="0">
      <formula>0</formula>
    </cfRule>
  </conditionalFormatting>
  <conditionalFormatting sqref="E28:H28">
    <cfRule type="cellIs" rank="0" priority="11" equalAverage="0" operator="lessThan" aboveAverage="0" dxfId="1" text="" percent="0" bottom="0">
      <formula>0</formula>
    </cfRule>
    <cfRule type="cellIs" rank="0" priority="12" equalAverage="0" operator="lessThan" aboveAverage="0" dxfId="2" text="" percent="0" bottom="0">
      <formula>0</formula>
    </cfRule>
    <cfRule type="cellIs" rank="0" priority="13" equalAverage="0" operator="greaterThan" aboveAverage="0" dxfId="0" text="" percent="0" bottom="0">
      <formula>0</formula>
    </cfRule>
  </conditionalFormatting>
  <conditionalFormatting sqref="G26:H26">
    <cfRule type="cellIs" rank="0" priority="14" equalAverage="0" operator="lessThan" aboveAverage="0" dxfId="1" text="" percent="0" bottom="0">
      <formula>0</formula>
    </cfRule>
    <cfRule type="cellIs" rank="0" priority="15" equalAverage="0" operator="lessThan" aboveAverage="0" dxfId="2" text="" percent="0" bottom="0">
      <formula>0</formula>
    </cfRule>
    <cfRule type="cellIs" rank="0" priority="16" equalAverage="0" operator="greaterThan" aboveAverage="0" dxfId="0" text="" percent="0" bottom="0">
      <formula>0</formula>
    </cfRule>
  </conditionalFormatting>
  <conditionalFormatting sqref="G25:H25">
    <cfRule type="cellIs" rank="0" priority="17" equalAverage="0" operator="lessThan" aboveAverage="0" dxfId="1" text="" percent="0" bottom="0">
      <formula>0</formula>
    </cfRule>
    <cfRule type="cellIs" rank="0" priority="18" equalAverage="0" operator="lessThan" aboveAverage="0" dxfId="2" text="" percent="0" bottom="0">
      <formula>0</formula>
    </cfRule>
    <cfRule type="cellIs" rank="0" priority="19" equalAverage="0" operator="greaterThan" aboveAverage="0" dxfId="0" text="" percent="0" bottom="0">
      <formula>0</formula>
    </cfRule>
  </conditionalFormatting>
  <conditionalFormatting sqref="E25:F25">
    <cfRule type="cellIs" rank="0" priority="20" equalAverage="0" operator="lessThan" aboveAverage="0" dxfId="1" text="" percent="0" bottom="0">
      <formula>0</formula>
    </cfRule>
    <cfRule type="cellIs" rank="0" priority="21" equalAverage="0" operator="lessThan" aboveAverage="0" dxfId="2" text="" percent="0" bottom="0">
      <formula>0</formula>
    </cfRule>
    <cfRule type="cellIs" rank="0" priority="22" equalAverage="0" operator="greaterThan" aboveAverage="0" dxfId="0" text="" percent="0" bottom="0">
      <formula>0</formula>
    </cfRule>
  </conditionalFormatting>
  <conditionalFormatting sqref="E26:F26">
    <cfRule type="cellIs" rank="0" priority="23" equalAverage="0" operator="lessThan" aboveAverage="0" dxfId="1" text="" percent="0" bottom="0">
      <formula>0</formula>
    </cfRule>
    <cfRule type="cellIs" rank="0" priority="24" equalAverage="0" operator="lessThan" aboveAverage="0" dxfId="2" text="" percent="0" bottom="0">
      <formula>0</formula>
    </cfRule>
    <cfRule type="cellIs" rank="0" priority="25" equalAverage="0" operator="greaterThan" aboveAverage="0" dxfId="0" text="" percent="0" bottom="0">
      <formula>0</formula>
    </cfRule>
  </conditionalFormatting>
  <conditionalFormatting sqref="E27:F27">
    <cfRule type="cellIs" rank="0" priority="26" equalAverage="0" operator="lessThan" aboveAverage="0" dxfId="1" text="" percent="0" bottom="0">
      <formula>0</formula>
    </cfRule>
    <cfRule type="cellIs" rank="0" priority="27" equalAverage="0" operator="lessThan" aboveAverage="0" dxfId="2" text="" percent="0" bottom="0">
      <formula>0</formula>
    </cfRule>
    <cfRule type="cellIs" rank="0" priority="28" equalAverage="0" operator="greaterThan" aboveAverage="0" dxfId="0" text="" percent="0" bottom="0">
      <formula>0</formula>
    </cfRule>
  </conditionalFormatting>
  <conditionalFormatting sqref="G28:H28">
    <cfRule type="cellIs" rank="0" priority="29" equalAverage="0" operator="lessThan" aboveAverage="0" dxfId="1" text="" percent="0" bottom="0">
      <formula>0</formula>
    </cfRule>
    <cfRule type="cellIs" rank="0" priority="30" equalAverage="0" operator="lessThan" aboveAverage="0" dxfId="2" text="" percent="0" bottom="0">
      <formula>0</formula>
    </cfRule>
    <cfRule type="cellIs" rank="0" priority="31" equalAverage="0" operator="greaterThan" aboveAverage="0" dxfId="0" text="" percent="0" bottom="0">
      <formula>0</formula>
    </cfRule>
  </conditionalFormatting>
  <conditionalFormatting sqref="E29:H29">
    <cfRule type="cellIs" rank="0" priority="32" equalAverage="0" operator="lessThan" aboveAverage="0" dxfId="1" text="" percent="0" bottom="0">
      <formula>0</formula>
    </cfRule>
    <cfRule type="cellIs" rank="0" priority="33" equalAverage="0" operator="lessThan" aboveAverage="0" dxfId="2" text="" percent="0" bottom="0">
      <formula>0</formula>
    </cfRule>
    <cfRule type="cellIs" rank="0" priority="34" equalAverage="0" operator="greaterThan" aboveAverage="0" dxfId="0" text="" percent="0" bottom="0">
      <formula>0</formula>
    </cfRule>
    <cfRule type="cellIs" rank="0" priority="35" equalAverage="0" operator="lessThan" aboveAverage="0" dxfId="1" text="" percent="0" bottom="0">
      <formula>0</formula>
    </cfRule>
    <cfRule type="cellIs" rank="0" priority="36" equalAverage="0" operator="lessThan" aboveAverage="0" dxfId="2" text="" percent="0" bottom="0">
      <formula>0</formula>
    </cfRule>
    <cfRule type="cellIs" rank="0" priority="37" equalAverage="0" operator="greaterThan" aboveAverage="0" dxfId="0" text="" percent="0" bottom="0">
      <formula>0</formula>
    </cfRule>
  </conditionalFormatting>
  <conditionalFormatting sqref="E28:F28">
    <cfRule type="cellIs" rank="0" priority="38" equalAverage="0" operator="lessThan" aboveAverage="0" dxfId="1" text="" percent="0" bottom="0">
      <formula>0</formula>
    </cfRule>
    <cfRule type="cellIs" rank="0" priority="39" equalAverage="0" operator="lessThan" aboveAverage="0" dxfId="2" text="" percent="0" bottom="0">
      <formula>0</formula>
    </cfRule>
    <cfRule type="cellIs" rank="0" priority="40" equalAverage="0" operator="greaterThan" aboveAverage="0" dxfId="0" text="" percent="0" bottom="0">
      <formula>0</formula>
    </cfRule>
  </conditionalFormatting>
  <conditionalFormatting sqref="G29:H29">
    <cfRule type="cellIs" rank="0" priority="41" equalAverage="0" operator="lessThan" aboveAverage="0" dxfId="1" text="" percent="0" bottom="0">
      <formula>0</formula>
    </cfRule>
    <cfRule type="cellIs" rank="0" priority="42" equalAverage="0" operator="lessThan" aboveAverage="0" dxfId="2" text="" percent="0" bottom="0">
      <formula>0</formula>
    </cfRule>
    <cfRule type="cellIs" rank="0" priority="43" equalAverage="0" operator="greaterThan" aboveAverage="0" dxfId="0" text="" percent="0" bottom="0">
      <formula>0</formula>
    </cfRule>
  </conditionalFormatting>
  <conditionalFormatting sqref="E30:H30">
    <cfRule type="cellIs" rank="0" priority="44" equalAverage="0" operator="lessThan" aboveAverage="0" dxfId="1" text="" percent="0" bottom="0">
      <formula>0</formula>
    </cfRule>
    <cfRule type="cellIs" rank="0" priority="45" equalAverage="0" operator="lessThan" aboveAverage="0" dxfId="2" text="" percent="0" bottom="0">
      <formula>0</formula>
    </cfRule>
    <cfRule type="cellIs" rank="0" priority="46" equalAverage="0" operator="greaterThan" aboveAverage="0" dxfId="0" text="" percent="0" bottom="0">
      <formula>0</formula>
    </cfRule>
  </conditionalFormatting>
  <conditionalFormatting sqref="E29:F29">
    <cfRule type="cellIs" rank="0" priority="47" equalAverage="0" operator="lessThan" aboveAverage="0" dxfId="1" text="" percent="0" bottom="0">
      <formula>0</formula>
    </cfRule>
    <cfRule type="cellIs" rank="0" priority="48" equalAverage="0" operator="lessThan" aboveAverage="0" dxfId="2" text="" percent="0" bottom="0">
      <formula>0</formula>
    </cfRule>
    <cfRule type="cellIs" rank="0" priority="49" equalAverage="0" operator="greaterThan" aboveAverage="0" dxfId="0" text="" percent="0" bottom="0">
      <formula>0</formula>
    </cfRule>
  </conditionalFormatting>
  <conditionalFormatting sqref="G106:H106">
    <cfRule type="cellIs" rank="0" priority="50" equalAverage="0" operator="lessThan" aboveAverage="0" dxfId="1" text="" percent="0" bottom="0">
      <formula>0</formula>
    </cfRule>
    <cfRule type="cellIs" rank="0" priority="51" equalAverage="0" operator="lessThan" aboveAverage="0" dxfId="2" text="" percent="0" bottom="0">
      <formula>0</formula>
    </cfRule>
    <cfRule type="cellIs" rank="0" priority="52" equalAverage="0" operator="greaterThan" aboveAverage="0" dxfId="0" text="" percent="0" bottom="0">
      <formula>0</formula>
    </cfRule>
  </conditionalFormatting>
  <conditionalFormatting sqref="E107:H107">
    <cfRule type="cellIs" rank="0" priority="53" equalAverage="0" operator="lessThan" aboveAverage="0" dxfId="1" text="" percent="0" bottom="0">
      <formula>0</formula>
    </cfRule>
    <cfRule type="cellIs" rank="0" priority="54" equalAverage="0" operator="lessThan" aboveAverage="0" dxfId="2" text="" percent="0" bottom="0">
      <formula>0</formula>
    </cfRule>
    <cfRule type="cellIs" rank="0" priority="55" equalAverage="0" operator="greaterThan" aboveAverage="0" dxfId="0" text="" percent="0" bottom="0">
      <formula>0</formula>
    </cfRule>
  </conditionalFormatting>
  <conditionalFormatting sqref="G105:H105">
    <cfRule type="cellIs" rank="0" priority="56" equalAverage="0" operator="lessThan" aboveAverage="0" dxfId="1" text="" percent="0" bottom="0">
      <formula>0</formula>
    </cfRule>
    <cfRule type="cellIs" rank="0" priority="57" equalAverage="0" operator="lessThan" aboveAverage="0" dxfId="2" text="" percent="0" bottom="0">
      <formula>0</formula>
    </cfRule>
    <cfRule type="cellIs" rank="0" priority="58" equalAverage="0" operator="greaterThan" aboveAverage="0" dxfId="0" text="" percent="0" bottom="0">
      <formula>0</formula>
    </cfRule>
  </conditionalFormatting>
  <conditionalFormatting sqref="G104:H104">
    <cfRule type="cellIs" rank="0" priority="59" equalAverage="0" operator="lessThan" aboveAverage="0" dxfId="1" text="" percent="0" bottom="0">
      <formula>0</formula>
    </cfRule>
    <cfRule type="cellIs" rank="0" priority="60" equalAverage="0" operator="lessThan" aboveAverage="0" dxfId="2" text="" percent="0" bottom="0">
      <formula>0</formula>
    </cfRule>
    <cfRule type="cellIs" rank="0" priority="61" equalAverage="0" operator="greaterThan" aboveAverage="0" dxfId="0" text="" percent="0" bottom="0">
      <formula>0</formula>
    </cfRule>
  </conditionalFormatting>
  <conditionalFormatting sqref="E104:F104">
    <cfRule type="cellIs" rank="0" priority="62" equalAverage="0" operator="lessThan" aboveAverage="0" dxfId="1" text="" percent="0" bottom="0">
      <formula>0</formula>
    </cfRule>
    <cfRule type="cellIs" rank="0" priority="63" equalAverage="0" operator="lessThan" aboveAverage="0" dxfId="2" text="" percent="0" bottom="0">
      <formula>0</formula>
    </cfRule>
    <cfRule type="cellIs" rank="0" priority="64" equalAverage="0" operator="greaterThan" aboveAverage="0" dxfId="0" text="" percent="0" bottom="0">
      <formula>0</formula>
    </cfRule>
  </conditionalFormatting>
  <conditionalFormatting sqref="E105:F105">
    <cfRule type="cellIs" rank="0" priority="65" equalAverage="0" operator="lessThan" aboveAverage="0" dxfId="1" text="" percent="0" bottom="0">
      <formula>0</formula>
    </cfRule>
    <cfRule type="cellIs" rank="0" priority="66" equalAverage="0" operator="lessThan" aboveAverage="0" dxfId="2" text="" percent="0" bottom="0">
      <formula>0</formula>
    </cfRule>
    <cfRule type="cellIs" rank="0" priority="67" equalAverage="0" operator="greaterThan" aboveAverage="0" dxfId="0" text="" percent="0" bottom="0">
      <formula>0</formula>
    </cfRule>
  </conditionalFormatting>
  <conditionalFormatting sqref="E106:F106">
    <cfRule type="cellIs" rank="0" priority="68" equalAverage="0" operator="lessThan" aboveAverage="0" dxfId="1" text="" percent="0" bottom="0">
      <formula>0</formula>
    </cfRule>
    <cfRule type="cellIs" rank="0" priority="69" equalAverage="0" operator="lessThan" aboveAverage="0" dxfId="2" text="" percent="0" bottom="0">
      <formula>0</formula>
    </cfRule>
    <cfRule type="cellIs" rank="0" priority="70" equalAverage="0" operator="greaterThan" aboveAverage="0" dxfId="0" text="" percent="0" bottom="0">
      <formula>0</formula>
    </cfRule>
  </conditionalFormatting>
  <conditionalFormatting sqref="G107:H107">
    <cfRule type="cellIs" rank="0" priority="71" equalAverage="0" operator="lessThan" aboveAverage="0" dxfId="1" text="" percent="0" bottom="0">
      <formula>0</formula>
    </cfRule>
    <cfRule type="cellIs" rank="0" priority="72" equalAverage="0" operator="lessThan" aboveAverage="0" dxfId="2" text="" percent="0" bottom="0">
      <formula>0</formula>
    </cfRule>
    <cfRule type="cellIs" rank="0" priority="73" equalAverage="0" operator="greaterThan" aboveAverage="0" dxfId="0" text="" percent="0" bottom="0">
      <formula>0</formula>
    </cfRule>
  </conditionalFormatting>
  <conditionalFormatting sqref="E108:H108">
    <cfRule type="cellIs" rank="0" priority="74" equalAverage="0" operator="lessThan" aboveAverage="0" dxfId="1" text="" percent="0" bottom="0">
      <formula>0</formula>
    </cfRule>
    <cfRule type="cellIs" rank="0" priority="75" equalAverage="0" operator="lessThan" aboveAverage="0" dxfId="2" text="" percent="0" bottom="0">
      <formula>0</formula>
    </cfRule>
    <cfRule type="cellIs" rank="0" priority="76" equalAverage="0" operator="greaterThan" aboveAverage="0" dxfId="0" text="" percent="0" bottom="0">
      <formula>0</formula>
    </cfRule>
    <cfRule type="cellIs" rank="0" priority="77" equalAverage="0" operator="lessThan" aboveAverage="0" dxfId="1" text="" percent="0" bottom="0">
      <formula>0</formula>
    </cfRule>
    <cfRule type="cellIs" rank="0" priority="78" equalAverage="0" operator="lessThan" aboveAverage="0" dxfId="2" text="" percent="0" bottom="0">
      <formula>0</formula>
    </cfRule>
    <cfRule type="cellIs" rank="0" priority="79" equalAverage="0" operator="greaterThan" aboveAverage="0" dxfId="0" text="" percent="0" bottom="0">
      <formula>0</formula>
    </cfRule>
  </conditionalFormatting>
  <conditionalFormatting sqref="E107:F107">
    <cfRule type="cellIs" rank="0" priority="80" equalAverage="0" operator="lessThan" aboveAverage="0" dxfId="1" text="" percent="0" bottom="0">
      <formula>0</formula>
    </cfRule>
    <cfRule type="cellIs" rank="0" priority="81" equalAverage="0" operator="lessThan" aboveAverage="0" dxfId="2" text="" percent="0" bottom="0">
      <formula>0</formula>
    </cfRule>
    <cfRule type="cellIs" rank="0" priority="82" equalAverage="0" operator="greaterThan" aboveAverage="0" dxfId="0" text="" percent="0" bottom="0">
      <formula>0</formula>
    </cfRule>
  </conditionalFormatting>
  <conditionalFormatting sqref="G108:H108">
    <cfRule type="cellIs" rank="0" priority="83" equalAverage="0" operator="lessThan" aboveAverage="0" dxfId="1" text="" percent="0" bottom="0">
      <formula>0</formula>
    </cfRule>
    <cfRule type="cellIs" rank="0" priority="84" equalAverage="0" operator="lessThan" aboveAverage="0" dxfId="2" text="" percent="0" bottom="0">
      <formula>0</formula>
    </cfRule>
    <cfRule type="cellIs" rank="0" priority="85" equalAverage="0" operator="greaterThan" aboveAverage="0" dxfId="0" text="" percent="0" bottom="0">
      <formula>0</formula>
    </cfRule>
  </conditionalFormatting>
  <conditionalFormatting sqref="E109:H109">
    <cfRule type="cellIs" rank="0" priority="86" equalAverage="0" operator="lessThan" aboveAverage="0" dxfId="1" text="" percent="0" bottom="0">
      <formula>0</formula>
    </cfRule>
    <cfRule type="cellIs" rank="0" priority="87" equalAverage="0" operator="lessThan" aboveAverage="0" dxfId="2" text="" percent="0" bottom="0">
      <formula>0</formula>
    </cfRule>
    <cfRule type="cellIs" rank="0" priority="88" equalAverage="0" operator="greaterThan" aboveAverage="0" dxfId="0" text="" percent="0" bottom="0">
      <formula>0</formula>
    </cfRule>
  </conditionalFormatting>
  <conditionalFormatting sqref="E108:F108">
    <cfRule type="cellIs" rank="0" priority="89" equalAverage="0" operator="lessThan" aboveAverage="0" dxfId="1" text="" percent="0" bottom="0">
      <formula>0</formula>
    </cfRule>
    <cfRule type="cellIs" rank="0" priority="90" equalAverage="0" operator="lessThan" aboveAverage="0" dxfId="2" text="" percent="0" bottom="0">
      <formula>0</formula>
    </cfRule>
    <cfRule type="cellIs" rank="0" priority="91" equalAverage="0" operator="greaterThan" aboveAverage="0" dxfId="0" text="" percent="0" bottom="0">
      <formula>0</formula>
    </cfRule>
  </conditionalFormatting>
  <conditionalFormatting sqref="C52:D54">
    <cfRule type="cellIs" rank="0" priority="92" equalAverage="0" operator="lessThan" aboveAverage="0" dxfId="1" text="" percent="0" bottom="0">
      <formula>0</formula>
    </cfRule>
    <cfRule type="cellIs" rank="0" priority="93" equalAverage="0" operator="greaterThan" aboveAverage="0" dxfId="0" text="" percent="0" bottom="0">
      <formula>0</formula>
    </cfRule>
    <cfRule type="cellIs" rank="0" priority="94" equalAverage="0" operator="lessThan" aboveAverage="0" dxfId="1" text="" percent="0" bottom="0">
      <formula>-0.332</formula>
    </cfRule>
    <cfRule type="cellIs" rank="0" priority="95" equalAverage="0" operator="lessThan" aboveAverage="0" dxfId="2" text="" percent="0" bottom="0">
      <formula>0</formula>
    </cfRule>
    <cfRule type="cellIs" rank="0" priority="96" equalAverage="0" operator="greaterThan" aboveAverage="0" dxfId="3" text="" percent="0" bottom="0">
      <formula>0</formula>
    </cfRule>
  </conditionalFormatting>
  <conditionalFormatting sqref="C40:D40">
    <cfRule type="cellIs" rank="0" priority="97" equalAverage="0" operator="lessThan" aboveAverage="0" dxfId="1" text="" percent="0" bottom="0">
      <formula>0</formula>
    </cfRule>
    <cfRule type="cellIs" rank="0" priority="98" equalAverage="0" operator="greaterThan" aboveAverage="0" dxfId="0" text="" percent="0" bottom="0">
      <formula>0</formula>
    </cfRule>
    <cfRule type="cellIs" rank="0" priority="99" equalAverage="0" operator="greaterThan" aboveAverage="0" dxfId="0" text="" percent="0" bottom="0">
      <formula>0</formula>
    </cfRule>
  </conditionalFormatting>
  <conditionalFormatting sqref="C119:D119">
    <cfRule type="cellIs" rank="0" priority="100" equalAverage="0" operator="lessThan" aboveAverage="0" dxfId="1" text="" percent="0" bottom="0">
      <formula>0</formula>
    </cfRule>
    <cfRule type="cellIs" rank="0" priority="101" equalAverage="0" operator="greaterThan" aboveAverage="0" dxfId="0" text="" percent="0" bottom="0">
      <formula>0</formula>
    </cfRule>
    <cfRule type="cellIs" rank="0" priority="102" equalAverage="0" operator="greaterThan" aboveAverage="0" dxfId="0" text="" percent="0" bottom="0">
      <formula>0</formula>
    </cfRule>
  </conditionalFormatting>
  <hyperlinks>
    <hyperlink ref="A2" display="http://comexstat.mdic.gov.br/pt/geral/53275" r:id="rId1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landscape" paperSize="9" scale="100" fitToHeight="1" fitToWidth="1" pageOrder="downThenOver" blackAndWhite="0" draft="0" horizontalDpi="300" verticalDpi="300" copies="1"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G192"/>
  <sheetViews>
    <sheetView showFormulas="0" showGridLines="1" showRowColHeaders="1" showZeros="1" rightToLeft="0" tabSelected="0" showOutlineSymbols="1" defaultGridColor="1" view="normal" topLeftCell="A7" colorId="64" zoomScale="90" zoomScaleNormal="90" zoomScalePageLayoutView="100" workbookViewId="0">
      <selection pane="topLeft" activeCell="C25" activeCellId="1" sqref="C104:D110 C25"/>
    </sheetView>
  </sheetViews>
  <sheetFormatPr baseColWidth="8" defaultColWidth="8.58984375" defaultRowHeight="13.5" zeroHeight="0" outlineLevelRow="0"/>
  <cols>
    <col width="27.27" customWidth="1" style="260" min="1" max="1"/>
    <col width="19.72" customWidth="1" style="260" min="2" max="2"/>
    <col width="18.18" customWidth="1" style="260" min="3" max="3"/>
    <col width="15.81" customWidth="1" style="260" min="4" max="4"/>
    <col width="17" customWidth="1" style="260" min="5" max="5"/>
    <col width="12.71" customWidth="1" style="260" min="6" max="6"/>
    <col width="14.72" customWidth="1" style="260" min="7" max="7"/>
    <col width="15.45" customWidth="1" style="260" min="8" max="8"/>
    <col width="13.82" customWidth="1" style="260" min="9" max="9"/>
    <col width="10.46" customWidth="1" style="260" min="10" max="10"/>
    <col width="7.54" customWidth="1" style="260" min="11" max="11"/>
    <col width="15.81" customWidth="1" style="260" min="12" max="12"/>
    <col width="15.54" customWidth="1" style="260" min="13" max="13"/>
    <col width="14.28" customWidth="1" style="260" min="14" max="14"/>
    <col width="10.73" customWidth="1" style="260" min="15" max="15"/>
    <col width="15.81" customWidth="1" style="260" min="16" max="16"/>
    <col width="15.72" customWidth="1" style="260" min="17" max="17"/>
    <col width="14.81" customWidth="1" style="260" min="19" max="19"/>
    <col width="11.18" customWidth="1" style="260" min="20" max="20"/>
    <col width="5.16" customWidth="1" style="260" min="22" max="22"/>
    <col width="20.18" customWidth="1" style="260" min="23" max="23"/>
    <col width="14.72" customWidth="1" style="260" min="24" max="24"/>
    <col width="13.02" customWidth="1" style="260" min="25" max="25"/>
    <col width="15.18" customWidth="1" style="260" min="27" max="27"/>
    <col width="12.56" customWidth="1" style="260" min="28" max="28"/>
    <col width="10.46" customWidth="1" style="260" min="30" max="30"/>
    <col width="10.54" customWidth="1" style="260" min="31" max="31"/>
  </cols>
  <sheetData>
    <row r="1" ht="28.5" customHeight="1" s="261">
      <c r="A1" s="396" t="inlineStr">
        <is>
          <t>EXPORTAÇÕES CATARINENSES DE CARNE BOVINA</t>
        </is>
      </c>
    </row>
    <row r="2" ht="13.5" customHeight="1" s="261">
      <c r="A2" s="260" t="inlineStr">
        <is>
          <t>http://comexstat.mdic.gov.br/pt/geral/53276</t>
        </is>
      </c>
      <c r="U2" s="263" t="inlineStr">
        <is>
          <t>Jan</t>
        </is>
      </c>
    </row>
    <row r="3" ht="13.5" customHeight="1" s="261">
      <c r="U3" s="263" t="inlineStr">
        <is>
          <t>Fev</t>
        </is>
      </c>
    </row>
    <row r="4" ht="13.5" customHeight="1" s="261">
      <c r="U4" s="263" t="inlineStr">
        <is>
          <t>Mar</t>
        </is>
      </c>
    </row>
    <row r="5" ht="19.5" customHeight="1" s="261">
      <c r="A5" s="264" t="inlineStr">
        <is>
          <t>SANTA CATARINA</t>
        </is>
      </c>
      <c r="B5" s="397" t="n"/>
      <c r="U5" s="263" t="inlineStr">
        <is>
          <t>Abr</t>
        </is>
      </c>
    </row>
    <row r="6" ht="17.25" customHeight="1" s="261">
      <c r="B6" s="265" t="n">
        <v>2021</v>
      </c>
      <c r="C6" s="266" t="n"/>
      <c r="D6" s="266" t="n"/>
      <c r="E6" s="267" t="n"/>
      <c r="F6" s="267" t="n"/>
      <c r="G6" s="266" t="n"/>
      <c r="H6" s="458" t="n"/>
      <c r="I6" s="266" t="n"/>
      <c r="U6" s="263" t="inlineStr">
        <is>
          <t>Mai</t>
        </is>
      </c>
    </row>
    <row r="7" ht="15" customHeight="1" s="261">
      <c r="B7" s="268" t="n"/>
      <c r="C7" s="269" t="inlineStr">
        <is>
          <t>US$</t>
        </is>
      </c>
      <c r="D7" s="269" t="inlineStr">
        <is>
          <t>Kg</t>
        </is>
      </c>
      <c r="E7" s="270" t="n"/>
      <c r="F7" s="270" t="n"/>
      <c r="G7" s="266" t="n"/>
      <c r="H7" s="266" t="n"/>
      <c r="I7" s="266" t="n"/>
      <c r="U7" s="263" t="inlineStr">
        <is>
          <t>Jun</t>
        </is>
      </c>
    </row>
    <row r="8" ht="15" customHeight="1" s="261">
      <c r="B8" s="271" t="inlineStr">
        <is>
          <t>Jan/21</t>
        </is>
      </c>
      <c r="C8" s="260" t="n">
        <v>576599</v>
      </c>
      <c r="D8" s="260" t="n">
        <v>152298</v>
      </c>
      <c r="E8" s="272" t="n"/>
      <c r="F8" s="272" t="n"/>
      <c r="G8" s="266" t="n"/>
      <c r="H8" s="266" t="n"/>
      <c r="I8" s="266" t="n"/>
      <c r="U8" s="263" t="inlineStr">
        <is>
          <t>Jul</t>
        </is>
      </c>
    </row>
    <row r="9" ht="15" customHeight="1" s="261">
      <c r="B9" s="271" t="inlineStr">
        <is>
          <t>Fev/21</t>
        </is>
      </c>
      <c r="C9" s="260" t="n">
        <v>1016841</v>
      </c>
      <c r="D9" s="260" t="n">
        <v>289734</v>
      </c>
      <c r="H9" s="266" t="n"/>
      <c r="I9" s="266" t="n"/>
      <c r="U9" s="263" t="inlineStr">
        <is>
          <t>Ago</t>
        </is>
      </c>
    </row>
    <row r="10" ht="15" customHeight="1" s="261">
      <c r="B10" s="271" t="inlineStr">
        <is>
          <t>Mar/21</t>
        </is>
      </c>
      <c r="C10" s="260" t="n">
        <v>987056</v>
      </c>
      <c r="D10" s="260" t="n">
        <v>256438</v>
      </c>
      <c r="H10" s="266" t="n"/>
      <c r="I10" s="266" t="n"/>
      <c r="U10" s="263" t="inlineStr">
        <is>
          <t>Set</t>
        </is>
      </c>
    </row>
    <row r="11" ht="15" customHeight="1" s="261">
      <c r="B11" s="271" t="inlineStr">
        <is>
          <t>Abr/21</t>
        </is>
      </c>
      <c r="C11" s="260" t="n">
        <v>1288280</v>
      </c>
      <c r="D11" s="260" t="n">
        <v>383613</v>
      </c>
      <c r="H11" s="266" t="n"/>
      <c r="I11" s="266" t="n"/>
      <c r="U11" s="263" t="inlineStr">
        <is>
          <t>Out</t>
        </is>
      </c>
    </row>
    <row r="12" ht="15" customHeight="1" s="261">
      <c r="B12" s="271" t="inlineStr">
        <is>
          <t>Mai/21</t>
        </is>
      </c>
      <c r="C12" s="260" t="n">
        <v>971522</v>
      </c>
      <c r="D12" s="260" t="n">
        <v>242058</v>
      </c>
      <c r="H12" s="266" t="n"/>
      <c r="I12" s="266" t="n"/>
      <c r="U12" s="263" t="inlineStr">
        <is>
          <t>Nov</t>
        </is>
      </c>
    </row>
    <row r="13" ht="15" customHeight="1" s="261">
      <c r="B13" s="271" t="inlineStr">
        <is>
          <t>Jun/21</t>
        </is>
      </c>
      <c r="C13" s="260" t="n">
        <v>1387646</v>
      </c>
      <c r="D13" s="260" t="n">
        <v>343407</v>
      </c>
      <c r="H13" s="266" t="n"/>
      <c r="I13" s="266" t="n"/>
      <c r="U13" s="263" t="inlineStr">
        <is>
          <t>Dez</t>
        </is>
      </c>
    </row>
    <row r="14" ht="15" customHeight="1" s="261">
      <c r="B14" s="271" t="inlineStr">
        <is>
          <t>Jul/21</t>
        </is>
      </c>
      <c r="C14" s="260" t="n">
        <v>1176500</v>
      </c>
      <c r="D14" s="260" t="n">
        <v>283424</v>
      </c>
      <c r="H14" s="266" t="n"/>
      <c r="I14" s="266" t="n"/>
    </row>
    <row r="15" ht="15" customHeight="1" s="261">
      <c r="B15" s="271" t="inlineStr">
        <is>
          <t>Ago/21</t>
        </is>
      </c>
      <c r="C15" s="260" t="n">
        <v>1088723</v>
      </c>
      <c r="D15" s="260" t="n">
        <v>269757</v>
      </c>
      <c r="G15" s="273" t="n"/>
      <c r="H15" s="266" t="n"/>
      <c r="I15" s="266" t="n"/>
    </row>
    <row r="16" ht="15" customHeight="1" s="261">
      <c r="B16" s="271" t="inlineStr">
        <is>
          <t>Set/21</t>
        </is>
      </c>
      <c r="C16" s="260" t="n">
        <v>850700</v>
      </c>
      <c r="D16" s="260" t="n">
        <v>234749</v>
      </c>
      <c r="G16" s="273" t="n"/>
      <c r="H16" s="266" t="n"/>
      <c r="I16" s="266" t="n"/>
    </row>
    <row r="17" ht="15" customHeight="1" s="261">
      <c r="B17" s="271" t="inlineStr">
        <is>
          <t>Out/21</t>
        </is>
      </c>
      <c r="C17" s="260" t="n">
        <v>616958</v>
      </c>
      <c r="D17" s="260" t="n">
        <v>164105</v>
      </c>
      <c r="G17" s="273" t="n"/>
      <c r="H17" s="266" t="n"/>
      <c r="I17" s="266" t="n"/>
    </row>
    <row r="18" ht="15" customHeight="1" s="261">
      <c r="B18" s="271" t="inlineStr">
        <is>
          <t>Nov/21</t>
        </is>
      </c>
      <c r="C18" s="260" t="n">
        <v>1237715</v>
      </c>
      <c r="D18" s="260" t="n">
        <v>334820</v>
      </c>
      <c r="F18" s="260" t="inlineStr">
        <is>
          <t xml:space="preserve"> </t>
        </is>
      </c>
      <c r="G18" s="273" t="n"/>
      <c r="H18" s="266" t="n"/>
      <c r="I18" s="266" t="n"/>
    </row>
    <row r="19" ht="15" customHeight="1" s="261">
      <c r="B19" s="271" t="inlineStr">
        <is>
          <t>Dez/21</t>
        </is>
      </c>
      <c r="C19" s="260" t="n">
        <v>1338235</v>
      </c>
      <c r="D19" s="260" t="n">
        <v>421447</v>
      </c>
      <c r="G19" s="273" t="n"/>
      <c r="H19" s="266" t="n"/>
      <c r="I19" s="266" t="n"/>
    </row>
    <row r="20" ht="15" customHeight="1" s="261">
      <c r="B20" s="274" t="inlineStr">
        <is>
          <t>TOTAL</t>
        </is>
      </c>
      <c r="C20" s="275">
        <f>SUM(C8:C19)</f>
        <v/>
      </c>
      <c r="D20" s="260">
        <f>SUM(D8:D19)</f>
        <v/>
      </c>
      <c r="E20" s="276" t="n"/>
      <c r="F20" s="266" t="n"/>
      <c r="G20" s="273" t="n"/>
      <c r="H20" s="266" t="n"/>
      <c r="I20" s="266" t="n"/>
    </row>
    <row r="21" ht="15" customHeight="1" s="261">
      <c r="B21" s="274" t="n"/>
      <c r="C21" s="277" t="n"/>
      <c r="E21" s="276" t="n"/>
      <c r="F21" s="266" t="n"/>
      <c r="G21" s="273" t="n"/>
      <c r="H21" s="266" t="n"/>
      <c r="I21" s="266" t="n"/>
    </row>
    <row r="22" ht="15.75" customHeight="1" s="261">
      <c r="B22" s="266" t="n"/>
      <c r="C22" s="266" t="n"/>
      <c r="E22" s="278" t="inlineStr">
        <is>
          <t>Variação em relação ao mês anterior</t>
        </is>
      </c>
      <c r="F22" s="279" t="n"/>
      <c r="G22" s="280" t="inlineStr">
        <is>
          <t>Variação em relação ao mesmo mês de 2021</t>
        </is>
      </c>
      <c r="H22" s="279" t="n"/>
      <c r="I22" s="266" t="n"/>
    </row>
    <row r="23" ht="19.5" customHeight="1" s="261">
      <c r="B23" s="281" t="n">
        <v>2022</v>
      </c>
      <c r="C23" s="266" t="n"/>
      <c r="D23" s="282" t="n"/>
      <c r="E23" s="283" t="n"/>
      <c r="F23" s="284" t="n"/>
      <c r="G23" s="283" t="n"/>
      <c r="H23" s="284" t="n"/>
      <c r="I23" s="266" t="n"/>
    </row>
    <row r="24" ht="15" customHeight="1" s="261">
      <c r="B24" s="285" t="n"/>
      <c r="C24" s="286" t="inlineStr">
        <is>
          <t>US$</t>
        </is>
      </c>
      <c r="D24" s="287" t="inlineStr">
        <is>
          <t>Kg</t>
        </is>
      </c>
      <c r="E24" s="288" t="inlineStr">
        <is>
          <t>Valor</t>
        </is>
      </c>
      <c r="F24" s="289" t="inlineStr">
        <is>
          <t>Peso</t>
        </is>
      </c>
      <c r="G24" s="290" t="inlineStr">
        <is>
          <t>Valor</t>
        </is>
      </c>
      <c r="H24" s="289" t="inlineStr">
        <is>
          <t>Peso</t>
        </is>
      </c>
      <c r="I24" s="266" t="n"/>
    </row>
    <row r="25" ht="15" customHeight="1" s="261">
      <c r="B25" s="291" t="inlineStr">
        <is>
          <t>Jan/22</t>
        </is>
      </c>
      <c r="C25" s="292" t="inlineStr">
        <is>
          <t>157507800</t>
        </is>
      </c>
      <c r="D25" s="292" t="inlineStr">
        <is>
          <t>83022303</t>
        </is>
      </c>
      <c r="E25" s="260">
        <f>(C25-C19)/C19</f>
        <v/>
      </c>
      <c r="F25" s="260">
        <f>(D25-D19)/D19</f>
        <v/>
      </c>
      <c r="G25" s="260">
        <f>(C25-C8)/C8</f>
        <v/>
      </c>
      <c r="H25" s="260">
        <f>(D25-D8)/D8</f>
        <v/>
      </c>
      <c r="I25" s="266" t="n"/>
    </row>
    <row r="26" ht="15" customHeight="1" s="261">
      <c r="B26" s="291" t="inlineStr">
        <is>
          <t>Fev/22</t>
        </is>
      </c>
      <c r="C26" s="292" t="inlineStr">
        <is>
          <t>141960573</t>
        </is>
      </c>
      <c r="D26" s="292" t="inlineStr">
        <is>
          <t>75193348</t>
        </is>
      </c>
      <c r="E26" s="260">
        <f>(C26-C25)/C25</f>
        <v/>
      </c>
      <c r="F26" s="260">
        <f>(D26-D25)/D25</f>
        <v/>
      </c>
      <c r="G26" s="260">
        <f>(C26-C9)/C9</f>
        <v/>
      </c>
      <c r="H26" s="260">
        <f>(D26-D9)/D9</f>
        <v/>
      </c>
      <c r="I26" s="266" t="n"/>
    </row>
    <row r="27" ht="15" customHeight="1" s="261">
      <c r="B27" s="291" t="inlineStr">
        <is>
          <t>Mar/22</t>
        </is>
      </c>
      <c r="C27" s="292" t="inlineStr">
        <is>
          <t>172411401</t>
        </is>
      </c>
      <c r="D27" s="292" t="inlineStr">
        <is>
          <t>88829634</t>
        </is>
      </c>
      <c r="E27" s="260">
        <f>(C27-C26)/C26</f>
        <v/>
      </c>
      <c r="F27" s="260">
        <f>(D27-D26)/D26</f>
        <v/>
      </c>
      <c r="G27" s="260">
        <f>(C27-C10)/C10</f>
        <v/>
      </c>
      <c r="H27" s="260">
        <f>(D27-D10)/D10</f>
        <v/>
      </c>
      <c r="I27" s="266" t="n"/>
    </row>
    <row r="28" ht="15" customHeight="1" s="261">
      <c r="B28" s="291" t="inlineStr">
        <is>
          <t>Abr/22</t>
        </is>
      </c>
      <c r="C28" s="292" t="inlineStr">
        <is>
          <t>188204353</t>
        </is>
      </c>
      <c r="D28" s="292" t="inlineStr">
        <is>
          <t>89405921</t>
        </is>
      </c>
      <c r="E28" s="260">
        <f>(C28-C27)/C27</f>
        <v/>
      </c>
      <c r="F28" s="260">
        <f>(D28-D27)/D27</f>
        <v/>
      </c>
      <c r="G28" s="260">
        <f>(C28-C11)/C11</f>
        <v/>
      </c>
      <c r="H28" s="260">
        <f>(D28-D11)/D11</f>
        <v/>
      </c>
      <c r="I28" s="266" t="n"/>
    </row>
    <row r="29" ht="15" customHeight="1" s="261">
      <c r="B29" s="293" t="inlineStr">
        <is>
          <t>Mai/22</t>
        </is>
      </c>
      <c r="C29" s="292" t="inlineStr">
        <is>
          <t>184855751</t>
        </is>
      </c>
      <c r="D29" s="292" t="inlineStr">
        <is>
          <t>81685587</t>
        </is>
      </c>
      <c r="E29" s="260">
        <f>(C29-C28)/C28</f>
        <v/>
      </c>
      <c r="F29" s="260">
        <f>(D29-D28)/D28</f>
        <v/>
      </c>
      <c r="G29" s="260">
        <f>(C29-C12)/C12</f>
        <v/>
      </c>
      <c r="H29" s="260">
        <f>(D29-D12)/D12</f>
        <v/>
      </c>
      <c r="I29" s="266" t="n"/>
    </row>
    <row r="30" ht="15" customHeight="1" s="261">
      <c r="B30" s="291" t="inlineStr">
        <is>
          <t>Jun/22</t>
        </is>
      </c>
      <c r="C30" s="292" t="inlineStr">
        <is>
          <t>211423945</t>
        </is>
      </c>
      <c r="D30" s="292" t="inlineStr">
        <is>
          <t>89680321</t>
        </is>
      </c>
      <c r="E30" s="260">
        <f>(C30-C29)/C29</f>
        <v/>
      </c>
      <c r="F30" s="260">
        <f>(D30-D29)/D29</f>
        <v/>
      </c>
      <c r="G30" s="260">
        <f>(C30-C13)/C13</f>
        <v/>
      </c>
      <c r="H30" s="260">
        <f>(D30-D13)/D13</f>
        <v/>
      </c>
      <c r="I30" s="266" t="n"/>
    </row>
    <row r="31" ht="15" customFormat="1" customHeight="1" s="260">
      <c r="B31" s="291" t="inlineStr">
        <is>
          <t>Jul/22</t>
        </is>
      </c>
      <c r="C31" s="292" t="n"/>
      <c r="D31" s="292" t="n"/>
      <c r="E31" s="260">
        <f>(C31-C30)/C30</f>
        <v/>
      </c>
      <c r="F31" s="260">
        <f>(D31-D30)/D30</f>
        <v/>
      </c>
      <c r="G31" s="260">
        <f>(C31-C14)/C14</f>
        <v/>
      </c>
      <c r="H31" s="260">
        <f>(D31-D14)/D14</f>
        <v/>
      </c>
      <c r="I31" s="266" t="n"/>
    </row>
    <row r="32" ht="15" customFormat="1" customHeight="1" s="260">
      <c r="A32" s="294" t="n"/>
      <c r="B32" s="291" t="inlineStr">
        <is>
          <t>Ago/22</t>
        </is>
      </c>
      <c r="C32" s="292" t="n"/>
      <c r="D32" s="292" t="n"/>
      <c r="E32" s="260">
        <f>(C32-C31)/C31</f>
        <v/>
      </c>
      <c r="F32" s="260">
        <f>(D32-D31)/D31</f>
        <v/>
      </c>
      <c r="G32" s="260">
        <f>(C32-C15)/C15</f>
        <v/>
      </c>
      <c r="H32" s="260">
        <f>(D32-D15)/D15</f>
        <v/>
      </c>
      <c r="I32" s="266" t="n"/>
    </row>
    <row r="33" ht="15" customHeight="1" s="261">
      <c r="A33" s="313" t="n"/>
      <c r="B33" s="291" t="inlineStr">
        <is>
          <t>Set/22</t>
        </is>
      </c>
      <c r="C33" s="295" t="n"/>
      <c r="D33" s="295" t="n"/>
      <c r="E33" s="260">
        <f>(C33-C32)/C32</f>
        <v/>
      </c>
      <c r="F33" s="260">
        <f>(D33-D32)/D32</f>
        <v/>
      </c>
      <c r="G33" s="260">
        <f>(C33-C16)/C16</f>
        <v/>
      </c>
      <c r="H33" s="260">
        <f>(D33-D16)/D16</f>
        <v/>
      </c>
      <c r="I33" s="266" t="n"/>
    </row>
    <row r="34" ht="15" customHeight="1" s="261">
      <c r="A34" s="313" t="inlineStr">
        <is>
          <t xml:space="preserve"> </t>
        </is>
      </c>
      <c r="B34" s="291" t="inlineStr">
        <is>
          <t>Out/22</t>
        </is>
      </c>
      <c r="C34" s="292" t="n"/>
      <c r="D34" s="292" t="n"/>
      <c r="E34" s="260">
        <f>(C34-C33)/C33</f>
        <v/>
      </c>
      <c r="F34" s="260">
        <f>(D34-D33)/D33</f>
        <v/>
      </c>
      <c r="G34" s="260">
        <f>(C34-C17)/C17</f>
        <v/>
      </c>
      <c r="H34" s="260">
        <f>(D34-D17)/D17</f>
        <v/>
      </c>
      <c r="I34" s="266" t="n"/>
    </row>
    <row r="35" ht="15" customHeight="1" s="261">
      <c r="B35" s="291" t="inlineStr">
        <is>
          <t>Nov/22</t>
        </is>
      </c>
      <c r="C35" s="292" t="n"/>
      <c r="D35" s="292" t="n"/>
      <c r="E35" s="260">
        <f>(C35-C34)/C34</f>
        <v/>
      </c>
      <c r="F35" s="260">
        <f>(D35-D34)/D34</f>
        <v/>
      </c>
      <c r="G35" s="260">
        <f>(C35-C18)/C18</f>
        <v/>
      </c>
      <c r="H35" s="260">
        <f>(D35-D18)/D18</f>
        <v/>
      </c>
      <c r="I35" s="266" t="n"/>
    </row>
    <row r="36" ht="15" customHeight="1" s="261">
      <c r="B36" s="291" t="inlineStr">
        <is>
          <t>Dez/22</t>
        </is>
      </c>
      <c r="C36" s="292" t="n"/>
      <c r="D36" s="292" t="n"/>
      <c r="E36" s="260">
        <f>(C36-C35)/C35</f>
        <v/>
      </c>
      <c r="F36" s="260">
        <f>(D36-D35)/D35</f>
        <v/>
      </c>
      <c r="G36" s="260">
        <f>(C36-C19)/C19</f>
        <v/>
      </c>
      <c r="H36" s="260">
        <f>(D36-D19)/D19</f>
        <v/>
      </c>
      <c r="I36" s="266" t="n"/>
    </row>
    <row r="37" ht="15" customHeight="1" s="261">
      <c r="B37" s="266" t="n"/>
      <c r="C37" s="266" t="n"/>
      <c r="D37" s="266" t="n"/>
      <c r="E37" s="266" t="n"/>
      <c r="F37" s="266" t="n"/>
      <c r="G37" s="266" t="n"/>
      <c r="H37" s="266" t="n"/>
      <c r="I37" s="266" t="n"/>
    </row>
    <row r="38" ht="15" customHeight="1" s="261">
      <c r="B38" s="296" t="inlineStr">
        <is>
          <t>Acumulado no ano:</t>
        </is>
      </c>
      <c r="C38" s="297">
        <f>SUM(C25:C36)</f>
        <v/>
      </c>
      <c r="D38" s="298">
        <f>SUM(D25:D36)</f>
        <v/>
      </c>
      <c r="E38" s="266" t="n"/>
      <c r="F38" s="266" t="n"/>
      <c r="G38" s="266" t="n"/>
      <c r="H38" s="266" t="n"/>
      <c r="I38" s="266" t="n"/>
    </row>
    <row r="39" ht="15" customHeight="1" s="261">
      <c r="B39" s="266" t="n"/>
      <c r="C39" s="266" t="n"/>
      <c r="D39" s="266" t="n"/>
      <c r="E39" s="266" t="n"/>
      <c r="F39" s="299" t="inlineStr">
        <is>
          <t>Participação de SC no total nacional (do último mês)</t>
        </is>
      </c>
      <c r="H39" s="266" t="n"/>
      <c r="I39" s="266" t="n"/>
    </row>
    <row r="40" ht="13.5" customHeight="1" s="261">
      <c r="B40" s="300">
        <f>FRANGOS!B40</f>
        <v/>
      </c>
      <c r="C40" s="260">
        <f>(C38/(C8+C9+C10+C11+C12+C13))-1</f>
        <v/>
      </c>
      <c r="D40" s="260">
        <f>(D38/(D8+D9+D10+D11+D12+D13))-1</f>
        <v/>
      </c>
      <c r="G40" s="301" t="inlineStr">
        <is>
          <t>Valor</t>
        </is>
      </c>
      <c r="H40" s="301" t="inlineStr">
        <is>
          <t>Qtidade</t>
        </is>
      </c>
    </row>
    <row r="41" ht="13.5" customHeight="1" s="261">
      <c r="G41" s="260">
        <f>C30/C49</f>
        <v/>
      </c>
      <c r="H41" s="260">
        <f>D30/D49</f>
        <v/>
      </c>
    </row>
    <row r="43" ht="15" customHeight="1" s="261">
      <c r="F43" s="302" t="inlineStr">
        <is>
          <t>Participação de SC no total nacional (total de 2022)</t>
        </is>
      </c>
      <c r="H43" s="266" t="n"/>
    </row>
    <row r="44" ht="13.5" customHeight="1" s="261">
      <c r="G44" s="301" t="inlineStr">
        <is>
          <t>Valor</t>
        </is>
      </c>
      <c r="H44" s="301" t="inlineStr">
        <is>
          <t>Qtidade</t>
        </is>
      </c>
    </row>
    <row r="45" ht="13.5" customHeight="1" s="261">
      <c r="G45" s="260">
        <f>C38/C50</f>
        <v/>
      </c>
      <c r="H45" s="260">
        <f>D38/D50</f>
        <v/>
      </c>
    </row>
    <row r="46" ht="17.25" customHeight="1" s="261">
      <c r="A46" s="304" t="n"/>
      <c r="B46" s="305" t="n"/>
      <c r="C46" s="305" t="n"/>
      <c r="D46" s="305" t="n"/>
      <c r="E46" s="306" t="n"/>
      <c r="J46" s="405" t="n"/>
      <c r="K46" s="406" t="n"/>
      <c r="L46" s="405" t="n"/>
      <c r="M46" s="405" t="n"/>
    </row>
    <row r="47" ht="17.25" customHeight="1" s="261">
      <c r="A47" s="307" t="n"/>
      <c r="B47" s="308" t="inlineStr">
        <is>
          <t>Exportações de CARNE BOVINA do BRASIL</t>
        </is>
      </c>
      <c r="E47" s="309" t="n"/>
      <c r="G47" s="310" t="inlineStr">
        <is>
          <t>Participação em 2021:</t>
        </is>
      </c>
      <c r="J47" s="411" t="n"/>
      <c r="K47" s="412" t="n"/>
      <c r="L47" s="413" t="n"/>
      <c r="M47" s="413" t="n"/>
    </row>
    <row r="48" ht="13.5" customHeight="1" s="261">
      <c r="A48" s="307" t="n"/>
      <c r="C48" s="311" t="inlineStr">
        <is>
          <t>Valor (US$)</t>
        </is>
      </c>
      <c r="D48" s="311" t="inlineStr">
        <is>
          <t>Qtidade (kg)</t>
        </is>
      </c>
      <c r="E48" s="309" t="n"/>
      <c r="G48" s="301" t="inlineStr">
        <is>
          <t>Valor</t>
        </is>
      </c>
      <c r="H48" s="301" t="inlineStr">
        <is>
          <t>Qtidade</t>
        </is>
      </c>
      <c r="J48" s="411" t="n"/>
      <c r="K48" s="419" t="n"/>
      <c r="L48" s="413" t="n"/>
      <c r="M48" s="413" t="n"/>
      <c r="P48" s="459" t="n"/>
    </row>
    <row r="49" ht="13.5" customHeight="1" s="261">
      <c r="A49" s="307" t="n"/>
      <c r="B49" s="312">
        <f>FRANGOS!B49</f>
        <v/>
      </c>
      <c r="C49" s="260">
        <f>C109</f>
        <v/>
      </c>
      <c r="D49" s="260">
        <f>D109</f>
        <v/>
      </c>
      <c r="E49" s="309" t="n"/>
      <c r="G49" s="260">
        <f>C20/C99</f>
        <v/>
      </c>
      <c r="H49" s="260">
        <f>D20/D99</f>
        <v/>
      </c>
      <c r="J49" s="411" t="n"/>
      <c r="K49" s="419" t="n"/>
      <c r="P49" s="301" t="n"/>
      <c r="Q49" s="301" t="n"/>
    </row>
    <row r="50" ht="13.5" customHeight="1" s="261">
      <c r="A50" s="307" t="n"/>
      <c r="B50" s="300" t="inlineStr">
        <is>
          <t>Total de 2021</t>
        </is>
      </c>
      <c r="C50" s="313">
        <f>C117</f>
        <v/>
      </c>
      <c r="D50" s="294">
        <f>D117</f>
        <v/>
      </c>
      <c r="E50" s="309" t="n"/>
      <c r="J50" s="411" t="n"/>
      <c r="K50" s="405" t="n"/>
      <c r="L50" s="422" t="n"/>
      <c r="M50" s="422" t="n"/>
      <c r="P50" s="426" t="n"/>
      <c r="Q50" s="426" t="n"/>
      <c r="S50" s="393" t="n"/>
    </row>
    <row r="51" ht="13.5" customHeight="1" s="261">
      <c r="A51" s="307" t="n"/>
      <c r="E51" s="309" t="n"/>
      <c r="J51" s="411" t="n"/>
      <c r="K51" s="425" t="n"/>
    </row>
    <row r="52" ht="13.5" customHeight="1" s="261">
      <c r="A52" s="307" t="n"/>
      <c r="B52" s="295" t="inlineStr">
        <is>
          <t>Var. em relação ao mês anterior:</t>
        </is>
      </c>
      <c r="C52" s="260">
        <f>E109</f>
        <v/>
      </c>
      <c r="D52" s="260">
        <f>F109</f>
        <v/>
      </c>
      <c r="E52" s="309" t="n"/>
      <c r="J52" s="411" t="n"/>
    </row>
    <row r="53" ht="15" customHeight="1" s="261">
      <c r="A53" s="307" t="n"/>
      <c r="B53" s="295" t="inlineStr">
        <is>
          <t>Var. em rel. ao mesmo mês de 2021:</t>
        </is>
      </c>
      <c r="C53" s="260">
        <f>G109</f>
        <v/>
      </c>
      <c r="D53" s="260">
        <f>H109</f>
        <v/>
      </c>
      <c r="E53" s="309" t="n"/>
      <c r="L53" s="314" t="n"/>
      <c r="M53" s="383" t="n"/>
      <c r="P53" s="459" t="n"/>
    </row>
    <row r="54" ht="15" customHeight="1" s="261">
      <c r="A54" s="315" t="n"/>
      <c r="B54" s="316" t="inlineStr">
        <is>
          <t>Var. em rel. ao acumulado no mesmo período de 2021:</t>
        </is>
      </c>
      <c r="C54" s="260">
        <f>C119</f>
        <v/>
      </c>
      <c r="D54" s="260">
        <f>D119</f>
        <v/>
      </c>
      <c r="E54" s="317" t="n"/>
      <c r="L54" s="314" t="n"/>
      <c r="M54" s="460" t="n"/>
      <c r="P54" s="301" t="n"/>
      <c r="Q54" s="301" t="n"/>
    </row>
    <row r="55" ht="15" customHeight="1" s="261">
      <c r="M55" s="366" t="n"/>
      <c r="P55" s="426" t="n"/>
      <c r="Q55" s="461" t="n"/>
    </row>
    <row r="56" ht="13.5" customHeight="1" s="261"/>
    <row r="57" ht="13.5" customHeight="1" s="261"/>
    <row r="58" ht="13.5" customHeight="1" s="261">
      <c r="A58" s="318" t="n"/>
      <c r="B58" s="319" t="n"/>
      <c r="C58" s="319" t="n"/>
      <c r="D58" s="319" t="n"/>
      <c r="E58" s="319" t="n"/>
      <c r="F58" s="319" t="n"/>
      <c r="G58" s="319" t="n"/>
      <c r="H58" s="319" t="n"/>
      <c r="I58" s="319" t="n"/>
      <c r="J58" s="320" t="n"/>
      <c r="K58" s="318" t="n"/>
      <c r="L58" s="319" t="n"/>
      <c r="M58" s="319" t="n"/>
      <c r="N58" s="319" t="n"/>
      <c r="O58" s="319" t="n"/>
      <c r="P58" s="319" t="n"/>
      <c r="Q58" s="319" t="n"/>
      <c r="R58" s="319" t="n"/>
      <c r="S58" s="319" t="n"/>
      <c r="T58" s="319" t="n"/>
      <c r="U58" s="320" t="n"/>
      <c r="V58" s="318" t="n"/>
      <c r="W58" s="319" t="n"/>
      <c r="X58" s="319" t="n"/>
      <c r="Y58" s="319" t="n"/>
      <c r="Z58" s="319" t="n"/>
      <c r="AA58" s="319" t="n"/>
      <c r="AB58" s="319" t="n"/>
      <c r="AC58" s="319" t="n"/>
      <c r="AD58" s="319" t="n"/>
      <c r="AE58" s="319" t="n"/>
      <c r="AF58" s="320" t="n"/>
    </row>
    <row r="59" ht="15" customHeight="1" s="261">
      <c r="A59" s="321" t="inlineStr">
        <is>
          <t xml:space="preserve">SANTA CATARINA </t>
        </is>
      </c>
      <c r="D59" s="295" t="n"/>
      <c r="E59" s="322" t="n"/>
      <c r="J59" s="323" t="n"/>
      <c r="K59" s="324" t="n"/>
      <c r="L59" s="325" t="inlineStr">
        <is>
          <t xml:space="preserve">SANTA CATARINA </t>
        </is>
      </c>
      <c r="R59" s="260" t="n"/>
      <c r="U59" s="323" t="n"/>
      <c r="V59" s="324" t="n"/>
      <c r="W59" s="325" t="inlineStr">
        <is>
          <t xml:space="preserve">SANTA CATARINA </t>
        </is>
      </c>
      <c r="Z59" s="260" t="n"/>
      <c r="AC59" s="260" t="n"/>
      <c r="AF59" s="323" t="n"/>
    </row>
    <row r="60" ht="15" customHeight="1" s="261">
      <c r="A60" s="326" t="inlineStr">
        <is>
          <t>ACUMULADO</t>
        </is>
      </c>
      <c r="J60" s="323" t="n"/>
      <c r="K60" s="324" t="n"/>
      <c r="L60" s="327" t="inlineStr">
        <is>
          <t>MÊS ATUAL EM RELAÇÃO AO MESMO MÊS DE 2021</t>
        </is>
      </c>
      <c r="R60" s="260" t="n"/>
      <c r="U60" s="323" t="n"/>
      <c r="V60" s="324" t="n"/>
      <c r="W60" s="267" t="inlineStr">
        <is>
          <t>MÊS ATUAL EM RELAÇÃO AO MÊS ANTERIOR</t>
        </is>
      </c>
      <c r="Z60" s="260" t="n"/>
      <c r="AC60" s="260" t="n"/>
      <c r="AF60" s="323" t="n"/>
    </row>
    <row r="61" ht="17.25" customHeight="1" s="261">
      <c r="A61" s="324" t="n"/>
      <c r="B61" s="430">
        <f>FRANGOS!B61</f>
        <v/>
      </c>
      <c r="C61" s="329" t="n"/>
      <c r="D61" s="322" t="n"/>
      <c r="E61" s="430">
        <f>FRANGOS!E61</f>
        <v/>
      </c>
      <c r="F61" s="329" t="n"/>
      <c r="G61" s="331" t="n"/>
      <c r="H61" s="332" t="inlineStr">
        <is>
          <t>Variação</t>
        </is>
      </c>
      <c r="I61" s="329" t="n"/>
      <c r="J61" s="323" t="n"/>
      <c r="K61" s="324" t="n"/>
      <c r="M61" s="328">
        <f>FRANGOS!M61</f>
        <v/>
      </c>
      <c r="N61" s="329" t="n"/>
      <c r="P61" s="328">
        <f>FRANGOS!P61</f>
        <v/>
      </c>
      <c r="Q61" s="329" t="n"/>
      <c r="R61" s="331" t="n"/>
      <c r="S61" s="332" t="inlineStr">
        <is>
          <t>Variação</t>
        </is>
      </c>
      <c r="T61" s="329" t="n"/>
      <c r="U61" s="323" t="n"/>
      <c r="V61" s="324" t="n"/>
      <c r="X61" s="328">
        <f>FRANGOS!X61</f>
        <v/>
      </c>
      <c r="Y61" s="329" t="n"/>
      <c r="Z61" s="260" t="n"/>
      <c r="AA61" s="328">
        <f>FRANGOS!AA61</f>
        <v/>
      </c>
      <c r="AB61" s="329" t="n"/>
      <c r="AC61" s="331" t="n"/>
      <c r="AD61" s="332" t="inlineStr">
        <is>
          <t>Variação</t>
        </is>
      </c>
      <c r="AE61" s="329" t="n"/>
      <c r="AF61" s="323" t="n"/>
    </row>
    <row r="62" ht="17.25" customHeight="1" s="261">
      <c r="A62" s="333" t="inlineStr">
        <is>
          <t>Descrição do País</t>
        </is>
      </c>
      <c r="B62" s="334" t="inlineStr">
        <is>
          <t>US$</t>
        </is>
      </c>
      <c r="C62" s="334" t="inlineStr">
        <is>
          <t>Kg Líquido</t>
        </is>
      </c>
      <c r="D62" s="338" t="n"/>
      <c r="E62" s="334" t="inlineStr">
        <is>
          <t>US$</t>
        </is>
      </c>
      <c r="F62" s="334" t="inlineStr">
        <is>
          <t>Kg Líquido</t>
        </is>
      </c>
      <c r="G62" s="336" t="n"/>
      <c r="H62" s="337" t="inlineStr">
        <is>
          <t>US$</t>
        </is>
      </c>
      <c r="I62" s="337" t="inlineStr">
        <is>
          <t>Kg Líquido</t>
        </is>
      </c>
      <c r="J62" s="323" t="n"/>
      <c r="K62" s="324" t="n"/>
      <c r="L62" s="334" t="inlineStr">
        <is>
          <t>Descrição do País</t>
        </is>
      </c>
      <c r="M62" s="334" t="inlineStr">
        <is>
          <t>US$</t>
        </is>
      </c>
      <c r="N62" s="334" t="inlineStr">
        <is>
          <t>Kg Líquido</t>
        </is>
      </c>
      <c r="O62" s="338" t="n"/>
      <c r="P62" s="334" t="inlineStr">
        <is>
          <t>US$</t>
        </is>
      </c>
      <c r="Q62" s="334" t="inlineStr">
        <is>
          <t>Kg Líquido</t>
        </is>
      </c>
      <c r="R62" s="336" t="n"/>
      <c r="S62" s="337" t="inlineStr">
        <is>
          <t>US$</t>
        </is>
      </c>
      <c r="T62" s="337" t="inlineStr">
        <is>
          <t>Kg Líquido</t>
        </is>
      </c>
      <c r="U62" s="323" t="n"/>
      <c r="V62" s="324" t="n"/>
      <c r="W62" s="334" t="inlineStr">
        <is>
          <t>Descrição do País</t>
        </is>
      </c>
      <c r="X62" s="334" t="inlineStr">
        <is>
          <t>US$</t>
        </is>
      </c>
      <c r="Y62" s="334" t="inlineStr">
        <is>
          <t>Kg Líquido</t>
        </is>
      </c>
      <c r="Z62" s="338" t="n"/>
      <c r="AA62" s="334" t="inlineStr">
        <is>
          <t>US$</t>
        </is>
      </c>
      <c r="AB62" s="334" t="inlineStr">
        <is>
          <t>Kg Líquido</t>
        </is>
      </c>
      <c r="AC62" s="336" t="n"/>
      <c r="AD62" s="337" t="inlineStr">
        <is>
          <t>US$</t>
        </is>
      </c>
      <c r="AE62" s="337" t="inlineStr">
        <is>
          <t>Kg Líquido</t>
        </is>
      </c>
      <c r="AF62" s="323" t="n"/>
    </row>
    <row r="63" ht="13.5" customHeight="1" s="261">
      <c r="A63" s="339">
        <f>'Dados brutos - BOVINOS'!AS2</f>
        <v/>
      </c>
      <c r="B63" s="340">
        <f>'Dados brutos - BOVINOS'!AT2</f>
        <v/>
      </c>
      <c r="C63" s="341">
        <f>'Dados brutos - BOVINOS'!AU2</f>
        <v/>
      </c>
      <c r="D63" s="301">
        <f>B63/$C$38</f>
        <v/>
      </c>
      <c r="E63" s="260">
        <f>'Dados brutos - BOVINOS'!BC2</f>
        <v/>
      </c>
      <c r="F63" s="260">
        <f>'Dados brutos - BOVINOS'!BD2</f>
        <v/>
      </c>
      <c r="H63" s="260">
        <f>(B63/E63)-1</f>
        <v/>
      </c>
      <c r="I63" s="260">
        <f>(C63/F63)-1</f>
        <v/>
      </c>
      <c r="J63" s="323" t="n"/>
      <c r="K63" s="324" t="n">
        <v>1</v>
      </c>
      <c r="L63" s="343">
        <f>'Dados brutos - BOVINOS'!BH2</f>
        <v/>
      </c>
      <c r="M63" s="340">
        <f>'Dados brutos - BOVINOS'!BI2</f>
        <v/>
      </c>
      <c r="N63" s="340">
        <f>'Dados brutos - BOVINOS'!BJ2</f>
        <v/>
      </c>
      <c r="P63" s="295">
        <f>'Dados brutos - BOVINOS'!BR2</f>
        <v/>
      </c>
      <c r="Q63" s="295">
        <f>'Dados brutos - BOVINOS'!BS2</f>
        <v/>
      </c>
      <c r="R63" s="260" t="n"/>
      <c r="S63" s="260">
        <f>(M63/P63)-1</f>
        <v/>
      </c>
      <c r="T63" s="260">
        <f>(N63/Q63)-1</f>
        <v/>
      </c>
      <c r="U63" s="323" t="n"/>
      <c r="V63" s="324" t="n">
        <v>1</v>
      </c>
      <c r="W63" s="345">
        <f>L63</f>
        <v/>
      </c>
      <c r="X63" s="434">
        <f>M63</f>
        <v/>
      </c>
      <c r="Y63" s="435">
        <f>N63</f>
        <v/>
      </c>
      <c r="Z63" s="260" t="n"/>
      <c r="AA63" s="295">
        <f>'Dados brutos - BOVINOS'!CB2</f>
        <v/>
      </c>
      <c r="AB63" s="295">
        <f>'Dados brutos - BOVINOS'!CC2</f>
        <v/>
      </c>
      <c r="AC63" s="260" t="n"/>
      <c r="AD63" s="260">
        <f>(X63/AA63)-1</f>
        <v/>
      </c>
      <c r="AE63" s="260">
        <f>(Y63/AB63)-1</f>
        <v/>
      </c>
      <c r="AF63" s="323" t="n"/>
      <c r="AG63" s="260" t="n"/>
    </row>
    <row r="64" ht="13.5" customHeight="1" s="261">
      <c r="A64" s="339">
        <f>'Dados brutos - BOVINOS'!AS3</f>
        <v/>
      </c>
      <c r="B64" s="340">
        <f>'Dados brutos - BOVINOS'!AT3</f>
        <v/>
      </c>
      <c r="C64" s="341">
        <f>'Dados brutos - BOVINOS'!AU3</f>
        <v/>
      </c>
      <c r="D64" s="301">
        <f>B64/$C$38</f>
        <v/>
      </c>
      <c r="E64" s="260">
        <f>'Dados brutos - BOVINOS'!BC3</f>
        <v/>
      </c>
      <c r="F64" s="260">
        <f>'Dados brutos - BOVINOS'!BD3</f>
        <v/>
      </c>
      <c r="H64" s="260">
        <f>(B64/E64)-1</f>
        <v/>
      </c>
      <c r="I64" s="260">
        <f>(C64/F64)-1</f>
        <v/>
      </c>
      <c r="J64" s="323" t="n"/>
      <c r="K64" s="324" t="n">
        <v>2</v>
      </c>
      <c r="L64" s="343">
        <f>'Dados brutos - BOVINOS'!BH3</f>
        <v/>
      </c>
      <c r="M64" s="340">
        <f>'Dados brutos - BOVINOS'!BI3</f>
        <v/>
      </c>
      <c r="N64" s="340">
        <f>'Dados brutos - BOVINOS'!BJ3</f>
        <v/>
      </c>
      <c r="P64" s="295">
        <f>'Dados brutos - BOVINOS'!BR3</f>
        <v/>
      </c>
      <c r="Q64" s="295">
        <f>'Dados brutos - BOVINOS'!BS3</f>
        <v/>
      </c>
      <c r="R64" s="260" t="n"/>
      <c r="S64" s="260">
        <f>(M64/P64)-1</f>
        <v/>
      </c>
      <c r="T64" s="260">
        <f>(N64/Q64)-1</f>
        <v/>
      </c>
      <c r="U64" s="323" t="n"/>
      <c r="V64" s="324" t="n">
        <v>2</v>
      </c>
      <c r="W64" s="345">
        <f>L64</f>
        <v/>
      </c>
      <c r="X64" s="434">
        <f>M64</f>
        <v/>
      </c>
      <c r="Y64" s="435">
        <f>N64</f>
        <v/>
      </c>
      <c r="Z64" s="260" t="n"/>
      <c r="AA64" s="295">
        <f>'Dados brutos - BOVINOS'!CB3</f>
        <v/>
      </c>
      <c r="AB64" s="295">
        <f>'Dados brutos - BOVINOS'!CC3</f>
        <v/>
      </c>
      <c r="AC64" s="260" t="n"/>
      <c r="AD64" s="260">
        <f>(X64/AA64)-1</f>
        <v/>
      </c>
      <c r="AE64" s="260">
        <f>(Y64/AB64)-1</f>
        <v/>
      </c>
      <c r="AF64" s="323" t="n"/>
      <c r="AG64" s="260" t="n"/>
    </row>
    <row r="65" ht="13.5" customHeight="1" s="261">
      <c r="A65" s="339">
        <f>'Dados brutos - BOVINOS'!AS4</f>
        <v/>
      </c>
      <c r="B65" s="340">
        <f>'Dados brutos - BOVINOS'!AT4</f>
        <v/>
      </c>
      <c r="C65" s="341">
        <f>'Dados brutos - BOVINOS'!AU4</f>
        <v/>
      </c>
      <c r="D65" s="301">
        <f>B65/$C$38</f>
        <v/>
      </c>
      <c r="E65" s="260">
        <f>'Dados brutos - BOVINOS'!BC4</f>
        <v/>
      </c>
      <c r="F65" s="260">
        <f>'Dados brutos - BOVINOS'!BD4</f>
        <v/>
      </c>
      <c r="H65" s="260">
        <f>(B65/E65)-1</f>
        <v/>
      </c>
      <c r="I65" s="260">
        <f>(C65/F65)-1</f>
        <v/>
      </c>
      <c r="J65" s="323" t="n"/>
      <c r="K65" s="324" t="n">
        <v>3</v>
      </c>
      <c r="L65" s="343">
        <f>'Dados brutos - BOVINOS'!BH4</f>
        <v/>
      </c>
      <c r="M65" s="340">
        <f>'Dados brutos - BOVINOS'!BI4</f>
        <v/>
      </c>
      <c r="N65" s="340">
        <f>'Dados brutos - BOVINOS'!BJ4</f>
        <v/>
      </c>
      <c r="P65" s="295">
        <f>'Dados brutos - BOVINOS'!BR4</f>
        <v/>
      </c>
      <c r="Q65" s="295">
        <f>'Dados brutos - BOVINOS'!BS4</f>
        <v/>
      </c>
      <c r="R65" s="260" t="n"/>
      <c r="S65" s="260">
        <f>(M65/P65)-1</f>
        <v/>
      </c>
      <c r="T65" s="260">
        <f>(N65/Q65)-1</f>
        <v/>
      </c>
      <c r="U65" s="323" t="n"/>
      <c r="V65" s="324" t="n">
        <v>3</v>
      </c>
      <c r="W65" s="345">
        <f>L65</f>
        <v/>
      </c>
      <c r="X65" s="434">
        <f>M65</f>
        <v/>
      </c>
      <c r="Y65" s="435">
        <f>N65</f>
        <v/>
      </c>
      <c r="Z65" s="260" t="n"/>
      <c r="AA65" s="295">
        <f>'Dados brutos - BOVINOS'!CB4</f>
        <v/>
      </c>
      <c r="AB65" s="295">
        <f>'Dados brutos - BOVINOS'!CC4</f>
        <v/>
      </c>
      <c r="AC65" s="260" t="n"/>
      <c r="AD65" s="260">
        <f>(X65/AA65)-1</f>
        <v/>
      </c>
      <c r="AE65" s="260">
        <f>(Y65/AB65)-1</f>
        <v/>
      </c>
      <c r="AF65" s="323" t="n"/>
      <c r="AG65" s="260" t="n"/>
    </row>
    <row r="66" ht="13.5" customHeight="1" s="261">
      <c r="A66" s="339">
        <f>'Dados brutos - BOVINOS'!AS5</f>
        <v/>
      </c>
      <c r="B66" s="340">
        <f>'Dados brutos - BOVINOS'!AT5</f>
        <v/>
      </c>
      <c r="C66" s="341">
        <f>'Dados brutos - BOVINOS'!AU5</f>
        <v/>
      </c>
      <c r="D66" s="301">
        <f>B66/$C$38</f>
        <v/>
      </c>
      <c r="E66" s="260">
        <f>'Dados brutos - BOVINOS'!BC5</f>
        <v/>
      </c>
      <c r="F66" s="260">
        <f>'Dados brutos - BOVINOS'!BD5</f>
        <v/>
      </c>
      <c r="H66" s="260">
        <f>(B66/E66)-1</f>
        <v/>
      </c>
      <c r="I66" s="260">
        <f>(C66/F66)-1</f>
        <v/>
      </c>
      <c r="J66" s="323" t="n"/>
      <c r="K66" s="324" t="n">
        <v>4</v>
      </c>
      <c r="L66" s="343">
        <f>'Dados brutos - BOVINOS'!BH5</f>
        <v/>
      </c>
      <c r="M66" s="340">
        <f>'Dados brutos - BOVINOS'!BI5</f>
        <v/>
      </c>
      <c r="N66" s="340">
        <f>'Dados brutos - BOVINOS'!BJ5</f>
        <v/>
      </c>
      <c r="P66" s="295">
        <f>'Dados brutos - BOVINOS'!BR5</f>
        <v/>
      </c>
      <c r="Q66" s="295">
        <f>'Dados brutos - BOVINOS'!BS5</f>
        <v/>
      </c>
      <c r="R66" s="260" t="n"/>
      <c r="S66" s="260">
        <f>(M66/P66)-1</f>
        <v/>
      </c>
      <c r="T66" s="260">
        <f>(N66/Q66)-1</f>
        <v/>
      </c>
      <c r="U66" s="323" t="n"/>
      <c r="V66" s="324" t="n">
        <v>4</v>
      </c>
      <c r="W66" s="345">
        <f>L66</f>
        <v/>
      </c>
      <c r="X66" s="434">
        <f>M66</f>
        <v/>
      </c>
      <c r="Y66" s="435">
        <f>N66</f>
        <v/>
      </c>
      <c r="Z66" s="260" t="n"/>
      <c r="AA66" s="295">
        <f>'Dados brutos - BOVINOS'!CB5</f>
        <v/>
      </c>
      <c r="AB66" s="295">
        <f>'Dados brutos - BOVINOS'!CC5</f>
        <v/>
      </c>
      <c r="AC66" s="260" t="n"/>
      <c r="AD66" s="260">
        <f>(X66/AA66)-1</f>
        <v/>
      </c>
      <c r="AE66" s="260">
        <f>(Y66/AB66)-1</f>
        <v/>
      </c>
      <c r="AF66" s="323" t="n"/>
      <c r="AG66" s="260" t="n"/>
    </row>
    <row r="67" ht="13.5" customHeight="1" s="261">
      <c r="A67" s="339">
        <f>'Dados brutos - BOVINOS'!AS6</f>
        <v/>
      </c>
      <c r="B67" s="340">
        <f>'Dados brutos - BOVINOS'!AT6</f>
        <v/>
      </c>
      <c r="C67" s="341">
        <f>'Dados brutos - BOVINOS'!AU6</f>
        <v/>
      </c>
      <c r="D67" s="301">
        <f>B67/$C$38</f>
        <v/>
      </c>
      <c r="E67" s="260">
        <f>'Dados brutos - BOVINOS'!BC6</f>
        <v/>
      </c>
      <c r="F67" s="260">
        <f>'Dados brutos - BOVINOS'!BD6</f>
        <v/>
      </c>
      <c r="H67" s="260">
        <f>(B67/E67)-1</f>
        <v/>
      </c>
      <c r="I67" s="260">
        <f>(C67/F67)-1</f>
        <v/>
      </c>
      <c r="J67" s="323" t="n"/>
      <c r="K67" s="324" t="n">
        <v>5</v>
      </c>
      <c r="L67" s="343">
        <f>'Dados brutos - BOVINOS'!BH6</f>
        <v/>
      </c>
      <c r="M67" s="340">
        <f>'Dados brutos - BOVINOS'!BI6</f>
        <v/>
      </c>
      <c r="N67" s="340">
        <f>'Dados brutos - BOVINOS'!BJ6</f>
        <v/>
      </c>
      <c r="P67" s="295">
        <f>'Dados brutos - BOVINOS'!BR6</f>
        <v/>
      </c>
      <c r="Q67" s="295">
        <f>'Dados brutos - BOVINOS'!BS6</f>
        <v/>
      </c>
      <c r="R67" s="260" t="n"/>
      <c r="S67" s="260">
        <f>(M67/P67)-1</f>
        <v/>
      </c>
      <c r="T67" s="260">
        <f>(N67/Q67)-1</f>
        <v/>
      </c>
      <c r="U67" s="323" t="n"/>
      <c r="V67" s="324" t="n">
        <v>5</v>
      </c>
      <c r="W67" s="345">
        <f>L67</f>
        <v/>
      </c>
      <c r="X67" s="434">
        <f>M67</f>
        <v/>
      </c>
      <c r="Y67" s="435">
        <f>N67</f>
        <v/>
      </c>
      <c r="Z67" s="260" t="n"/>
      <c r="AA67" s="295">
        <f>'Dados brutos - BOVINOS'!CB6</f>
        <v/>
      </c>
      <c r="AB67" s="295">
        <f>'Dados brutos - BOVINOS'!CC6</f>
        <v/>
      </c>
      <c r="AC67" s="260" t="n"/>
      <c r="AD67" s="260">
        <f>(X67/AA67)-1</f>
        <v/>
      </c>
      <c r="AE67" s="260">
        <f>(Y67/AB67)-1</f>
        <v/>
      </c>
      <c r="AF67" s="323" t="n"/>
      <c r="AG67" s="260" t="n"/>
    </row>
    <row r="68" ht="13.5" customHeight="1" s="261">
      <c r="A68" s="339">
        <f>'Dados brutos - BOVINOS'!AS7</f>
        <v/>
      </c>
      <c r="B68" s="340">
        <f>'Dados brutos - BOVINOS'!AT7</f>
        <v/>
      </c>
      <c r="C68" s="341">
        <f>'Dados brutos - BOVINOS'!AU7</f>
        <v/>
      </c>
      <c r="D68" s="301">
        <f>B68/$C$38</f>
        <v/>
      </c>
      <c r="E68" s="260">
        <f>'Dados brutos - BOVINOS'!BC7</f>
        <v/>
      </c>
      <c r="F68" s="260">
        <f>'Dados brutos - BOVINOS'!BD7</f>
        <v/>
      </c>
      <c r="H68" s="260">
        <f>(B68/E68)-1</f>
        <v/>
      </c>
      <c r="I68" s="260">
        <f>(C68/F68)-1</f>
        <v/>
      </c>
      <c r="J68" s="323" t="n"/>
      <c r="K68" s="324" t="n">
        <v>6</v>
      </c>
      <c r="L68" s="343">
        <f>'Dados brutos - BOVINOS'!BH7</f>
        <v/>
      </c>
      <c r="M68" s="340">
        <f>'Dados brutos - BOVINOS'!BI7</f>
        <v/>
      </c>
      <c r="N68" s="340">
        <f>'Dados brutos - BOVINOS'!BJ7</f>
        <v/>
      </c>
      <c r="P68" s="295">
        <f>'Dados brutos - BOVINOS'!BR7</f>
        <v/>
      </c>
      <c r="Q68" s="295">
        <f>'Dados brutos - BOVINOS'!BS7</f>
        <v/>
      </c>
      <c r="R68" s="260" t="n"/>
      <c r="S68" s="260">
        <f>(M68/P68)-1</f>
        <v/>
      </c>
      <c r="T68" s="260">
        <f>(N68/Q68)-1</f>
        <v/>
      </c>
      <c r="U68" s="323" t="n"/>
      <c r="V68" s="324" t="n">
        <v>6</v>
      </c>
      <c r="W68" s="345">
        <f>L68</f>
        <v/>
      </c>
      <c r="X68" s="434">
        <f>M68</f>
        <v/>
      </c>
      <c r="Y68" s="435">
        <f>N68</f>
        <v/>
      </c>
      <c r="Z68" s="260" t="n"/>
      <c r="AA68" s="295">
        <f>'Dados brutos - BOVINOS'!CB7</f>
        <v/>
      </c>
      <c r="AB68" s="295">
        <f>'Dados brutos - BOVINOS'!CC7</f>
        <v/>
      </c>
      <c r="AC68" s="260" t="n"/>
      <c r="AD68" s="260">
        <f>(X68/AA68)-1</f>
        <v/>
      </c>
      <c r="AE68" s="260">
        <f>(Y68/AB68)-1</f>
        <v/>
      </c>
      <c r="AF68" s="323" t="n"/>
      <c r="AG68" s="260" t="n"/>
    </row>
    <row r="69" ht="13.5" customHeight="1" s="261">
      <c r="A69" s="339">
        <f>'Dados brutos - BOVINOS'!AS8</f>
        <v/>
      </c>
      <c r="B69" s="340">
        <f>'Dados brutos - BOVINOS'!AT8</f>
        <v/>
      </c>
      <c r="C69" s="341">
        <f>'Dados brutos - BOVINOS'!AU8</f>
        <v/>
      </c>
      <c r="D69" s="301">
        <f>B69/$C$38</f>
        <v/>
      </c>
      <c r="E69" s="260">
        <f>'Dados brutos - BOVINOS'!BC8</f>
        <v/>
      </c>
      <c r="F69" s="260">
        <f>'Dados brutos - BOVINOS'!BD8</f>
        <v/>
      </c>
      <c r="H69" s="260">
        <f>(B69/E69)-1</f>
        <v/>
      </c>
      <c r="I69" s="260">
        <f>(C69/F69)-1</f>
        <v/>
      </c>
      <c r="J69" s="323" t="n"/>
      <c r="K69" s="324" t="n">
        <v>7</v>
      </c>
      <c r="L69" s="343">
        <f>'Dados brutos - BOVINOS'!BH8</f>
        <v/>
      </c>
      <c r="M69" s="340">
        <f>'Dados brutos - BOVINOS'!BI8</f>
        <v/>
      </c>
      <c r="N69" s="340">
        <f>'Dados brutos - BOVINOS'!BJ8</f>
        <v/>
      </c>
      <c r="P69" s="295">
        <f>'Dados brutos - BOVINOS'!BR8</f>
        <v/>
      </c>
      <c r="Q69" s="295">
        <f>'Dados brutos - BOVINOS'!BS8</f>
        <v/>
      </c>
      <c r="R69" s="260" t="n"/>
      <c r="S69" s="260">
        <f>(M69/P69)-1</f>
        <v/>
      </c>
      <c r="T69" s="260">
        <f>(N69/Q69)-1</f>
        <v/>
      </c>
      <c r="U69" s="323" t="n"/>
      <c r="V69" s="324" t="n">
        <v>7</v>
      </c>
      <c r="W69" s="345">
        <f>L69</f>
        <v/>
      </c>
      <c r="X69" s="434">
        <f>M69</f>
        <v/>
      </c>
      <c r="Y69" s="435">
        <f>N69</f>
        <v/>
      </c>
      <c r="Z69" s="260" t="n"/>
      <c r="AA69" s="295">
        <f>'Dados brutos - BOVINOS'!CB8</f>
        <v/>
      </c>
      <c r="AB69" s="295">
        <f>'Dados brutos - BOVINOS'!CC8</f>
        <v/>
      </c>
      <c r="AC69" s="260" t="n"/>
      <c r="AD69" s="260">
        <f>(X69/AA69)-1</f>
        <v/>
      </c>
      <c r="AE69" s="260">
        <f>(Y69/AB69)-1</f>
        <v/>
      </c>
      <c r="AF69" s="323" t="n"/>
      <c r="AG69" s="260" t="n"/>
    </row>
    <row r="70" ht="13.5" customHeight="1" s="261">
      <c r="A70" s="339">
        <f>'Dados brutos - BOVINOS'!AS9</f>
        <v/>
      </c>
      <c r="B70" s="340">
        <f>'Dados brutos - BOVINOS'!AT9</f>
        <v/>
      </c>
      <c r="C70" s="341">
        <f>'Dados brutos - BOVINOS'!AU9</f>
        <v/>
      </c>
      <c r="D70" s="301">
        <f>B70/$C$38</f>
        <v/>
      </c>
      <c r="E70" s="260">
        <f>'Dados brutos - BOVINOS'!BC9</f>
        <v/>
      </c>
      <c r="F70" s="260">
        <f>'Dados brutos - BOVINOS'!BD9</f>
        <v/>
      </c>
      <c r="H70" s="260">
        <f>(B70/E70)-1</f>
        <v/>
      </c>
      <c r="I70" s="260">
        <f>(C70/F70)-1</f>
        <v/>
      </c>
      <c r="J70" s="323" t="n"/>
      <c r="K70" s="324" t="n">
        <v>8</v>
      </c>
      <c r="L70" s="343">
        <f>'Dados brutos - BOVINOS'!BH9</f>
        <v/>
      </c>
      <c r="M70" s="340">
        <f>'Dados brutos - BOVINOS'!BI9</f>
        <v/>
      </c>
      <c r="N70" s="340">
        <f>'Dados brutos - BOVINOS'!BJ9</f>
        <v/>
      </c>
      <c r="P70" s="295">
        <f>'Dados brutos - BOVINOS'!BR9</f>
        <v/>
      </c>
      <c r="Q70" s="295">
        <f>'Dados brutos - BOVINOS'!BS9</f>
        <v/>
      </c>
      <c r="R70" s="260" t="n"/>
      <c r="S70" s="260">
        <f>(M70/P70)-1</f>
        <v/>
      </c>
      <c r="T70" s="260">
        <f>(N70/Q70)-1</f>
        <v/>
      </c>
      <c r="U70" s="323" t="n"/>
      <c r="V70" s="324" t="n">
        <v>8</v>
      </c>
      <c r="W70" s="345">
        <f>L70</f>
        <v/>
      </c>
      <c r="X70" s="434">
        <f>M70</f>
        <v/>
      </c>
      <c r="Y70" s="435">
        <f>N70</f>
        <v/>
      </c>
      <c r="Z70" s="260" t="n"/>
      <c r="AA70" s="295">
        <f>'Dados brutos - BOVINOS'!CB9</f>
        <v/>
      </c>
      <c r="AB70" s="295">
        <f>'Dados brutos - BOVINOS'!CC9</f>
        <v/>
      </c>
      <c r="AC70" s="260" t="n"/>
      <c r="AD70" s="260">
        <f>(X70/AA70)-1</f>
        <v/>
      </c>
      <c r="AE70" s="260">
        <f>(Y70/AB70)-1</f>
        <v/>
      </c>
      <c r="AF70" s="323" t="n"/>
      <c r="AG70" s="260" t="n"/>
    </row>
    <row r="71" ht="13.5" customHeight="1" s="261">
      <c r="A71" s="339">
        <f>'Dados brutos - BOVINOS'!AS10</f>
        <v/>
      </c>
      <c r="B71" s="340">
        <f>'Dados brutos - BOVINOS'!AT10</f>
        <v/>
      </c>
      <c r="C71" s="341">
        <f>'Dados brutos - BOVINOS'!AU10</f>
        <v/>
      </c>
      <c r="D71" s="301">
        <f>B71/$C$38</f>
        <v/>
      </c>
      <c r="E71" s="260">
        <f>'Dados brutos - BOVINOS'!BC10</f>
        <v/>
      </c>
      <c r="F71" s="260">
        <f>'Dados brutos - BOVINOS'!BD10</f>
        <v/>
      </c>
      <c r="H71" s="260">
        <f>(B71/E71)-1</f>
        <v/>
      </c>
      <c r="I71" s="260">
        <f>(C71/F71)-1</f>
        <v/>
      </c>
      <c r="J71" s="323" t="n"/>
      <c r="K71" s="324" t="n">
        <v>9</v>
      </c>
      <c r="L71" s="343">
        <f>'Dados brutos - BOVINOS'!BH10</f>
        <v/>
      </c>
      <c r="M71" s="340">
        <f>'Dados brutos - BOVINOS'!BI10</f>
        <v/>
      </c>
      <c r="N71" s="340">
        <f>'Dados brutos - BOVINOS'!BJ10</f>
        <v/>
      </c>
      <c r="P71" s="295">
        <f>'Dados brutos - BOVINOS'!BR10</f>
        <v/>
      </c>
      <c r="Q71" s="295">
        <f>'Dados brutos - BOVINOS'!BS10</f>
        <v/>
      </c>
      <c r="R71" s="260" t="n"/>
      <c r="S71" s="260">
        <f>(M71/P71)-1</f>
        <v/>
      </c>
      <c r="T71" s="260">
        <f>(N71/Q71)-1</f>
        <v/>
      </c>
      <c r="U71" s="323" t="n"/>
      <c r="V71" s="324" t="n">
        <v>9</v>
      </c>
      <c r="W71" s="345">
        <f>L71</f>
        <v/>
      </c>
      <c r="X71" s="434">
        <f>M71</f>
        <v/>
      </c>
      <c r="Y71" s="435">
        <f>N71</f>
        <v/>
      </c>
      <c r="Z71" s="260" t="n"/>
      <c r="AA71" s="295">
        <f>'Dados brutos - BOVINOS'!CB10</f>
        <v/>
      </c>
      <c r="AB71" s="295">
        <f>'Dados brutos - BOVINOS'!CC10</f>
        <v/>
      </c>
      <c r="AC71" s="260" t="n"/>
      <c r="AD71" s="260">
        <f>(X71/AA71)-1</f>
        <v/>
      </c>
      <c r="AE71" s="260">
        <f>(Y71/AB71)-1</f>
        <v/>
      </c>
      <c r="AF71" s="323" t="n"/>
      <c r="AG71" s="260" t="n"/>
    </row>
    <row r="72" ht="13.5" customHeight="1" s="261">
      <c r="A72" s="339">
        <f>'Dados brutos - BOVINOS'!AS11</f>
        <v/>
      </c>
      <c r="B72" s="340">
        <f>'Dados brutos - BOVINOS'!AT11</f>
        <v/>
      </c>
      <c r="C72" s="341">
        <f>'Dados brutos - BOVINOS'!AU11</f>
        <v/>
      </c>
      <c r="D72" s="301">
        <f>B72/$C$38</f>
        <v/>
      </c>
      <c r="E72" s="260">
        <f>'Dados brutos - BOVINOS'!BC11</f>
        <v/>
      </c>
      <c r="F72" s="260">
        <f>'Dados brutos - BOVINOS'!BD11</f>
        <v/>
      </c>
      <c r="H72" s="260">
        <f>(B72/E72)-1</f>
        <v/>
      </c>
      <c r="I72" s="260">
        <f>(C72/F72)-1</f>
        <v/>
      </c>
      <c r="J72" s="323" t="n"/>
      <c r="K72" s="324" t="n">
        <v>10</v>
      </c>
      <c r="L72" s="343">
        <f>'Dados brutos - BOVINOS'!BH11</f>
        <v/>
      </c>
      <c r="M72" s="340">
        <f>'Dados brutos - BOVINOS'!BI11</f>
        <v/>
      </c>
      <c r="N72" s="340">
        <f>'Dados brutos - BOVINOS'!BJ11</f>
        <v/>
      </c>
      <c r="P72" s="295">
        <f>'Dados brutos - BOVINOS'!BR11</f>
        <v/>
      </c>
      <c r="Q72" s="295">
        <f>'Dados brutos - BOVINOS'!BS11</f>
        <v/>
      </c>
      <c r="R72" s="260" t="n"/>
      <c r="S72" s="260">
        <f>(M72/P72)-1</f>
        <v/>
      </c>
      <c r="T72" s="260">
        <f>(N72/Q72)-1</f>
        <v/>
      </c>
      <c r="U72" s="323" t="n"/>
      <c r="V72" s="324" t="n">
        <v>10</v>
      </c>
      <c r="W72" s="345">
        <f>L72</f>
        <v/>
      </c>
      <c r="X72" s="434">
        <f>M72</f>
        <v/>
      </c>
      <c r="Y72" s="435">
        <f>N72</f>
        <v/>
      </c>
      <c r="Z72" s="260" t="n"/>
      <c r="AA72" s="295">
        <f>'Dados brutos - BOVINOS'!CB11</f>
        <v/>
      </c>
      <c r="AB72" s="295">
        <f>'Dados brutos - BOVINOS'!CC11</f>
        <v/>
      </c>
      <c r="AC72" s="260" t="n"/>
      <c r="AD72" s="260">
        <f>(X72/AA72)-1</f>
        <v/>
      </c>
      <c r="AE72" s="260">
        <f>(Y72/AB72)-1</f>
        <v/>
      </c>
      <c r="AF72" s="323" t="n"/>
      <c r="AG72" s="260" t="n"/>
    </row>
    <row r="73" ht="13.5" customHeight="1" s="261">
      <c r="A73" s="358" t="n"/>
      <c r="B73" s="356" t="n"/>
      <c r="C73" s="356" t="n"/>
      <c r="E73" s="356" t="n"/>
      <c r="F73" s="356" t="n"/>
      <c r="G73" s="356" t="n"/>
      <c r="H73" s="462" t="n"/>
      <c r="I73" s="463" t="n"/>
      <c r="J73" s="437" t="n"/>
      <c r="K73" s="438" t="n"/>
      <c r="L73" s="439" t="n"/>
      <c r="M73" s="440" t="n"/>
      <c r="N73" s="441" t="n"/>
      <c r="Q73" s="356" t="n"/>
      <c r="R73" s="356" t="n"/>
      <c r="S73" s="356" t="n"/>
      <c r="T73" s="356" t="n"/>
      <c r="U73" s="357" t="n"/>
      <c r="V73" s="438" t="n"/>
      <c r="W73" s="439" t="n"/>
      <c r="X73" s="440" t="n"/>
      <c r="Y73" s="441" t="n"/>
      <c r="Z73" s="260" t="n"/>
      <c r="AB73" s="356" t="n"/>
      <c r="AC73" s="356" t="n"/>
      <c r="AD73" s="356" t="n"/>
      <c r="AE73" s="356" t="n"/>
      <c r="AF73" s="357" t="n"/>
    </row>
    <row r="74" ht="13.5" customHeight="1" s="261">
      <c r="B74" s="444" t="n"/>
      <c r="C74" s="385" t="n"/>
      <c r="E74" s="444" t="n"/>
      <c r="F74" s="385" t="n"/>
      <c r="G74" s="445" t="n"/>
      <c r="J74" s="385" t="n"/>
      <c r="L74" s="446" t="n"/>
      <c r="M74" s="464" t="n"/>
    </row>
    <row r="75" ht="15" customHeight="1" s="261">
      <c r="B75" s="301" t="inlineStr">
        <is>
          <t>US$</t>
        </is>
      </c>
      <c r="C75" s="301" t="inlineStr">
        <is>
          <t>Kg Líquido</t>
        </is>
      </c>
      <c r="G75" s="273" t="n"/>
      <c r="H75" s="266" t="n"/>
      <c r="M75" s="301" t="n"/>
      <c r="N75" s="301" t="n"/>
    </row>
    <row r="76" ht="15" customHeight="1" s="261">
      <c r="A76" s="295" t="inlineStr">
        <is>
          <t>5 principais destinos:</t>
        </is>
      </c>
      <c r="B76" s="348">
        <f>SUM(B63:B67)</f>
        <v/>
      </c>
      <c r="C76" s="348">
        <f>SUM(C63:C67)</f>
        <v/>
      </c>
      <c r="G76" s="273" t="n"/>
      <c r="H76" s="266" t="n"/>
      <c r="L76" s="295" t="n"/>
      <c r="M76" s="348" t="n"/>
      <c r="N76" s="348" t="n"/>
    </row>
    <row r="77" ht="15" customHeight="1" s="261">
      <c r="A77" s="260" t="inlineStr">
        <is>
          <t>Participação dos 5 princ. no total:</t>
        </is>
      </c>
      <c r="B77" s="260">
        <f>B76/C38</f>
        <v/>
      </c>
      <c r="C77" s="260">
        <f>C76/D38</f>
        <v/>
      </c>
      <c r="G77" s="273" t="n"/>
      <c r="H77" s="266" t="n"/>
      <c r="L77" s="295" t="n"/>
    </row>
    <row r="78" ht="15" customHeight="1" s="261">
      <c r="A78" s="450" t="inlineStr">
        <is>
          <t>(acumulado no ano)</t>
        </is>
      </c>
      <c r="G78" s="273" t="n"/>
      <c r="H78" s="266" t="n"/>
      <c r="L78" s="450" t="n"/>
    </row>
    <row r="79" ht="15" customHeight="1" s="261">
      <c r="G79" s="273" t="n"/>
      <c r="H79" s="266" t="n"/>
    </row>
    <row r="80" ht="15" customHeight="1" s="261">
      <c r="A80" s="363" t="inlineStr">
        <is>
          <t>Hong Kong (%):</t>
        </is>
      </c>
      <c r="B80" s="260">
        <f>B63/C38</f>
        <v/>
      </c>
      <c r="C80" s="260">
        <f>C63/D38</f>
        <v/>
      </c>
      <c r="G80" s="273" t="n"/>
      <c r="H80" s="266" t="n"/>
    </row>
    <row r="81" ht="15" customHeight="1" s="261">
      <c r="G81" s="273" t="n"/>
      <c r="H81" s="266" t="n"/>
    </row>
    <row r="82" ht="15" customHeight="1" s="261">
      <c r="H82" s="266" t="n"/>
    </row>
    <row r="83" ht="13.5" customHeight="1" s="261"/>
    <row r="84" ht="26.25" customHeight="1" s="261">
      <c r="A84" s="370" t="inlineStr">
        <is>
          <t>BRASIL</t>
        </is>
      </c>
      <c r="B84" s="465" t="n"/>
    </row>
    <row r="85" ht="17.25" customHeight="1" s="261">
      <c r="B85" s="265" t="n">
        <v>2021</v>
      </c>
      <c r="C85" s="266" t="n"/>
      <c r="D85" s="266" t="n"/>
      <c r="E85" s="267" t="n"/>
      <c r="H85" s="266" t="n"/>
    </row>
    <row r="86" ht="15" customHeight="1" s="261">
      <c r="B86" s="268" t="n"/>
      <c r="C86" s="269" t="inlineStr">
        <is>
          <t>US$</t>
        </is>
      </c>
      <c r="D86" s="269" t="inlineStr">
        <is>
          <t>Kg</t>
        </is>
      </c>
      <c r="E86" s="270" t="n"/>
      <c r="H86" s="372" t="n"/>
    </row>
    <row r="87" ht="15" customHeight="1" s="261">
      <c r="B87" s="271" t="inlineStr">
        <is>
          <t>Jan/21</t>
        </is>
      </c>
      <c r="C87" s="260" t="n">
        <v>547872449</v>
      </c>
      <c r="D87" s="260" t="n">
        <v>126201635</v>
      </c>
      <c r="E87" s="272" t="n"/>
      <c r="H87" s="266" t="n"/>
    </row>
    <row r="88" ht="15" customHeight="1" s="261">
      <c r="B88" s="271" t="inlineStr">
        <is>
          <t>Fev/21</t>
        </is>
      </c>
      <c r="C88" s="260" t="n">
        <v>551043300</v>
      </c>
      <c r="D88" s="260" t="n">
        <v>123515945</v>
      </c>
      <c r="H88" s="266" t="n"/>
    </row>
    <row r="89" ht="15" customHeight="1" s="261">
      <c r="B89" s="271" t="inlineStr">
        <is>
          <t>Mar/21</t>
        </is>
      </c>
      <c r="C89" s="260" t="n">
        <v>711429841</v>
      </c>
      <c r="D89" s="260" t="n">
        <v>158344634</v>
      </c>
      <c r="H89" s="266" t="n"/>
    </row>
    <row r="90" ht="15" customHeight="1" s="261">
      <c r="B90" s="271" t="inlineStr">
        <is>
          <t>Abr/21</t>
        </is>
      </c>
      <c r="C90" s="260" t="n">
        <v>705327564</v>
      </c>
      <c r="D90" s="260" t="n">
        <v>151775943</v>
      </c>
      <c r="H90" s="364" t="n"/>
    </row>
    <row r="91" ht="15" customHeight="1" s="261">
      <c r="B91" s="271" t="inlineStr">
        <is>
          <t>Mai/21</t>
        </is>
      </c>
      <c r="C91" s="260" t="n">
        <v>724280481</v>
      </c>
      <c r="D91" s="260" t="n">
        <v>149791109</v>
      </c>
      <c r="H91" s="364" t="n"/>
    </row>
    <row r="92" ht="15" customHeight="1" s="261">
      <c r="B92" s="271" t="inlineStr">
        <is>
          <t>Jun/21</t>
        </is>
      </c>
      <c r="C92" s="260" t="n">
        <v>834352925</v>
      </c>
      <c r="D92" s="260" t="n">
        <v>164271189</v>
      </c>
      <c r="H92" s="364" t="n"/>
    </row>
    <row r="93" ht="15" customHeight="1" s="261">
      <c r="B93" s="271" t="inlineStr">
        <is>
          <t>Jul/21</t>
        </is>
      </c>
      <c r="C93" s="260" t="n">
        <v>1007326247</v>
      </c>
      <c r="D93" s="260" t="n">
        <v>190316769</v>
      </c>
      <c r="H93" s="364" t="n"/>
    </row>
    <row r="94" ht="15" customHeight="1" s="261">
      <c r="B94" s="271" t="inlineStr">
        <is>
          <t>Ago/21</t>
        </is>
      </c>
      <c r="C94" s="260" t="n">
        <v>1172198618</v>
      </c>
      <c r="D94" s="260" t="n">
        <v>210334417</v>
      </c>
      <c r="H94" s="364" t="n"/>
    </row>
    <row r="95" ht="15" customHeight="1" s="261">
      <c r="B95" s="271" t="inlineStr">
        <is>
          <t>Set/21</t>
        </is>
      </c>
      <c r="C95" s="260" t="n">
        <v>1186796662</v>
      </c>
      <c r="D95" s="260" t="n">
        <v>211708337</v>
      </c>
      <c r="H95" s="266" t="n"/>
    </row>
    <row r="96" ht="15" customHeight="1" s="261">
      <c r="B96" s="271" t="inlineStr">
        <is>
          <t>Out/21</t>
        </is>
      </c>
      <c r="C96" s="260" t="n">
        <v>539790839</v>
      </c>
      <c r="D96" s="260" t="n">
        <v>107856485</v>
      </c>
      <c r="H96" s="266" t="n"/>
    </row>
    <row r="97" ht="15" customHeight="1" s="261">
      <c r="B97" s="271" t="inlineStr">
        <is>
          <t>Nov/21</t>
        </is>
      </c>
      <c r="C97" s="260" t="n">
        <v>494427578</v>
      </c>
      <c r="D97" s="260" t="n">
        <v>100101739</v>
      </c>
      <c r="H97" s="266" t="n"/>
    </row>
    <row r="98" ht="15" customHeight="1" s="261">
      <c r="B98" s="271" t="inlineStr">
        <is>
          <t>Dez/21</t>
        </is>
      </c>
      <c r="C98" s="260" t="n">
        <v>725548312</v>
      </c>
      <c r="D98" s="260" t="n">
        <v>150946773</v>
      </c>
      <c r="G98" s="273" t="n"/>
      <c r="H98" s="266" t="n"/>
    </row>
    <row r="99" ht="15" customHeight="1" s="261">
      <c r="B99" s="274" t="inlineStr">
        <is>
          <t>TOTAL</t>
        </is>
      </c>
      <c r="C99" s="275">
        <f>SUM(C87:C98)</f>
        <v/>
      </c>
      <c r="D99" s="260">
        <f>SUM(D87:D98)</f>
        <v/>
      </c>
      <c r="E99" s="276" t="n"/>
      <c r="F99" s="266" t="n"/>
      <c r="G99" s="273" t="n"/>
      <c r="H99" s="266" t="n"/>
    </row>
    <row r="100" ht="15" customHeight="1" s="261">
      <c r="B100" s="274" t="n"/>
      <c r="C100" s="277" t="n"/>
      <c r="E100" s="276" t="n"/>
      <c r="F100" s="266" t="n"/>
      <c r="G100" s="273" t="n"/>
      <c r="H100" s="266" t="n"/>
    </row>
    <row r="101" ht="15.75" customHeight="1" s="261">
      <c r="B101" s="266" t="n"/>
      <c r="C101" s="266" t="n"/>
      <c r="E101" s="278" t="inlineStr">
        <is>
          <t>Variação em relação ao mês anterior</t>
        </is>
      </c>
      <c r="F101" s="279" t="n"/>
      <c r="G101" s="280" t="inlineStr">
        <is>
          <t>Variação em relação ao mesmo mês de 2021</t>
        </is>
      </c>
      <c r="H101" s="279" t="n"/>
    </row>
    <row r="102" ht="19.5" customHeight="1" s="261">
      <c r="B102" s="281" t="n">
        <v>2022</v>
      </c>
      <c r="C102" s="266" t="n"/>
      <c r="D102" s="282" t="n"/>
      <c r="E102" s="283" t="n"/>
      <c r="F102" s="284" t="n"/>
      <c r="G102" s="283" t="n"/>
      <c r="H102" s="284" t="n"/>
    </row>
    <row r="103" ht="15" customHeight="1" s="261">
      <c r="B103" s="285" t="n"/>
      <c r="C103" s="286" t="inlineStr">
        <is>
          <t>US$</t>
        </is>
      </c>
      <c r="D103" s="287" t="inlineStr">
        <is>
          <t>Kg</t>
        </is>
      </c>
      <c r="E103" s="288" t="inlineStr">
        <is>
          <t>Valor</t>
        </is>
      </c>
      <c r="F103" s="289" t="inlineStr">
        <is>
          <t>Peso</t>
        </is>
      </c>
      <c r="G103" s="290" t="inlineStr">
        <is>
          <t>Valor</t>
        </is>
      </c>
      <c r="H103" s="289" t="inlineStr">
        <is>
          <t>Peso</t>
        </is>
      </c>
    </row>
    <row r="104" ht="15" customHeight="1" s="261">
      <c r="B104" s="291" t="inlineStr">
        <is>
          <t>Jan/22</t>
        </is>
      </c>
      <c r="C104" s="292" t="inlineStr">
        <is>
          <t>421056686</t>
        </is>
      </c>
      <c r="D104" s="292" t="inlineStr">
        <is>
          <t>241640888</t>
        </is>
      </c>
      <c r="E104" s="260">
        <f>(C104-C98)/C98</f>
        <v/>
      </c>
      <c r="F104" s="260">
        <f>(D104-D98)/D98</f>
        <v/>
      </c>
      <c r="G104" s="260">
        <f>(C104-C87)/C87</f>
        <v/>
      </c>
      <c r="H104" s="260">
        <f>(D104-D87)/D87</f>
        <v/>
      </c>
    </row>
    <row r="105" ht="15" customHeight="1" s="261">
      <c r="B105" s="291" t="inlineStr">
        <is>
          <t>Fev/22</t>
        </is>
      </c>
      <c r="C105" s="292" t="inlineStr">
        <is>
          <t>435782318</t>
        </is>
      </c>
      <c r="D105" s="292" t="inlineStr">
        <is>
          <t>251559516</t>
        </is>
      </c>
      <c r="E105" s="260">
        <f>(C105-C104)/C104</f>
        <v/>
      </c>
      <c r="F105" s="260">
        <f>(D105-D104)/D104</f>
        <v/>
      </c>
      <c r="G105" s="260">
        <f>(C105-C88)/C88</f>
        <v/>
      </c>
      <c r="H105" s="260">
        <f>(D105-D88)/D88</f>
        <v/>
      </c>
    </row>
    <row r="106" ht="15" customHeight="1" s="261">
      <c r="B106" s="291" t="inlineStr">
        <is>
          <t>Mar/22</t>
        </is>
      </c>
      <c r="C106" s="292" t="inlineStr">
        <is>
          <t>561840105</t>
        </is>
      </c>
      <c r="D106" s="292" t="inlineStr">
        <is>
          <t>310145563</t>
        </is>
      </c>
      <c r="E106" s="260">
        <f>(C106-C105)/C105</f>
        <v/>
      </c>
      <c r="F106" s="260">
        <f>(D106-D105)/D105</f>
        <v/>
      </c>
      <c r="G106" s="260">
        <f>(C106-C89)/C89</f>
        <v/>
      </c>
      <c r="H106" s="260">
        <f>(D106-D89)/D89</f>
        <v/>
      </c>
    </row>
    <row r="107" ht="15" customHeight="1" s="261">
      <c r="B107" s="291" t="inlineStr">
        <is>
          <t>Abr/22</t>
        </is>
      </c>
      <c r="C107" s="292" t="inlineStr">
        <is>
          <t>562661059</t>
        </is>
      </c>
      <c r="D107" s="292" t="inlineStr">
        <is>
          <t>293085535</t>
        </is>
      </c>
      <c r="E107" s="260">
        <f>(C107-C106)/C106</f>
        <v/>
      </c>
      <c r="F107" s="260">
        <f>(D107-D106)/D106</f>
        <v/>
      </c>
      <c r="G107" s="260">
        <f>(C107-C90)/C90</f>
        <v/>
      </c>
      <c r="H107" s="260">
        <f>(D107-D90)/D90</f>
        <v/>
      </c>
    </row>
    <row r="108" ht="15" customHeight="1" s="261">
      <c r="B108" s="293" t="inlineStr">
        <is>
          <t>Mai/22</t>
        </is>
      </c>
      <c r="C108" s="292" t="inlineStr">
        <is>
          <t>630508894</t>
        </is>
      </c>
      <c r="D108" s="292" t="inlineStr">
        <is>
          <t>304043931</t>
        </is>
      </c>
      <c r="E108" s="260">
        <f>(C108-C107)/C107</f>
        <v/>
      </c>
      <c r="F108" s="260">
        <f>(D108-D107)/D107</f>
        <v/>
      </c>
      <c r="G108" s="260">
        <f>(C108-C91)/C91</f>
        <v/>
      </c>
      <c r="H108" s="260">
        <f>(D108-D91)/D91</f>
        <v/>
      </c>
    </row>
    <row r="109" ht="15" customHeight="1" s="261">
      <c r="B109" s="291" t="inlineStr">
        <is>
          <t>Jun/22</t>
        </is>
      </c>
      <c r="C109" s="292" t="inlineStr">
        <is>
          <t>661170405</t>
        </is>
      </c>
      <c r="D109" s="292" t="inlineStr">
        <is>
          <t>298034713</t>
        </is>
      </c>
      <c r="E109" s="260">
        <f>(C109-C108)/C108</f>
        <v/>
      </c>
      <c r="F109" s="260">
        <f>(D109-D108)/D108</f>
        <v/>
      </c>
      <c r="G109" s="260">
        <f>(C109-C92)/C92</f>
        <v/>
      </c>
      <c r="H109" s="260">
        <f>(D109-D92)/D92</f>
        <v/>
      </c>
    </row>
    <row r="110" ht="15" customHeight="1" s="261">
      <c r="B110" s="291" t="inlineStr">
        <is>
          <t>Jul/22</t>
        </is>
      </c>
      <c r="C110" s="292" t="n"/>
      <c r="D110" s="292" t="n"/>
      <c r="E110" s="260">
        <f>(C110-C109)/C109</f>
        <v/>
      </c>
      <c r="F110" s="260">
        <f>(D110-D109)/D109</f>
        <v/>
      </c>
      <c r="G110" s="260">
        <f>(C110-C93)/C93</f>
        <v/>
      </c>
      <c r="H110" s="260">
        <f>(D110-D93)/D93</f>
        <v/>
      </c>
    </row>
    <row r="111" ht="15" customHeight="1" s="261">
      <c r="B111" s="291" t="inlineStr">
        <is>
          <t>Ago/22</t>
        </is>
      </c>
      <c r="C111" s="292" t="n"/>
      <c r="D111" s="292" t="n"/>
      <c r="E111" s="260">
        <f>(C111-C110)/C110</f>
        <v/>
      </c>
      <c r="F111" s="260">
        <f>(D111-D110)/D110</f>
        <v/>
      </c>
      <c r="G111" s="260">
        <f>(C111-C94)/C94</f>
        <v/>
      </c>
      <c r="H111" s="260">
        <f>(D111-D94)/D94</f>
        <v/>
      </c>
    </row>
    <row r="112" ht="15" customHeight="1" s="261">
      <c r="B112" s="291" t="inlineStr">
        <is>
          <t>Set/22</t>
        </is>
      </c>
      <c r="C112" s="295" t="n"/>
      <c r="D112" s="295" t="n"/>
      <c r="E112" s="260">
        <f>(C112-C111)/C111</f>
        <v/>
      </c>
      <c r="F112" s="260">
        <f>(D112-D111)/D111</f>
        <v/>
      </c>
      <c r="G112" s="260">
        <f>(C112-C95)/C95</f>
        <v/>
      </c>
      <c r="H112" s="260">
        <f>(D112-D95)/D95</f>
        <v/>
      </c>
    </row>
    <row r="113" ht="15" customHeight="1" s="261">
      <c r="B113" s="291" t="inlineStr">
        <is>
          <t>Out/22</t>
        </is>
      </c>
      <c r="C113" s="292" t="n"/>
      <c r="D113" s="292" t="n"/>
      <c r="E113" s="260">
        <f>(C113-C112)/C112</f>
        <v/>
      </c>
      <c r="F113" s="260">
        <f>(D113-D112)/D112</f>
        <v/>
      </c>
      <c r="G113" s="260">
        <f>(C113-C96)/C96</f>
        <v/>
      </c>
      <c r="H113" s="260">
        <f>(D113-D96)/D96</f>
        <v/>
      </c>
    </row>
    <row r="114" ht="15" customHeight="1" s="261">
      <c r="B114" s="291" t="inlineStr">
        <is>
          <t>Nov/22</t>
        </is>
      </c>
      <c r="C114" s="292" t="n"/>
      <c r="D114" s="292" t="n"/>
      <c r="E114" s="260">
        <f>(C114-C113)/C113</f>
        <v/>
      </c>
      <c r="F114" s="260">
        <f>(D114-D113)/D113</f>
        <v/>
      </c>
      <c r="G114" s="260">
        <f>(C114-C97)/C97</f>
        <v/>
      </c>
      <c r="H114" s="260">
        <f>(D114-D97)/D97</f>
        <v/>
      </c>
    </row>
    <row r="115" ht="15" customHeight="1" s="261">
      <c r="B115" s="291" t="inlineStr">
        <is>
          <t>Dez/22</t>
        </is>
      </c>
      <c r="C115" s="292" t="n"/>
      <c r="D115" s="292" t="n"/>
      <c r="E115" s="260">
        <f>(C115-C114)/C114</f>
        <v/>
      </c>
      <c r="F115" s="260">
        <f>(D115-D114)/D114</f>
        <v/>
      </c>
      <c r="G115" s="260">
        <f>(C115-C98)/C98</f>
        <v/>
      </c>
      <c r="H115" s="260">
        <f>(D115-D98)/D98</f>
        <v/>
      </c>
    </row>
    <row r="116" ht="15" customHeight="1" s="261">
      <c r="B116" s="266" t="n"/>
      <c r="C116" s="292" t="n"/>
      <c r="D116" s="292" t="n"/>
    </row>
    <row r="117" ht="15" customHeight="1" s="261">
      <c r="B117" s="296" t="inlineStr">
        <is>
          <t>Acumulado no ano:</t>
        </is>
      </c>
      <c r="C117" s="297">
        <f>SUM(C104:C115)</f>
        <v/>
      </c>
      <c r="D117" s="298">
        <f>SUM(D104:D115)</f>
        <v/>
      </c>
      <c r="E117" s="266" t="n"/>
      <c r="F117" s="266" t="n"/>
      <c r="G117" s="266" t="n"/>
      <c r="H117" s="266" t="n"/>
    </row>
    <row r="119" ht="13.5" customHeight="1" s="261">
      <c r="B119" s="300">
        <f>FRANGOS!B40</f>
        <v/>
      </c>
      <c r="C119" s="260">
        <f>(C117/(C87+C88+C89+C90+C91+C92))-1</f>
        <v/>
      </c>
      <c r="D119" s="260">
        <f>(D117/(D87+D88+D89+D90+D91+D92))-1</f>
        <v/>
      </c>
    </row>
    <row r="124" ht="13.5" customHeight="1" s="261">
      <c r="A124" s="318" t="n"/>
      <c r="B124" s="319" t="n"/>
      <c r="C124" s="319" t="n"/>
      <c r="D124" s="319" t="n"/>
      <c r="E124" s="319" t="n"/>
      <c r="F124" s="319" t="n"/>
      <c r="G124" s="319" t="n"/>
      <c r="H124" s="319" t="n"/>
      <c r="I124" s="319" t="n"/>
      <c r="J124" s="320" t="n"/>
      <c r="K124" s="318" t="n"/>
      <c r="L124" s="319" t="n"/>
      <c r="M124" s="319" t="n"/>
      <c r="N124" s="319" t="n"/>
      <c r="O124" s="319" t="n"/>
      <c r="P124" s="319" t="n"/>
      <c r="Q124" s="319" t="n"/>
      <c r="R124" s="319" t="n"/>
      <c r="S124" s="319" t="n"/>
      <c r="T124" s="319" t="n"/>
      <c r="U124" s="320" t="n"/>
      <c r="V124" s="318" t="n"/>
      <c r="W124" s="319" t="n"/>
      <c r="X124" s="319" t="n"/>
      <c r="Y124" s="319" t="n"/>
      <c r="Z124" s="319" t="n"/>
      <c r="AA124" s="319" t="n"/>
      <c r="AB124" s="319" t="n"/>
      <c r="AC124" s="319" t="n"/>
      <c r="AD124" s="319" t="n"/>
      <c r="AE124" s="319" t="n"/>
      <c r="AF124" s="320" t="n"/>
    </row>
    <row r="125" ht="15" customHeight="1" s="261">
      <c r="A125" s="376" t="inlineStr">
        <is>
          <t>BRASIL</t>
        </is>
      </c>
      <c r="D125" s="295" t="n"/>
      <c r="E125" s="322" t="n"/>
      <c r="J125" s="323" t="n"/>
      <c r="K125" s="324" t="n"/>
      <c r="L125" s="377" t="inlineStr">
        <is>
          <t>BRASIL</t>
        </is>
      </c>
      <c r="R125" s="260" t="n"/>
      <c r="U125" s="323" t="n"/>
      <c r="V125" s="324" t="n"/>
      <c r="W125" s="377" t="inlineStr">
        <is>
          <t>BRASIL</t>
        </is>
      </c>
      <c r="Z125" s="260" t="n"/>
      <c r="AC125" s="260" t="n"/>
      <c r="AF125" s="323" t="n"/>
    </row>
    <row r="126" ht="15" customFormat="1" customHeight="1" s="266">
      <c r="A126" s="326" t="inlineStr">
        <is>
          <t>ACUMULADO</t>
        </is>
      </c>
      <c r="J126" s="378" t="n"/>
      <c r="K126" s="379" t="n"/>
      <c r="L126" s="267">
        <f>L60</f>
        <v/>
      </c>
      <c r="U126" s="378" t="n"/>
      <c r="V126" s="379" t="n"/>
      <c r="W126" s="267">
        <f>W60</f>
        <v/>
      </c>
      <c r="AF126" s="378" t="n"/>
    </row>
    <row r="127" ht="17.25" customHeight="1" s="261">
      <c r="A127" s="324" t="n"/>
      <c r="B127" s="328">
        <f>B61</f>
        <v/>
      </c>
      <c r="C127" s="329" t="n"/>
      <c r="D127" s="330" t="n"/>
      <c r="E127" s="328">
        <f>E61</f>
        <v/>
      </c>
      <c r="F127" s="329" t="n"/>
      <c r="G127" s="331" t="n"/>
      <c r="H127" s="332" t="inlineStr">
        <is>
          <t>Variação</t>
        </is>
      </c>
      <c r="I127" s="329" t="n"/>
      <c r="J127" s="323" t="n"/>
      <c r="K127" s="324" t="n"/>
      <c r="M127" s="328">
        <f>M61</f>
        <v/>
      </c>
      <c r="N127" s="329" t="n"/>
      <c r="O127" s="330" t="n"/>
      <c r="P127" s="328">
        <f>P61</f>
        <v/>
      </c>
      <c r="Q127" s="329" t="n"/>
      <c r="R127" s="331" t="n"/>
      <c r="S127" s="332" t="inlineStr">
        <is>
          <t>Variação</t>
        </is>
      </c>
      <c r="T127" s="329" t="n"/>
      <c r="U127" s="323" t="n"/>
      <c r="V127" s="324" t="n"/>
      <c r="X127" s="328">
        <f>X61</f>
        <v/>
      </c>
      <c r="Y127" s="329" t="n"/>
      <c r="Z127" s="330" t="n"/>
      <c r="AA127" s="328">
        <f>AA61</f>
        <v/>
      </c>
      <c r="AB127" s="329" t="n"/>
      <c r="AC127" s="331" t="n"/>
      <c r="AD127" s="332" t="inlineStr">
        <is>
          <t>Variação</t>
        </is>
      </c>
      <c r="AE127" s="329" t="n"/>
      <c r="AF127" s="323" t="n"/>
    </row>
    <row r="128" ht="17.25" customHeight="1" s="261">
      <c r="A128" s="333" t="inlineStr">
        <is>
          <t>Descrição do País</t>
        </is>
      </c>
      <c r="B128" s="334" t="inlineStr">
        <is>
          <t>US$</t>
        </is>
      </c>
      <c r="C128" s="334" t="inlineStr">
        <is>
          <t>Kg Líquido</t>
        </is>
      </c>
      <c r="D128" s="338" t="n"/>
      <c r="E128" s="334" t="inlineStr">
        <is>
          <t>US$</t>
        </is>
      </c>
      <c r="F128" s="334" t="inlineStr">
        <is>
          <t>Kg Líquido</t>
        </is>
      </c>
      <c r="G128" s="336" t="n"/>
      <c r="H128" s="337" t="inlineStr">
        <is>
          <t>US$</t>
        </is>
      </c>
      <c r="I128" s="337" t="inlineStr">
        <is>
          <t>Kg Líquido</t>
        </is>
      </c>
      <c r="J128" s="323" t="n"/>
      <c r="K128" s="324" t="n"/>
      <c r="L128" s="334" t="inlineStr">
        <is>
          <t>Descrição do País</t>
        </is>
      </c>
      <c r="M128" s="334" t="inlineStr">
        <is>
          <t>US$</t>
        </is>
      </c>
      <c r="N128" s="334" t="inlineStr">
        <is>
          <t>Kg Líquido</t>
        </is>
      </c>
      <c r="O128" s="338" t="n"/>
      <c r="P128" s="334" t="inlineStr">
        <is>
          <t>US$</t>
        </is>
      </c>
      <c r="Q128" s="334" t="inlineStr">
        <is>
          <t>Kg Líquido</t>
        </is>
      </c>
      <c r="R128" s="336" t="n"/>
      <c r="S128" s="337" t="inlineStr">
        <is>
          <t>US$</t>
        </is>
      </c>
      <c r="T128" s="337" t="inlineStr">
        <is>
          <t>Kg Líquido</t>
        </is>
      </c>
      <c r="U128" s="323" t="n"/>
      <c r="V128" s="324" t="n"/>
      <c r="W128" s="334" t="inlineStr">
        <is>
          <t>Descrição do País</t>
        </is>
      </c>
      <c r="X128" s="334" t="inlineStr">
        <is>
          <t>US$</t>
        </is>
      </c>
      <c r="Y128" s="334" t="inlineStr">
        <is>
          <t>Kg Líquido</t>
        </is>
      </c>
      <c r="Z128" s="338" t="n"/>
      <c r="AA128" s="334" t="inlineStr">
        <is>
          <t>US$</t>
        </is>
      </c>
      <c r="AB128" s="334" t="inlineStr">
        <is>
          <t>Kg Líquido</t>
        </is>
      </c>
      <c r="AC128" s="336" t="n"/>
      <c r="AD128" s="337" t="inlineStr">
        <is>
          <t>US$</t>
        </is>
      </c>
      <c r="AE128" s="337" t="inlineStr">
        <is>
          <t>Kg Líquido</t>
        </is>
      </c>
      <c r="AF128" s="323" t="n"/>
    </row>
    <row r="129" ht="13.5" customHeight="1" s="261">
      <c r="A129" s="339">
        <f>'Dados brutos - BOVINOS'!C2</f>
        <v/>
      </c>
      <c r="B129" s="295">
        <f>'Dados brutos - BOVINOS'!D2</f>
        <v/>
      </c>
      <c r="C129" s="295">
        <f>'Dados brutos - BOVINOS'!E2</f>
        <v/>
      </c>
      <c r="D129" s="292">
        <f>B129/$C$117</f>
        <v/>
      </c>
      <c r="E129" s="260">
        <f>'Dados brutos - BOVINOS'!M2</f>
        <v/>
      </c>
      <c r="F129" s="260">
        <f>'Dados brutos - BOVINOS'!N2</f>
        <v/>
      </c>
      <c r="H129" s="301">
        <f>(B129/E129)-1</f>
        <v/>
      </c>
      <c r="I129" s="301">
        <f>(C129/F129)-1</f>
        <v/>
      </c>
      <c r="J129" s="323" t="n"/>
      <c r="K129" s="324" t="n">
        <v>1</v>
      </c>
      <c r="L129" s="380">
        <f>'Dados brutos - BOVINOS'!R2</f>
        <v/>
      </c>
      <c r="M129" s="295">
        <f>'Dados brutos - BOVINOS'!S2</f>
        <v/>
      </c>
      <c r="N129" s="295">
        <f>'Dados brutos - BOVINOS'!T2</f>
        <v/>
      </c>
      <c r="P129" s="260">
        <f>'Dados brutos - BOVINOS'!AB2</f>
        <v/>
      </c>
      <c r="Q129" s="260">
        <f>'Dados brutos - BOVINOS'!AC2</f>
        <v/>
      </c>
      <c r="R129" s="260" t="n"/>
      <c r="S129" s="301">
        <f>(M129/P129)-1</f>
        <v/>
      </c>
      <c r="T129" s="301">
        <f>(N129/Q129)-1</f>
        <v/>
      </c>
      <c r="U129" s="323" t="n"/>
      <c r="V129" s="324" t="n">
        <v>1</v>
      </c>
      <c r="W129" s="345">
        <f>L129</f>
        <v/>
      </c>
      <c r="X129" s="434">
        <f>M129</f>
        <v/>
      </c>
      <c r="Y129" s="435">
        <f>N129</f>
        <v/>
      </c>
      <c r="Z129" s="260" t="n"/>
      <c r="AA129" s="295">
        <f>'Dados brutos - BOVINOS'!AL2</f>
        <v/>
      </c>
      <c r="AB129" s="295">
        <f>'Dados brutos - BOVINOS'!AM2</f>
        <v/>
      </c>
      <c r="AC129" s="260" t="n"/>
      <c r="AD129" s="301">
        <f>(X129/AA129)-1</f>
        <v/>
      </c>
      <c r="AE129" s="301">
        <f>(Y129/AB129)-1</f>
        <v/>
      </c>
      <c r="AF129" s="323" t="n"/>
      <c r="AG129" s="260" t="n"/>
    </row>
    <row r="130" ht="13.5" customHeight="1" s="261">
      <c r="A130" s="339">
        <f>'Dados brutos - BOVINOS'!C3</f>
        <v/>
      </c>
      <c r="B130" s="295">
        <f>'Dados brutos - BOVINOS'!D3</f>
        <v/>
      </c>
      <c r="C130" s="295">
        <f>'Dados brutos - BOVINOS'!E3</f>
        <v/>
      </c>
      <c r="D130" s="292">
        <f>B130/$C$117</f>
        <v/>
      </c>
      <c r="E130" s="260">
        <f>'Dados brutos - BOVINOS'!M3</f>
        <v/>
      </c>
      <c r="F130" s="260">
        <f>'Dados brutos - BOVINOS'!N3</f>
        <v/>
      </c>
      <c r="H130" s="301">
        <f>(B130/E130)-1</f>
        <v/>
      </c>
      <c r="I130" s="301">
        <f>(C130/F130)-1</f>
        <v/>
      </c>
      <c r="J130" s="323" t="n"/>
      <c r="K130" s="324" t="n">
        <v>2</v>
      </c>
      <c r="L130" s="380">
        <f>'Dados brutos - BOVINOS'!R3</f>
        <v/>
      </c>
      <c r="M130" s="295">
        <f>'Dados brutos - BOVINOS'!S3</f>
        <v/>
      </c>
      <c r="N130" s="295">
        <f>'Dados brutos - BOVINOS'!T3</f>
        <v/>
      </c>
      <c r="P130" s="260">
        <f>'Dados brutos - BOVINOS'!AB3</f>
        <v/>
      </c>
      <c r="Q130" s="260">
        <f>'Dados brutos - BOVINOS'!AC3</f>
        <v/>
      </c>
      <c r="R130" s="260" t="n"/>
      <c r="S130" s="301">
        <f>(M130/P130)-1</f>
        <v/>
      </c>
      <c r="T130" s="301">
        <f>(N130/Q130)-1</f>
        <v/>
      </c>
      <c r="U130" s="323" t="n"/>
      <c r="V130" s="324" t="n">
        <v>2</v>
      </c>
      <c r="W130" s="345">
        <f>L130</f>
        <v/>
      </c>
      <c r="X130" s="434">
        <f>M130</f>
        <v/>
      </c>
      <c r="Y130" s="435">
        <f>N130</f>
        <v/>
      </c>
      <c r="Z130" s="260" t="n"/>
      <c r="AA130" s="295">
        <f>'Dados brutos - BOVINOS'!AL3</f>
        <v/>
      </c>
      <c r="AB130" s="295">
        <f>'Dados brutos - BOVINOS'!AM3</f>
        <v/>
      </c>
      <c r="AC130" s="260" t="n"/>
      <c r="AD130" s="301">
        <f>(X130/AA130)-1</f>
        <v/>
      </c>
      <c r="AE130" s="301">
        <f>(Y130/AB130)-1</f>
        <v/>
      </c>
      <c r="AF130" s="323" t="n"/>
      <c r="AG130" s="260" t="n"/>
    </row>
    <row r="131" ht="13.5" customHeight="1" s="261">
      <c r="A131" s="339">
        <f>'Dados brutos - BOVINOS'!C4</f>
        <v/>
      </c>
      <c r="B131" s="295">
        <f>'Dados brutos - BOVINOS'!D4</f>
        <v/>
      </c>
      <c r="C131" s="295">
        <f>'Dados brutos - BOVINOS'!E4</f>
        <v/>
      </c>
      <c r="D131" s="292">
        <f>B131/$C$117</f>
        <v/>
      </c>
      <c r="E131" s="260">
        <f>'Dados brutos - BOVINOS'!M4</f>
        <v/>
      </c>
      <c r="F131" s="260">
        <f>'Dados brutos - BOVINOS'!N4</f>
        <v/>
      </c>
      <c r="H131" s="301">
        <f>(B131/E131)-1</f>
        <v/>
      </c>
      <c r="I131" s="301">
        <f>(C131/F131)-1</f>
        <v/>
      </c>
      <c r="J131" s="323" t="n"/>
      <c r="K131" s="324" t="n">
        <v>3</v>
      </c>
      <c r="L131" s="380">
        <f>'Dados brutos - BOVINOS'!R4</f>
        <v/>
      </c>
      <c r="M131" s="295">
        <f>'Dados brutos - BOVINOS'!S4</f>
        <v/>
      </c>
      <c r="N131" s="295">
        <f>'Dados brutos - BOVINOS'!T4</f>
        <v/>
      </c>
      <c r="P131" s="260">
        <f>'Dados brutos - BOVINOS'!AB4</f>
        <v/>
      </c>
      <c r="Q131" s="260">
        <f>'Dados brutos - BOVINOS'!AC4</f>
        <v/>
      </c>
      <c r="R131" s="260" t="n"/>
      <c r="S131" s="301">
        <f>(M131/P131)-1</f>
        <v/>
      </c>
      <c r="T131" s="301">
        <f>(N131/Q131)-1</f>
        <v/>
      </c>
      <c r="U131" s="323" t="n"/>
      <c r="V131" s="324" t="n">
        <v>3</v>
      </c>
      <c r="W131" s="345">
        <f>L131</f>
        <v/>
      </c>
      <c r="X131" s="434">
        <f>M131</f>
        <v/>
      </c>
      <c r="Y131" s="435">
        <f>N131</f>
        <v/>
      </c>
      <c r="Z131" s="260" t="n"/>
      <c r="AA131" s="295">
        <f>'Dados brutos - BOVINOS'!AL4</f>
        <v/>
      </c>
      <c r="AB131" s="295">
        <f>'Dados brutos - BOVINOS'!AM4</f>
        <v/>
      </c>
      <c r="AC131" s="260" t="n"/>
      <c r="AD131" s="301">
        <f>(X131/AA131)-1</f>
        <v/>
      </c>
      <c r="AE131" s="301">
        <f>(Y131/AB131)-1</f>
        <v/>
      </c>
      <c r="AF131" s="323" t="n"/>
      <c r="AG131" s="260" t="n"/>
    </row>
    <row r="132" ht="13.5" customHeight="1" s="261">
      <c r="A132" s="339">
        <f>'Dados brutos - BOVINOS'!C5</f>
        <v/>
      </c>
      <c r="B132" s="295">
        <f>'Dados brutos - BOVINOS'!D5</f>
        <v/>
      </c>
      <c r="C132" s="295">
        <f>'Dados brutos - BOVINOS'!E5</f>
        <v/>
      </c>
      <c r="D132" s="292">
        <f>B132/$C$117</f>
        <v/>
      </c>
      <c r="E132" s="260">
        <f>'Dados brutos - BOVINOS'!M5</f>
        <v/>
      </c>
      <c r="F132" s="260">
        <f>'Dados brutos - BOVINOS'!N5</f>
        <v/>
      </c>
      <c r="H132" s="301">
        <f>(B132/E132)-1</f>
        <v/>
      </c>
      <c r="I132" s="301">
        <f>(C132/F132)-1</f>
        <v/>
      </c>
      <c r="J132" s="323" t="n"/>
      <c r="K132" s="324" t="n">
        <v>4</v>
      </c>
      <c r="L132" s="380">
        <f>'Dados brutos - BOVINOS'!R5</f>
        <v/>
      </c>
      <c r="M132" s="295">
        <f>'Dados brutos - BOVINOS'!S5</f>
        <v/>
      </c>
      <c r="N132" s="295">
        <f>'Dados brutos - BOVINOS'!T5</f>
        <v/>
      </c>
      <c r="P132" s="260">
        <f>'Dados brutos - BOVINOS'!AB5</f>
        <v/>
      </c>
      <c r="Q132" s="260">
        <f>'Dados brutos - BOVINOS'!AC5</f>
        <v/>
      </c>
      <c r="R132" s="260" t="n"/>
      <c r="S132" s="301">
        <f>(M132/P132)-1</f>
        <v/>
      </c>
      <c r="T132" s="301">
        <f>(N132/Q132)-1</f>
        <v/>
      </c>
      <c r="U132" s="323" t="n"/>
      <c r="V132" s="324" t="n">
        <v>4</v>
      </c>
      <c r="W132" s="345">
        <f>L132</f>
        <v/>
      </c>
      <c r="X132" s="434">
        <f>M132</f>
        <v/>
      </c>
      <c r="Y132" s="435">
        <f>N132</f>
        <v/>
      </c>
      <c r="Z132" s="260" t="n"/>
      <c r="AA132" s="295">
        <f>'Dados brutos - BOVINOS'!AL5</f>
        <v/>
      </c>
      <c r="AB132" s="295">
        <f>'Dados brutos - BOVINOS'!AM5</f>
        <v/>
      </c>
      <c r="AC132" s="260" t="n"/>
      <c r="AD132" s="301">
        <f>(X132/AA132)-1</f>
        <v/>
      </c>
      <c r="AE132" s="301">
        <f>(Y132/AB132)-1</f>
        <v/>
      </c>
      <c r="AF132" s="323" t="n"/>
      <c r="AG132" s="260" t="n"/>
    </row>
    <row r="133" ht="13.5" customHeight="1" s="261">
      <c r="A133" s="339">
        <f>'Dados brutos - BOVINOS'!C6</f>
        <v/>
      </c>
      <c r="B133" s="295">
        <f>'Dados brutos - BOVINOS'!D6</f>
        <v/>
      </c>
      <c r="C133" s="295">
        <f>'Dados brutos - BOVINOS'!E6</f>
        <v/>
      </c>
      <c r="D133" s="292">
        <f>B133/$C$117</f>
        <v/>
      </c>
      <c r="E133" s="260">
        <f>'Dados brutos - BOVINOS'!M6</f>
        <v/>
      </c>
      <c r="F133" s="260">
        <f>'Dados brutos - BOVINOS'!N6</f>
        <v/>
      </c>
      <c r="H133" s="301">
        <f>(B133/E133)-1</f>
        <v/>
      </c>
      <c r="I133" s="301">
        <f>(C133/F133)-1</f>
        <v/>
      </c>
      <c r="J133" s="323" t="n"/>
      <c r="K133" s="324" t="n">
        <v>5</v>
      </c>
      <c r="L133" s="380">
        <f>'Dados brutos - BOVINOS'!R6</f>
        <v/>
      </c>
      <c r="M133" s="295">
        <f>'Dados brutos - BOVINOS'!S6</f>
        <v/>
      </c>
      <c r="N133" s="295">
        <f>'Dados brutos - BOVINOS'!T6</f>
        <v/>
      </c>
      <c r="P133" s="260">
        <f>'Dados brutos - BOVINOS'!AB6</f>
        <v/>
      </c>
      <c r="Q133" s="260">
        <f>'Dados brutos - BOVINOS'!AC6</f>
        <v/>
      </c>
      <c r="R133" s="260" t="n"/>
      <c r="S133" s="301">
        <f>(M133/P133)-1</f>
        <v/>
      </c>
      <c r="T133" s="301">
        <f>(N133/Q133)-1</f>
        <v/>
      </c>
      <c r="U133" s="323" t="n"/>
      <c r="V133" s="324" t="n">
        <v>5</v>
      </c>
      <c r="W133" s="345">
        <f>L133</f>
        <v/>
      </c>
      <c r="X133" s="434">
        <f>M133</f>
        <v/>
      </c>
      <c r="Y133" s="435">
        <f>N133</f>
        <v/>
      </c>
      <c r="Z133" s="260" t="n"/>
      <c r="AA133" s="295">
        <f>'Dados brutos - BOVINOS'!AL6</f>
        <v/>
      </c>
      <c r="AB133" s="295">
        <f>'Dados brutos - BOVINOS'!AM6</f>
        <v/>
      </c>
      <c r="AC133" s="260" t="n"/>
      <c r="AD133" s="301">
        <f>(X133/AA133)-1</f>
        <v/>
      </c>
      <c r="AE133" s="301">
        <f>(Y133/AB133)-1</f>
        <v/>
      </c>
      <c r="AF133" s="323" t="n"/>
      <c r="AG133" s="260" t="n"/>
    </row>
    <row r="134" ht="13.5" customHeight="1" s="261">
      <c r="A134" s="339">
        <f>'Dados brutos - BOVINOS'!C7</f>
        <v/>
      </c>
      <c r="B134" s="295">
        <f>'Dados brutos - BOVINOS'!D7</f>
        <v/>
      </c>
      <c r="C134" s="295">
        <f>'Dados brutos - BOVINOS'!E7</f>
        <v/>
      </c>
      <c r="D134" s="292">
        <f>B134/$C$117</f>
        <v/>
      </c>
      <c r="E134" s="260">
        <f>'Dados brutos - BOVINOS'!M7</f>
        <v/>
      </c>
      <c r="F134" s="260">
        <f>'Dados brutos - BOVINOS'!N7</f>
        <v/>
      </c>
      <c r="H134" s="301">
        <f>(B134/E134)-1</f>
        <v/>
      </c>
      <c r="I134" s="301">
        <f>(C134/F134)-1</f>
        <v/>
      </c>
      <c r="J134" s="323" t="n"/>
      <c r="K134" s="324" t="n">
        <v>6</v>
      </c>
      <c r="L134" s="380">
        <f>'Dados brutos - BOVINOS'!R7</f>
        <v/>
      </c>
      <c r="M134" s="295">
        <f>'Dados brutos - BOVINOS'!S7</f>
        <v/>
      </c>
      <c r="N134" s="295">
        <f>'Dados brutos - BOVINOS'!T7</f>
        <v/>
      </c>
      <c r="P134" s="260">
        <f>'Dados brutos - BOVINOS'!AB7</f>
        <v/>
      </c>
      <c r="Q134" s="260">
        <f>'Dados brutos - BOVINOS'!AC7</f>
        <v/>
      </c>
      <c r="R134" s="260" t="n"/>
      <c r="S134" s="301">
        <f>(M134/P134)-1</f>
        <v/>
      </c>
      <c r="T134" s="301">
        <f>(N134/Q134)-1</f>
        <v/>
      </c>
      <c r="U134" s="323" t="n"/>
      <c r="V134" s="324" t="n">
        <v>6</v>
      </c>
      <c r="W134" s="345">
        <f>L134</f>
        <v/>
      </c>
      <c r="X134" s="434">
        <f>M134</f>
        <v/>
      </c>
      <c r="Y134" s="435">
        <f>N134</f>
        <v/>
      </c>
      <c r="Z134" s="260" t="n"/>
      <c r="AA134" s="295">
        <f>'Dados brutos - BOVINOS'!AL7</f>
        <v/>
      </c>
      <c r="AB134" s="295">
        <f>'Dados brutos - BOVINOS'!AM7</f>
        <v/>
      </c>
      <c r="AC134" s="260" t="n"/>
      <c r="AD134" s="301">
        <f>(X134/AA134)-1</f>
        <v/>
      </c>
      <c r="AE134" s="301">
        <f>(Y134/AB134)-1</f>
        <v/>
      </c>
      <c r="AF134" s="323" t="n"/>
      <c r="AG134" s="260" t="n"/>
    </row>
    <row r="135" ht="13.5" customHeight="1" s="261">
      <c r="A135" s="339">
        <f>'Dados brutos - BOVINOS'!C8</f>
        <v/>
      </c>
      <c r="B135" s="295">
        <f>'Dados brutos - BOVINOS'!D8</f>
        <v/>
      </c>
      <c r="C135" s="295">
        <f>'Dados brutos - BOVINOS'!E8</f>
        <v/>
      </c>
      <c r="D135" s="292">
        <f>B135/$C$117</f>
        <v/>
      </c>
      <c r="E135" s="260">
        <f>'Dados brutos - BOVINOS'!M8</f>
        <v/>
      </c>
      <c r="F135" s="260">
        <f>'Dados brutos - BOVINOS'!N8</f>
        <v/>
      </c>
      <c r="H135" s="301">
        <f>(B135/E135)-1</f>
        <v/>
      </c>
      <c r="I135" s="301">
        <f>(C135/F135)-1</f>
        <v/>
      </c>
      <c r="J135" s="323" t="n"/>
      <c r="K135" s="324" t="n">
        <v>7</v>
      </c>
      <c r="L135" s="380">
        <f>'Dados brutos - BOVINOS'!R8</f>
        <v/>
      </c>
      <c r="M135" s="295">
        <f>'Dados brutos - BOVINOS'!S8</f>
        <v/>
      </c>
      <c r="N135" s="295">
        <f>'Dados brutos - BOVINOS'!T8</f>
        <v/>
      </c>
      <c r="P135" s="260">
        <f>'Dados brutos - BOVINOS'!AB8</f>
        <v/>
      </c>
      <c r="Q135" s="260">
        <f>'Dados brutos - BOVINOS'!AC8</f>
        <v/>
      </c>
      <c r="R135" s="260" t="n"/>
      <c r="S135" s="301">
        <f>(M135/P135)-1</f>
        <v/>
      </c>
      <c r="T135" s="301">
        <f>(N135/Q135)-1</f>
        <v/>
      </c>
      <c r="U135" s="323" t="n"/>
      <c r="V135" s="324" t="n">
        <v>7</v>
      </c>
      <c r="W135" s="345">
        <f>L135</f>
        <v/>
      </c>
      <c r="X135" s="434">
        <f>M135</f>
        <v/>
      </c>
      <c r="Y135" s="435">
        <f>N135</f>
        <v/>
      </c>
      <c r="Z135" s="260" t="n"/>
      <c r="AA135" s="295">
        <f>'Dados brutos - BOVINOS'!AL8</f>
        <v/>
      </c>
      <c r="AB135" s="295">
        <f>'Dados brutos - BOVINOS'!AM8</f>
        <v/>
      </c>
      <c r="AC135" s="260" t="n"/>
      <c r="AD135" s="301">
        <f>(X135/AA135)-1</f>
        <v/>
      </c>
      <c r="AE135" s="301">
        <f>(Y135/AB135)-1</f>
        <v/>
      </c>
      <c r="AF135" s="323" t="n"/>
      <c r="AG135" s="260" t="n"/>
    </row>
    <row r="136" ht="13.5" customHeight="1" s="261">
      <c r="A136" s="339">
        <f>'Dados brutos - BOVINOS'!C9</f>
        <v/>
      </c>
      <c r="B136" s="295">
        <f>'Dados brutos - BOVINOS'!D9</f>
        <v/>
      </c>
      <c r="C136" s="295">
        <f>'Dados brutos - BOVINOS'!E9</f>
        <v/>
      </c>
      <c r="D136" s="292">
        <f>B136/$C$117</f>
        <v/>
      </c>
      <c r="E136" s="260">
        <f>'Dados brutos - BOVINOS'!M9</f>
        <v/>
      </c>
      <c r="F136" s="260">
        <f>'Dados brutos - BOVINOS'!N9</f>
        <v/>
      </c>
      <c r="H136" s="301">
        <f>(B136/E136)-1</f>
        <v/>
      </c>
      <c r="I136" s="301">
        <f>(C136/F136)-1</f>
        <v/>
      </c>
      <c r="J136" s="323" t="n"/>
      <c r="K136" s="324" t="n">
        <v>8</v>
      </c>
      <c r="L136" s="380">
        <f>'Dados brutos - BOVINOS'!R9</f>
        <v/>
      </c>
      <c r="M136" s="295">
        <f>'Dados brutos - BOVINOS'!S9</f>
        <v/>
      </c>
      <c r="N136" s="295">
        <f>'Dados brutos - BOVINOS'!T9</f>
        <v/>
      </c>
      <c r="P136" s="260">
        <f>'Dados brutos - BOVINOS'!AB9</f>
        <v/>
      </c>
      <c r="Q136" s="260">
        <f>'Dados brutos - BOVINOS'!AC9</f>
        <v/>
      </c>
      <c r="R136" s="260" t="n"/>
      <c r="S136" s="301">
        <f>(M136/P136)-1</f>
        <v/>
      </c>
      <c r="T136" s="301">
        <f>(N136/Q136)-1</f>
        <v/>
      </c>
      <c r="U136" s="323" t="n"/>
      <c r="V136" s="324" t="n">
        <v>8</v>
      </c>
      <c r="W136" s="345">
        <f>L136</f>
        <v/>
      </c>
      <c r="X136" s="434">
        <f>M136</f>
        <v/>
      </c>
      <c r="Y136" s="435">
        <f>N136</f>
        <v/>
      </c>
      <c r="Z136" s="260" t="n"/>
      <c r="AA136" s="295">
        <f>'Dados brutos - BOVINOS'!AL9</f>
        <v/>
      </c>
      <c r="AB136" s="295">
        <f>'Dados brutos - BOVINOS'!AM9</f>
        <v/>
      </c>
      <c r="AC136" s="260" t="n"/>
      <c r="AD136" s="301">
        <f>(X136/AA136)-1</f>
        <v/>
      </c>
      <c r="AE136" s="301">
        <f>(Y136/AB136)-1</f>
        <v/>
      </c>
      <c r="AF136" s="323" t="n"/>
      <c r="AG136" s="260" t="n"/>
    </row>
    <row r="137" ht="13.5" customHeight="1" s="261">
      <c r="A137" s="339">
        <f>'Dados brutos - BOVINOS'!C10</f>
        <v/>
      </c>
      <c r="B137" s="295">
        <f>'Dados brutos - BOVINOS'!D10</f>
        <v/>
      </c>
      <c r="C137" s="295">
        <f>'Dados brutos - BOVINOS'!E10</f>
        <v/>
      </c>
      <c r="D137" s="292">
        <f>B137/$C$117</f>
        <v/>
      </c>
      <c r="E137" s="260">
        <f>'Dados brutos - BOVINOS'!M10</f>
        <v/>
      </c>
      <c r="F137" s="260">
        <f>'Dados brutos - BOVINOS'!N10</f>
        <v/>
      </c>
      <c r="H137" s="301">
        <f>(B137/E137)-1</f>
        <v/>
      </c>
      <c r="I137" s="301">
        <f>(C137/F137)-1</f>
        <v/>
      </c>
      <c r="J137" s="323" t="n"/>
      <c r="K137" s="324" t="n">
        <v>9</v>
      </c>
      <c r="L137" s="380">
        <f>'Dados brutos - BOVINOS'!R10</f>
        <v/>
      </c>
      <c r="M137" s="295">
        <f>'Dados brutos - BOVINOS'!S10</f>
        <v/>
      </c>
      <c r="N137" s="295">
        <f>'Dados brutos - BOVINOS'!T10</f>
        <v/>
      </c>
      <c r="P137" s="260">
        <f>'Dados brutos - BOVINOS'!AB10</f>
        <v/>
      </c>
      <c r="Q137" s="260">
        <f>'Dados brutos - BOVINOS'!AC10</f>
        <v/>
      </c>
      <c r="R137" s="260" t="n"/>
      <c r="S137" s="301">
        <f>(M137/P137)-1</f>
        <v/>
      </c>
      <c r="T137" s="301">
        <f>(N137/Q137)-1</f>
        <v/>
      </c>
      <c r="U137" s="323" t="n"/>
      <c r="V137" s="324" t="n">
        <v>9</v>
      </c>
      <c r="W137" s="345">
        <f>L137</f>
        <v/>
      </c>
      <c r="X137" s="434">
        <f>M137</f>
        <v/>
      </c>
      <c r="Y137" s="435">
        <f>N137</f>
        <v/>
      </c>
      <c r="Z137" s="260" t="n"/>
      <c r="AA137" s="295">
        <f>'Dados brutos - BOVINOS'!AL10</f>
        <v/>
      </c>
      <c r="AB137" s="295">
        <f>'Dados brutos - BOVINOS'!AM10</f>
        <v/>
      </c>
      <c r="AC137" s="260" t="n"/>
      <c r="AD137" s="301">
        <f>(X137/AA137)-1</f>
        <v/>
      </c>
      <c r="AE137" s="301">
        <f>(Y137/AB137)-1</f>
        <v/>
      </c>
      <c r="AF137" s="323" t="n"/>
      <c r="AG137" s="260" t="n"/>
    </row>
    <row r="138" ht="13.5" customHeight="1" s="261">
      <c r="A138" s="339">
        <f>'Dados brutos - BOVINOS'!C11</f>
        <v/>
      </c>
      <c r="B138" s="295">
        <f>'Dados brutos - BOVINOS'!D11</f>
        <v/>
      </c>
      <c r="C138" s="295">
        <f>'Dados brutos - BOVINOS'!E11</f>
        <v/>
      </c>
      <c r="D138" s="292">
        <f>B138/$C$117</f>
        <v/>
      </c>
      <c r="E138" s="260">
        <f>'Dados brutos - BOVINOS'!M11</f>
        <v/>
      </c>
      <c r="F138" s="260">
        <f>'Dados brutos - BOVINOS'!N11</f>
        <v/>
      </c>
      <c r="H138" s="301">
        <f>(B138/E138)-1</f>
        <v/>
      </c>
      <c r="I138" s="301">
        <f>(C138/F138)-1</f>
        <v/>
      </c>
      <c r="J138" s="323" t="n"/>
      <c r="K138" s="324" t="n">
        <v>10</v>
      </c>
      <c r="L138" s="380">
        <f>'Dados brutos - BOVINOS'!R11</f>
        <v/>
      </c>
      <c r="M138" s="295">
        <f>'Dados brutos - BOVINOS'!S11</f>
        <v/>
      </c>
      <c r="N138" s="295">
        <f>'Dados brutos - BOVINOS'!T11</f>
        <v/>
      </c>
      <c r="P138" s="260">
        <f>'Dados brutos - BOVINOS'!AB11</f>
        <v/>
      </c>
      <c r="Q138" s="260">
        <f>'Dados brutos - BOVINOS'!AC11</f>
        <v/>
      </c>
      <c r="R138" s="260" t="n"/>
      <c r="S138" s="301">
        <f>(M138/P138)-1</f>
        <v/>
      </c>
      <c r="T138" s="301">
        <f>(N138/Q138)-1</f>
        <v/>
      </c>
      <c r="U138" s="323" t="n"/>
      <c r="V138" s="324" t="n">
        <v>10</v>
      </c>
      <c r="W138" s="345">
        <f>L138</f>
        <v/>
      </c>
      <c r="X138" s="434">
        <f>M138</f>
        <v/>
      </c>
      <c r="Y138" s="435">
        <f>N138</f>
        <v/>
      </c>
      <c r="Z138" s="260" t="n"/>
      <c r="AA138" s="295">
        <f>'Dados brutos - BOVINOS'!AL11</f>
        <v/>
      </c>
      <c r="AB138" s="295">
        <f>'Dados brutos - BOVINOS'!AM11</f>
        <v/>
      </c>
      <c r="AC138" s="260" t="n"/>
      <c r="AD138" s="301">
        <f>(X138/AA138)-1</f>
        <v/>
      </c>
      <c r="AE138" s="301">
        <f>(Y138/AB138)-1</f>
        <v/>
      </c>
      <c r="AF138" s="323" t="n"/>
      <c r="AG138" s="260" t="n"/>
    </row>
    <row r="139" ht="13.5" customHeight="1" s="261">
      <c r="A139" s="358" t="n"/>
      <c r="B139" s="466" t="n"/>
      <c r="C139" s="467" t="n"/>
      <c r="D139" s="391" t="n"/>
      <c r="E139" s="468" t="n"/>
      <c r="F139" s="469" t="n"/>
      <c r="G139" s="356" t="n"/>
      <c r="H139" s="292" t="n"/>
      <c r="I139" s="292" t="n"/>
      <c r="J139" s="437" t="n"/>
      <c r="K139" s="438" t="n"/>
      <c r="L139" s="439" t="n"/>
      <c r="R139" s="356" t="n"/>
      <c r="S139" s="292" t="n"/>
      <c r="T139" s="292" t="n"/>
      <c r="U139" s="357" t="n"/>
      <c r="V139" s="438" t="n"/>
      <c r="W139" s="439" t="n"/>
      <c r="X139" s="439" t="n"/>
      <c r="Y139" s="439" t="n"/>
      <c r="Z139" s="260" t="n"/>
      <c r="AA139" s="470" t="n"/>
      <c r="AB139" s="471" t="n"/>
      <c r="AC139" s="356" t="n"/>
      <c r="AD139" s="301" t="n"/>
      <c r="AE139" s="301" t="n"/>
      <c r="AF139" s="357" t="n"/>
    </row>
    <row r="140" ht="13.5" customHeight="1" s="261">
      <c r="A140" s="472" t="n"/>
      <c r="B140" s="348" t="n"/>
      <c r="C140" s="383" t="n"/>
      <c r="E140" s="473" t="n"/>
      <c r="F140" s="474" t="n"/>
      <c r="H140" s="292" t="n"/>
      <c r="I140" s="292" t="n"/>
      <c r="K140" s="475" t="n"/>
      <c r="M140" s="473" t="n"/>
      <c r="N140" s="474" t="n"/>
      <c r="P140" s="473" t="n"/>
      <c r="Q140" s="474" t="n"/>
      <c r="R140" s="474" t="n"/>
      <c r="S140" s="474" t="n"/>
      <c r="T140" s="474" t="n"/>
      <c r="U140" s="474" t="n"/>
    </row>
    <row r="141" ht="13.5" customHeight="1" s="261">
      <c r="K141" s="476" t="n"/>
    </row>
    <row r="142" ht="13.5" customHeight="1" s="261"/>
    <row r="157" ht="19.5" customHeight="1" s="261">
      <c r="A157" s="264" t="inlineStr">
        <is>
          <t>SANTA CATARINA</t>
        </is>
      </c>
      <c r="B157" s="397" t="n"/>
    </row>
    <row r="158" ht="17.25" customHeight="1" s="261">
      <c r="B158" s="265" t="n">
        <v>2018</v>
      </c>
      <c r="C158" s="266" t="n"/>
      <c r="D158" s="266" t="n"/>
      <c r="F158" s="265" t="n">
        <v>2019</v>
      </c>
      <c r="G158" s="266" t="n"/>
      <c r="H158" s="266" t="n"/>
      <c r="L158" s="265" t="n">
        <v>2020</v>
      </c>
      <c r="M158" s="266" t="n"/>
      <c r="N158" s="266" t="n"/>
    </row>
    <row r="159" ht="15" customHeight="1" s="261">
      <c r="B159" s="268" t="n"/>
      <c r="C159" s="269" t="inlineStr">
        <is>
          <t>US$</t>
        </is>
      </c>
      <c r="D159" s="269" t="inlineStr">
        <is>
          <t>Kg</t>
        </is>
      </c>
      <c r="F159" s="268" t="n"/>
      <c r="G159" s="269" t="inlineStr">
        <is>
          <t>US$</t>
        </is>
      </c>
      <c r="H159" s="269" t="inlineStr">
        <is>
          <t>Kg</t>
        </is>
      </c>
      <c r="L159" s="268" t="n"/>
      <c r="M159" s="269" t="inlineStr">
        <is>
          <t>US$</t>
        </is>
      </c>
      <c r="N159" s="269" t="inlineStr">
        <is>
          <t>Kg</t>
        </is>
      </c>
    </row>
    <row r="160" ht="15" customHeight="1" s="261">
      <c r="B160" s="271" t="inlineStr">
        <is>
          <t>Jan/18</t>
        </is>
      </c>
      <c r="C160" s="260" t="n">
        <v>1506223</v>
      </c>
      <c r="D160" s="260" t="n">
        <v>444460</v>
      </c>
      <c r="F160" s="271" t="inlineStr">
        <is>
          <t>Jan/19</t>
        </is>
      </c>
      <c r="G160" s="260" t="n">
        <v>1076426</v>
      </c>
      <c r="H160" s="260" t="n">
        <v>385936</v>
      </c>
      <c r="L160" s="271" t="inlineStr">
        <is>
          <t>Jan/20</t>
        </is>
      </c>
      <c r="M160" s="260" t="n">
        <v>1225202</v>
      </c>
      <c r="N160" s="260" t="n">
        <v>410509</v>
      </c>
    </row>
    <row r="161" ht="15" customHeight="1" s="261">
      <c r="B161" s="271" t="inlineStr">
        <is>
          <t>Fev/18</t>
        </is>
      </c>
      <c r="C161" s="260" t="n">
        <v>1426172</v>
      </c>
      <c r="D161" s="260" t="n">
        <v>418240</v>
      </c>
      <c r="F161" s="271" t="inlineStr">
        <is>
          <t>Fev/19</t>
        </is>
      </c>
      <c r="G161" s="260" t="n">
        <v>1023432</v>
      </c>
      <c r="H161" s="260" t="n">
        <v>352520</v>
      </c>
      <c r="L161" s="271" t="inlineStr">
        <is>
          <t>Fev/20</t>
        </is>
      </c>
      <c r="M161" s="260" t="n">
        <v>772967</v>
      </c>
      <c r="N161" s="260" t="n">
        <v>266501</v>
      </c>
    </row>
    <row r="162" ht="15" customHeight="1" s="261">
      <c r="B162" s="271" t="inlineStr">
        <is>
          <t>Mar/18</t>
        </is>
      </c>
      <c r="C162" s="260" t="n">
        <v>1215233</v>
      </c>
      <c r="D162" s="260" t="n">
        <v>350541</v>
      </c>
      <c r="F162" s="271" t="inlineStr">
        <is>
          <t>Mar/19</t>
        </is>
      </c>
      <c r="G162" s="260" t="n">
        <v>1364653</v>
      </c>
      <c r="H162" s="260" t="n">
        <v>478006</v>
      </c>
      <c r="L162" s="271" t="inlineStr">
        <is>
          <t>Mar/20</t>
        </is>
      </c>
      <c r="M162" s="260" t="n">
        <v>675417</v>
      </c>
      <c r="N162" s="260" t="n">
        <v>222654</v>
      </c>
    </row>
    <row r="163" ht="15" customHeight="1" s="261">
      <c r="B163" s="271" t="inlineStr">
        <is>
          <t>Abr/18</t>
        </is>
      </c>
      <c r="C163" s="260" t="n">
        <v>1316272</v>
      </c>
      <c r="D163" s="260" t="n">
        <v>420434</v>
      </c>
      <c r="F163" s="271" t="inlineStr">
        <is>
          <t>Abr/19</t>
        </is>
      </c>
      <c r="G163" s="260" t="n">
        <v>473245</v>
      </c>
      <c r="H163" s="260" t="n">
        <v>162213</v>
      </c>
      <c r="L163" s="271" t="inlineStr">
        <is>
          <t>Abr/20</t>
        </is>
      </c>
      <c r="M163" s="260" t="n">
        <v>645440</v>
      </c>
      <c r="N163" s="260" t="n">
        <v>210718</v>
      </c>
    </row>
    <row r="164" ht="15" customHeight="1" s="261">
      <c r="B164" s="271" t="inlineStr">
        <is>
          <t>Mai/18</t>
        </is>
      </c>
      <c r="C164" s="260" t="n">
        <v>772721</v>
      </c>
      <c r="D164" s="260" t="n">
        <v>231282</v>
      </c>
      <c r="F164" s="271" t="inlineStr">
        <is>
          <t>Mai/19</t>
        </is>
      </c>
      <c r="G164" s="260" t="n">
        <v>816634</v>
      </c>
      <c r="H164" s="260" t="n">
        <v>303039</v>
      </c>
      <c r="L164" s="271" t="inlineStr">
        <is>
          <t>Mai/20</t>
        </is>
      </c>
      <c r="M164" s="260" t="n">
        <v>674011</v>
      </c>
      <c r="N164" s="260" t="n">
        <v>222874</v>
      </c>
    </row>
    <row r="165" ht="15" customHeight="1" s="261">
      <c r="B165" s="271" t="inlineStr">
        <is>
          <t>Jun/18</t>
        </is>
      </c>
      <c r="C165" s="260" t="n">
        <v>881068</v>
      </c>
      <c r="D165" s="260" t="n">
        <v>281942</v>
      </c>
      <c r="F165" s="271" t="inlineStr">
        <is>
          <t>Jun/19</t>
        </is>
      </c>
      <c r="G165" s="260" t="n">
        <v>1403299</v>
      </c>
      <c r="H165" s="260" t="n">
        <v>474045</v>
      </c>
      <c r="L165" s="271" t="inlineStr">
        <is>
          <t>Jun/20</t>
        </is>
      </c>
      <c r="M165" s="260" t="n">
        <v>963669</v>
      </c>
      <c r="N165" s="260" t="n">
        <v>280031</v>
      </c>
    </row>
    <row r="166" ht="15" customHeight="1" s="261">
      <c r="B166" s="271" t="inlineStr">
        <is>
          <t>Jul/18</t>
        </is>
      </c>
      <c r="C166" s="260" t="n">
        <v>1183541</v>
      </c>
      <c r="D166" s="260" t="n">
        <v>377058</v>
      </c>
      <c r="F166" s="271" t="inlineStr">
        <is>
          <t>Jul/19</t>
        </is>
      </c>
      <c r="G166" s="260" t="n">
        <v>838392</v>
      </c>
      <c r="H166" s="260" t="n">
        <v>310684</v>
      </c>
      <c r="L166" s="271" t="inlineStr">
        <is>
          <t>Jul/20</t>
        </is>
      </c>
      <c r="M166" s="260" t="n">
        <v>696000</v>
      </c>
      <c r="N166" s="260" t="n">
        <v>211312</v>
      </c>
    </row>
    <row r="167" ht="15" customHeight="1" s="261">
      <c r="B167" s="271" t="inlineStr">
        <is>
          <t>Ago/18</t>
        </is>
      </c>
      <c r="C167" s="260" t="n">
        <v>1261284</v>
      </c>
      <c r="D167" s="260" t="n">
        <v>464734</v>
      </c>
      <c r="F167" s="271" t="inlineStr">
        <is>
          <t>Ago/19</t>
        </is>
      </c>
      <c r="G167" s="260" t="n">
        <v>639340</v>
      </c>
      <c r="H167" s="260" t="n">
        <v>225575</v>
      </c>
      <c r="L167" s="271" t="inlineStr">
        <is>
          <t>Ago/20</t>
        </is>
      </c>
      <c r="M167" s="260" t="n">
        <v>1083063</v>
      </c>
      <c r="N167" s="260" t="n">
        <v>377851</v>
      </c>
    </row>
    <row r="168" ht="15" customHeight="1" s="261">
      <c r="B168" s="271" t="inlineStr">
        <is>
          <t>Set/18</t>
        </is>
      </c>
      <c r="C168" s="260" t="n">
        <v>1898729</v>
      </c>
      <c r="D168" s="260" t="n">
        <v>614016</v>
      </c>
      <c r="F168" s="271" t="inlineStr">
        <is>
          <t>Set/19</t>
        </is>
      </c>
      <c r="G168" s="260" t="n">
        <v>836779</v>
      </c>
      <c r="H168" s="260" t="n">
        <v>260819</v>
      </c>
      <c r="L168" s="271" t="inlineStr">
        <is>
          <t>Set/20</t>
        </is>
      </c>
      <c r="M168" s="260" t="n">
        <v>697056</v>
      </c>
      <c r="N168" s="260" t="n">
        <v>222393</v>
      </c>
    </row>
    <row r="169" ht="15" customHeight="1" s="261">
      <c r="B169" s="271" t="inlineStr">
        <is>
          <t>Out/18</t>
        </is>
      </c>
      <c r="C169" s="260" t="n">
        <v>1220813</v>
      </c>
      <c r="D169" s="260" t="n">
        <v>427223</v>
      </c>
      <c r="F169" s="271" t="inlineStr">
        <is>
          <t>Out/19</t>
        </is>
      </c>
      <c r="G169" s="260" t="n">
        <v>987380</v>
      </c>
      <c r="H169" s="260" t="n">
        <v>328791</v>
      </c>
      <c r="L169" s="271" t="inlineStr">
        <is>
          <t>Out/20</t>
        </is>
      </c>
      <c r="M169" s="260" t="n">
        <v>675520</v>
      </c>
      <c r="N169" s="260" t="n">
        <v>212422</v>
      </c>
    </row>
    <row r="170" ht="15" customHeight="1" s="261">
      <c r="B170" s="271" t="inlineStr">
        <is>
          <t>Nov/18</t>
        </is>
      </c>
      <c r="C170" s="260" t="n">
        <v>996888</v>
      </c>
      <c r="D170" s="260" t="n">
        <v>343613</v>
      </c>
      <c r="F170" s="271" t="inlineStr">
        <is>
          <t>Nov/19</t>
        </is>
      </c>
      <c r="G170" s="260" t="n">
        <v>830332</v>
      </c>
      <c r="H170" s="260" t="n">
        <v>272331</v>
      </c>
      <c r="L170" s="271" t="inlineStr">
        <is>
          <t>Nov/20</t>
        </is>
      </c>
      <c r="M170" s="260" t="n">
        <v>695145</v>
      </c>
      <c r="N170" s="260" t="n">
        <v>217663</v>
      </c>
    </row>
    <row r="171" ht="15" customHeight="1" s="261">
      <c r="B171" s="271" t="inlineStr">
        <is>
          <t>Dez/18</t>
        </is>
      </c>
      <c r="C171" s="260" t="n">
        <v>1121641</v>
      </c>
      <c r="D171" s="260" t="n">
        <v>395383</v>
      </c>
      <c r="F171" s="271" t="inlineStr">
        <is>
          <t>Dez/19</t>
        </is>
      </c>
      <c r="G171" s="260" t="n">
        <v>771542</v>
      </c>
      <c r="H171" s="260" t="n">
        <v>247781</v>
      </c>
      <c r="L171" s="271" t="inlineStr">
        <is>
          <t>Dez/20</t>
        </is>
      </c>
      <c r="M171" s="260" t="n">
        <v>703301</v>
      </c>
      <c r="N171" s="260" t="n">
        <v>207030</v>
      </c>
    </row>
    <row r="172" ht="13.5" customHeight="1" s="261">
      <c r="B172" s="457" t="inlineStr">
        <is>
          <t>TOTAL</t>
        </is>
      </c>
      <c r="C172" s="275">
        <f>SUM(C160:C171)</f>
        <v/>
      </c>
      <c r="D172" s="260">
        <f>SUM(D160:D171)</f>
        <v/>
      </c>
      <c r="F172" s="457" t="inlineStr">
        <is>
          <t>TOTAL</t>
        </is>
      </c>
      <c r="G172" s="275">
        <f>SUM(G160:G171)</f>
        <v/>
      </c>
      <c r="H172" s="260">
        <f>SUM(H160:H171)</f>
        <v/>
      </c>
      <c r="L172" s="457" t="inlineStr">
        <is>
          <t>TOTAL</t>
        </is>
      </c>
      <c r="M172" s="275">
        <f>SUM(M160:M171)</f>
        <v/>
      </c>
      <c r="N172" s="260">
        <f>SUM(N160:N171)</f>
        <v/>
      </c>
    </row>
    <row r="177" ht="26.25" customHeight="1" s="261">
      <c r="A177" s="370" t="inlineStr">
        <is>
          <t>BRASIL</t>
        </is>
      </c>
      <c r="B177" s="465" t="n"/>
    </row>
    <row r="178" ht="17.25" customHeight="1" s="261">
      <c r="B178" s="265" t="n">
        <v>2018</v>
      </c>
      <c r="C178" s="266" t="n"/>
      <c r="D178" s="266" t="n"/>
      <c r="F178" s="265" t="n">
        <v>2019</v>
      </c>
      <c r="G178" s="266" t="n"/>
      <c r="H178" s="266" t="n"/>
      <c r="L178" s="265" t="n">
        <v>2020</v>
      </c>
      <c r="M178" s="266" t="n"/>
      <c r="N178" s="266" t="n"/>
    </row>
    <row r="179" ht="15" customHeight="1" s="261">
      <c r="B179" s="268" t="n"/>
      <c r="C179" s="269" t="inlineStr">
        <is>
          <t>US$</t>
        </is>
      </c>
      <c r="D179" s="269" t="inlineStr">
        <is>
          <t>Kg</t>
        </is>
      </c>
      <c r="F179" s="268" t="n"/>
      <c r="G179" s="269" t="inlineStr">
        <is>
          <t>US$</t>
        </is>
      </c>
      <c r="H179" s="269" t="inlineStr">
        <is>
          <t>Kg</t>
        </is>
      </c>
      <c r="L179" s="268" t="n"/>
      <c r="M179" s="269" t="inlineStr">
        <is>
          <t>US$</t>
        </is>
      </c>
      <c r="N179" s="269" t="inlineStr">
        <is>
          <t>Kg</t>
        </is>
      </c>
    </row>
    <row r="180" ht="15" customHeight="1" s="261">
      <c r="B180" s="271" t="inlineStr">
        <is>
          <t>Jan/18</t>
        </is>
      </c>
      <c r="C180" s="260" t="n">
        <v>518108374</v>
      </c>
      <c r="D180" s="260" t="n">
        <v>123927021</v>
      </c>
      <c r="F180" s="271" t="inlineStr">
        <is>
          <t>Jan/19</t>
        </is>
      </c>
      <c r="G180" s="260" t="n">
        <v>457125782</v>
      </c>
      <c r="H180" s="260" t="n">
        <v>123097147</v>
      </c>
      <c r="L180" s="271" t="inlineStr">
        <is>
          <t>Jan/20</t>
        </is>
      </c>
      <c r="M180" s="260" t="n">
        <v>617801449</v>
      </c>
      <c r="N180" s="260" t="n">
        <v>135187897</v>
      </c>
    </row>
    <row r="181" ht="15" customHeight="1" s="261">
      <c r="B181" s="271" t="inlineStr">
        <is>
          <t>Fev/18</t>
        </is>
      </c>
      <c r="C181" s="260" t="n">
        <v>484885751</v>
      </c>
      <c r="D181" s="260" t="n">
        <v>121513577</v>
      </c>
      <c r="F181" s="271" t="inlineStr">
        <is>
          <t>Fev/19</t>
        </is>
      </c>
      <c r="G181" s="260" t="n">
        <v>517660932</v>
      </c>
      <c r="H181" s="260" t="n">
        <v>138921542</v>
      </c>
      <c r="L181" s="271" t="inlineStr">
        <is>
          <t>Fev/20</t>
        </is>
      </c>
      <c r="M181" s="260" t="n">
        <v>559714869</v>
      </c>
      <c r="N181" s="260" t="n">
        <v>130962790</v>
      </c>
    </row>
    <row r="182" ht="15" customHeight="1" s="261">
      <c r="B182" s="271" t="inlineStr">
        <is>
          <t>Mar/18</t>
        </is>
      </c>
      <c r="C182" s="260" t="n">
        <v>591549949</v>
      </c>
      <c r="D182" s="260" t="n">
        <v>149539306</v>
      </c>
      <c r="F182" s="271" t="inlineStr">
        <is>
          <t>Mar/19</t>
        </is>
      </c>
      <c r="G182" s="260" t="n">
        <v>529178474</v>
      </c>
      <c r="H182" s="260" t="n">
        <v>143001775</v>
      </c>
      <c r="L182" s="271" t="inlineStr">
        <is>
          <t>Mar/20</t>
        </is>
      </c>
      <c r="M182" s="260" t="n">
        <v>635390415</v>
      </c>
      <c r="N182" s="260" t="n">
        <v>146938890</v>
      </c>
    </row>
    <row r="183" ht="15" customHeight="1" s="261">
      <c r="B183" s="271" t="inlineStr">
        <is>
          <t>Abr/18</t>
        </is>
      </c>
      <c r="C183" s="260" t="n">
        <v>348696635</v>
      </c>
      <c r="D183" s="260" t="n">
        <v>86467582</v>
      </c>
      <c r="F183" s="271" t="inlineStr">
        <is>
          <t>Abr/19</t>
        </is>
      </c>
      <c r="G183" s="260" t="n">
        <v>515477239</v>
      </c>
      <c r="H183" s="260" t="n">
        <v>137006110</v>
      </c>
      <c r="L183" s="271" t="inlineStr">
        <is>
          <t>Abr/20</t>
        </is>
      </c>
      <c r="M183" s="260" t="n">
        <v>575607743</v>
      </c>
      <c r="N183" s="260" t="n">
        <v>135215876</v>
      </c>
    </row>
    <row r="184" ht="15" customHeight="1" s="261">
      <c r="B184" s="271" t="inlineStr">
        <is>
          <t>Mai/18</t>
        </is>
      </c>
      <c r="C184" s="260" t="n">
        <v>462392342</v>
      </c>
      <c r="D184" s="260" t="n">
        <v>111583006</v>
      </c>
      <c r="F184" s="271" t="inlineStr">
        <is>
          <t>Mai/19</t>
        </is>
      </c>
      <c r="G184" s="260" t="n">
        <v>577414783</v>
      </c>
      <c r="H184" s="260" t="n">
        <v>150816769</v>
      </c>
      <c r="L184" s="271" t="inlineStr">
        <is>
          <t>Mai/20</t>
        </is>
      </c>
      <c r="M184" s="260" t="n">
        <v>778073687</v>
      </c>
      <c r="N184" s="260" t="n">
        <v>182495127</v>
      </c>
    </row>
    <row r="185" ht="15" customHeight="1" s="261">
      <c r="B185" s="271" t="inlineStr">
        <is>
          <t>Jun/18</t>
        </is>
      </c>
      <c r="C185" s="260" t="n">
        <v>266590643</v>
      </c>
      <c r="D185" s="260" t="n">
        <v>64904374</v>
      </c>
      <c r="F185" s="271" t="inlineStr">
        <is>
          <t>Jun/19</t>
        </is>
      </c>
      <c r="G185" s="260" t="n">
        <v>527942865</v>
      </c>
      <c r="H185" s="260" t="n">
        <v>137731427</v>
      </c>
      <c r="L185" s="271" t="inlineStr">
        <is>
          <t>Jun/20</t>
        </is>
      </c>
      <c r="M185" s="260" t="n">
        <v>740089306</v>
      </c>
      <c r="N185" s="260" t="n">
        <v>176060795</v>
      </c>
    </row>
    <row r="186" ht="15" customHeight="1" s="261">
      <c r="B186" s="271" t="inlineStr">
        <is>
          <t>Jul/18</t>
        </is>
      </c>
      <c r="C186" s="260" t="n">
        <v>659592345</v>
      </c>
      <c r="D186" s="260" t="n">
        <v>158857373</v>
      </c>
      <c r="F186" s="271" t="inlineStr">
        <is>
          <t>Jul/19</t>
        </is>
      </c>
      <c r="G186" s="260" t="n">
        <v>631193270</v>
      </c>
      <c r="H186" s="260" t="n">
        <v>160315179</v>
      </c>
      <c r="L186" s="271" t="inlineStr">
        <is>
          <t>Jul/20</t>
        </is>
      </c>
      <c r="M186" s="260" t="n">
        <v>776354388</v>
      </c>
      <c r="N186" s="260" t="n">
        <v>193914679</v>
      </c>
    </row>
    <row r="187" ht="15" customHeight="1" s="261">
      <c r="B187" s="271" t="inlineStr">
        <is>
          <t>Ago/18</t>
        </is>
      </c>
      <c r="C187" s="260" t="n">
        <v>699302042</v>
      </c>
      <c r="D187" s="260" t="n">
        <v>173665811</v>
      </c>
      <c r="F187" s="271" t="inlineStr">
        <is>
          <t>Ago/19</t>
        </is>
      </c>
      <c r="G187" s="260" t="n">
        <v>658224694</v>
      </c>
      <c r="H187" s="260" t="n">
        <v>159941152</v>
      </c>
      <c r="L187" s="271" t="inlineStr">
        <is>
          <t>Ago/20</t>
        </is>
      </c>
      <c r="M187" s="260" t="n">
        <v>753075109</v>
      </c>
      <c r="N187" s="260" t="n">
        <v>190941961</v>
      </c>
    </row>
    <row r="188" ht="15" customHeight="1" s="261">
      <c r="B188" s="271" t="inlineStr">
        <is>
          <t>Set/18</t>
        </is>
      </c>
      <c r="C188" s="260" t="n">
        <v>698484943</v>
      </c>
      <c r="D188" s="260" t="n">
        <v>178295544</v>
      </c>
      <c r="F188" s="271" t="inlineStr">
        <is>
          <t>Set/19</t>
        </is>
      </c>
      <c r="G188" s="260" t="n">
        <v>679433339</v>
      </c>
      <c r="H188" s="260" t="n">
        <v>162966411</v>
      </c>
      <c r="L188" s="271" t="inlineStr">
        <is>
          <t>Set/20</t>
        </is>
      </c>
      <c r="M188" s="260" t="n">
        <v>668197131</v>
      </c>
      <c r="N188" s="260" t="n">
        <v>166017431</v>
      </c>
    </row>
    <row r="189" ht="15" customHeight="1" s="261">
      <c r="B189" s="271" t="inlineStr">
        <is>
          <t>Out/18</t>
        </is>
      </c>
      <c r="C189" s="260" t="n">
        <v>618668635</v>
      </c>
      <c r="D189" s="260" t="n">
        <v>161360143</v>
      </c>
      <c r="F189" s="271" t="inlineStr">
        <is>
          <t>Out/19</t>
        </is>
      </c>
      <c r="G189" s="260" t="n">
        <v>857325541</v>
      </c>
      <c r="H189" s="260" t="n">
        <v>197386535</v>
      </c>
      <c r="L189" s="271" t="inlineStr">
        <is>
          <t>Out/20</t>
        </is>
      </c>
      <c r="M189" s="260" t="n">
        <v>789505474</v>
      </c>
      <c r="N189" s="260" t="n">
        <v>188898166</v>
      </c>
    </row>
    <row r="190" ht="15" customHeight="1" s="261">
      <c r="B190" s="271" t="inlineStr">
        <is>
          <t>Nov/18</t>
        </is>
      </c>
      <c r="C190" s="260" t="n">
        <v>617009068</v>
      </c>
      <c r="D190" s="260" t="n">
        <v>157884038</v>
      </c>
      <c r="F190" s="271" t="inlineStr">
        <is>
          <t>Nov/19</t>
        </is>
      </c>
      <c r="G190" s="260" t="n">
        <v>841426943</v>
      </c>
      <c r="H190" s="260" t="n">
        <v>179707549</v>
      </c>
      <c r="L190" s="271" t="inlineStr">
        <is>
          <t>Nov/20</t>
        </is>
      </c>
      <c r="M190" s="260" t="n">
        <v>844063536</v>
      </c>
      <c r="N190" s="260" t="n">
        <v>197055800</v>
      </c>
    </row>
    <row r="191" ht="15" customHeight="1" s="261">
      <c r="B191" s="271" t="inlineStr">
        <is>
          <t>Dez/18</t>
        </is>
      </c>
      <c r="C191" s="260" t="n">
        <v>577525531</v>
      </c>
      <c r="D191" s="260" t="n">
        <v>152873752</v>
      </c>
      <c r="F191" s="271" t="inlineStr">
        <is>
          <t>Dez/19</t>
        </is>
      </c>
      <c r="G191" s="260" t="n">
        <v>836804803</v>
      </c>
      <c r="H191" s="260" t="n">
        <v>173637421</v>
      </c>
      <c r="L191" s="271" t="inlineStr">
        <is>
          <t>Dez/20</t>
        </is>
      </c>
      <c r="M191" s="260" t="n">
        <v>740341012</v>
      </c>
      <c r="N191" s="260" t="n">
        <v>167549166</v>
      </c>
    </row>
    <row r="192" ht="15" customHeight="1" s="261">
      <c r="B192" s="274" t="inlineStr">
        <is>
          <t>TOTAL</t>
        </is>
      </c>
      <c r="C192" s="275">
        <f>SUM(C180:C191)</f>
        <v/>
      </c>
      <c r="D192" s="260">
        <f>SUM(D180:D191)</f>
        <v/>
      </c>
      <c r="F192" s="274" t="inlineStr">
        <is>
          <t>TOTAL</t>
        </is>
      </c>
      <c r="G192" s="275">
        <f>SUM(G180:G191)</f>
        <v/>
      </c>
      <c r="H192" s="260">
        <f>SUM(H180:H191)</f>
        <v/>
      </c>
      <c r="L192" s="274" t="inlineStr">
        <is>
          <t>TOTAL</t>
        </is>
      </c>
      <c r="M192" s="275">
        <f>SUM(M180:M191)</f>
        <v/>
      </c>
      <c r="N192" s="260">
        <f>SUM(N180:N191)</f>
        <v/>
      </c>
    </row>
  </sheetData>
  <mergeCells count="22">
    <mergeCell ref="E22:F23"/>
    <mergeCell ref="G22:H23"/>
    <mergeCell ref="B61:C61"/>
    <mergeCell ref="E61:F61"/>
    <mergeCell ref="H61:I61"/>
    <mergeCell ref="M61:N61"/>
    <mergeCell ref="P61:Q61"/>
    <mergeCell ref="S61:T61"/>
    <mergeCell ref="X61:Y61"/>
    <mergeCell ref="AA61:AB61"/>
    <mergeCell ref="AD61:AE61"/>
    <mergeCell ref="E101:F102"/>
    <mergeCell ref="G101:H102"/>
    <mergeCell ref="B127:C127"/>
    <mergeCell ref="E127:F127"/>
    <mergeCell ref="H127:I127"/>
    <mergeCell ref="M127:N127"/>
    <mergeCell ref="P127:Q127"/>
    <mergeCell ref="S127:T127"/>
    <mergeCell ref="X127:Y127"/>
    <mergeCell ref="AA127:AB127"/>
    <mergeCell ref="AD127:AE127"/>
  </mergeCells>
  <conditionalFormatting sqref="H63:I72 S63:T72 AD63:AE72">
    <cfRule type="cellIs" rank="0" priority="2" equalAverage="0" operator="lessThan" aboveAverage="0" dxfId="1" text="" percent="0" bottom="0">
      <formula>0</formula>
    </cfRule>
    <cfRule type="cellIs" rank="0" priority="3" equalAverage="0" operator="greaterThan" aboveAverage="0" dxfId="0" text="" percent="0" bottom="0">
      <formula>0</formula>
    </cfRule>
  </conditionalFormatting>
  <conditionalFormatting sqref="AD129:AE138 S129:T138 H129:I138">
    <cfRule type="cellIs" rank="0" priority="4" equalAverage="0" operator="lessThan" aboveAverage="0" dxfId="1" text="" percent="0" bottom="0">
      <formula>0</formula>
    </cfRule>
    <cfRule type="cellIs" rank="0" priority="5" equalAverage="0" operator="greaterThan" aboveAverage="0" dxfId="0" text="" percent="0" bottom="0">
      <formula>0</formula>
    </cfRule>
  </conditionalFormatting>
  <conditionalFormatting sqref="G27:H27">
    <cfRule type="cellIs" rank="0" priority="6" equalAverage="0" operator="lessThan" aboveAverage="0" dxfId="1" text="" percent="0" bottom="0">
      <formula>0</formula>
    </cfRule>
    <cfRule type="cellIs" rank="0" priority="7" equalAverage="0" operator="lessThan" aboveAverage="0" dxfId="2" text="" percent="0" bottom="0">
      <formula>0</formula>
    </cfRule>
    <cfRule type="cellIs" rank="0" priority="8" equalAverage="0" operator="greaterThan" aboveAverage="0" dxfId="0" text="" percent="0" bottom="0">
      <formula>0</formula>
    </cfRule>
  </conditionalFormatting>
  <conditionalFormatting sqref="E28:H28">
    <cfRule type="cellIs" rank="0" priority="9" equalAverage="0" operator="lessThan" aboveAverage="0" dxfId="1" text="" percent="0" bottom="0">
      <formula>0</formula>
    </cfRule>
    <cfRule type="cellIs" rank="0" priority="10" equalAverage="0" operator="lessThan" aboveAverage="0" dxfId="2" text="" percent="0" bottom="0">
      <formula>0</formula>
    </cfRule>
    <cfRule type="cellIs" rank="0" priority="11" equalAverage="0" operator="greaterThan" aboveAverage="0" dxfId="0" text="" percent="0" bottom="0">
      <formula>0</formula>
    </cfRule>
  </conditionalFormatting>
  <conditionalFormatting sqref="G26:H26">
    <cfRule type="cellIs" rank="0" priority="12" equalAverage="0" operator="lessThan" aboveAverage="0" dxfId="1" text="" percent="0" bottom="0">
      <formula>0</formula>
    </cfRule>
    <cfRule type="cellIs" rank="0" priority="13" equalAverage="0" operator="lessThan" aboveAverage="0" dxfId="2" text="" percent="0" bottom="0">
      <formula>0</formula>
    </cfRule>
    <cfRule type="cellIs" rank="0" priority="14" equalAverage="0" operator="greaterThan" aboveAverage="0" dxfId="0" text="" percent="0" bottom="0">
      <formula>0</formula>
    </cfRule>
  </conditionalFormatting>
  <conditionalFormatting sqref="G25:H25">
    <cfRule type="cellIs" rank="0" priority="15" equalAverage="0" operator="lessThan" aboveAverage="0" dxfId="1" text="" percent="0" bottom="0">
      <formula>0</formula>
    </cfRule>
    <cfRule type="cellIs" rank="0" priority="16" equalAverage="0" operator="lessThan" aboveAverage="0" dxfId="2" text="" percent="0" bottom="0">
      <formula>0</formula>
    </cfRule>
    <cfRule type="cellIs" rank="0" priority="17" equalAverage="0" operator="greaterThan" aboveAverage="0" dxfId="0" text="" percent="0" bottom="0">
      <formula>0</formula>
    </cfRule>
  </conditionalFormatting>
  <conditionalFormatting sqref="E25:F25">
    <cfRule type="cellIs" rank="0" priority="18" equalAverage="0" operator="lessThan" aboveAverage="0" dxfId="1" text="" percent="0" bottom="0">
      <formula>0</formula>
    </cfRule>
    <cfRule type="cellIs" rank="0" priority="19" equalAverage="0" operator="lessThan" aboveAverage="0" dxfId="2" text="" percent="0" bottom="0">
      <formula>0</formula>
    </cfRule>
    <cfRule type="cellIs" rank="0" priority="20" equalAverage="0" operator="greaterThan" aboveAverage="0" dxfId="0" text="" percent="0" bottom="0">
      <formula>0</formula>
    </cfRule>
  </conditionalFormatting>
  <conditionalFormatting sqref="E26:F26">
    <cfRule type="cellIs" rank="0" priority="21" equalAverage="0" operator="lessThan" aboveAverage="0" dxfId="1" text="" percent="0" bottom="0">
      <formula>0</formula>
    </cfRule>
    <cfRule type="cellIs" rank="0" priority="22" equalAverage="0" operator="lessThan" aboveAverage="0" dxfId="2" text="" percent="0" bottom="0">
      <formula>0</formula>
    </cfRule>
    <cfRule type="cellIs" rank="0" priority="23" equalAverage="0" operator="greaterThan" aboveAverage="0" dxfId="0" text="" percent="0" bottom="0">
      <formula>0</formula>
    </cfRule>
  </conditionalFormatting>
  <conditionalFormatting sqref="E27:F27">
    <cfRule type="cellIs" rank="0" priority="24" equalAverage="0" operator="lessThan" aboveAverage="0" dxfId="1" text="" percent="0" bottom="0">
      <formula>0</formula>
    </cfRule>
    <cfRule type="cellIs" rank="0" priority="25" equalAverage="0" operator="lessThan" aboveAverage="0" dxfId="2" text="" percent="0" bottom="0">
      <formula>0</formula>
    </cfRule>
    <cfRule type="cellIs" rank="0" priority="26" equalAverage="0" operator="greaterThan" aboveAverage="0" dxfId="0" text="" percent="0" bottom="0">
      <formula>0</formula>
    </cfRule>
  </conditionalFormatting>
  <conditionalFormatting sqref="G28:H28">
    <cfRule type="cellIs" rank="0" priority="27" equalAverage="0" operator="lessThan" aboveAverage="0" dxfId="1" text="" percent="0" bottom="0">
      <formula>0</formula>
    </cfRule>
    <cfRule type="cellIs" rank="0" priority="28" equalAverage="0" operator="lessThan" aboveAverage="0" dxfId="2" text="" percent="0" bottom="0">
      <formula>0</formula>
    </cfRule>
    <cfRule type="cellIs" rank="0" priority="29" equalAverage="0" operator="greaterThan" aboveAverage="0" dxfId="0" text="" percent="0" bottom="0">
      <formula>0</formula>
    </cfRule>
  </conditionalFormatting>
  <conditionalFormatting sqref="E29:H29">
    <cfRule type="cellIs" rank="0" priority="30" equalAverage="0" operator="lessThan" aboveAverage="0" dxfId="1" text="" percent="0" bottom="0">
      <formula>0</formula>
    </cfRule>
    <cfRule type="cellIs" rank="0" priority="31" equalAverage="0" operator="lessThan" aboveAverage="0" dxfId="2" text="" percent="0" bottom="0">
      <formula>0</formula>
    </cfRule>
    <cfRule type="cellIs" rank="0" priority="32" equalAverage="0" operator="greaterThan" aboveAverage="0" dxfId="0" text="" percent="0" bottom="0">
      <formula>0</formula>
    </cfRule>
    <cfRule type="cellIs" rank="0" priority="33" equalAverage="0" operator="lessThan" aboveAverage="0" dxfId="1" text="" percent="0" bottom="0">
      <formula>0</formula>
    </cfRule>
    <cfRule type="cellIs" rank="0" priority="34" equalAverage="0" operator="lessThan" aboveAverage="0" dxfId="2" text="" percent="0" bottom="0">
      <formula>0</formula>
    </cfRule>
    <cfRule type="cellIs" rank="0" priority="35" equalAverage="0" operator="greaterThan" aboveAverage="0" dxfId="0" text="" percent="0" bottom="0">
      <formula>0</formula>
    </cfRule>
  </conditionalFormatting>
  <conditionalFormatting sqref="E28:F28">
    <cfRule type="cellIs" rank="0" priority="36" equalAverage="0" operator="lessThan" aboveAverage="0" dxfId="1" text="" percent="0" bottom="0">
      <formula>0</formula>
    </cfRule>
    <cfRule type="cellIs" rank="0" priority="37" equalAverage="0" operator="lessThan" aboveAverage="0" dxfId="2" text="" percent="0" bottom="0">
      <formula>0</formula>
    </cfRule>
    <cfRule type="cellIs" rank="0" priority="38" equalAverage="0" operator="greaterThan" aboveAverage="0" dxfId="0" text="" percent="0" bottom="0">
      <formula>0</formula>
    </cfRule>
  </conditionalFormatting>
  <conditionalFormatting sqref="G29:H29">
    <cfRule type="cellIs" rank="0" priority="39" equalAverage="0" operator="lessThan" aboveAverage="0" dxfId="1" text="" percent="0" bottom="0">
      <formula>0</formula>
    </cfRule>
    <cfRule type="cellIs" rank="0" priority="40" equalAverage="0" operator="lessThan" aboveAverage="0" dxfId="2" text="" percent="0" bottom="0">
      <formula>0</formula>
    </cfRule>
    <cfRule type="cellIs" rank="0" priority="41" equalAverage="0" operator="greaterThan" aboveAverage="0" dxfId="0" text="" percent="0" bottom="0">
      <formula>0</formula>
    </cfRule>
  </conditionalFormatting>
  <conditionalFormatting sqref="E30:H30">
    <cfRule type="cellIs" rank="0" priority="42" equalAverage="0" operator="lessThan" aboveAverage="0" dxfId="1" text="" percent="0" bottom="0">
      <formula>0</formula>
    </cfRule>
    <cfRule type="cellIs" rank="0" priority="43" equalAverage="0" operator="lessThan" aboveAverage="0" dxfId="2" text="" percent="0" bottom="0">
      <formula>0</formula>
    </cfRule>
    <cfRule type="cellIs" rank="0" priority="44" equalAverage="0" operator="greaterThan" aboveAverage="0" dxfId="0" text="" percent="0" bottom="0">
      <formula>0</formula>
    </cfRule>
  </conditionalFormatting>
  <conditionalFormatting sqref="E29:F29">
    <cfRule type="cellIs" rank="0" priority="45" equalAverage="0" operator="lessThan" aboveAverage="0" dxfId="1" text="" percent="0" bottom="0">
      <formula>0</formula>
    </cfRule>
    <cfRule type="cellIs" rank="0" priority="46" equalAverage="0" operator="lessThan" aboveAverage="0" dxfId="2" text="" percent="0" bottom="0">
      <formula>0</formula>
    </cfRule>
    <cfRule type="cellIs" rank="0" priority="47" equalAverage="0" operator="greaterThan" aboveAverage="0" dxfId="0" text="" percent="0" bottom="0">
      <formula>0</formula>
    </cfRule>
  </conditionalFormatting>
  <conditionalFormatting sqref="G106:H106">
    <cfRule type="cellIs" rank="0" priority="48" equalAverage="0" operator="lessThan" aboveAverage="0" dxfId="1" text="" percent="0" bottom="0">
      <formula>0</formula>
    </cfRule>
    <cfRule type="cellIs" rank="0" priority="49" equalAverage="0" operator="lessThan" aboveAverage="0" dxfId="2" text="" percent="0" bottom="0">
      <formula>0</formula>
    </cfRule>
    <cfRule type="cellIs" rank="0" priority="50" equalAverage="0" operator="greaterThan" aboveAverage="0" dxfId="0" text="" percent="0" bottom="0">
      <formula>0</formula>
    </cfRule>
  </conditionalFormatting>
  <conditionalFormatting sqref="E107:H107">
    <cfRule type="cellIs" rank="0" priority="51" equalAverage="0" operator="lessThan" aboveAverage="0" dxfId="1" text="" percent="0" bottom="0">
      <formula>0</formula>
    </cfRule>
    <cfRule type="cellIs" rank="0" priority="52" equalAverage="0" operator="lessThan" aboveAverage="0" dxfId="2" text="" percent="0" bottom="0">
      <formula>0</formula>
    </cfRule>
    <cfRule type="cellIs" rank="0" priority="53" equalAverage="0" operator="greaterThan" aboveAverage="0" dxfId="0" text="" percent="0" bottom="0">
      <formula>0</formula>
    </cfRule>
  </conditionalFormatting>
  <conditionalFormatting sqref="G105:H105">
    <cfRule type="cellIs" rank="0" priority="54" equalAverage="0" operator="lessThan" aboveAverage="0" dxfId="1" text="" percent="0" bottom="0">
      <formula>0</formula>
    </cfRule>
    <cfRule type="cellIs" rank="0" priority="55" equalAverage="0" operator="lessThan" aboveAverage="0" dxfId="2" text="" percent="0" bottom="0">
      <formula>0</formula>
    </cfRule>
    <cfRule type="cellIs" rank="0" priority="56" equalAverage="0" operator="greaterThan" aboveAverage="0" dxfId="0" text="" percent="0" bottom="0">
      <formula>0</formula>
    </cfRule>
  </conditionalFormatting>
  <conditionalFormatting sqref="G104:H104">
    <cfRule type="cellIs" rank="0" priority="57" equalAverage="0" operator="lessThan" aboveAverage="0" dxfId="1" text="" percent="0" bottom="0">
      <formula>0</formula>
    </cfRule>
    <cfRule type="cellIs" rank="0" priority="58" equalAverage="0" operator="lessThan" aboveAverage="0" dxfId="2" text="" percent="0" bottom="0">
      <formula>0</formula>
    </cfRule>
    <cfRule type="cellIs" rank="0" priority="59" equalAverage="0" operator="greaterThan" aboveAverage="0" dxfId="0" text="" percent="0" bottom="0">
      <formula>0</formula>
    </cfRule>
  </conditionalFormatting>
  <conditionalFormatting sqref="E104:F104">
    <cfRule type="cellIs" rank="0" priority="60" equalAverage="0" operator="lessThan" aboveAverage="0" dxfId="1" text="" percent="0" bottom="0">
      <formula>0</formula>
    </cfRule>
    <cfRule type="cellIs" rank="0" priority="61" equalAverage="0" operator="lessThan" aboveAverage="0" dxfId="2" text="" percent="0" bottom="0">
      <formula>0</formula>
    </cfRule>
    <cfRule type="cellIs" rank="0" priority="62" equalAverage="0" operator="greaterThan" aboveAverage="0" dxfId="0" text="" percent="0" bottom="0">
      <formula>0</formula>
    </cfRule>
  </conditionalFormatting>
  <conditionalFormatting sqref="E105:F105">
    <cfRule type="cellIs" rank="0" priority="63" equalAverage="0" operator="lessThan" aboveAverage="0" dxfId="1" text="" percent="0" bottom="0">
      <formula>0</formula>
    </cfRule>
    <cfRule type="cellIs" rank="0" priority="64" equalAverage="0" operator="lessThan" aboveAverage="0" dxfId="2" text="" percent="0" bottom="0">
      <formula>0</formula>
    </cfRule>
    <cfRule type="cellIs" rank="0" priority="65" equalAverage="0" operator="greaterThan" aboveAverage="0" dxfId="0" text="" percent="0" bottom="0">
      <formula>0</formula>
    </cfRule>
  </conditionalFormatting>
  <conditionalFormatting sqref="E106:F106">
    <cfRule type="cellIs" rank="0" priority="66" equalAverage="0" operator="lessThan" aboveAverage="0" dxfId="1" text="" percent="0" bottom="0">
      <formula>0</formula>
    </cfRule>
    <cfRule type="cellIs" rank="0" priority="67" equalAverage="0" operator="lessThan" aboveAverage="0" dxfId="2" text="" percent="0" bottom="0">
      <formula>0</formula>
    </cfRule>
    <cfRule type="cellIs" rank="0" priority="68" equalAverage="0" operator="greaterThan" aboveAverage="0" dxfId="0" text="" percent="0" bottom="0">
      <formula>0</formula>
    </cfRule>
  </conditionalFormatting>
  <conditionalFormatting sqref="G107:H107">
    <cfRule type="cellIs" rank="0" priority="69" equalAverage="0" operator="lessThan" aboveAverage="0" dxfId="1" text="" percent="0" bottom="0">
      <formula>0</formula>
    </cfRule>
    <cfRule type="cellIs" rank="0" priority="70" equalAverage="0" operator="lessThan" aboveAverage="0" dxfId="2" text="" percent="0" bottom="0">
      <formula>0</formula>
    </cfRule>
    <cfRule type="cellIs" rank="0" priority="71" equalAverage="0" operator="greaterThan" aboveAverage="0" dxfId="0" text="" percent="0" bottom="0">
      <formula>0</formula>
    </cfRule>
  </conditionalFormatting>
  <conditionalFormatting sqref="E108:H108">
    <cfRule type="cellIs" rank="0" priority="72" equalAverage="0" operator="lessThan" aboveAverage="0" dxfId="1" text="" percent="0" bottom="0">
      <formula>0</formula>
    </cfRule>
    <cfRule type="cellIs" rank="0" priority="73" equalAverage="0" operator="lessThan" aboveAverage="0" dxfId="2" text="" percent="0" bottom="0">
      <formula>0</formula>
    </cfRule>
    <cfRule type="cellIs" rank="0" priority="74" equalAverage="0" operator="greaterThan" aboveAverage="0" dxfId="0" text="" percent="0" bottom="0">
      <formula>0</formula>
    </cfRule>
    <cfRule type="cellIs" rank="0" priority="75" equalAverage="0" operator="lessThan" aboveAverage="0" dxfId="1" text="" percent="0" bottom="0">
      <formula>0</formula>
    </cfRule>
    <cfRule type="cellIs" rank="0" priority="76" equalAverage="0" operator="lessThan" aboveAverage="0" dxfId="2" text="" percent="0" bottom="0">
      <formula>0</formula>
    </cfRule>
    <cfRule type="cellIs" rank="0" priority="77" equalAverage="0" operator="greaterThan" aboveAverage="0" dxfId="0" text="" percent="0" bottom="0">
      <formula>0</formula>
    </cfRule>
  </conditionalFormatting>
  <conditionalFormatting sqref="E107:F107">
    <cfRule type="cellIs" rank="0" priority="78" equalAverage="0" operator="lessThan" aboveAverage="0" dxfId="1" text="" percent="0" bottom="0">
      <formula>0</formula>
    </cfRule>
    <cfRule type="cellIs" rank="0" priority="79" equalAverage="0" operator="lessThan" aboveAverage="0" dxfId="2" text="" percent="0" bottom="0">
      <formula>0</formula>
    </cfRule>
    <cfRule type="cellIs" rank="0" priority="80" equalAverage="0" operator="greaterThan" aboveAverage="0" dxfId="0" text="" percent="0" bottom="0">
      <formula>0</formula>
    </cfRule>
  </conditionalFormatting>
  <conditionalFormatting sqref="G108:H108">
    <cfRule type="cellIs" rank="0" priority="81" equalAverage="0" operator="lessThan" aboveAverage="0" dxfId="1" text="" percent="0" bottom="0">
      <formula>0</formula>
    </cfRule>
    <cfRule type="cellIs" rank="0" priority="82" equalAverage="0" operator="lessThan" aboveAverage="0" dxfId="2" text="" percent="0" bottom="0">
      <formula>0</formula>
    </cfRule>
    <cfRule type="cellIs" rank="0" priority="83" equalAverage="0" operator="greaterThan" aboveAverage="0" dxfId="0" text="" percent="0" bottom="0">
      <formula>0</formula>
    </cfRule>
  </conditionalFormatting>
  <conditionalFormatting sqref="E109:H109">
    <cfRule type="cellIs" rank="0" priority="84" equalAverage="0" operator="lessThan" aboveAverage="0" dxfId="1" text="" percent="0" bottom="0">
      <formula>0</formula>
    </cfRule>
    <cfRule type="cellIs" rank="0" priority="85" equalAverage="0" operator="lessThan" aboveAverage="0" dxfId="2" text="" percent="0" bottom="0">
      <formula>0</formula>
    </cfRule>
    <cfRule type="cellIs" rank="0" priority="86" equalAverage="0" operator="greaterThan" aboveAverage="0" dxfId="0" text="" percent="0" bottom="0">
      <formula>0</formula>
    </cfRule>
  </conditionalFormatting>
  <conditionalFormatting sqref="E108:F108">
    <cfRule type="cellIs" rank="0" priority="87" equalAverage="0" operator="lessThan" aboveAverage="0" dxfId="1" text="" percent="0" bottom="0">
      <formula>0</formula>
    </cfRule>
    <cfRule type="cellIs" rank="0" priority="88" equalAverage="0" operator="lessThan" aboveAverage="0" dxfId="2" text="" percent="0" bottom="0">
      <formula>0</formula>
    </cfRule>
    <cfRule type="cellIs" rank="0" priority="89" equalAverage="0" operator="greaterThan" aboveAverage="0" dxfId="0" text="" percent="0" bottom="0">
      <formula>0</formula>
    </cfRule>
  </conditionalFormatting>
  <conditionalFormatting sqref="C52:D54">
    <cfRule type="cellIs" rank="0" priority="90" equalAverage="0" operator="lessThan" aboveAverage="0" dxfId="1" text="" percent="0" bottom="0">
      <formula>0</formula>
    </cfRule>
    <cfRule type="cellIs" rank="0" priority="91" equalAverage="0" operator="greaterThan" aboveAverage="0" dxfId="0" text="" percent="0" bottom="0">
      <formula>0</formula>
    </cfRule>
    <cfRule type="cellIs" rank="0" priority="92" equalAverage="0" operator="lessThan" aboveAverage="0" dxfId="1" text="" percent="0" bottom="0">
      <formula>-0.332</formula>
    </cfRule>
    <cfRule type="cellIs" rank="0" priority="93" equalAverage="0" operator="lessThan" aboveAverage="0" dxfId="2" text="" percent="0" bottom="0">
      <formula>0</formula>
    </cfRule>
    <cfRule type="cellIs" rank="0" priority="94" equalAverage="0" operator="greaterThan" aboveAverage="0" dxfId="3" text="" percent="0" bottom="0">
      <formula>0</formula>
    </cfRule>
  </conditionalFormatting>
  <conditionalFormatting sqref="C40:D40">
    <cfRule type="cellIs" rank="0" priority="95" equalAverage="0" operator="lessThan" aboveAverage="0" dxfId="1" text="" percent="0" bottom="0">
      <formula>0</formula>
    </cfRule>
    <cfRule type="cellIs" rank="0" priority="96" equalAverage="0" operator="greaterThan" aboveAverage="0" dxfId="0" text="" percent="0" bottom="0">
      <formula>0</formula>
    </cfRule>
    <cfRule type="cellIs" rank="0" priority="97" equalAverage="0" operator="greaterThan" aboveAverage="0" dxfId="0" text="" percent="0" bottom="0">
      <formula>0</formula>
    </cfRule>
  </conditionalFormatting>
  <conditionalFormatting sqref="C119:D119">
    <cfRule type="cellIs" rank="0" priority="98" equalAverage="0" operator="lessThan" aboveAverage="0" dxfId="1" text="" percent="0" bottom="0">
      <formula>0</formula>
    </cfRule>
    <cfRule type="cellIs" rank="0" priority="99" equalAverage="0" operator="greaterThan" aboveAverage="0" dxfId="0" text="" percent="0" bottom="0">
      <formula>0</formula>
    </cfRule>
    <cfRule type="cellIs" rank="0" priority="100" equalAverage="0" operator="greaterThan" aboveAverage="0" dxfId="0" text="" percent="0" bottom="0">
      <formula>0</formula>
    </cfRule>
  </conditionalFormatting>
  <hyperlinks>
    <hyperlink ref="A2" display="http://comexstat.mdic.gov.br/pt/geral/53276" r:id="rId1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  <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F191"/>
  <sheetViews>
    <sheetView showFormulas="0" showGridLines="1" showRowColHeaders="1" showZeros="1" rightToLeft="0" tabSelected="0" showOutlineSymbols="1" defaultGridColor="1" view="normal" topLeftCell="A87" colorId="64" zoomScale="90" zoomScaleNormal="90" zoomScalePageLayoutView="100" workbookViewId="0">
      <selection pane="topLeft" activeCell="C104" activeCellId="0" sqref="C104:D110"/>
    </sheetView>
  </sheetViews>
  <sheetFormatPr baseColWidth="8" defaultColWidth="8.58984375" defaultRowHeight="13.5" zeroHeight="0" outlineLevelRow="0"/>
  <cols>
    <col width="27.27" customWidth="1" style="260" min="1" max="1"/>
    <col width="19.72" customWidth="1" style="260" min="2" max="2"/>
    <col width="18.18" customWidth="1" style="260" min="3" max="3"/>
    <col width="15.81" customWidth="1" style="260" min="4" max="4"/>
    <col width="15.18" customWidth="1" style="260" min="5" max="5"/>
    <col width="12.71" customWidth="1" style="260" min="6" max="6"/>
    <col width="14.72" customWidth="1" style="260" min="7" max="7"/>
    <col width="15.45" customWidth="1" style="260" min="8" max="8"/>
    <col width="12.71" customWidth="1" style="260" min="9" max="9"/>
    <col width="10.46" customWidth="1" style="260" min="10" max="10"/>
    <col width="7.54" customWidth="1" style="260" min="11" max="11"/>
    <col width="15.81" customWidth="1" style="260" min="12" max="12"/>
    <col width="15.54" customWidth="1" style="260" min="13" max="13"/>
    <col width="14.28" customWidth="1" style="260" min="14" max="14"/>
    <col width="10.73" customWidth="1" style="260" min="15" max="15"/>
    <col width="15.81" customWidth="1" style="260" min="16" max="16"/>
    <col width="15.72" customWidth="1" style="260" min="17" max="17"/>
    <col width="14.81" customWidth="1" style="260" min="19" max="19"/>
    <col width="12.83" customWidth="1" style="260" min="20" max="20"/>
    <col width="6.81" customWidth="1" style="260" min="22" max="22"/>
    <col width="20.98" customWidth="1" style="260" min="23" max="23"/>
    <col width="13.43" customWidth="1" style="260" min="24" max="24"/>
    <col width="11.54" customWidth="1" style="260" min="25" max="25"/>
    <col width="5.81" customWidth="1" style="260" min="26" max="26"/>
    <col width="15.72" customWidth="1" style="260" min="27" max="27"/>
    <col width="14.16" customWidth="1" style="260" min="28" max="28"/>
    <col width="14.81" customWidth="1" style="260" min="30" max="30"/>
    <col width="12.83" customWidth="1" style="260" min="31" max="31"/>
  </cols>
  <sheetData>
    <row r="1" ht="28.5" customHeight="1" s="261">
      <c r="A1" s="396" t="inlineStr">
        <is>
          <t>EXPORTAÇÕES CATARINENSES DE CARNE DE PERU</t>
        </is>
      </c>
    </row>
    <row r="2" ht="13.5" customHeight="1" s="261">
      <c r="A2" s="260" t="inlineStr">
        <is>
          <t>http://comexstat.mdic.gov.br/pt/geral/53278</t>
        </is>
      </c>
      <c r="U2" s="263" t="inlineStr">
        <is>
          <t>Jan</t>
        </is>
      </c>
    </row>
    <row r="3" ht="13.5" customHeight="1" s="261">
      <c r="U3" s="263" t="inlineStr">
        <is>
          <t>Fev</t>
        </is>
      </c>
    </row>
    <row r="4" ht="13.5" customHeight="1" s="261">
      <c r="U4" s="263" t="inlineStr">
        <is>
          <t>Mar</t>
        </is>
      </c>
    </row>
    <row r="5" ht="19.5" customHeight="1" s="261">
      <c r="A5" s="264" t="inlineStr">
        <is>
          <t>SANTA CATARINA</t>
        </is>
      </c>
      <c r="B5" s="397" t="n"/>
      <c r="U5" s="263" t="inlineStr">
        <is>
          <t>Abr</t>
        </is>
      </c>
    </row>
    <row r="6" ht="17.25" customHeight="1" s="261">
      <c r="B6" s="265" t="n">
        <v>2021</v>
      </c>
      <c r="C6" s="266" t="n"/>
      <c r="D6" s="266" t="n"/>
      <c r="E6" s="267" t="n"/>
      <c r="F6" s="267" t="n"/>
      <c r="G6" s="266" t="n"/>
      <c r="H6" s="266" t="n"/>
      <c r="I6" s="266" t="n"/>
      <c r="U6" s="263" t="inlineStr">
        <is>
          <t>Mai</t>
        </is>
      </c>
    </row>
    <row r="7" ht="15" customHeight="1" s="261">
      <c r="B7" s="268" t="n"/>
      <c r="C7" s="269" t="inlineStr">
        <is>
          <t>US$</t>
        </is>
      </c>
      <c r="D7" s="269" t="inlineStr">
        <is>
          <t>Kg</t>
        </is>
      </c>
      <c r="E7" s="270" t="n"/>
      <c r="F7" s="270" t="n"/>
      <c r="G7" s="266" t="n"/>
      <c r="H7" s="266" t="n"/>
      <c r="I7" s="266" t="n"/>
      <c r="U7" s="263" t="inlineStr">
        <is>
          <t>Jun</t>
        </is>
      </c>
    </row>
    <row r="8" ht="15" customHeight="1" s="261">
      <c r="B8" s="271" t="inlineStr">
        <is>
          <t>Jan/21</t>
        </is>
      </c>
      <c r="C8" s="260" t="n">
        <v>1733615</v>
      </c>
      <c r="D8" s="260" t="n">
        <v>1098835</v>
      </c>
      <c r="E8" s="272" t="n"/>
      <c r="F8" s="272" t="n"/>
      <c r="G8" s="266" t="n"/>
      <c r="H8" s="266" t="n"/>
      <c r="I8" s="266" t="n"/>
      <c r="U8" s="263" t="inlineStr">
        <is>
          <t>Jul</t>
        </is>
      </c>
    </row>
    <row r="9" ht="15" customHeight="1" s="261">
      <c r="B9" s="271" t="inlineStr">
        <is>
          <t>Fev/21</t>
        </is>
      </c>
      <c r="C9" s="260" t="n">
        <v>2341608</v>
      </c>
      <c r="D9" s="260" t="n">
        <v>1344954</v>
      </c>
      <c r="G9" s="273" t="n"/>
      <c r="H9" s="266" t="n"/>
      <c r="I9" s="266" t="n"/>
      <c r="U9" s="263" t="inlineStr">
        <is>
          <t>Ago</t>
        </is>
      </c>
    </row>
    <row r="10" ht="15" customHeight="1" s="261">
      <c r="B10" s="271" t="inlineStr">
        <is>
          <t>Mar/21</t>
        </is>
      </c>
      <c r="C10" s="260" t="n">
        <v>2265104</v>
      </c>
      <c r="D10" s="260" t="n">
        <v>1237764</v>
      </c>
      <c r="G10" s="273" t="n"/>
      <c r="H10" s="266" t="n"/>
      <c r="I10" s="266" t="n"/>
      <c r="U10" s="263" t="inlineStr">
        <is>
          <t>Set</t>
        </is>
      </c>
    </row>
    <row r="11" ht="15" customHeight="1" s="261">
      <c r="B11" s="271" t="inlineStr">
        <is>
          <t>Abr/21</t>
        </is>
      </c>
      <c r="C11" s="260" t="n">
        <v>2130360</v>
      </c>
      <c r="D11" s="260" t="n">
        <v>1020041</v>
      </c>
      <c r="G11" s="273" t="n"/>
      <c r="H11" s="266" t="n"/>
      <c r="I11" s="266" t="n"/>
      <c r="U11" s="263" t="inlineStr">
        <is>
          <t>Out</t>
        </is>
      </c>
    </row>
    <row r="12" ht="15" customHeight="1" s="261">
      <c r="B12" s="271" t="inlineStr">
        <is>
          <t>Mai/21</t>
        </is>
      </c>
      <c r="C12" s="260" t="n">
        <v>3284326</v>
      </c>
      <c r="D12" s="260" t="n">
        <v>1591125</v>
      </c>
      <c r="G12" s="273" t="n"/>
      <c r="H12" s="266" t="n"/>
      <c r="I12" s="266" t="n"/>
      <c r="U12" s="263" t="inlineStr">
        <is>
          <t>Nov</t>
        </is>
      </c>
    </row>
    <row r="13" ht="15" customHeight="1" s="261">
      <c r="B13" s="271" t="inlineStr">
        <is>
          <t>Jun/21</t>
        </is>
      </c>
      <c r="C13" s="260" t="n">
        <v>2536184</v>
      </c>
      <c r="D13" s="260" t="n">
        <v>1016935</v>
      </c>
      <c r="G13" s="273" t="n"/>
      <c r="H13" s="266" t="n"/>
      <c r="I13" s="266" t="n"/>
      <c r="U13" s="263" t="inlineStr">
        <is>
          <t>Dez</t>
        </is>
      </c>
    </row>
    <row r="14" ht="15" customHeight="1" s="261">
      <c r="B14" s="271" t="inlineStr">
        <is>
          <t>Jul/21</t>
        </is>
      </c>
      <c r="C14" s="260" t="n">
        <v>2363354</v>
      </c>
      <c r="D14" s="260" t="n">
        <v>889120</v>
      </c>
      <c r="G14" s="273" t="n"/>
      <c r="H14" s="266" t="n"/>
      <c r="I14" s="266" t="n"/>
    </row>
    <row r="15" ht="15" customHeight="1" s="261">
      <c r="B15" s="271" t="inlineStr">
        <is>
          <t>Ago/21</t>
        </is>
      </c>
      <c r="C15" s="260" t="n">
        <v>5028251</v>
      </c>
      <c r="D15" s="260" t="n">
        <v>1679932</v>
      </c>
      <c r="G15" s="273" t="n"/>
      <c r="H15" s="266" t="n"/>
      <c r="I15" s="266" t="n"/>
    </row>
    <row r="16" ht="15" customHeight="1" s="261">
      <c r="B16" s="271" t="inlineStr">
        <is>
          <t>Set/21</t>
        </is>
      </c>
      <c r="C16" s="260" t="n">
        <v>5369274</v>
      </c>
      <c r="D16" s="260" t="n">
        <v>1871899</v>
      </c>
      <c r="G16" s="260" t="inlineStr">
        <is>
          <t xml:space="preserve"> </t>
        </is>
      </c>
      <c r="H16" s="266" t="n"/>
      <c r="I16" s="266" t="n"/>
    </row>
    <row r="17" ht="15" customHeight="1" s="261">
      <c r="B17" s="271" t="inlineStr">
        <is>
          <t>Out/21</t>
        </is>
      </c>
      <c r="C17" s="260" t="n">
        <v>5740880</v>
      </c>
      <c r="D17" s="260" t="n">
        <v>1720838</v>
      </c>
      <c r="G17" s="273" t="n"/>
      <c r="H17" s="266" t="n"/>
      <c r="I17" s="266" t="n"/>
    </row>
    <row r="18" ht="15" customHeight="1" s="261">
      <c r="B18" s="271" t="inlineStr">
        <is>
          <t>Nov/21</t>
        </is>
      </c>
      <c r="C18" s="260" t="n">
        <v>9309983</v>
      </c>
      <c r="D18" s="260" t="n">
        <v>3152978</v>
      </c>
      <c r="F18" s="260" t="inlineStr">
        <is>
          <t xml:space="preserve"> </t>
        </is>
      </c>
      <c r="G18" s="273" t="n"/>
      <c r="H18" s="266" t="n"/>
      <c r="I18" s="266" t="n"/>
    </row>
    <row r="19" ht="15" customHeight="1" s="261">
      <c r="B19" s="271" t="inlineStr">
        <is>
          <t>Dez/21</t>
        </is>
      </c>
      <c r="C19" s="260" t="n">
        <v>5897546</v>
      </c>
      <c r="D19" s="260" t="n">
        <v>2067556</v>
      </c>
      <c r="G19" s="273" t="n"/>
      <c r="H19" s="266" t="n"/>
      <c r="I19" s="266" t="n"/>
    </row>
    <row r="20" ht="15" customHeight="1" s="261">
      <c r="B20" s="274" t="inlineStr">
        <is>
          <t>TOTAL</t>
        </is>
      </c>
      <c r="C20" s="275">
        <f>SUM(C8:C19)</f>
        <v/>
      </c>
      <c r="D20" s="260">
        <f>SUM(D8:D19)</f>
        <v/>
      </c>
      <c r="E20" s="276" t="n"/>
      <c r="F20" s="266" t="n"/>
      <c r="G20" s="273" t="n"/>
      <c r="H20" s="266" t="n"/>
      <c r="I20" s="266" t="n"/>
    </row>
    <row r="21" ht="15" customHeight="1" s="261">
      <c r="B21" s="274" t="n"/>
      <c r="C21" s="277" t="n"/>
      <c r="E21" s="276" t="n"/>
      <c r="F21" s="266" t="n"/>
      <c r="G21" s="273" t="n"/>
      <c r="H21" s="266" t="n"/>
      <c r="I21" s="266" t="n"/>
    </row>
    <row r="22" ht="15.75" customHeight="1" s="261">
      <c r="B22" s="266" t="n"/>
      <c r="C22" s="266" t="n"/>
      <c r="E22" s="278" t="inlineStr">
        <is>
          <t>Variação em relação ao mês anterior</t>
        </is>
      </c>
      <c r="F22" s="279" t="n"/>
      <c r="G22" s="280" t="inlineStr">
        <is>
          <t>Variação em relação ao mesmo mês de 2021</t>
        </is>
      </c>
      <c r="H22" s="279" t="n"/>
      <c r="I22" s="266" t="n"/>
    </row>
    <row r="23" ht="19.5" customHeight="1" s="261">
      <c r="B23" s="281" t="n">
        <v>2022</v>
      </c>
      <c r="C23" s="266" t="n"/>
      <c r="D23" s="282" t="n"/>
      <c r="E23" s="283" t="n"/>
      <c r="F23" s="284" t="n"/>
      <c r="G23" s="283" t="n"/>
      <c r="H23" s="284" t="n"/>
      <c r="I23" s="266" t="n"/>
    </row>
    <row r="24" ht="15" customHeight="1" s="261">
      <c r="B24" s="285" t="n"/>
      <c r="C24" s="286" t="inlineStr">
        <is>
          <t>US$</t>
        </is>
      </c>
      <c r="D24" s="287" t="inlineStr">
        <is>
          <t>Kg</t>
        </is>
      </c>
      <c r="E24" s="288" t="inlineStr">
        <is>
          <t>Valor</t>
        </is>
      </c>
      <c r="F24" s="289" t="inlineStr">
        <is>
          <t>Peso</t>
        </is>
      </c>
      <c r="G24" s="290" t="inlineStr">
        <is>
          <t>Valor</t>
        </is>
      </c>
      <c r="H24" s="289" t="inlineStr">
        <is>
          <t>Peso</t>
        </is>
      </c>
      <c r="I24" s="266" t="n"/>
    </row>
    <row r="25" ht="15" customHeight="1" s="261">
      <c r="B25" s="291" t="inlineStr">
        <is>
          <t>Jan/22</t>
        </is>
      </c>
      <c r="C25" s="292" t="inlineStr">
        <is>
          <t>157507800</t>
        </is>
      </c>
      <c r="D25" s="292" t="inlineStr">
        <is>
          <t>83022303</t>
        </is>
      </c>
      <c r="E25" s="260">
        <f>(C25-C19)/C19</f>
        <v/>
      </c>
      <c r="F25" s="260">
        <f>(D25-D19)/D19</f>
        <v/>
      </c>
      <c r="G25" s="260">
        <f>(C25-C8)/C8</f>
        <v/>
      </c>
      <c r="H25" s="260">
        <f>(D25-D8)/D8</f>
        <v/>
      </c>
      <c r="I25" s="266" t="n"/>
    </row>
    <row r="26" ht="15" customHeight="1" s="261">
      <c r="B26" s="291" t="inlineStr">
        <is>
          <t>Fev/22</t>
        </is>
      </c>
      <c r="C26" s="292" t="inlineStr">
        <is>
          <t>141960573</t>
        </is>
      </c>
      <c r="D26" s="292" t="inlineStr">
        <is>
          <t>75193348</t>
        </is>
      </c>
      <c r="E26" s="260">
        <f>(C26-C25)/C25</f>
        <v/>
      </c>
      <c r="F26" s="260">
        <f>(D26-D25)/D25</f>
        <v/>
      </c>
      <c r="G26" s="260">
        <f>(C26-C9)/C9</f>
        <v/>
      </c>
      <c r="H26" s="260">
        <f>(D26-D9)/D9</f>
        <v/>
      </c>
      <c r="I26" s="266" t="n"/>
    </row>
    <row r="27" ht="15" customHeight="1" s="261">
      <c r="B27" s="291" t="inlineStr">
        <is>
          <t>Mar/22</t>
        </is>
      </c>
      <c r="C27" s="292" t="inlineStr">
        <is>
          <t>172411401</t>
        </is>
      </c>
      <c r="D27" s="292" t="inlineStr">
        <is>
          <t>88829634</t>
        </is>
      </c>
      <c r="E27" s="260">
        <f>(C27-C26)/C26</f>
        <v/>
      </c>
      <c r="F27" s="260">
        <f>(D27-D26)/D26</f>
        <v/>
      </c>
      <c r="G27" s="260">
        <f>(C27-C10)/C10</f>
        <v/>
      </c>
      <c r="H27" s="260">
        <f>(D27-D10)/D10</f>
        <v/>
      </c>
      <c r="I27" s="266" t="n"/>
    </row>
    <row r="28" ht="15" customHeight="1" s="261">
      <c r="B28" s="291" t="inlineStr">
        <is>
          <t>Abr/22</t>
        </is>
      </c>
      <c r="C28" s="292" t="inlineStr">
        <is>
          <t>188204353</t>
        </is>
      </c>
      <c r="D28" s="292" t="inlineStr">
        <is>
          <t>89405921</t>
        </is>
      </c>
      <c r="E28" s="260">
        <f>(C28-C27)/C27</f>
        <v/>
      </c>
      <c r="F28" s="260">
        <f>(D28-D27)/D27</f>
        <v/>
      </c>
      <c r="G28" s="260">
        <f>(C28-C11)/C11</f>
        <v/>
      </c>
      <c r="H28" s="260">
        <f>(D28-D11)/D11</f>
        <v/>
      </c>
      <c r="I28" s="266" t="n"/>
    </row>
    <row r="29" ht="15" customHeight="1" s="261">
      <c r="B29" s="293" t="inlineStr">
        <is>
          <t>Mai/22</t>
        </is>
      </c>
      <c r="C29" s="292" t="inlineStr">
        <is>
          <t>184855751</t>
        </is>
      </c>
      <c r="D29" s="292" t="inlineStr">
        <is>
          <t>81685587</t>
        </is>
      </c>
      <c r="E29" s="260">
        <f>(C29-C28)/C28</f>
        <v/>
      </c>
      <c r="F29" s="260">
        <f>(D29-D28)/D28</f>
        <v/>
      </c>
      <c r="G29" s="260">
        <f>(C29-C12)/C12</f>
        <v/>
      </c>
      <c r="H29" s="260">
        <f>(D29-D12)/D12</f>
        <v/>
      </c>
      <c r="I29" s="266" t="n"/>
    </row>
    <row r="30" ht="15" customHeight="1" s="261">
      <c r="B30" s="291" t="inlineStr">
        <is>
          <t>Jun/22</t>
        </is>
      </c>
      <c r="C30" s="292" t="inlineStr">
        <is>
          <t>211423945</t>
        </is>
      </c>
      <c r="D30" s="292" t="inlineStr">
        <is>
          <t>89680321</t>
        </is>
      </c>
      <c r="E30" s="260">
        <f>(C30-C29)/C29</f>
        <v/>
      </c>
      <c r="F30" s="260">
        <f>(D30-D29)/D29</f>
        <v/>
      </c>
      <c r="G30" s="260">
        <f>(C30-C13)/C13</f>
        <v/>
      </c>
      <c r="H30" s="260">
        <f>(D30-D13)/D13</f>
        <v/>
      </c>
      <c r="I30" s="266" t="n"/>
    </row>
    <row r="31" ht="15" customFormat="1" customHeight="1" s="260">
      <c r="B31" s="291" t="inlineStr">
        <is>
          <t>Jul/22</t>
        </is>
      </c>
      <c r="C31" s="292" t="n"/>
      <c r="D31" s="292" t="n"/>
      <c r="E31" s="260">
        <f>(C31-C30)/C30</f>
        <v/>
      </c>
      <c r="F31" s="260">
        <f>(D31-D30)/D30</f>
        <v/>
      </c>
      <c r="G31" s="260">
        <f>(C31-C14)/C14</f>
        <v/>
      </c>
      <c r="H31" s="260">
        <f>(D31-D14)/D14</f>
        <v/>
      </c>
      <c r="I31" s="266" t="n"/>
    </row>
    <row r="32" ht="15" customFormat="1" customHeight="1" s="260">
      <c r="A32" s="294" t="n"/>
      <c r="B32" s="291" t="inlineStr">
        <is>
          <t>Ago/22</t>
        </is>
      </c>
      <c r="C32" s="292" t="n"/>
      <c r="D32" s="292" t="n"/>
      <c r="E32" s="260">
        <f>(C32-C31)/C31</f>
        <v/>
      </c>
      <c r="F32" s="260">
        <f>(D32-D31)/D31</f>
        <v/>
      </c>
      <c r="G32" s="260">
        <f>(C32-C15)/C15</f>
        <v/>
      </c>
      <c r="H32" s="260">
        <f>(D32-D15)/D15</f>
        <v/>
      </c>
      <c r="I32" s="266" t="n"/>
    </row>
    <row r="33" ht="15" customHeight="1" s="261">
      <c r="A33" s="313" t="n"/>
      <c r="B33" s="291" t="inlineStr">
        <is>
          <t>Set/22</t>
        </is>
      </c>
      <c r="C33" s="295" t="n"/>
      <c r="D33" s="295" t="n"/>
      <c r="E33" s="260">
        <f>(C33-C32)/C32</f>
        <v/>
      </c>
      <c r="F33" s="260">
        <f>(D33-D32)/D32</f>
        <v/>
      </c>
      <c r="G33" s="260">
        <f>(C33-C16)/C16</f>
        <v/>
      </c>
      <c r="H33" s="260">
        <f>(D33-D16)/D16</f>
        <v/>
      </c>
      <c r="I33" s="266" t="n"/>
    </row>
    <row r="34" ht="15" customHeight="1" s="261">
      <c r="A34" s="313" t="inlineStr">
        <is>
          <t xml:space="preserve"> </t>
        </is>
      </c>
      <c r="B34" s="291" t="inlineStr">
        <is>
          <t>Out/22</t>
        </is>
      </c>
      <c r="C34" s="292" t="n"/>
      <c r="D34" s="292" t="n"/>
      <c r="E34" s="260">
        <f>(C34-C33)/C33</f>
        <v/>
      </c>
      <c r="F34" s="260">
        <f>(D34-D33)/D33</f>
        <v/>
      </c>
      <c r="G34" s="260">
        <f>(C34-C17)/C17</f>
        <v/>
      </c>
      <c r="H34" s="260">
        <f>(D34-D17)/D17</f>
        <v/>
      </c>
      <c r="I34" s="266" t="n"/>
    </row>
    <row r="35" ht="15" customHeight="1" s="261">
      <c r="B35" s="291" t="inlineStr">
        <is>
          <t>Nov/22</t>
        </is>
      </c>
      <c r="C35" s="292" t="n"/>
      <c r="D35" s="292" t="n"/>
      <c r="E35" s="260">
        <f>(C35-C34)/C34</f>
        <v/>
      </c>
      <c r="F35" s="260">
        <f>(D35-D34)/D34</f>
        <v/>
      </c>
      <c r="G35" s="260">
        <f>(C35-C18)/C18</f>
        <v/>
      </c>
      <c r="H35" s="260">
        <f>(D35-D18)/D18</f>
        <v/>
      </c>
      <c r="I35" s="266" t="n"/>
    </row>
    <row r="36" ht="15" customHeight="1" s="261">
      <c r="B36" s="291" t="inlineStr">
        <is>
          <t>Dez/22</t>
        </is>
      </c>
      <c r="C36" s="292" t="n"/>
      <c r="D36" s="292" t="n"/>
      <c r="E36" s="260">
        <f>(C36-C35)/C35</f>
        <v/>
      </c>
      <c r="F36" s="260">
        <f>(D36-D35)/D35</f>
        <v/>
      </c>
      <c r="G36" s="260">
        <f>(C36-C19)/C19</f>
        <v/>
      </c>
      <c r="H36" s="260">
        <f>(D36-D19)/D19</f>
        <v/>
      </c>
      <c r="I36" s="266" t="n"/>
    </row>
    <row r="37" ht="15" customHeight="1" s="261">
      <c r="B37" s="266" t="n"/>
      <c r="C37" s="266" t="n"/>
      <c r="D37" s="266" t="n"/>
      <c r="E37" s="266" t="n"/>
      <c r="F37" s="266" t="n"/>
      <c r="G37" s="266" t="n"/>
      <c r="H37" s="266" t="n"/>
      <c r="I37" s="266" t="n"/>
    </row>
    <row r="38" ht="15" customHeight="1" s="261">
      <c r="B38" s="296" t="inlineStr">
        <is>
          <t>Acumulado no ano:</t>
        </is>
      </c>
      <c r="C38" s="297">
        <f>SUM(C25:C36)</f>
        <v/>
      </c>
      <c r="D38" s="298">
        <f>SUM(D25:D36)</f>
        <v/>
      </c>
      <c r="E38" s="266" t="n"/>
      <c r="F38" s="266" t="n"/>
      <c r="G38" s="266" t="n"/>
      <c r="H38" s="266" t="n"/>
      <c r="I38" s="266" t="n"/>
    </row>
    <row r="39" ht="15" customHeight="1" s="261">
      <c r="B39" s="266" t="n"/>
      <c r="C39" s="266" t="n"/>
      <c r="D39" s="266" t="n"/>
      <c r="E39" s="266" t="n"/>
      <c r="F39" s="299" t="inlineStr">
        <is>
          <t>Participação de SC no total nacional (do último mês)</t>
        </is>
      </c>
      <c r="H39" s="266" t="n"/>
      <c r="I39" s="266" t="n"/>
    </row>
    <row r="40" ht="13.5" customHeight="1" s="261">
      <c r="B40" s="300">
        <f>FRANGOS!B40</f>
        <v/>
      </c>
      <c r="C40" s="260">
        <f>(C38/(C8+C9+C10+C11+C12+C13))-1</f>
        <v/>
      </c>
      <c r="D40" s="260">
        <f>(D38/(D8+D9+D10+D11+D12+D13))-1</f>
        <v/>
      </c>
      <c r="G40" s="301" t="inlineStr">
        <is>
          <t>Valor</t>
        </is>
      </c>
      <c r="H40" s="301" t="inlineStr">
        <is>
          <t>Qtidade</t>
        </is>
      </c>
    </row>
    <row r="41" ht="13.5" customHeight="1" s="261">
      <c r="G41" s="260">
        <f>C30/C49</f>
        <v/>
      </c>
      <c r="H41" s="260">
        <f>D30/D49</f>
        <v/>
      </c>
    </row>
    <row r="43" ht="15" customHeight="1" s="261">
      <c r="F43" s="302" t="inlineStr">
        <is>
          <t>Participação de SC no total nacional (total de 2022)</t>
        </is>
      </c>
      <c r="H43" s="266" t="n"/>
    </row>
    <row r="44" ht="13.5" customHeight="1" s="261">
      <c r="G44" s="301" t="inlineStr">
        <is>
          <t>Valor</t>
        </is>
      </c>
      <c r="H44" s="301" t="inlineStr">
        <is>
          <t>Qtidade</t>
        </is>
      </c>
    </row>
    <row r="45" ht="13.5" customHeight="1" s="261">
      <c r="G45" s="260">
        <f>C38/C50</f>
        <v/>
      </c>
      <c r="H45" s="260">
        <f>D38/D50</f>
        <v/>
      </c>
    </row>
    <row r="46" ht="17.25" customHeight="1" s="261">
      <c r="A46" s="304" t="n"/>
      <c r="B46" s="305" t="n"/>
      <c r="C46" s="305" t="n"/>
      <c r="D46" s="305" t="n"/>
      <c r="E46" s="306" t="n"/>
      <c r="J46" s="405" t="n"/>
      <c r="K46" s="406" t="n"/>
      <c r="L46" s="405" t="n"/>
      <c r="M46" s="405" t="n"/>
    </row>
    <row r="47" ht="17.25" customHeight="1" s="261">
      <c r="A47" s="307" t="n"/>
      <c r="B47" s="308" t="inlineStr">
        <is>
          <t>Exportações de CARNE DE PERU do BRASIL</t>
        </is>
      </c>
      <c r="E47" s="309" t="n"/>
      <c r="G47" s="310" t="inlineStr">
        <is>
          <t>Participação em 2021:</t>
        </is>
      </c>
      <c r="J47" s="411" t="n"/>
      <c r="K47" s="412" t="n"/>
      <c r="L47" s="413" t="n"/>
      <c r="M47" s="413" t="n"/>
    </row>
    <row r="48" ht="13.5" customHeight="1" s="261">
      <c r="A48" s="307" t="n"/>
      <c r="C48" s="311" t="inlineStr">
        <is>
          <t>Valor (US$)</t>
        </is>
      </c>
      <c r="D48" s="311" t="inlineStr">
        <is>
          <t>Qtidade (kg)</t>
        </is>
      </c>
      <c r="E48" s="309" t="n"/>
      <c r="G48" s="301" t="inlineStr">
        <is>
          <t>Valor</t>
        </is>
      </c>
      <c r="H48" s="301" t="inlineStr">
        <is>
          <t>Qtidade</t>
        </is>
      </c>
      <c r="J48" s="411" t="n"/>
      <c r="K48" s="419" t="n"/>
      <c r="L48" s="413" t="n"/>
      <c r="M48" s="413" t="n"/>
      <c r="P48" s="459" t="n"/>
    </row>
    <row r="49" ht="13.5" customHeight="1" s="261">
      <c r="A49" s="307" t="n"/>
      <c r="B49" s="312">
        <f>FRANGOS!B49</f>
        <v/>
      </c>
      <c r="C49" s="260">
        <f>C109</f>
        <v/>
      </c>
      <c r="D49" s="260">
        <f>D109</f>
        <v/>
      </c>
      <c r="E49" s="309" t="n"/>
      <c r="G49" s="260">
        <f>C20/C99</f>
        <v/>
      </c>
      <c r="H49" s="260">
        <f>D20/D99</f>
        <v/>
      </c>
      <c r="J49" s="411" t="n"/>
      <c r="K49" s="419" t="n"/>
      <c r="P49" s="301" t="n"/>
      <c r="Q49" s="301" t="n"/>
    </row>
    <row r="50" ht="13.5" customHeight="1" s="261">
      <c r="A50" s="307" t="n"/>
      <c r="B50" s="300" t="inlineStr">
        <is>
          <t>Total de 2022</t>
        </is>
      </c>
      <c r="C50" s="260">
        <f>C117</f>
        <v/>
      </c>
      <c r="D50" s="260">
        <f>D117</f>
        <v/>
      </c>
      <c r="E50" s="309" t="n"/>
      <c r="J50" s="411" t="n"/>
      <c r="K50" s="405" t="n"/>
      <c r="L50" s="422" t="n"/>
      <c r="M50" s="422" t="n"/>
      <c r="P50" s="426" t="n"/>
      <c r="Q50" s="426" t="n"/>
      <c r="S50" s="393" t="n"/>
    </row>
    <row r="51" ht="13.5" customHeight="1" s="261">
      <c r="A51" s="307" t="n"/>
      <c r="E51" s="309" t="n"/>
      <c r="J51" s="411" t="n"/>
      <c r="K51" s="425" t="n"/>
    </row>
    <row r="52" ht="13.5" customHeight="1" s="261">
      <c r="A52" s="307" t="n"/>
      <c r="B52" s="295" t="inlineStr">
        <is>
          <t>Var. em relação ao mês anterior:</t>
        </is>
      </c>
      <c r="C52" s="260">
        <f>E109</f>
        <v/>
      </c>
      <c r="D52" s="260">
        <f>F109</f>
        <v/>
      </c>
      <c r="E52" s="309" t="n"/>
      <c r="J52" s="411" t="n"/>
    </row>
    <row r="53" ht="15" customHeight="1" s="261">
      <c r="A53" s="307" t="n"/>
      <c r="B53" s="295" t="inlineStr">
        <is>
          <t>Var. em rel. ao mesmo mês de 2021:</t>
        </is>
      </c>
      <c r="C53" s="260">
        <f>G109</f>
        <v/>
      </c>
      <c r="D53" s="260">
        <f>H109</f>
        <v/>
      </c>
      <c r="E53" s="309" t="n"/>
      <c r="L53" s="314" t="n"/>
      <c r="M53" s="383" t="n"/>
      <c r="P53" s="459" t="n"/>
    </row>
    <row r="54" ht="15" customHeight="1" s="261">
      <c r="A54" s="315" t="n"/>
      <c r="B54" s="316" t="inlineStr">
        <is>
          <t>Var. em rel. ao acumulado no mesmo período de 2021:</t>
        </is>
      </c>
      <c r="C54" s="260">
        <f>C119</f>
        <v/>
      </c>
      <c r="D54" s="260">
        <f>D119</f>
        <v/>
      </c>
      <c r="E54" s="317" t="n"/>
      <c r="L54" s="314" t="n"/>
      <c r="M54" s="460" t="n"/>
      <c r="P54" s="301" t="n"/>
      <c r="Q54" s="301" t="n"/>
    </row>
    <row r="55" ht="15" customHeight="1" s="261">
      <c r="C55" s="477" t="n"/>
      <c r="D55" s="477" t="n"/>
      <c r="M55" s="366" t="n"/>
      <c r="P55" s="456" t="n"/>
      <c r="Q55" s="456" t="n"/>
    </row>
    <row r="56" ht="13.5" customHeight="1" s="261"/>
    <row r="57" ht="13.5" customHeight="1" s="261"/>
    <row r="58" hidden="1" ht="13.5" customHeight="1" s="261">
      <c r="A58" s="318" t="n"/>
      <c r="B58" s="319" t="n"/>
      <c r="C58" s="319" t="n"/>
      <c r="D58" s="319" t="n"/>
      <c r="E58" s="319" t="n"/>
      <c r="F58" s="319" t="n"/>
      <c r="G58" s="319" t="n"/>
      <c r="H58" s="319" t="n"/>
      <c r="I58" s="319" t="n"/>
      <c r="J58" s="320" t="n"/>
      <c r="K58" s="318" t="n"/>
      <c r="L58" s="319" t="n"/>
      <c r="M58" s="319" t="n"/>
      <c r="N58" s="319" t="n"/>
      <c r="O58" s="319" t="n"/>
      <c r="P58" s="319" t="n"/>
      <c r="Q58" s="319" t="n"/>
      <c r="R58" s="319" t="n"/>
      <c r="S58" s="319" t="n"/>
      <c r="T58" s="319" t="n"/>
      <c r="U58" s="320" t="n"/>
      <c r="V58" s="318" t="n"/>
      <c r="W58" s="319" t="n"/>
      <c r="X58" s="319" t="n"/>
      <c r="Y58" s="319" t="n"/>
      <c r="Z58" s="319" t="n"/>
      <c r="AA58" s="319" t="n"/>
      <c r="AB58" s="319" t="n"/>
      <c r="AC58" s="319" t="n"/>
      <c r="AD58" s="319" t="n"/>
      <c r="AE58" s="319" t="n"/>
      <c r="AF58" s="320" t="n"/>
    </row>
    <row r="59" hidden="1" ht="15" customHeight="1" s="261">
      <c r="A59" s="321" t="inlineStr">
        <is>
          <t xml:space="preserve">SANTA CATARINA </t>
        </is>
      </c>
      <c r="D59" s="295" t="n"/>
      <c r="E59" s="322" t="n"/>
      <c r="J59" s="323" t="n"/>
      <c r="K59" s="324" t="n"/>
      <c r="L59" s="325" t="inlineStr">
        <is>
          <t xml:space="preserve">SANTA CATARINA </t>
        </is>
      </c>
      <c r="R59" s="260" t="n"/>
      <c r="U59" s="323" t="n"/>
      <c r="V59" s="324" t="n"/>
      <c r="W59" s="325" t="inlineStr">
        <is>
          <t xml:space="preserve">SANTA CATARINA </t>
        </is>
      </c>
      <c r="AC59" s="260" t="n"/>
      <c r="AF59" s="323" t="n"/>
    </row>
    <row r="60" hidden="1" ht="15" customHeight="1" s="261">
      <c r="A60" s="326" t="inlineStr">
        <is>
          <t>ACUMULADO</t>
        </is>
      </c>
      <c r="J60" s="323" t="n"/>
      <c r="K60" s="324" t="n"/>
      <c r="L60" s="327" t="inlineStr">
        <is>
          <t>MÊS ATUAL EM RELAÇÃO AO MESMO MÊS DE 2019</t>
        </is>
      </c>
      <c r="R60" s="260" t="n"/>
      <c r="U60" s="323" t="n"/>
      <c r="V60" s="324" t="n"/>
      <c r="W60" s="267" t="inlineStr">
        <is>
          <t>MÊS ATUAL EM RELAÇÃO AO ANTERIOR</t>
        </is>
      </c>
      <c r="AC60" s="260" t="n"/>
      <c r="AF60" s="323" t="n"/>
    </row>
    <row r="61" hidden="1" ht="17.25" customHeight="1" s="261">
      <c r="A61" s="324" t="n"/>
      <c r="B61" s="430">
        <f>FRANGOS!B61</f>
        <v/>
      </c>
      <c r="C61" s="329" t="n"/>
      <c r="D61" s="322" t="n"/>
      <c r="E61" s="430">
        <f>FRANGOS!E61</f>
        <v/>
      </c>
      <c r="F61" s="329" t="n"/>
      <c r="G61" s="331" t="n"/>
      <c r="H61" s="332" t="inlineStr">
        <is>
          <t>Variação</t>
        </is>
      </c>
      <c r="I61" s="329" t="n"/>
      <c r="J61" s="323" t="n"/>
      <c r="K61" s="324" t="n"/>
      <c r="M61" s="328">
        <f>FRANGOS!M61</f>
        <v/>
      </c>
      <c r="N61" s="329" t="n"/>
      <c r="P61" s="328">
        <f>FRANGOS!P61</f>
        <v/>
      </c>
      <c r="Q61" s="329" t="n"/>
      <c r="R61" s="331" t="n"/>
      <c r="S61" s="332" t="inlineStr">
        <is>
          <t>Variação</t>
        </is>
      </c>
      <c r="T61" s="329" t="n"/>
      <c r="U61" s="323" t="n"/>
      <c r="V61" s="324" t="n"/>
      <c r="X61" s="328">
        <f>FRANGOS!X61</f>
        <v/>
      </c>
      <c r="Y61" s="329" t="n"/>
      <c r="AA61" s="328">
        <f>FRANGOS!AA61</f>
        <v/>
      </c>
      <c r="AB61" s="329" t="n"/>
      <c r="AC61" s="331" t="n"/>
      <c r="AD61" s="332" t="inlineStr">
        <is>
          <t>Variação</t>
        </is>
      </c>
      <c r="AE61" s="329" t="n"/>
      <c r="AF61" s="323" t="n"/>
    </row>
    <row r="62" hidden="1" ht="17.25" customHeight="1" s="261">
      <c r="A62" s="333" t="inlineStr">
        <is>
          <t>Descrição do País</t>
        </is>
      </c>
      <c r="B62" s="334" t="inlineStr">
        <is>
          <t>US$</t>
        </is>
      </c>
      <c r="C62" s="334" t="inlineStr">
        <is>
          <t>Kg Líquido</t>
        </is>
      </c>
      <c r="D62" s="338" t="n"/>
      <c r="E62" s="334" t="inlineStr">
        <is>
          <t>US$</t>
        </is>
      </c>
      <c r="F62" s="334" t="inlineStr">
        <is>
          <t>Kg Líquido</t>
        </is>
      </c>
      <c r="G62" s="336" t="n"/>
      <c r="H62" s="337" t="inlineStr">
        <is>
          <t>US$</t>
        </is>
      </c>
      <c r="I62" s="337" t="inlineStr">
        <is>
          <t>Kg Líquido</t>
        </is>
      </c>
      <c r="J62" s="323" t="n"/>
      <c r="K62" s="324" t="n"/>
      <c r="L62" s="334" t="inlineStr">
        <is>
          <t>Descrição do País</t>
        </is>
      </c>
      <c r="M62" s="334" t="inlineStr">
        <is>
          <t>US$</t>
        </is>
      </c>
      <c r="N62" s="334" t="inlineStr">
        <is>
          <t>Kg Líquido</t>
        </is>
      </c>
      <c r="O62" s="338" t="n"/>
      <c r="P62" s="334" t="inlineStr">
        <is>
          <t>US$</t>
        </is>
      </c>
      <c r="Q62" s="334" t="inlineStr">
        <is>
          <t>Kg Líquido</t>
        </is>
      </c>
      <c r="R62" s="336" t="n"/>
      <c r="S62" s="337" t="inlineStr">
        <is>
          <t>US$</t>
        </is>
      </c>
      <c r="T62" s="337" t="inlineStr">
        <is>
          <t>Kg Líquido</t>
        </is>
      </c>
      <c r="U62" s="323" t="n"/>
      <c r="V62" s="324" t="n"/>
      <c r="W62" s="334" t="inlineStr">
        <is>
          <t>Descrição do País</t>
        </is>
      </c>
      <c r="X62" s="334" t="inlineStr">
        <is>
          <t>US$</t>
        </is>
      </c>
      <c r="Y62" s="334" t="inlineStr">
        <is>
          <t>Kg Líquido</t>
        </is>
      </c>
      <c r="Z62" s="338" t="n"/>
      <c r="AA62" s="334" t="inlineStr">
        <is>
          <t>US$</t>
        </is>
      </c>
      <c r="AB62" s="334" t="inlineStr">
        <is>
          <t>Kg Líquido</t>
        </is>
      </c>
      <c r="AC62" s="336" t="n"/>
      <c r="AD62" s="337" t="inlineStr">
        <is>
          <t>US$</t>
        </is>
      </c>
      <c r="AE62" s="337" t="inlineStr">
        <is>
          <t>Kg Líquido</t>
        </is>
      </c>
      <c r="AF62" s="323" t="n"/>
    </row>
    <row r="63" hidden="1" ht="13.5" customHeight="1" s="261">
      <c r="A63" s="386" t="n"/>
      <c r="B63" s="434" t="n"/>
      <c r="C63" s="435" t="n"/>
      <c r="E63" s="478" t="n"/>
      <c r="F63" s="479" t="n"/>
      <c r="H63" s="260">
        <f>(B63/E63)-1</f>
        <v/>
      </c>
      <c r="I63" s="260">
        <f>(C63/F63)-1</f>
        <v/>
      </c>
      <c r="J63" s="323" t="n"/>
      <c r="K63" s="324" t="n">
        <v>1</v>
      </c>
      <c r="L63" s="345" t="n"/>
      <c r="M63" s="434" t="n"/>
      <c r="N63" s="435" t="n"/>
      <c r="P63" s="478" t="n"/>
      <c r="Q63" s="479" t="n"/>
      <c r="R63" s="260" t="n"/>
      <c r="S63" s="260">
        <f>(M63/P63)-1</f>
        <v/>
      </c>
      <c r="T63" s="260">
        <f>(N63/Q63)-1</f>
        <v/>
      </c>
      <c r="U63" s="323" t="n"/>
      <c r="V63" s="324" t="n">
        <v>1</v>
      </c>
      <c r="W63" s="345">
        <f>L63</f>
        <v/>
      </c>
      <c r="X63" s="260">
        <f>M63</f>
        <v/>
      </c>
      <c r="Y63" s="260">
        <f>N63</f>
        <v/>
      </c>
      <c r="AA63" s="434" t="n"/>
      <c r="AB63" s="435" t="n"/>
      <c r="AC63" s="260" t="n"/>
      <c r="AD63" s="260">
        <f>(X63/AA63)-1</f>
        <v/>
      </c>
      <c r="AE63" s="260">
        <f>(Y63/AB63)-1</f>
        <v/>
      </c>
      <c r="AF63" s="323" t="n"/>
    </row>
    <row r="64" hidden="1" ht="13.5" customHeight="1" s="261">
      <c r="A64" s="386" t="n"/>
      <c r="B64" s="434" t="n"/>
      <c r="C64" s="435" t="n"/>
      <c r="E64" s="478" t="n"/>
      <c r="F64" s="479" t="n"/>
      <c r="H64" s="260">
        <f>(B64/E64)-1</f>
        <v/>
      </c>
      <c r="I64" s="260">
        <f>(C64/F64)-1</f>
        <v/>
      </c>
      <c r="J64" s="323" t="n"/>
      <c r="K64" s="324" t="n">
        <v>2</v>
      </c>
      <c r="L64" s="345" t="n"/>
      <c r="M64" s="434" t="n"/>
      <c r="N64" s="435" t="n"/>
      <c r="P64" s="478" t="n"/>
      <c r="Q64" s="479" t="n"/>
      <c r="R64" s="260" t="n"/>
      <c r="S64" s="260">
        <f>(M64/P64)-1</f>
        <v/>
      </c>
      <c r="T64" s="260">
        <f>(N64/Q64)-1</f>
        <v/>
      </c>
      <c r="U64" s="323" t="n"/>
      <c r="V64" s="324" t="n">
        <v>2</v>
      </c>
      <c r="W64" s="345">
        <f>L64</f>
        <v/>
      </c>
      <c r="X64" s="260">
        <f>M64</f>
        <v/>
      </c>
      <c r="Y64" s="260">
        <f>N64</f>
        <v/>
      </c>
      <c r="AA64" s="434" t="n"/>
      <c r="AB64" s="435" t="n"/>
      <c r="AC64" s="260" t="n"/>
      <c r="AD64" s="260">
        <f>(X64/AA64)-1</f>
        <v/>
      </c>
      <c r="AE64" s="260">
        <f>(Y64/AB64)-1</f>
        <v/>
      </c>
      <c r="AF64" s="323" t="n"/>
    </row>
    <row r="65" hidden="1" ht="13.5" customHeight="1" s="261">
      <c r="A65" s="386" t="n"/>
      <c r="B65" s="434" t="n"/>
      <c r="C65" s="435" t="n"/>
      <c r="E65" s="478" t="n"/>
      <c r="F65" s="479" t="n"/>
      <c r="H65" s="260">
        <f>(B65/E65)-1</f>
        <v/>
      </c>
      <c r="I65" s="260">
        <f>(C65/F65)-1</f>
        <v/>
      </c>
      <c r="J65" s="323" t="n"/>
      <c r="K65" s="324" t="n">
        <v>3</v>
      </c>
      <c r="L65" s="345" t="n"/>
      <c r="M65" s="434" t="n"/>
      <c r="N65" s="435" t="n"/>
      <c r="P65" s="478" t="n"/>
      <c r="Q65" s="479" t="n"/>
      <c r="R65" s="260" t="n"/>
      <c r="S65" s="260">
        <f>(M65/P65)-1</f>
        <v/>
      </c>
      <c r="T65" s="260">
        <f>(N65/Q65)-1</f>
        <v/>
      </c>
      <c r="U65" s="323" t="n"/>
      <c r="V65" s="324" t="n">
        <v>3</v>
      </c>
      <c r="W65" s="345">
        <f>L65</f>
        <v/>
      </c>
      <c r="X65" s="260">
        <f>M65</f>
        <v/>
      </c>
      <c r="Y65" s="260">
        <f>N65</f>
        <v/>
      </c>
      <c r="AA65" s="434" t="n"/>
      <c r="AB65" s="435" t="n"/>
      <c r="AC65" s="260" t="n"/>
      <c r="AD65" s="260">
        <f>(X65/AA65)-1</f>
        <v/>
      </c>
      <c r="AE65" s="260">
        <f>(Y65/AB65)-1</f>
        <v/>
      </c>
      <c r="AF65" s="323" t="n"/>
    </row>
    <row r="66" hidden="1" ht="13.5" customHeight="1" s="261">
      <c r="A66" s="386" t="n"/>
      <c r="B66" s="434" t="n"/>
      <c r="C66" s="435" t="n"/>
      <c r="E66" s="480" t="n"/>
      <c r="F66" s="481" t="n"/>
      <c r="H66" s="260">
        <f>(B66/E66)-1</f>
        <v/>
      </c>
      <c r="I66" s="260">
        <f>(C66/F66)-1</f>
        <v/>
      </c>
      <c r="J66" s="323" t="n"/>
      <c r="K66" s="324" t="n">
        <v>4</v>
      </c>
      <c r="L66" s="345" t="n"/>
      <c r="M66" s="434" t="n"/>
      <c r="N66" s="435" t="n"/>
      <c r="P66" s="480" t="n"/>
      <c r="Q66" s="481" t="n"/>
      <c r="R66" s="260" t="n"/>
      <c r="S66" s="260">
        <f>(M66/P66)-1</f>
        <v/>
      </c>
      <c r="T66" s="260">
        <f>(N66/Q66)-1</f>
        <v/>
      </c>
      <c r="U66" s="323" t="n"/>
      <c r="V66" s="324" t="n">
        <v>4</v>
      </c>
      <c r="W66" s="345">
        <f>L66</f>
        <v/>
      </c>
      <c r="X66" s="260">
        <f>M66</f>
        <v/>
      </c>
      <c r="Y66" s="260">
        <f>N66</f>
        <v/>
      </c>
      <c r="AA66" s="434" t="n"/>
      <c r="AB66" s="435" t="n"/>
      <c r="AC66" s="260" t="n"/>
      <c r="AD66" s="260">
        <f>(X66/AA66)-1</f>
        <v/>
      </c>
      <c r="AE66" s="260">
        <f>(Y66/AB66)-1</f>
        <v/>
      </c>
      <c r="AF66" s="323" t="n"/>
    </row>
    <row r="67" hidden="1" ht="13.5" customHeight="1" s="261">
      <c r="A67" s="386" t="n"/>
      <c r="B67" s="434" t="n"/>
      <c r="C67" s="435" t="n"/>
      <c r="E67" s="480" t="n"/>
      <c r="F67" s="481" t="n"/>
      <c r="H67" s="260">
        <f>(B67/E67)-1</f>
        <v/>
      </c>
      <c r="I67" s="260">
        <f>(C67/F67)-1</f>
        <v/>
      </c>
      <c r="J67" s="323" t="n"/>
      <c r="K67" s="324" t="n">
        <v>5</v>
      </c>
      <c r="L67" s="345" t="n"/>
      <c r="M67" s="434" t="n"/>
      <c r="N67" s="435" t="n"/>
      <c r="P67" s="480" t="n"/>
      <c r="Q67" s="481" t="n"/>
      <c r="R67" s="260" t="n"/>
      <c r="S67" s="260">
        <f>(M67/P67)-1</f>
        <v/>
      </c>
      <c r="T67" s="260">
        <f>(N67/Q67)-1</f>
        <v/>
      </c>
      <c r="U67" s="323" t="n"/>
      <c r="V67" s="324" t="n">
        <v>5</v>
      </c>
      <c r="W67" s="345">
        <f>L67</f>
        <v/>
      </c>
      <c r="X67" s="260">
        <f>M67</f>
        <v/>
      </c>
      <c r="Y67" s="260">
        <f>N67</f>
        <v/>
      </c>
      <c r="AA67" s="482" t="n"/>
      <c r="AB67" s="483" t="n"/>
      <c r="AC67" s="260" t="n"/>
      <c r="AD67" s="260">
        <f>(X67/AA67)-1</f>
        <v/>
      </c>
      <c r="AE67" s="260">
        <f>(Y67/AB67)-1</f>
        <v/>
      </c>
      <c r="AF67" s="323" t="n"/>
    </row>
    <row r="68" hidden="1" ht="13.5" customHeight="1" s="261">
      <c r="A68" s="386" t="n"/>
      <c r="B68" s="434" t="n"/>
      <c r="C68" s="435" t="n"/>
      <c r="E68" s="480" t="n"/>
      <c r="F68" s="481" t="n"/>
      <c r="H68" s="260">
        <f>(B68/E68)-1</f>
        <v/>
      </c>
      <c r="I68" s="260">
        <f>(C68/F68)-1</f>
        <v/>
      </c>
      <c r="J68" s="323" t="n"/>
      <c r="K68" s="324" t="n">
        <v>6</v>
      </c>
      <c r="L68" s="345" t="n"/>
      <c r="M68" s="434" t="n"/>
      <c r="N68" s="435" t="n"/>
      <c r="P68" s="480" t="n"/>
      <c r="Q68" s="481" t="n"/>
      <c r="R68" s="260" t="n"/>
      <c r="S68" s="260">
        <f>(M68/P68)-1</f>
        <v/>
      </c>
      <c r="T68" s="260">
        <f>(N68/Q68)-1</f>
        <v/>
      </c>
      <c r="U68" s="323" t="n"/>
      <c r="V68" s="324" t="n">
        <v>6</v>
      </c>
      <c r="W68" s="345">
        <f>L68</f>
        <v/>
      </c>
      <c r="X68" s="260">
        <f>M68</f>
        <v/>
      </c>
      <c r="Y68" s="260">
        <f>N68</f>
        <v/>
      </c>
      <c r="AA68" s="482" t="n"/>
      <c r="AB68" s="483" t="n"/>
      <c r="AC68" s="260" t="n"/>
      <c r="AD68" s="260">
        <f>(X68/AA68)-1</f>
        <v/>
      </c>
      <c r="AE68" s="260">
        <f>(Y68/AB68)-1</f>
        <v/>
      </c>
      <c r="AF68" s="323" t="n"/>
    </row>
    <row r="69" hidden="1" ht="13.5" customHeight="1" s="261">
      <c r="A69" s="386" t="n"/>
      <c r="B69" s="434" t="n"/>
      <c r="C69" s="435" t="n"/>
      <c r="E69" s="480" t="n"/>
      <c r="F69" s="481" t="n"/>
      <c r="H69" s="260">
        <f>(B69/E69)-1</f>
        <v/>
      </c>
      <c r="I69" s="260">
        <f>(C69/F69)-1</f>
        <v/>
      </c>
      <c r="J69" s="323" t="n"/>
      <c r="K69" s="324" t="n">
        <v>7</v>
      </c>
      <c r="L69" s="345" t="n"/>
      <c r="M69" s="434" t="n"/>
      <c r="N69" s="435" t="n"/>
      <c r="P69" s="480" t="n"/>
      <c r="Q69" s="481" t="n"/>
      <c r="R69" s="260" t="n"/>
      <c r="S69" s="260">
        <f>(M69/P69)-1</f>
        <v/>
      </c>
      <c r="T69" s="260">
        <f>(N69/Q69)-1</f>
        <v/>
      </c>
      <c r="U69" s="323" t="n"/>
      <c r="V69" s="324" t="n">
        <v>7</v>
      </c>
      <c r="W69" s="345">
        <f>L69</f>
        <v/>
      </c>
      <c r="X69" s="260">
        <f>M69</f>
        <v/>
      </c>
      <c r="Y69" s="260">
        <f>N69</f>
        <v/>
      </c>
      <c r="AA69" s="482" t="n"/>
      <c r="AB69" s="483" t="n"/>
      <c r="AC69" s="260" t="n"/>
      <c r="AD69" s="260">
        <f>(X69/AA69)-1</f>
        <v/>
      </c>
      <c r="AE69" s="260">
        <f>(Y69/AB69)-1</f>
        <v/>
      </c>
      <c r="AF69" s="323" t="n"/>
    </row>
    <row r="70" hidden="1" ht="13.5" customHeight="1" s="261">
      <c r="A70" s="386" t="n"/>
      <c r="B70" s="434" t="n"/>
      <c r="C70" s="435" t="n"/>
      <c r="E70" s="480" t="n"/>
      <c r="F70" s="481" t="n"/>
      <c r="H70" s="260">
        <f>(B70/E70)-1</f>
        <v/>
      </c>
      <c r="I70" s="260">
        <f>(C70/F70)-1</f>
        <v/>
      </c>
      <c r="J70" s="323" t="n"/>
      <c r="K70" s="324" t="n">
        <v>8</v>
      </c>
      <c r="L70" s="345" t="n"/>
      <c r="M70" s="434" t="n"/>
      <c r="N70" s="435" t="n"/>
      <c r="P70" s="480" t="n"/>
      <c r="Q70" s="481" t="n"/>
      <c r="R70" s="260" t="n"/>
      <c r="S70" s="260">
        <f>(M70/P70)-1</f>
        <v/>
      </c>
      <c r="T70" s="260">
        <f>(N70/Q70)-1</f>
        <v/>
      </c>
      <c r="U70" s="323" t="n"/>
      <c r="V70" s="324" t="n">
        <v>8</v>
      </c>
      <c r="W70" s="345">
        <f>L70</f>
        <v/>
      </c>
      <c r="X70" s="260">
        <f>M70</f>
        <v/>
      </c>
      <c r="Y70" s="260">
        <f>N70</f>
        <v/>
      </c>
      <c r="AA70" s="482" t="n"/>
      <c r="AB70" s="483" t="n"/>
      <c r="AC70" s="260" t="n"/>
      <c r="AD70" s="260">
        <f>(X70/AA70)-1</f>
        <v/>
      </c>
      <c r="AE70" s="260">
        <f>(Y70/AB70)-1</f>
        <v/>
      </c>
      <c r="AF70" s="323" t="n"/>
    </row>
    <row r="71" hidden="1" ht="13.5" customHeight="1" s="261">
      <c r="A71" s="386" t="n"/>
      <c r="B71" s="434" t="n"/>
      <c r="C71" s="435" t="n"/>
      <c r="E71" s="480" t="n"/>
      <c r="F71" s="481" t="n"/>
      <c r="H71" s="260">
        <f>(B71/E71)-1</f>
        <v/>
      </c>
      <c r="I71" s="260">
        <f>(C71/F71)-1</f>
        <v/>
      </c>
      <c r="J71" s="323" t="n"/>
      <c r="K71" s="324" t="n">
        <v>9</v>
      </c>
      <c r="L71" s="345" t="n"/>
      <c r="M71" s="434" t="n"/>
      <c r="N71" s="435" t="n"/>
      <c r="P71" s="480" t="n"/>
      <c r="Q71" s="481" t="n"/>
      <c r="R71" s="260" t="n"/>
      <c r="S71" s="260">
        <f>(M71/P71)-1</f>
        <v/>
      </c>
      <c r="T71" s="260">
        <f>(N71/Q71)-1</f>
        <v/>
      </c>
      <c r="U71" s="323" t="n"/>
      <c r="V71" s="324" t="n">
        <v>9</v>
      </c>
      <c r="W71" s="345">
        <f>L71</f>
        <v/>
      </c>
      <c r="X71" s="260">
        <f>M71</f>
        <v/>
      </c>
      <c r="Y71" s="260">
        <f>N71</f>
        <v/>
      </c>
      <c r="AA71" s="434" t="n"/>
      <c r="AB71" s="435" t="n"/>
      <c r="AC71" s="260" t="n"/>
      <c r="AD71" s="260">
        <f>(X71/AA71)-1</f>
        <v/>
      </c>
      <c r="AE71" s="260">
        <f>(Y71/AB71)-1</f>
        <v/>
      </c>
      <c r="AF71" s="323" t="n"/>
    </row>
    <row r="72" hidden="1" ht="13.5" customHeight="1" s="261">
      <c r="A72" s="386" t="n"/>
      <c r="B72" s="434" t="n"/>
      <c r="C72" s="435" t="n"/>
      <c r="E72" s="480" t="n"/>
      <c r="F72" s="481" t="n"/>
      <c r="H72" s="260">
        <f>(B72/E72)-1</f>
        <v/>
      </c>
      <c r="I72" s="260">
        <f>(C72/F72)-1</f>
        <v/>
      </c>
      <c r="J72" s="323" t="n"/>
      <c r="K72" s="324" t="n">
        <v>10</v>
      </c>
      <c r="L72" s="345" t="n"/>
      <c r="M72" s="434" t="n"/>
      <c r="N72" s="435" t="n"/>
      <c r="P72" s="480" t="n"/>
      <c r="Q72" s="481" t="n"/>
      <c r="R72" s="260" t="n"/>
      <c r="S72" s="260">
        <f>(M72/P72)-1</f>
        <v/>
      </c>
      <c r="T72" s="260">
        <f>(N72/Q72)-1</f>
        <v/>
      </c>
      <c r="U72" s="323" t="n"/>
      <c r="V72" s="324" t="n">
        <v>10</v>
      </c>
      <c r="W72" s="345">
        <f>L72</f>
        <v/>
      </c>
      <c r="X72" s="260">
        <f>M72</f>
        <v/>
      </c>
      <c r="Y72" s="260">
        <f>N72</f>
        <v/>
      </c>
      <c r="AA72" s="482" t="n"/>
      <c r="AB72" s="483" t="n"/>
      <c r="AC72" s="260" t="n"/>
      <c r="AD72" s="260">
        <f>(X72/AA72)-1</f>
        <v/>
      </c>
      <c r="AE72" s="260">
        <f>(Y72/AB72)-1</f>
        <v/>
      </c>
      <c r="AF72" s="323" t="n"/>
    </row>
    <row r="73" hidden="1" ht="13.5" customHeight="1" s="261">
      <c r="A73" s="358" t="n"/>
      <c r="B73" s="356" t="n"/>
      <c r="C73" s="356" t="n"/>
      <c r="G73" s="356" t="n"/>
      <c r="H73" s="441" t="n"/>
      <c r="I73" s="484" t="n"/>
      <c r="J73" s="437" t="n"/>
      <c r="K73" s="438" t="n"/>
      <c r="L73" s="439" t="n"/>
      <c r="M73" s="440" t="n"/>
      <c r="N73" s="441" t="n"/>
      <c r="Q73" s="356" t="n"/>
      <c r="R73" s="356" t="n"/>
      <c r="S73" s="356" t="n"/>
      <c r="T73" s="356" t="n"/>
      <c r="U73" s="357" t="n"/>
      <c r="V73" s="438" t="n"/>
      <c r="W73" s="439" t="n"/>
      <c r="X73" s="440" t="n"/>
      <c r="Y73" s="441" t="n"/>
      <c r="AB73" s="356" t="n"/>
      <c r="AC73" s="356" t="n"/>
      <c r="AD73" s="356" t="n"/>
      <c r="AE73" s="356" t="n"/>
      <c r="AF73" s="357" t="n"/>
    </row>
    <row r="74" hidden="1" ht="13.5" customHeight="1" s="261">
      <c r="B74" s="444" t="n"/>
      <c r="C74" s="385" t="n"/>
      <c r="E74" s="444" t="n"/>
      <c r="F74" s="385" t="n"/>
      <c r="G74" s="445" t="n"/>
      <c r="J74" s="385" t="n"/>
      <c r="L74" s="446" t="n"/>
      <c r="M74" s="464" t="n"/>
    </row>
    <row r="75" hidden="1" ht="13.5" customHeight="1" s="261">
      <c r="B75" s="445" t="n"/>
      <c r="C75" s="445" t="n"/>
      <c r="G75" s="445" t="n"/>
    </row>
    <row r="76" hidden="1" ht="13.5" customHeight="1" s="261">
      <c r="B76" s="301" t="inlineStr">
        <is>
          <t>US$</t>
        </is>
      </c>
      <c r="C76" s="301" t="inlineStr">
        <is>
          <t>Kg Líquido</t>
        </is>
      </c>
      <c r="M76" s="301" t="inlineStr">
        <is>
          <t>US$</t>
        </is>
      </c>
      <c r="N76" s="301" t="inlineStr">
        <is>
          <t>Kg Líquido</t>
        </is>
      </c>
    </row>
    <row r="77" hidden="1" ht="15" customHeight="1" s="261">
      <c r="A77" s="295" t="inlineStr">
        <is>
          <t>5 principais destinos:</t>
        </is>
      </c>
      <c r="B77" s="348">
        <f>SUM(B63:B67)</f>
        <v/>
      </c>
      <c r="C77" s="348">
        <f>SUM(C63:C67)</f>
        <v/>
      </c>
      <c r="E77" s="314" t="n"/>
      <c r="F77" s="395" t="n"/>
      <c r="L77" s="295" t="inlineStr">
        <is>
          <t>5 principais destinos:</t>
        </is>
      </c>
      <c r="M77" s="348">
        <f>SUM(M63:M67)</f>
        <v/>
      </c>
      <c r="N77" s="348">
        <f>SUM(N63:N67)</f>
        <v/>
      </c>
    </row>
    <row r="78" hidden="1" ht="15" customHeight="1" s="261">
      <c r="A78" s="260" t="inlineStr">
        <is>
          <t>Participação dos 5 princ. no total:</t>
        </is>
      </c>
      <c r="B78" s="260">
        <f>B77/C38</f>
        <v/>
      </c>
      <c r="C78" s="260">
        <f>C77/D38</f>
        <v/>
      </c>
      <c r="F78" s="366" t="n"/>
      <c r="L78" s="295" t="inlineStr">
        <is>
          <t>Participação dos 5 princ. no total:</t>
        </is>
      </c>
      <c r="M78" s="260">
        <f>M77/C32</f>
        <v/>
      </c>
      <c r="N78" s="260">
        <f>N77/D32</f>
        <v/>
      </c>
    </row>
    <row r="79" hidden="1" ht="13.5" customHeight="1" s="261">
      <c r="A79" s="450" t="inlineStr">
        <is>
          <t>(acumulado no ano)</t>
        </is>
      </c>
      <c r="L79" s="450" t="inlineStr">
        <is>
          <t>(Mês corrente)</t>
        </is>
      </c>
    </row>
    <row r="80" hidden="1" ht="13.5" customHeight="1" s="261"/>
    <row r="81" ht="13.5" customHeight="1" s="261"/>
    <row r="82" ht="13.5" customHeight="1" s="261"/>
    <row r="83" ht="13.5" customHeight="1" s="261"/>
    <row r="84" ht="26.25" customHeight="1" s="261">
      <c r="A84" s="370" t="inlineStr">
        <is>
          <t>BRASIL</t>
        </is>
      </c>
      <c r="B84" s="465" t="n"/>
    </row>
    <row r="85" ht="17.25" customHeight="1" s="261">
      <c r="B85" s="265" t="n">
        <v>2021</v>
      </c>
      <c r="C85" s="266" t="n"/>
      <c r="D85" s="266" t="n"/>
      <c r="E85" s="267" t="n"/>
      <c r="H85" s="266" t="n"/>
    </row>
    <row r="86" ht="15" customHeight="1" s="261">
      <c r="B86" s="268" t="n"/>
      <c r="C86" s="269" t="inlineStr">
        <is>
          <t>US$</t>
        </is>
      </c>
      <c r="D86" s="269" t="inlineStr">
        <is>
          <t>Kg</t>
        </is>
      </c>
      <c r="E86" s="270" t="n"/>
      <c r="H86" s="372" t="n"/>
    </row>
    <row r="87" ht="15" customHeight="1" s="261">
      <c r="B87" s="271" t="inlineStr">
        <is>
          <t>Jan/21</t>
        </is>
      </c>
      <c r="C87" s="260" t="n">
        <v>4421388</v>
      </c>
      <c r="D87" s="260" t="n">
        <v>2852134</v>
      </c>
      <c r="E87" s="272" t="n"/>
      <c r="H87" s="266" t="n"/>
    </row>
    <row r="88" ht="15" customHeight="1" s="261">
      <c r="B88" s="271" t="inlineStr">
        <is>
          <t>Fev/21</t>
        </is>
      </c>
      <c r="C88" s="260" t="n">
        <v>5213004</v>
      </c>
      <c r="D88" s="260" t="n">
        <v>3536449</v>
      </c>
      <c r="H88" s="266" t="n"/>
    </row>
    <row r="89" ht="15" customHeight="1" s="261">
      <c r="B89" s="271" t="inlineStr">
        <is>
          <t>Mar/21</t>
        </is>
      </c>
      <c r="C89" s="260" t="n">
        <v>6797862</v>
      </c>
      <c r="D89" s="260" t="n">
        <v>3639426</v>
      </c>
      <c r="H89" s="266" t="n"/>
    </row>
    <row r="90" ht="15" customHeight="1" s="261">
      <c r="B90" s="271" t="inlineStr">
        <is>
          <t>Abr/21</t>
        </is>
      </c>
      <c r="C90" s="260" t="n">
        <v>6864020</v>
      </c>
      <c r="D90" s="260" t="n">
        <v>3098448</v>
      </c>
      <c r="H90" s="364" t="n"/>
    </row>
    <row r="91" ht="15" customHeight="1" s="261">
      <c r="B91" s="271" t="inlineStr">
        <is>
          <t>Mai/21</t>
        </is>
      </c>
      <c r="C91" s="260" t="n">
        <v>6286309</v>
      </c>
      <c r="D91" s="260" t="n">
        <v>3322110</v>
      </c>
      <c r="H91" s="364" t="n"/>
    </row>
    <row r="92" ht="15" customHeight="1" s="261">
      <c r="B92" s="271" t="inlineStr">
        <is>
          <t>Jun/21</t>
        </is>
      </c>
      <c r="C92" s="260" t="n">
        <v>7151509</v>
      </c>
      <c r="D92" s="260" t="n">
        <v>3174433</v>
      </c>
      <c r="H92" s="266" t="n"/>
    </row>
    <row r="93" ht="15" customHeight="1" s="261">
      <c r="B93" s="271" t="inlineStr">
        <is>
          <t>Jul/21</t>
        </is>
      </c>
      <c r="C93" s="260" t="n">
        <v>9832454</v>
      </c>
      <c r="D93" s="260" t="n">
        <v>3794667</v>
      </c>
      <c r="H93" s="266" t="n"/>
    </row>
    <row r="94" ht="15" customHeight="1" s="261">
      <c r="B94" s="271" t="inlineStr">
        <is>
          <t>Ago/21</t>
        </is>
      </c>
      <c r="C94" s="260" t="n">
        <v>11345679</v>
      </c>
      <c r="D94" s="260" t="n">
        <v>4395753</v>
      </c>
      <c r="H94" s="266" t="n"/>
    </row>
    <row r="95" ht="15" customHeight="1" s="261">
      <c r="B95" s="271" t="inlineStr">
        <is>
          <t>Set/21</t>
        </is>
      </c>
      <c r="C95" s="260" t="n">
        <v>12638939</v>
      </c>
      <c r="D95" s="260" t="n">
        <v>4929089</v>
      </c>
      <c r="H95" s="266" t="n"/>
    </row>
    <row r="96" ht="15" customHeight="1" s="261">
      <c r="B96" s="271" t="inlineStr">
        <is>
          <t>Out/21</t>
        </is>
      </c>
      <c r="C96" s="260" t="n">
        <v>11900703</v>
      </c>
      <c r="D96" s="260" t="n">
        <v>4375451</v>
      </c>
      <c r="H96" s="266" t="n"/>
    </row>
    <row r="97" ht="15" customHeight="1" s="261">
      <c r="B97" s="271" t="inlineStr">
        <is>
          <t>Nov/21</t>
        </is>
      </c>
      <c r="C97" s="260" t="n">
        <v>16072471</v>
      </c>
      <c r="D97" s="260" t="n">
        <v>5593153</v>
      </c>
      <c r="H97" s="266" t="n"/>
    </row>
    <row r="98" ht="15" customHeight="1" s="261">
      <c r="B98" s="271" t="inlineStr">
        <is>
          <t>Dez/21</t>
        </is>
      </c>
      <c r="C98" s="260" t="n">
        <v>11853451</v>
      </c>
      <c r="D98" s="260" t="n">
        <v>4640248</v>
      </c>
      <c r="G98" s="273" t="n"/>
      <c r="H98" s="266" t="n"/>
    </row>
    <row r="99" ht="15" customHeight="1" s="261">
      <c r="B99" s="274" t="inlineStr">
        <is>
          <t>TOTAL</t>
        </is>
      </c>
      <c r="C99" s="275">
        <f>SUM(C87:C98)</f>
        <v/>
      </c>
      <c r="D99" s="260">
        <f>SUM(D87:D98)</f>
        <v/>
      </c>
      <c r="E99" s="276" t="n"/>
      <c r="F99" s="266" t="n"/>
      <c r="G99" s="273" t="n"/>
      <c r="H99" s="266" t="n"/>
    </row>
    <row r="100" ht="15" customHeight="1" s="261">
      <c r="B100" s="274" t="n"/>
      <c r="C100" s="277" t="n"/>
      <c r="E100" s="276" t="n"/>
      <c r="F100" s="266" t="n"/>
      <c r="G100" s="273" t="n"/>
      <c r="H100" s="266" t="n"/>
    </row>
    <row r="101" ht="15.75" customHeight="1" s="261">
      <c r="B101" s="266" t="n"/>
      <c r="C101" s="266" t="n"/>
      <c r="E101" s="278" t="inlineStr">
        <is>
          <t>Variação em relação ao mês anterior</t>
        </is>
      </c>
      <c r="F101" s="279" t="n"/>
      <c r="G101" s="280" t="inlineStr">
        <is>
          <t>Variação em relação ao mesmo mês de 2021</t>
        </is>
      </c>
      <c r="H101" s="279" t="n"/>
    </row>
    <row r="102" ht="19.5" customHeight="1" s="261">
      <c r="B102" s="281" t="n">
        <v>2022</v>
      </c>
      <c r="C102" s="266" t="n"/>
      <c r="D102" s="282" t="n"/>
      <c r="E102" s="283" t="n"/>
      <c r="F102" s="284" t="n"/>
      <c r="G102" s="283" t="n"/>
      <c r="H102" s="284" t="n"/>
    </row>
    <row r="103" ht="15" customHeight="1" s="261">
      <c r="B103" s="285" t="n"/>
      <c r="C103" s="286" t="inlineStr">
        <is>
          <t>US$</t>
        </is>
      </c>
      <c r="D103" s="287" t="inlineStr">
        <is>
          <t>Kg</t>
        </is>
      </c>
      <c r="E103" s="288" t="inlineStr">
        <is>
          <t>Valor</t>
        </is>
      </c>
      <c r="F103" s="289" t="inlineStr">
        <is>
          <t>Peso</t>
        </is>
      </c>
      <c r="G103" s="290" t="inlineStr">
        <is>
          <t>Valor</t>
        </is>
      </c>
      <c r="H103" s="289" t="inlineStr">
        <is>
          <t>Peso</t>
        </is>
      </c>
    </row>
    <row r="104" ht="15" customHeight="1" s="261">
      <c r="B104" s="291" t="inlineStr">
        <is>
          <t>Jan/22</t>
        </is>
      </c>
      <c r="C104" s="292" t="inlineStr">
        <is>
          <t>421056686</t>
        </is>
      </c>
      <c r="D104" s="292" t="inlineStr">
        <is>
          <t>241640888</t>
        </is>
      </c>
      <c r="E104" s="260">
        <f>(C104-C98)/C98</f>
        <v/>
      </c>
      <c r="F104" s="260">
        <f>(D104-D98)/D98</f>
        <v/>
      </c>
      <c r="G104" s="260">
        <f>(C104-C87)/C87</f>
        <v/>
      </c>
      <c r="H104" s="260">
        <f>(D104-D87)/D87</f>
        <v/>
      </c>
    </row>
    <row r="105" ht="15" customHeight="1" s="261">
      <c r="B105" s="291" t="inlineStr">
        <is>
          <t>Fev/22</t>
        </is>
      </c>
      <c r="C105" s="292" t="inlineStr">
        <is>
          <t>435782318</t>
        </is>
      </c>
      <c r="D105" s="292" t="inlineStr">
        <is>
          <t>251559516</t>
        </is>
      </c>
      <c r="E105" s="260">
        <f>(C105-C104)/C104</f>
        <v/>
      </c>
      <c r="F105" s="260">
        <f>(D105-D104)/D104</f>
        <v/>
      </c>
      <c r="G105" s="260">
        <f>(C105-C88)/C88</f>
        <v/>
      </c>
      <c r="H105" s="260">
        <f>(D105-D88)/D88</f>
        <v/>
      </c>
    </row>
    <row r="106" ht="15" customHeight="1" s="261">
      <c r="B106" s="291" t="inlineStr">
        <is>
          <t>Mar/22</t>
        </is>
      </c>
      <c r="C106" s="292" t="inlineStr">
        <is>
          <t>561840105</t>
        </is>
      </c>
      <c r="D106" s="292" t="inlineStr">
        <is>
          <t>310145563</t>
        </is>
      </c>
      <c r="E106" s="260">
        <f>(C106-C105)/C105</f>
        <v/>
      </c>
      <c r="F106" s="260">
        <f>(D106-D105)/D105</f>
        <v/>
      </c>
      <c r="G106" s="260">
        <f>(C106-C89)/C89</f>
        <v/>
      </c>
      <c r="H106" s="260">
        <f>(D106-D89)/D89</f>
        <v/>
      </c>
    </row>
    <row r="107" ht="15" customHeight="1" s="261">
      <c r="B107" s="291" t="inlineStr">
        <is>
          <t>Abr/22</t>
        </is>
      </c>
      <c r="C107" s="292" t="inlineStr">
        <is>
          <t>562661059</t>
        </is>
      </c>
      <c r="D107" s="292" t="inlineStr">
        <is>
          <t>293085535</t>
        </is>
      </c>
      <c r="E107" s="260">
        <f>(C107-C106)/C106</f>
        <v/>
      </c>
      <c r="F107" s="260">
        <f>(D107-D106)/D106</f>
        <v/>
      </c>
      <c r="G107" s="260">
        <f>(C107-C90)/C90</f>
        <v/>
      </c>
      <c r="H107" s="260">
        <f>(D107-D90)/D90</f>
        <v/>
      </c>
    </row>
    <row r="108" ht="15" customHeight="1" s="261">
      <c r="B108" s="293" t="inlineStr">
        <is>
          <t>Mai/22</t>
        </is>
      </c>
      <c r="C108" s="292" t="inlineStr">
        <is>
          <t>630508894</t>
        </is>
      </c>
      <c r="D108" s="292" t="inlineStr">
        <is>
          <t>304043931</t>
        </is>
      </c>
      <c r="E108" s="260">
        <f>(C108-C107)/C107</f>
        <v/>
      </c>
      <c r="F108" s="260">
        <f>(D108-D107)/D107</f>
        <v/>
      </c>
      <c r="G108" s="260">
        <f>(C108-C91)/C91</f>
        <v/>
      </c>
      <c r="H108" s="260">
        <f>(D108-D91)/D91</f>
        <v/>
      </c>
    </row>
    <row r="109" ht="15" customHeight="1" s="261">
      <c r="B109" s="291" t="inlineStr">
        <is>
          <t>Jun/22</t>
        </is>
      </c>
      <c r="C109" s="292" t="inlineStr">
        <is>
          <t>661170405</t>
        </is>
      </c>
      <c r="D109" s="292" t="inlineStr">
        <is>
          <t>298034713</t>
        </is>
      </c>
      <c r="E109" s="260">
        <f>(C109-C108)/C108</f>
        <v/>
      </c>
      <c r="F109" s="260">
        <f>(D109-D108)/D108</f>
        <v/>
      </c>
      <c r="G109" s="260">
        <f>(C109-C92)/C92</f>
        <v/>
      </c>
      <c r="H109" s="260">
        <f>(D109-D92)/D92</f>
        <v/>
      </c>
    </row>
    <row r="110" ht="15" customHeight="1" s="261">
      <c r="B110" s="291" t="inlineStr">
        <is>
          <t>Jul/22</t>
        </is>
      </c>
      <c r="C110" s="292" t="n"/>
      <c r="D110" s="292" t="n"/>
      <c r="E110" s="260">
        <f>(C110-C109)/C109</f>
        <v/>
      </c>
      <c r="F110" s="260">
        <f>(D110-D109)/D109</f>
        <v/>
      </c>
      <c r="G110" s="260">
        <f>(C110-C93)/C93</f>
        <v/>
      </c>
      <c r="H110" s="260">
        <f>(D110-D93)/D93</f>
        <v/>
      </c>
    </row>
    <row r="111" ht="15" customHeight="1" s="261">
      <c r="B111" s="291" t="inlineStr">
        <is>
          <t>Ago/22</t>
        </is>
      </c>
      <c r="C111" s="292" t="n"/>
      <c r="D111" s="292" t="n"/>
      <c r="E111" s="260">
        <f>(C111-C110)/C110</f>
        <v/>
      </c>
      <c r="F111" s="260">
        <f>(D111-D110)/D110</f>
        <v/>
      </c>
      <c r="G111" s="260">
        <f>(C111-C94)/C94</f>
        <v/>
      </c>
      <c r="H111" s="260">
        <f>(D111-D94)/D94</f>
        <v/>
      </c>
    </row>
    <row r="112" ht="15" customHeight="1" s="261">
      <c r="B112" s="291" t="inlineStr">
        <is>
          <t>Set/22</t>
        </is>
      </c>
      <c r="C112" s="295" t="n"/>
      <c r="D112" s="295" t="n"/>
      <c r="E112" s="260">
        <f>(C112-C111)/C111</f>
        <v/>
      </c>
      <c r="F112" s="260">
        <f>(D112-D111)/D111</f>
        <v/>
      </c>
      <c r="G112" s="260">
        <f>(C112-C95)/C95</f>
        <v/>
      </c>
      <c r="H112" s="260">
        <f>(D112-D95)/D95</f>
        <v/>
      </c>
    </row>
    <row r="113" ht="15" customHeight="1" s="261">
      <c r="B113" s="291" t="inlineStr">
        <is>
          <t>Out/22</t>
        </is>
      </c>
      <c r="C113" s="292" t="n"/>
      <c r="D113" s="292" t="n"/>
      <c r="E113" s="260">
        <f>(C113-C112)/C112</f>
        <v/>
      </c>
      <c r="F113" s="260">
        <f>(D113-D112)/D112</f>
        <v/>
      </c>
      <c r="G113" s="260">
        <f>(C113-C96)/C96</f>
        <v/>
      </c>
      <c r="H113" s="260">
        <f>(D113-D96)/D96</f>
        <v/>
      </c>
    </row>
    <row r="114" ht="15" customHeight="1" s="261">
      <c r="B114" s="291" t="inlineStr">
        <is>
          <t>Nov/22</t>
        </is>
      </c>
      <c r="C114" s="292" t="n"/>
      <c r="D114" s="292" t="n"/>
      <c r="E114" s="260">
        <f>(C114-C113)/C113</f>
        <v/>
      </c>
      <c r="F114" s="260">
        <f>(D114-D113)/D113</f>
        <v/>
      </c>
      <c r="G114" s="260">
        <f>(C114-C97)/C97</f>
        <v/>
      </c>
      <c r="H114" s="260">
        <f>(D114-D97)/D97</f>
        <v/>
      </c>
    </row>
    <row r="115" ht="15" customHeight="1" s="261">
      <c r="B115" s="291" t="inlineStr">
        <is>
          <t>Dez/22</t>
        </is>
      </c>
      <c r="C115" s="292" t="n"/>
      <c r="D115" s="292" t="n"/>
      <c r="E115" s="260">
        <f>(C115-C114)/C114</f>
        <v/>
      </c>
      <c r="F115" s="260">
        <f>(D115-D114)/D114</f>
        <v/>
      </c>
      <c r="G115" s="260">
        <f>(C115-C98)/C98</f>
        <v/>
      </c>
      <c r="H115" s="260">
        <f>(D115-D98)/D98</f>
        <v/>
      </c>
    </row>
    <row r="116" ht="15" customHeight="1" s="261">
      <c r="B116" s="266" t="n"/>
      <c r="C116" s="292" t="n"/>
      <c r="D116" s="292" t="n"/>
    </row>
    <row r="117" ht="15" customHeight="1" s="261">
      <c r="B117" s="296" t="inlineStr">
        <is>
          <t>Acumulado no ano:</t>
        </is>
      </c>
      <c r="C117" s="297">
        <f>SUM(C104:C115)</f>
        <v/>
      </c>
      <c r="D117" s="298">
        <f>SUM(D104:D115)</f>
        <v/>
      </c>
      <c r="E117" s="266" t="n"/>
      <c r="F117" s="266" t="n"/>
      <c r="G117" s="266" t="n"/>
      <c r="H117" s="266" t="n"/>
    </row>
    <row r="119" ht="13.5" customHeight="1" s="261">
      <c r="B119" s="300">
        <f>FRANGOS!B40</f>
        <v/>
      </c>
      <c r="C119" s="260">
        <f>(C117/(C87+C88+C89+C90+C91+C92))-1</f>
        <v/>
      </c>
      <c r="D119" s="260">
        <f>(D117/(D87+D88+D89+D90+D91+D92))-1</f>
        <v/>
      </c>
    </row>
    <row r="124" hidden="1" ht="13.5" customHeight="1" s="261">
      <c r="A124" s="318" t="n"/>
      <c r="B124" s="319" t="n"/>
      <c r="C124" s="319" t="n"/>
      <c r="D124" s="319" t="n"/>
      <c r="E124" s="319" t="n"/>
      <c r="F124" s="319" t="n"/>
      <c r="G124" s="319" t="n"/>
      <c r="H124" s="319" t="n"/>
      <c r="I124" s="319" t="n"/>
      <c r="J124" s="320" t="n"/>
      <c r="K124" s="318" t="n"/>
      <c r="L124" s="319" t="n"/>
      <c r="M124" s="319" t="n"/>
      <c r="N124" s="319" t="n"/>
      <c r="O124" s="319" t="n"/>
      <c r="P124" s="319" t="n"/>
      <c r="Q124" s="319" t="n"/>
      <c r="R124" s="319" t="n"/>
      <c r="S124" s="319" t="n"/>
      <c r="T124" s="319" t="n"/>
      <c r="U124" s="320" t="n"/>
      <c r="V124" s="318" t="n"/>
      <c r="W124" s="319" t="n"/>
      <c r="X124" s="319" t="n"/>
      <c r="Y124" s="319" t="n"/>
      <c r="Z124" s="319" t="n"/>
      <c r="AA124" s="319" t="n"/>
      <c r="AB124" s="319" t="n"/>
      <c r="AC124" s="319" t="n"/>
      <c r="AD124" s="319" t="n"/>
      <c r="AE124" s="319" t="n"/>
      <c r="AF124" s="320" t="n"/>
    </row>
    <row r="125" hidden="1" ht="15" customHeight="1" s="261">
      <c r="A125" s="376" t="inlineStr">
        <is>
          <t>BRASIL</t>
        </is>
      </c>
      <c r="D125" s="295" t="n"/>
      <c r="E125" s="322" t="n"/>
      <c r="J125" s="323" t="n"/>
      <c r="K125" s="324" t="n"/>
      <c r="L125" s="377" t="inlineStr">
        <is>
          <t>BRASIL</t>
        </is>
      </c>
      <c r="R125" s="260" t="n"/>
      <c r="U125" s="323" t="n"/>
      <c r="V125" s="324" t="n"/>
      <c r="W125" s="377" t="inlineStr">
        <is>
          <t>BRASIL</t>
        </is>
      </c>
      <c r="AC125" s="260" t="n"/>
      <c r="AF125" s="323" t="n"/>
    </row>
    <row r="126" hidden="1" ht="15" customFormat="1" customHeight="1" s="266">
      <c r="A126" s="326" t="inlineStr">
        <is>
          <t>ACUMULADO</t>
        </is>
      </c>
      <c r="J126" s="378" t="n"/>
      <c r="K126" s="379" t="n"/>
      <c r="L126" s="267">
        <f>L60</f>
        <v/>
      </c>
      <c r="U126" s="378" t="n"/>
      <c r="V126" s="379" t="n"/>
      <c r="W126" s="267" t="inlineStr">
        <is>
          <t>MÊS ATUAL EM RELAÇÃO AO MÊS ANTERIOR</t>
        </is>
      </c>
      <c r="AF126" s="378" t="n"/>
    </row>
    <row r="127" hidden="1" ht="17.25" customHeight="1" s="261">
      <c r="A127" s="324" t="n"/>
      <c r="B127" s="328">
        <f>B61</f>
        <v/>
      </c>
      <c r="C127" s="329" t="n"/>
      <c r="D127" s="330" t="n"/>
      <c r="E127" s="328">
        <f>E61</f>
        <v/>
      </c>
      <c r="F127" s="329" t="n"/>
      <c r="G127" s="331" t="n"/>
      <c r="H127" s="332" t="inlineStr">
        <is>
          <t>Variação</t>
        </is>
      </c>
      <c r="I127" s="329" t="n"/>
      <c r="J127" s="323" t="n"/>
      <c r="K127" s="324" t="n"/>
      <c r="M127" s="328">
        <f>M61</f>
        <v/>
      </c>
      <c r="N127" s="329" t="n"/>
      <c r="O127" s="330" t="n"/>
      <c r="P127" s="328">
        <f>P61</f>
        <v/>
      </c>
      <c r="Q127" s="329" t="n"/>
      <c r="R127" s="331" t="n"/>
      <c r="S127" s="332" t="inlineStr">
        <is>
          <t>Variação</t>
        </is>
      </c>
      <c r="T127" s="329" t="n"/>
      <c r="U127" s="323" t="n"/>
      <c r="V127" s="324" t="n"/>
      <c r="X127" s="328">
        <f>X61</f>
        <v/>
      </c>
      <c r="Y127" s="329" t="n"/>
      <c r="Z127" s="330" t="n"/>
      <c r="AA127" s="328">
        <f>AA61</f>
        <v/>
      </c>
      <c r="AB127" s="329" t="n"/>
      <c r="AC127" s="331" t="n"/>
      <c r="AD127" s="332" t="inlineStr">
        <is>
          <t>Variação</t>
        </is>
      </c>
      <c r="AE127" s="329" t="n"/>
      <c r="AF127" s="323" t="n"/>
    </row>
    <row r="128" hidden="1" ht="17.25" customHeight="1" s="261">
      <c r="A128" s="333" t="inlineStr">
        <is>
          <t>Descrição do País</t>
        </is>
      </c>
      <c r="B128" s="334" t="inlineStr">
        <is>
          <t>US$</t>
        </is>
      </c>
      <c r="C128" s="334" t="inlineStr">
        <is>
          <t>Kg Líquido</t>
        </is>
      </c>
      <c r="D128" s="338" t="n"/>
      <c r="E128" s="334" t="inlineStr">
        <is>
          <t>US$</t>
        </is>
      </c>
      <c r="F128" s="334" t="inlineStr">
        <is>
          <t>Kg Líquido</t>
        </is>
      </c>
      <c r="G128" s="336" t="n"/>
      <c r="H128" s="337" t="inlineStr">
        <is>
          <t>US$</t>
        </is>
      </c>
      <c r="I128" s="337" t="inlineStr">
        <is>
          <t>Kg Líquido</t>
        </is>
      </c>
      <c r="J128" s="323" t="n"/>
      <c r="K128" s="324" t="n"/>
      <c r="L128" s="334" t="inlineStr">
        <is>
          <t>Descrição do País</t>
        </is>
      </c>
      <c r="M128" s="334" t="inlineStr">
        <is>
          <t>US$</t>
        </is>
      </c>
      <c r="N128" s="334" t="inlineStr">
        <is>
          <t>Kg Líquido</t>
        </is>
      </c>
      <c r="O128" s="338" t="n"/>
      <c r="P128" s="334" t="inlineStr">
        <is>
          <t>US$</t>
        </is>
      </c>
      <c r="Q128" s="334" t="inlineStr">
        <is>
          <t>Kg Líquido</t>
        </is>
      </c>
      <c r="R128" s="336" t="n"/>
      <c r="S128" s="337" t="inlineStr">
        <is>
          <t>US$</t>
        </is>
      </c>
      <c r="T128" s="337" t="inlineStr">
        <is>
          <t>Kg Líquido</t>
        </is>
      </c>
      <c r="U128" s="323" t="n"/>
      <c r="V128" s="324" t="n"/>
      <c r="W128" s="334" t="inlineStr">
        <is>
          <t>Descrição do País</t>
        </is>
      </c>
      <c r="X128" s="334" t="inlineStr">
        <is>
          <t>US$</t>
        </is>
      </c>
      <c r="Y128" s="334" t="inlineStr">
        <is>
          <t>Kg Líquido</t>
        </is>
      </c>
      <c r="Z128" s="338" t="n"/>
      <c r="AA128" s="334" t="inlineStr">
        <is>
          <t>US$</t>
        </is>
      </c>
      <c r="AB128" s="334" t="inlineStr">
        <is>
          <t>Kg Líquido</t>
        </is>
      </c>
      <c r="AC128" s="336" t="n"/>
      <c r="AD128" s="337" t="inlineStr">
        <is>
          <t>US$</t>
        </is>
      </c>
      <c r="AE128" s="337" t="inlineStr">
        <is>
          <t>Kg Líquido</t>
        </is>
      </c>
      <c r="AF128" s="323" t="n"/>
    </row>
    <row r="129" hidden="1" ht="13.5" customHeight="1" s="261">
      <c r="A129" s="386" t="n"/>
      <c r="B129" s="434" t="n"/>
      <c r="C129" s="435" t="n"/>
      <c r="E129" s="478" t="n"/>
      <c r="F129" s="479" t="n"/>
      <c r="H129" s="260">
        <f>(B129/E129)-1</f>
        <v/>
      </c>
      <c r="I129" s="260">
        <f>(C129/F129)-1</f>
        <v/>
      </c>
      <c r="J129" s="323" t="n"/>
      <c r="K129" s="324" t="n">
        <v>1</v>
      </c>
      <c r="L129" s="345" t="n"/>
      <c r="M129" s="434" t="n"/>
      <c r="N129" s="435" t="n"/>
      <c r="P129" s="478" t="n"/>
      <c r="Q129" s="479" t="n"/>
      <c r="R129" s="260" t="n"/>
      <c r="S129" s="260">
        <f>(M129/P129)-1</f>
        <v/>
      </c>
      <c r="T129" s="260">
        <f>(N129/Q129)-1</f>
        <v/>
      </c>
      <c r="U129" s="323" t="n"/>
      <c r="V129" s="324" t="n">
        <v>1</v>
      </c>
      <c r="W129" s="345">
        <f>L129</f>
        <v/>
      </c>
      <c r="X129" s="260">
        <f>M129</f>
        <v/>
      </c>
      <c r="Y129" s="260">
        <f>N129</f>
        <v/>
      </c>
      <c r="AA129" s="434" t="n"/>
      <c r="AB129" s="435" t="n"/>
      <c r="AC129" s="260" t="n"/>
      <c r="AD129" s="260">
        <f>(X129/AA129)-1</f>
        <v/>
      </c>
      <c r="AE129" s="260">
        <f>(Y129/AB129)-1</f>
        <v/>
      </c>
      <c r="AF129" s="323" t="n"/>
    </row>
    <row r="130" hidden="1" ht="13.5" customHeight="1" s="261">
      <c r="A130" s="386" t="n"/>
      <c r="B130" s="434" t="n"/>
      <c r="C130" s="435" t="n"/>
      <c r="E130" s="478" t="n"/>
      <c r="F130" s="479" t="n"/>
      <c r="H130" s="260">
        <f>(B130/E130)-1</f>
        <v/>
      </c>
      <c r="I130" s="260">
        <f>(C130/F130)-1</f>
        <v/>
      </c>
      <c r="J130" s="323" t="n"/>
      <c r="K130" s="324" t="n">
        <v>2</v>
      </c>
      <c r="L130" s="345" t="n"/>
      <c r="M130" s="434" t="n"/>
      <c r="N130" s="435" t="n"/>
      <c r="P130" s="478" t="n"/>
      <c r="Q130" s="479" t="n"/>
      <c r="R130" s="260" t="n"/>
      <c r="S130" s="260">
        <f>(M130/P130)-1</f>
        <v/>
      </c>
      <c r="T130" s="260">
        <f>(N130/Q130)-1</f>
        <v/>
      </c>
      <c r="U130" s="323" t="n"/>
      <c r="V130" s="324" t="n">
        <v>2</v>
      </c>
      <c r="W130" s="345">
        <f>L130</f>
        <v/>
      </c>
      <c r="X130" s="260">
        <f>M130</f>
        <v/>
      </c>
      <c r="Y130" s="260">
        <f>N130</f>
        <v/>
      </c>
      <c r="AA130" s="434" t="n"/>
      <c r="AB130" s="435" t="n"/>
      <c r="AC130" s="260" t="n"/>
      <c r="AD130" s="260">
        <f>(X130/AA130)-1</f>
        <v/>
      </c>
      <c r="AE130" s="260">
        <f>(Y130/AB130)-1</f>
        <v/>
      </c>
      <c r="AF130" s="323" t="n"/>
    </row>
    <row r="131" hidden="1" ht="13.5" customHeight="1" s="261">
      <c r="A131" s="386" t="n"/>
      <c r="B131" s="434" t="n"/>
      <c r="C131" s="435" t="n"/>
      <c r="E131" s="478" t="n"/>
      <c r="F131" s="479" t="n"/>
      <c r="H131" s="260">
        <f>(B131/E131)-1</f>
        <v/>
      </c>
      <c r="I131" s="260">
        <f>(C131/F131)-1</f>
        <v/>
      </c>
      <c r="J131" s="323" t="n"/>
      <c r="K131" s="324" t="n">
        <v>3</v>
      </c>
      <c r="L131" s="345" t="n"/>
      <c r="M131" s="434" t="n"/>
      <c r="N131" s="435" t="n"/>
      <c r="P131" s="478" t="n"/>
      <c r="Q131" s="479" t="n"/>
      <c r="R131" s="260" t="n"/>
      <c r="S131" s="260">
        <f>(M131/P131)-1</f>
        <v/>
      </c>
      <c r="T131" s="260">
        <f>(N131/Q131)-1</f>
        <v/>
      </c>
      <c r="U131" s="323" t="n"/>
      <c r="V131" s="324" t="n">
        <v>3</v>
      </c>
      <c r="W131" s="345">
        <f>L131</f>
        <v/>
      </c>
      <c r="X131" s="260">
        <f>M131</f>
        <v/>
      </c>
      <c r="Y131" s="260">
        <f>N131</f>
        <v/>
      </c>
      <c r="AA131" s="434" t="n"/>
      <c r="AB131" s="435" t="n"/>
      <c r="AC131" s="260" t="n"/>
      <c r="AD131" s="260">
        <f>(X131/AA131)-1</f>
        <v/>
      </c>
      <c r="AE131" s="260">
        <f>(Y131/AB131)-1</f>
        <v/>
      </c>
      <c r="AF131" s="323" t="n"/>
    </row>
    <row r="132" hidden="1" ht="13.5" customHeight="1" s="261">
      <c r="A132" s="386" t="n"/>
      <c r="B132" s="434" t="n"/>
      <c r="C132" s="435" t="n"/>
      <c r="E132" s="480" t="n"/>
      <c r="F132" s="481" t="n"/>
      <c r="H132" s="260">
        <f>(B132/E132)-1</f>
        <v/>
      </c>
      <c r="I132" s="260">
        <f>(C132/F132)-1</f>
        <v/>
      </c>
      <c r="J132" s="323" t="n"/>
      <c r="K132" s="324" t="n">
        <v>4</v>
      </c>
      <c r="L132" s="345" t="n"/>
      <c r="M132" s="434" t="n"/>
      <c r="N132" s="435" t="n"/>
      <c r="P132" s="480" t="n"/>
      <c r="Q132" s="481" t="n"/>
      <c r="R132" s="260" t="n"/>
      <c r="S132" s="260">
        <f>(M132/P132)-1</f>
        <v/>
      </c>
      <c r="T132" s="260">
        <f>(N132/Q132)-1</f>
        <v/>
      </c>
      <c r="U132" s="323" t="n"/>
      <c r="V132" s="324" t="n">
        <v>4</v>
      </c>
      <c r="W132" s="345">
        <f>L132</f>
        <v/>
      </c>
      <c r="X132" s="260">
        <f>M132</f>
        <v/>
      </c>
      <c r="Y132" s="260">
        <f>N132</f>
        <v/>
      </c>
      <c r="AA132" s="482" t="n"/>
      <c r="AB132" s="483" t="n"/>
      <c r="AC132" s="260" t="n"/>
      <c r="AD132" s="260">
        <f>(X132/AA132)-1</f>
        <v/>
      </c>
      <c r="AE132" s="260">
        <f>(Y132/AB132)-1</f>
        <v/>
      </c>
      <c r="AF132" s="323" t="n"/>
    </row>
    <row r="133" hidden="1" ht="13.5" customHeight="1" s="261">
      <c r="A133" s="386" t="n"/>
      <c r="B133" s="434" t="n"/>
      <c r="C133" s="435" t="n"/>
      <c r="E133" s="480" t="n"/>
      <c r="F133" s="481" t="n"/>
      <c r="H133" s="260">
        <f>(B133/E133)-1</f>
        <v/>
      </c>
      <c r="I133" s="260">
        <f>(C133/F133)-1</f>
        <v/>
      </c>
      <c r="J133" s="323" t="n"/>
      <c r="K133" s="324" t="n">
        <v>5</v>
      </c>
      <c r="L133" s="345" t="n"/>
      <c r="M133" s="434" t="n"/>
      <c r="N133" s="435" t="n"/>
      <c r="P133" s="480" t="n"/>
      <c r="Q133" s="481" t="n"/>
      <c r="R133" s="260" t="n"/>
      <c r="S133" s="260">
        <f>(M133/P133)-1</f>
        <v/>
      </c>
      <c r="T133" s="260">
        <f>(N133/Q133)-1</f>
        <v/>
      </c>
      <c r="U133" s="323" t="n"/>
      <c r="V133" s="324" t="n">
        <v>5</v>
      </c>
      <c r="W133" s="345">
        <f>L133</f>
        <v/>
      </c>
      <c r="X133" s="260">
        <f>M133</f>
        <v/>
      </c>
      <c r="Y133" s="260">
        <f>N133</f>
        <v/>
      </c>
      <c r="AA133" s="482" t="n"/>
      <c r="AB133" s="483" t="n"/>
      <c r="AC133" s="260" t="n"/>
      <c r="AD133" s="260">
        <f>(X133/AA133)-1</f>
        <v/>
      </c>
      <c r="AE133" s="260">
        <f>(Y133/AB133)-1</f>
        <v/>
      </c>
      <c r="AF133" s="323" t="n"/>
    </row>
    <row r="134" hidden="1" ht="13.5" customHeight="1" s="261">
      <c r="A134" s="386" t="n"/>
      <c r="B134" s="434" t="n"/>
      <c r="C134" s="435" t="n"/>
      <c r="E134" s="480" t="n"/>
      <c r="F134" s="481" t="n"/>
      <c r="H134" s="260">
        <f>(B134/E134)-1</f>
        <v/>
      </c>
      <c r="I134" s="260">
        <f>(C134/F134)-1</f>
        <v/>
      </c>
      <c r="J134" s="323" t="n"/>
      <c r="K134" s="324" t="n">
        <v>6</v>
      </c>
      <c r="L134" s="345" t="n"/>
      <c r="M134" s="434" t="n"/>
      <c r="N134" s="435" t="n"/>
      <c r="P134" s="480" t="n"/>
      <c r="Q134" s="481" t="n"/>
      <c r="R134" s="260" t="n"/>
      <c r="S134" s="260">
        <f>(M134/P134)-1</f>
        <v/>
      </c>
      <c r="T134" s="260">
        <f>(N134/Q134)-1</f>
        <v/>
      </c>
      <c r="U134" s="485" t="n"/>
      <c r="V134" s="324" t="n">
        <v>6</v>
      </c>
      <c r="W134" s="345">
        <f>L134</f>
        <v/>
      </c>
      <c r="X134" s="260">
        <f>M134</f>
        <v/>
      </c>
      <c r="Y134" s="260">
        <f>N134</f>
        <v/>
      </c>
      <c r="AA134" s="482" t="n"/>
      <c r="AB134" s="483" t="n"/>
      <c r="AC134" s="260" t="n"/>
      <c r="AD134" s="260">
        <f>(X134/AA134)-1</f>
        <v/>
      </c>
      <c r="AE134" s="260">
        <f>(Y134/AB134)-1</f>
        <v/>
      </c>
      <c r="AF134" s="323" t="n"/>
    </row>
    <row r="135" hidden="1" ht="13.5" customHeight="1" s="261">
      <c r="A135" s="386" t="n"/>
      <c r="B135" s="434" t="n"/>
      <c r="C135" s="435" t="n"/>
      <c r="E135" s="480" t="n"/>
      <c r="F135" s="481" t="n"/>
      <c r="H135" s="260">
        <f>(B135/E135)-1</f>
        <v/>
      </c>
      <c r="I135" s="260">
        <f>(C135/F135)-1</f>
        <v/>
      </c>
      <c r="J135" s="323" t="n"/>
      <c r="K135" s="324" t="n">
        <v>7</v>
      </c>
      <c r="L135" s="345" t="n"/>
      <c r="M135" s="434" t="n"/>
      <c r="N135" s="435" t="n"/>
      <c r="P135" s="480" t="n"/>
      <c r="Q135" s="481" t="n"/>
      <c r="R135" s="260" t="n"/>
      <c r="S135" s="260">
        <f>(M135/P135)-1</f>
        <v/>
      </c>
      <c r="T135" s="260">
        <f>(N135/Q135)-1</f>
        <v/>
      </c>
      <c r="U135" s="323" t="n"/>
      <c r="V135" s="324" t="n">
        <v>7</v>
      </c>
      <c r="W135" s="345">
        <f>L135</f>
        <v/>
      </c>
      <c r="X135" s="260">
        <f>M135</f>
        <v/>
      </c>
      <c r="Y135" s="260">
        <f>N135</f>
        <v/>
      </c>
      <c r="AA135" s="482" t="n"/>
      <c r="AB135" s="483" t="n"/>
      <c r="AC135" s="260" t="n"/>
      <c r="AD135" s="260">
        <f>(X135/AA135)-1</f>
        <v/>
      </c>
      <c r="AE135" s="260">
        <f>(Y135/AB135)-1</f>
        <v/>
      </c>
      <c r="AF135" s="323" t="n"/>
    </row>
    <row r="136" hidden="1" ht="13.5" customHeight="1" s="261">
      <c r="A136" s="386" t="n"/>
      <c r="B136" s="434" t="n"/>
      <c r="C136" s="435" t="n"/>
      <c r="E136" s="480" t="n"/>
      <c r="F136" s="481" t="n"/>
      <c r="H136" s="260">
        <f>(B136/E136)-1</f>
        <v/>
      </c>
      <c r="I136" s="260">
        <f>(C136/F136)-1</f>
        <v/>
      </c>
      <c r="J136" s="323" t="n"/>
      <c r="K136" s="324" t="n">
        <v>8</v>
      </c>
      <c r="L136" s="345" t="n"/>
      <c r="M136" s="434" t="n"/>
      <c r="N136" s="435" t="n"/>
      <c r="P136" s="480" t="n"/>
      <c r="Q136" s="481" t="n"/>
      <c r="R136" s="260" t="n"/>
      <c r="S136" s="260">
        <f>(M136/P136)-1</f>
        <v/>
      </c>
      <c r="T136" s="260">
        <f>(N136/Q136)-1</f>
        <v/>
      </c>
      <c r="U136" s="323" t="n"/>
      <c r="V136" s="324" t="n">
        <v>8</v>
      </c>
      <c r="W136" s="345">
        <f>L136</f>
        <v/>
      </c>
      <c r="X136" s="260">
        <f>M136</f>
        <v/>
      </c>
      <c r="Y136" s="260">
        <f>N136</f>
        <v/>
      </c>
      <c r="AA136" s="482" t="n"/>
      <c r="AB136" s="483" t="n"/>
      <c r="AC136" s="260" t="n"/>
      <c r="AD136" s="260">
        <f>(X136/AA136)-1</f>
        <v/>
      </c>
      <c r="AE136" s="260">
        <f>(Y136/AB136)-1</f>
        <v/>
      </c>
      <c r="AF136" s="323" t="n"/>
    </row>
    <row r="137" hidden="1" ht="13.5" customHeight="1" s="261">
      <c r="A137" s="386" t="n"/>
      <c r="B137" s="434" t="n"/>
      <c r="C137" s="435" t="n"/>
      <c r="E137" s="480" t="n"/>
      <c r="F137" s="481" t="n"/>
      <c r="H137" s="260">
        <f>(B137/E137)-1</f>
        <v/>
      </c>
      <c r="I137" s="260">
        <f>(C137/F137)-1</f>
        <v/>
      </c>
      <c r="J137" s="323" t="n"/>
      <c r="K137" s="324" t="n">
        <v>9</v>
      </c>
      <c r="L137" s="345" t="n"/>
      <c r="M137" s="434" t="n"/>
      <c r="N137" s="435" t="n"/>
      <c r="P137" s="480" t="n"/>
      <c r="Q137" s="481" t="n"/>
      <c r="R137" s="260" t="n"/>
      <c r="S137" s="260">
        <f>(M137/P137)-1</f>
        <v/>
      </c>
      <c r="T137" s="260">
        <f>(N137/Q137)-1</f>
        <v/>
      </c>
      <c r="U137" s="323" t="n"/>
      <c r="V137" s="324" t="n">
        <v>9</v>
      </c>
      <c r="W137" s="345">
        <f>L137</f>
        <v/>
      </c>
      <c r="X137" s="260">
        <f>M137</f>
        <v/>
      </c>
      <c r="Y137" s="260">
        <f>N137</f>
        <v/>
      </c>
      <c r="AA137" s="482" t="n"/>
      <c r="AB137" s="483" t="n"/>
      <c r="AC137" s="260" t="n"/>
      <c r="AD137" s="260">
        <f>(X137/AA137)-1</f>
        <v/>
      </c>
      <c r="AE137" s="260">
        <f>(Y137/AB137)-1</f>
        <v/>
      </c>
      <c r="AF137" s="323" t="n"/>
    </row>
    <row r="138" hidden="1" ht="13.5" customHeight="1" s="261">
      <c r="A138" s="386" t="n"/>
      <c r="B138" s="434" t="n"/>
      <c r="C138" s="435" t="n"/>
      <c r="E138" s="480" t="n"/>
      <c r="F138" s="481" t="n"/>
      <c r="H138" s="260">
        <f>(B138/E138)-1</f>
        <v/>
      </c>
      <c r="I138" s="260">
        <f>(C138/F138)-1</f>
        <v/>
      </c>
      <c r="J138" s="323" t="n"/>
      <c r="K138" s="324" t="n">
        <v>10</v>
      </c>
      <c r="L138" s="345" t="n"/>
      <c r="M138" s="434" t="n"/>
      <c r="N138" s="435" t="n"/>
      <c r="P138" s="480" t="n"/>
      <c r="Q138" s="481" t="n"/>
      <c r="R138" s="260" t="n"/>
      <c r="S138" s="260">
        <f>(M138/P138)-1</f>
        <v/>
      </c>
      <c r="T138" s="260">
        <f>(N138/Q138)-1</f>
        <v/>
      </c>
      <c r="U138" s="323" t="n"/>
      <c r="V138" s="324" t="n">
        <v>10</v>
      </c>
      <c r="W138" s="345">
        <f>L138</f>
        <v/>
      </c>
      <c r="X138" s="260">
        <f>M138</f>
        <v/>
      </c>
      <c r="Y138" s="260">
        <f>N138</f>
        <v/>
      </c>
      <c r="AA138" s="482" t="n"/>
      <c r="AB138" s="483" t="n"/>
      <c r="AC138" s="260" t="n"/>
      <c r="AD138" s="260">
        <f>(X138/AA138)-1</f>
        <v/>
      </c>
      <c r="AE138" s="260">
        <f>(Y138/AB138)-1</f>
        <v/>
      </c>
      <c r="AF138" s="323" t="n"/>
    </row>
    <row r="139" hidden="1" ht="13.5" customHeight="1" s="261">
      <c r="A139" s="358" t="n"/>
      <c r="B139" s="356" t="n"/>
      <c r="C139" s="356" t="n"/>
      <c r="G139" s="356" t="n"/>
      <c r="H139" s="441" t="n"/>
      <c r="I139" s="484" t="n"/>
      <c r="J139" s="437" t="n"/>
      <c r="K139" s="438" t="n"/>
      <c r="L139" s="439" t="n"/>
      <c r="M139" s="440" t="n"/>
      <c r="N139" s="441" t="n"/>
      <c r="Q139" s="356" t="n"/>
      <c r="R139" s="356" t="n"/>
      <c r="S139" s="356" t="n"/>
      <c r="T139" s="356" t="n"/>
      <c r="U139" s="357" t="n"/>
      <c r="V139" s="438" t="n"/>
      <c r="W139" s="439" t="n"/>
      <c r="X139" s="440" t="n"/>
      <c r="Y139" s="441" t="n"/>
      <c r="AB139" s="356" t="n"/>
      <c r="AC139" s="356" t="n"/>
      <c r="AD139" s="356" t="n"/>
      <c r="AE139" s="356" t="n"/>
      <c r="AF139" s="357" t="n"/>
    </row>
    <row r="140" ht="13.5" customHeight="1" s="261">
      <c r="B140" s="444" t="n"/>
      <c r="C140" s="385" t="n"/>
      <c r="E140" s="444" t="n"/>
      <c r="F140" s="385" t="n"/>
      <c r="G140" s="445" t="n"/>
      <c r="J140" s="385" t="n"/>
      <c r="L140" s="446" t="n"/>
      <c r="M140" s="464" t="n"/>
    </row>
    <row r="156" ht="19.5" customHeight="1" s="261">
      <c r="A156" s="264" t="inlineStr">
        <is>
          <t>SANTA CATARINA</t>
        </is>
      </c>
      <c r="B156" s="397" t="n"/>
    </row>
    <row r="157" ht="17.25" customHeight="1" s="261">
      <c r="B157" s="265" t="n">
        <v>2018</v>
      </c>
      <c r="C157" s="266" t="n"/>
      <c r="D157" s="266" t="n"/>
      <c r="F157" s="265" t="n">
        <v>2019</v>
      </c>
      <c r="G157" s="266" t="n"/>
      <c r="H157" s="266" t="n"/>
      <c r="L157" s="265" t="n">
        <v>2020</v>
      </c>
      <c r="M157" s="266" t="n"/>
      <c r="N157" s="266" t="n"/>
    </row>
    <row r="158" ht="15" customHeight="1" s="261">
      <c r="B158" s="268" t="n"/>
      <c r="C158" s="269" t="inlineStr">
        <is>
          <t>US$</t>
        </is>
      </c>
      <c r="D158" s="269" t="inlineStr">
        <is>
          <t>Kg</t>
        </is>
      </c>
      <c r="F158" s="268" t="n"/>
      <c r="G158" s="269" t="inlineStr">
        <is>
          <t>US$</t>
        </is>
      </c>
      <c r="H158" s="269" t="inlineStr">
        <is>
          <t>Kg</t>
        </is>
      </c>
      <c r="L158" s="268" t="n"/>
      <c r="M158" s="269" t="inlineStr">
        <is>
          <t>US$</t>
        </is>
      </c>
      <c r="N158" s="269" t="inlineStr">
        <is>
          <t>Kg</t>
        </is>
      </c>
    </row>
    <row r="159" ht="15" customHeight="1" s="261">
      <c r="B159" s="271" t="inlineStr">
        <is>
          <t>Jan/18</t>
        </is>
      </c>
      <c r="C159" s="260" t="n">
        <v>4620655</v>
      </c>
      <c r="D159" s="260" t="n">
        <v>2746712</v>
      </c>
      <c r="F159" s="271" t="inlineStr">
        <is>
          <t>Jan/19</t>
        </is>
      </c>
      <c r="G159" s="260" t="n">
        <v>2324665</v>
      </c>
      <c r="H159" s="260" t="n">
        <v>1503088</v>
      </c>
      <c r="L159" s="271" t="inlineStr">
        <is>
          <t>Jan/20</t>
        </is>
      </c>
      <c r="M159" s="260" t="n">
        <v>1957118</v>
      </c>
      <c r="N159" s="260" t="n">
        <v>1367083</v>
      </c>
    </row>
    <row r="160" ht="15" customHeight="1" s="261">
      <c r="B160" s="271" t="inlineStr">
        <is>
          <t>Fev/18</t>
        </is>
      </c>
      <c r="C160" s="260" t="n">
        <v>4040279</v>
      </c>
      <c r="D160" s="260" t="n">
        <v>2072194</v>
      </c>
      <c r="F160" s="271" t="inlineStr">
        <is>
          <t>Fev/19</t>
        </is>
      </c>
      <c r="G160" s="260" t="n">
        <v>1303781</v>
      </c>
      <c r="H160" s="260" t="n">
        <v>774519</v>
      </c>
      <c r="L160" s="271" t="inlineStr">
        <is>
          <t>Fev/20</t>
        </is>
      </c>
      <c r="M160" s="260" t="n">
        <v>3194617</v>
      </c>
      <c r="N160" s="260" t="n">
        <v>1599831</v>
      </c>
    </row>
    <row r="161" ht="15" customHeight="1" s="261">
      <c r="B161" s="271" t="inlineStr">
        <is>
          <t>Mar/18</t>
        </is>
      </c>
      <c r="C161" s="260" t="n">
        <v>6301166</v>
      </c>
      <c r="D161" s="260" t="n">
        <v>2996630</v>
      </c>
      <c r="F161" s="271" t="inlineStr">
        <is>
          <t>Mar/19</t>
        </is>
      </c>
      <c r="G161" s="260" t="n">
        <v>1460489</v>
      </c>
      <c r="H161" s="260" t="n">
        <v>659348</v>
      </c>
      <c r="L161" s="271" t="inlineStr">
        <is>
          <t>Mar/20</t>
        </is>
      </c>
      <c r="M161" s="260" t="n">
        <v>3317739</v>
      </c>
      <c r="N161" s="260" t="n">
        <v>1351307</v>
      </c>
    </row>
    <row r="162" ht="15" customHeight="1" s="261">
      <c r="B162" s="271" t="inlineStr">
        <is>
          <t>Abr/18</t>
        </is>
      </c>
      <c r="C162" s="260" t="n">
        <v>1765476</v>
      </c>
      <c r="D162" s="260" t="n">
        <v>1054290</v>
      </c>
      <c r="F162" s="271" t="inlineStr">
        <is>
          <t>Abr/19</t>
        </is>
      </c>
      <c r="G162" s="260" t="n">
        <v>969141</v>
      </c>
      <c r="H162" s="260" t="n">
        <v>424359</v>
      </c>
      <c r="L162" s="271" t="inlineStr">
        <is>
          <t>Abr/20</t>
        </is>
      </c>
      <c r="M162" s="260" t="n">
        <v>4290185</v>
      </c>
      <c r="N162" s="260" t="n">
        <v>2239529</v>
      </c>
    </row>
    <row r="163" ht="15" customHeight="1" s="261">
      <c r="B163" s="271" t="inlineStr">
        <is>
          <t>Mai/18</t>
        </is>
      </c>
      <c r="C163" s="260" t="n">
        <v>2256379</v>
      </c>
      <c r="D163" s="260" t="n">
        <v>1349853</v>
      </c>
      <c r="F163" s="271" t="inlineStr">
        <is>
          <t>Mai/19</t>
        </is>
      </c>
      <c r="G163" s="260" t="n">
        <v>2120367</v>
      </c>
      <c r="H163" s="260" t="n">
        <v>1038595</v>
      </c>
      <c r="L163" s="271" t="inlineStr">
        <is>
          <t>Mai/20</t>
        </is>
      </c>
      <c r="M163" s="260" t="n">
        <v>1361168</v>
      </c>
      <c r="N163" s="260" t="n">
        <v>946815</v>
      </c>
    </row>
    <row r="164" ht="15" customHeight="1" s="261">
      <c r="B164" s="271" t="inlineStr">
        <is>
          <t>Jun/18</t>
        </is>
      </c>
      <c r="C164" s="260" t="n">
        <v>3808348</v>
      </c>
      <c r="D164" s="260" t="n">
        <v>2199576</v>
      </c>
      <c r="F164" s="271" t="inlineStr">
        <is>
          <t>Jun/19</t>
        </is>
      </c>
      <c r="G164" s="260" t="n">
        <v>3565646</v>
      </c>
      <c r="H164" s="260" t="n">
        <v>1542211</v>
      </c>
      <c r="L164" s="271" t="inlineStr">
        <is>
          <t>Jun/20</t>
        </is>
      </c>
      <c r="M164" s="260" t="n">
        <v>720150</v>
      </c>
      <c r="N164" s="260" t="n">
        <v>837819</v>
      </c>
    </row>
    <row r="165" ht="15" customHeight="1" s="261">
      <c r="B165" s="271" t="inlineStr">
        <is>
          <t>Jul/18</t>
        </is>
      </c>
      <c r="C165" s="260" t="n">
        <v>11547459</v>
      </c>
      <c r="D165" s="260" t="n">
        <v>5991114</v>
      </c>
      <c r="F165" s="271" t="inlineStr">
        <is>
          <t>Jul/19</t>
        </is>
      </c>
      <c r="G165" s="260" t="n">
        <v>5603376</v>
      </c>
      <c r="H165" s="260" t="n">
        <v>2283617</v>
      </c>
      <c r="L165" s="271" t="inlineStr">
        <is>
          <t>Jul/20</t>
        </is>
      </c>
      <c r="M165" s="260" t="n">
        <v>1782444</v>
      </c>
      <c r="N165" s="260" t="n">
        <v>1576501</v>
      </c>
    </row>
    <row r="166" ht="15" customHeight="1" s="261">
      <c r="B166" s="271" t="inlineStr">
        <is>
          <t>Ago/18</t>
        </is>
      </c>
      <c r="C166" s="260" t="n">
        <v>8260729</v>
      </c>
      <c r="D166" s="260" t="n">
        <v>4548720</v>
      </c>
      <c r="F166" s="271" t="inlineStr">
        <is>
          <t>Ago/19</t>
        </is>
      </c>
      <c r="G166" s="260" t="n">
        <v>4524587</v>
      </c>
      <c r="H166" s="260" t="n">
        <v>1932502</v>
      </c>
      <c r="L166" s="271" t="inlineStr">
        <is>
          <t>Ago/20</t>
        </is>
      </c>
      <c r="M166" s="260" t="n">
        <v>1775359</v>
      </c>
      <c r="N166" s="260" t="n">
        <v>1613754</v>
      </c>
    </row>
    <row r="167" ht="15" customHeight="1" s="261">
      <c r="B167" s="271" t="inlineStr">
        <is>
          <t>Set/18</t>
        </is>
      </c>
      <c r="C167" s="260" t="n">
        <v>6395471</v>
      </c>
      <c r="D167" s="260" t="n">
        <v>3249683</v>
      </c>
      <c r="F167" s="271" t="inlineStr">
        <is>
          <t>Set/19</t>
        </is>
      </c>
      <c r="G167" s="260" t="n">
        <v>3629603</v>
      </c>
      <c r="H167" s="260" t="n">
        <v>1507608</v>
      </c>
      <c r="L167" s="271" t="inlineStr">
        <is>
          <t>Set/20</t>
        </is>
      </c>
      <c r="M167" s="260" t="n">
        <v>1824563</v>
      </c>
      <c r="N167" s="260" t="n">
        <v>1570442</v>
      </c>
    </row>
    <row r="168" ht="15" customHeight="1" s="261">
      <c r="B168" s="271" t="inlineStr">
        <is>
          <t>Out/18</t>
        </is>
      </c>
      <c r="C168" s="260" t="n">
        <v>7871936</v>
      </c>
      <c r="D168" s="260" t="n">
        <v>4311823</v>
      </c>
      <c r="F168" s="271" t="inlineStr">
        <is>
          <t>Out/19</t>
        </is>
      </c>
      <c r="G168" s="260" t="n">
        <v>2971691</v>
      </c>
      <c r="H168" s="260" t="n">
        <v>1417359</v>
      </c>
      <c r="L168" s="271" t="inlineStr">
        <is>
          <t>Out/20</t>
        </is>
      </c>
      <c r="M168" s="260" t="n">
        <v>3550171</v>
      </c>
      <c r="N168" s="260" t="n">
        <v>2141804</v>
      </c>
    </row>
    <row r="169" ht="15" customHeight="1" s="261">
      <c r="B169" s="271" t="inlineStr">
        <is>
          <t>Nov/18</t>
        </is>
      </c>
      <c r="C169" s="260" t="n">
        <v>2430272</v>
      </c>
      <c r="D169" s="260" t="n">
        <v>1493832</v>
      </c>
      <c r="F169" s="271" t="inlineStr">
        <is>
          <t>Nov/19</t>
        </is>
      </c>
      <c r="G169" s="260" t="n">
        <v>2449808</v>
      </c>
      <c r="H169" s="260" t="n">
        <v>1411580</v>
      </c>
      <c r="L169" s="271" t="inlineStr">
        <is>
          <t>Nov/20</t>
        </is>
      </c>
      <c r="M169" s="260" t="n">
        <v>2001181</v>
      </c>
      <c r="N169" s="260" t="n">
        <v>1397118</v>
      </c>
    </row>
    <row r="170" ht="15" customHeight="1" s="261">
      <c r="B170" s="271" t="inlineStr">
        <is>
          <t>Dez/18</t>
        </is>
      </c>
      <c r="C170" s="260" t="n">
        <v>3569167</v>
      </c>
      <c r="D170" s="260" t="n">
        <v>1821561</v>
      </c>
      <c r="F170" s="271" t="inlineStr">
        <is>
          <t>Dez/19</t>
        </is>
      </c>
      <c r="G170" s="260" t="n">
        <v>2513294</v>
      </c>
      <c r="H170" s="260" t="n">
        <v>1324270</v>
      </c>
      <c r="L170" s="271" t="inlineStr">
        <is>
          <t>Dez/20</t>
        </is>
      </c>
      <c r="M170" s="260" t="n">
        <v>1695067</v>
      </c>
      <c r="N170" s="260" t="n">
        <v>1453174</v>
      </c>
    </row>
    <row r="171" ht="13.5" customHeight="1" s="261">
      <c r="B171" s="457" t="inlineStr">
        <is>
          <t>TOTAL</t>
        </is>
      </c>
      <c r="C171" s="275">
        <f>SUM(C159:C170)</f>
        <v/>
      </c>
      <c r="D171" s="260">
        <f>SUM(D159:D170)</f>
        <v/>
      </c>
      <c r="F171" s="457" t="inlineStr">
        <is>
          <t>TOTAL</t>
        </is>
      </c>
      <c r="G171" s="275">
        <f>SUM(G159:G170)</f>
        <v/>
      </c>
      <c r="H171" s="260">
        <f>SUM(H159:H170)</f>
        <v/>
      </c>
      <c r="L171" s="457" t="inlineStr">
        <is>
          <t>TOTAL</t>
        </is>
      </c>
      <c r="M171" s="275">
        <f>SUM(M159:M170)</f>
        <v/>
      </c>
      <c r="N171" s="260">
        <f>SUM(N159:N170)</f>
        <v/>
      </c>
    </row>
    <row r="176" ht="26.25" customHeight="1" s="261">
      <c r="A176" s="370" t="inlineStr">
        <is>
          <t>BRASIL</t>
        </is>
      </c>
      <c r="B176" s="465" t="n"/>
    </row>
    <row r="177" ht="17.25" customHeight="1" s="261">
      <c r="B177" s="265" t="n">
        <v>2018</v>
      </c>
      <c r="C177" s="266" t="n"/>
      <c r="D177" s="266" t="n"/>
      <c r="F177" s="265" t="n">
        <v>2019</v>
      </c>
      <c r="G177" s="266" t="n"/>
      <c r="H177" s="266" t="n"/>
      <c r="L177" s="265" t="n">
        <v>2020</v>
      </c>
      <c r="M177" s="266" t="n"/>
      <c r="N177" s="266" t="n"/>
    </row>
    <row r="178" ht="15" customHeight="1" s="261">
      <c r="B178" s="268" t="n"/>
      <c r="C178" s="269" t="inlineStr">
        <is>
          <t>US$</t>
        </is>
      </c>
      <c r="D178" s="269" t="inlineStr">
        <is>
          <t>Kg</t>
        </is>
      </c>
      <c r="F178" s="268" t="n"/>
      <c r="G178" s="269" t="inlineStr">
        <is>
          <t>US$</t>
        </is>
      </c>
      <c r="H178" s="269" t="inlineStr">
        <is>
          <t>Kg</t>
        </is>
      </c>
      <c r="L178" s="268" t="n"/>
      <c r="M178" s="269" t="inlineStr">
        <is>
          <t>US$</t>
        </is>
      </c>
      <c r="N178" s="269" t="inlineStr">
        <is>
          <t>Kg</t>
        </is>
      </c>
    </row>
    <row r="179" ht="15" customHeight="1" s="261">
      <c r="B179" s="271" t="inlineStr">
        <is>
          <t>Jan/18</t>
        </is>
      </c>
      <c r="C179" s="260" t="n">
        <v>11134828</v>
      </c>
      <c r="D179" s="260" t="n">
        <v>6352762</v>
      </c>
      <c r="F179" s="271" t="inlineStr">
        <is>
          <t>Jan/19</t>
        </is>
      </c>
      <c r="G179" s="260" t="n">
        <v>7419134</v>
      </c>
      <c r="H179" s="260" t="n">
        <v>3636867</v>
      </c>
      <c r="L179" s="271" t="inlineStr">
        <is>
          <t>Jan/20</t>
        </is>
      </c>
      <c r="M179" s="260" t="n">
        <v>5717917</v>
      </c>
      <c r="N179" s="260" t="n">
        <v>3169413</v>
      </c>
    </row>
    <row r="180" ht="15" customHeight="1" s="261">
      <c r="B180" s="271" t="inlineStr">
        <is>
          <t>Fev/18</t>
        </is>
      </c>
      <c r="C180" s="260" t="n">
        <v>12126736</v>
      </c>
      <c r="D180" s="260" t="n">
        <v>5756872</v>
      </c>
      <c r="F180" s="271" t="inlineStr">
        <is>
          <t>Fev/19</t>
        </is>
      </c>
      <c r="G180" s="260" t="n">
        <v>4305419</v>
      </c>
      <c r="H180" s="260" t="n">
        <v>2209509</v>
      </c>
      <c r="L180" s="271" t="inlineStr">
        <is>
          <t>Fev/20</t>
        </is>
      </c>
      <c r="M180" s="260" t="n">
        <v>6864965</v>
      </c>
      <c r="N180" s="260" t="n">
        <v>3184824</v>
      </c>
    </row>
    <row r="181" ht="15" customHeight="1" s="261">
      <c r="B181" s="271" t="inlineStr">
        <is>
          <t>Mar/18</t>
        </is>
      </c>
      <c r="C181" s="260" t="n">
        <v>17917775</v>
      </c>
      <c r="D181" s="260" t="n">
        <v>8843618</v>
      </c>
      <c r="F181" s="271" t="inlineStr">
        <is>
          <t>Mar/19</t>
        </is>
      </c>
      <c r="G181" s="260" t="n">
        <v>4973263</v>
      </c>
      <c r="H181" s="260" t="n">
        <v>2369712</v>
      </c>
      <c r="L181" s="271" t="inlineStr">
        <is>
          <t>Mar/20</t>
        </is>
      </c>
      <c r="M181" s="260" t="n">
        <v>8671907</v>
      </c>
      <c r="N181" s="260" t="n">
        <v>3677026</v>
      </c>
    </row>
    <row r="182" ht="15" customHeight="1" s="261">
      <c r="B182" s="271" t="inlineStr">
        <is>
          <t>Abr/18</t>
        </is>
      </c>
      <c r="C182" s="260" t="n">
        <v>5724127</v>
      </c>
      <c r="D182" s="260" t="n">
        <v>3351551</v>
      </c>
      <c r="F182" s="271" t="inlineStr">
        <is>
          <t>Abr/19</t>
        </is>
      </c>
      <c r="G182" s="260" t="n">
        <v>4155541</v>
      </c>
      <c r="H182" s="260" t="n">
        <v>2114616</v>
      </c>
      <c r="L182" s="271" t="inlineStr">
        <is>
          <t>Abr/20</t>
        </is>
      </c>
      <c r="M182" s="260" t="n">
        <v>8580880</v>
      </c>
      <c r="N182" s="260" t="n">
        <v>4280817</v>
      </c>
    </row>
    <row r="183" ht="15" customHeight="1" s="261">
      <c r="B183" s="271" t="inlineStr">
        <is>
          <t>Mai/18</t>
        </is>
      </c>
      <c r="C183" s="260" t="n">
        <v>9896297</v>
      </c>
      <c r="D183" s="260" t="n">
        <v>4914298</v>
      </c>
      <c r="F183" s="271" t="inlineStr">
        <is>
          <t>Mai/19</t>
        </is>
      </c>
      <c r="G183" s="260" t="n">
        <v>4718777</v>
      </c>
      <c r="H183" s="260" t="n">
        <v>2404667</v>
      </c>
      <c r="L183" s="271" t="inlineStr">
        <is>
          <t>Mai/20</t>
        </is>
      </c>
      <c r="M183" s="260" t="n">
        <v>4832107</v>
      </c>
      <c r="N183" s="260" t="n">
        <v>2782895</v>
      </c>
    </row>
    <row r="184" ht="15" customHeight="1" s="261">
      <c r="B184" s="271" t="inlineStr">
        <is>
          <t>Jun/18</t>
        </is>
      </c>
      <c r="C184" s="260" t="n">
        <v>8439598</v>
      </c>
      <c r="D184" s="260" t="n">
        <v>4755176</v>
      </c>
      <c r="F184" s="271" t="inlineStr">
        <is>
          <t>Jun/19</t>
        </is>
      </c>
      <c r="G184" s="260" t="n">
        <v>6849904</v>
      </c>
      <c r="H184" s="260" t="n">
        <v>3129255</v>
      </c>
      <c r="L184" s="271" t="inlineStr">
        <is>
          <t>Jun/20</t>
        </is>
      </c>
      <c r="M184" s="260" t="n">
        <v>4109159</v>
      </c>
      <c r="N184" s="260" t="n">
        <v>2676843</v>
      </c>
    </row>
    <row r="185" ht="15" customHeight="1" s="261">
      <c r="B185" s="271" t="inlineStr">
        <is>
          <t>Jul/18</t>
        </is>
      </c>
      <c r="C185" s="260" t="n">
        <v>21444866</v>
      </c>
      <c r="D185" s="260" t="n">
        <v>11273946</v>
      </c>
      <c r="F185" s="271" t="inlineStr">
        <is>
          <t>Jul/19</t>
        </is>
      </c>
      <c r="G185" s="260" t="n">
        <v>9672572</v>
      </c>
      <c r="H185" s="260" t="n">
        <v>4201354</v>
      </c>
      <c r="L185" s="271" t="inlineStr">
        <is>
          <t>Jul/20</t>
        </is>
      </c>
      <c r="M185" s="260" t="n">
        <v>3906869</v>
      </c>
      <c r="N185" s="260" t="n">
        <v>3109235</v>
      </c>
    </row>
    <row r="186" ht="15" customHeight="1" s="261">
      <c r="B186" s="271" t="inlineStr">
        <is>
          <t>Ago/18</t>
        </is>
      </c>
      <c r="C186" s="260" t="n">
        <v>17830818</v>
      </c>
      <c r="D186" s="260" t="n">
        <v>9032054</v>
      </c>
      <c r="F186" s="271" t="inlineStr">
        <is>
          <t>Ago/19</t>
        </is>
      </c>
      <c r="G186" s="260" t="n">
        <v>8841107</v>
      </c>
      <c r="H186" s="260" t="n">
        <v>3688251</v>
      </c>
      <c r="L186" s="271" t="inlineStr">
        <is>
          <t>Ago/20</t>
        </is>
      </c>
      <c r="M186" s="260" t="n">
        <v>7977465</v>
      </c>
      <c r="N186" s="260" t="n">
        <v>4324114</v>
      </c>
    </row>
    <row r="187" ht="15" customHeight="1" s="261">
      <c r="B187" s="271" t="inlineStr">
        <is>
          <t>Set/18</t>
        </is>
      </c>
      <c r="C187" s="260" t="n">
        <v>12904536</v>
      </c>
      <c r="D187" s="260" t="n">
        <v>6013340</v>
      </c>
      <c r="F187" s="271" t="inlineStr">
        <is>
          <t>Set/19</t>
        </is>
      </c>
      <c r="G187" s="260" t="n">
        <v>9047636</v>
      </c>
      <c r="H187" s="260" t="n">
        <v>3703984</v>
      </c>
      <c r="L187" s="271" t="inlineStr">
        <is>
          <t>Set/20</t>
        </is>
      </c>
      <c r="M187" s="260" t="n">
        <v>9062403</v>
      </c>
      <c r="N187" s="260" t="n">
        <v>4683928</v>
      </c>
    </row>
    <row r="188" ht="15" customHeight="1" s="261">
      <c r="B188" s="271" t="inlineStr">
        <is>
          <t>Out/18</t>
        </is>
      </c>
      <c r="C188" s="260" t="n">
        <v>14657544</v>
      </c>
      <c r="D188" s="260" t="n">
        <v>7107151</v>
      </c>
      <c r="F188" s="271" t="inlineStr">
        <is>
          <t>Out/19</t>
        </is>
      </c>
      <c r="G188" s="260" t="n">
        <v>8288167</v>
      </c>
      <c r="H188" s="260" t="n">
        <v>3704788</v>
      </c>
      <c r="L188" s="271" t="inlineStr">
        <is>
          <t>Out/20</t>
        </is>
      </c>
      <c r="M188" s="260" t="n">
        <v>6930301</v>
      </c>
      <c r="N188" s="260" t="n">
        <v>4193055</v>
      </c>
    </row>
    <row r="189" ht="15" customHeight="1" s="261">
      <c r="B189" s="271" t="inlineStr">
        <is>
          <t>Nov/18</t>
        </is>
      </c>
      <c r="C189" s="260" t="n">
        <v>6914947</v>
      </c>
      <c r="D189" s="260" t="n">
        <v>3512877</v>
      </c>
      <c r="F189" s="271" t="inlineStr">
        <is>
          <t>Nov/19</t>
        </is>
      </c>
      <c r="G189" s="260" t="n">
        <v>7050694</v>
      </c>
      <c r="H189" s="260" t="n">
        <v>3513233</v>
      </c>
      <c r="L189" s="271" t="inlineStr">
        <is>
          <t>Nov/20</t>
        </is>
      </c>
      <c r="M189" s="260" t="n">
        <v>3300124</v>
      </c>
      <c r="N189" s="260" t="n">
        <v>2349926</v>
      </c>
    </row>
    <row r="190" ht="15" customHeight="1" s="261">
      <c r="B190" s="271" t="inlineStr">
        <is>
          <t>Dez/18</t>
        </is>
      </c>
      <c r="C190" s="260" t="n">
        <v>6564343</v>
      </c>
      <c r="D190" s="260" t="n">
        <v>3138847</v>
      </c>
      <c r="F190" s="271" t="inlineStr">
        <is>
          <t>Dez/19</t>
        </is>
      </c>
      <c r="G190" s="260" t="n">
        <v>7552788</v>
      </c>
      <c r="H190" s="260" t="n">
        <v>3487975</v>
      </c>
      <c r="L190" s="271" t="inlineStr">
        <is>
          <t>Dez/20</t>
        </is>
      </c>
      <c r="M190" s="260" t="n">
        <v>4756026</v>
      </c>
      <c r="N190" s="260" t="n">
        <v>3192367</v>
      </c>
    </row>
    <row r="191" ht="15" customHeight="1" s="261">
      <c r="B191" s="274" t="inlineStr">
        <is>
          <t>TOTAL</t>
        </is>
      </c>
      <c r="C191" s="275">
        <f>SUM(C179:C190)</f>
        <v/>
      </c>
      <c r="D191" s="260">
        <f>SUM(D179:D190)</f>
        <v/>
      </c>
      <c r="F191" s="274" t="inlineStr">
        <is>
          <t>TOTAL</t>
        </is>
      </c>
      <c r="G191" s="275">
        <f>SUM(G179:G190)</f>
        <v/>
      </c>
      <c r="H191" s="260">
        <f>SUM(H179:H190)</f>
        <v/>
      </c>
      <c r="L191" s="274" t="inlineStr">
        <is>
          <t>TOTAL</t>
        </is>
      </c>
      <c r="M191" s="275">
        <f>SUM(M179:M190)</f>
        <v/>
      </c>
      <c r="N191" s="260">
        <f>SUM(N179:N190)</f>
        <v/>
      </c>
    </row>
  </sheetData>
  <mergeCells count="22">
    <mergeCell ref="E22:F23"/>
    <mergeCell ref="G22:H23"/>
    <mergeCell ref="B61:C61"/>
    <mergeCell ref="E61:F61"/>
    <mergeCell ref="H61:I61"/>
    <mergeCell ref="M61:N61"/>
    <mergeCell ref="P61:Q61"/>
    <mergeCell ref="S61:T61"/>
    <mergeCell ref="X61:Y61"/>
    <mergeCell ref="AA61:AB61"/>
    <mergeCell ref="AD61:AE61"/>
    <mergeCell ref="E101:F102"/>
    <mergeCell ref="G101:H102"/>
    <mergeCell ref="B127:C127"/>
    <mergeCell ref="E127:F127"/>
    <mergeCell ref="H127:I127"/>
    <mergeCell ref="M127:N127"/>
    <mergeCell ref="P127:Q127"/>
    <mergeCell ref="S127:T127"/>
    <mergeCell ref="X127:Y127"/>
    <mergeCell ref="AA127:AB127"/>
    <mergeCell ref="AD127:AE127"/>
  </mergeCells>
  <conditionalFormatting sqref="G106:H106">
    <cfRule type="cellIs" rank="0" priority="2" equalAverage="0" operator="lessThan" aboveAverage="0" dxfId="1" text="" percent="0" bottom="0">
      <formula>0</formula>
    </cfRule>
    <cfRule type="cellIs" rank="0" priority="3" equalAverage="0" operator="lessThan" aboveAverage="0" dxfId="2" text="" percent="0" bottom="0">
      <formula>0</formula>
    </cfRule>
    <cfRule type="cellIs" rank="0" priority="4" equalAverage="0" operator="greaterThan" aboveAverage="0" dxfId="0" text="" percent="0" bottom="0">
      <formula>0</formula>
    </cfRule>
  </conditionalFormatting>
  <conditionalFormatting sqref="E107:H107">
    <cfRule type="cellIs" rank="0" priority="5" equalAverage="0" operator="lessThan" aboveAverage="0" dxfId="1" text="" percent="0" bottom="0">
      <formula>0</formula>
    </cfRule>
    <cfRule type="cellIs" rank="0" priority="6" equalAverage="0" operator="lessThan" aboveAverage="0" dxfId="2" text="" percent="0" bottom="0">
      <formula>0</formula>
    </cfRule>
    <cfRule type="cellIs" rank="0" priority="7" equalAverage="0" operator="greaterThan" aboveAverage="0" dxfId="0" text="" percent="0" bottom="0">
      <formula>0</formula>
    </cfRule>
  </conditionalFormatting>
  <conditionalFormatting sqref="G105:H105">
    <cfRule type="cellIs" rank="0" priority="8" equalAverage="0" operator="lessThan" aboveAverage="0" dxfId="1" text="" percent="0" bottom="0">
      <formula>0</formula>
    </cfRule>
    <cfRule type="cellIs" rank="0" priority="9" equalAverage="0" operator="lessThan" aboveAverage="0" dxfId="2" text="" percent="0" bottom="0">
      <formula>0</formula>
    </cfRule>
    <cfRule type="cellIs" rank="0" priority="10" equalAverage="0" operator="greaterThan" aboveAverage="0" dxfId="0" text="" percent="0" bottom="0">
      <formula>0</formula>
    </cfRule>
  </conditionalFormatting>
  <conditionalFormatting sqref="G104:H104">
    <cfRule type="cellIs" rank="0" priority="11" equalAverage="0" operator="lessThan" aboveAverage="0" dxfId="1" text="" percent="0" bottom="0">
      <formula>0</formula>
    </cfRule>
    <cfRule type="cellIs" rank="0" priority="12" equalAverage="0" operator="lessThan" aboveAverage="0" dxfId="2" text="" percent="0" bottom="0">
      <formula>0</formula>
    </cfRule>
    <cfRule type="cellIs" rank="0" priority="13" equalAverage="0" operator="greaterThan" aboveAverage="0" dxfId="0" text="" percent="0" bottom="0">
      <formula>0</formula>
    </cfRule>
  </conditionalFormatting>
  <conditionalFormatting sqref="E104:F104">
    <cfRule type="cellIs" rank="0" priority="14" equalAverage="0" operator="lessThan" aboveAverage="0" dxfId="1" text="" percent="0" bottom="0">
      <formula>0</formula>
    </cfRule>
    <cfRule type="cellIs" rank="0" priority="15" equalAverage="0" operator="lessThan" aboveAverage="0" dxfId="2" text="" percent="0" bottom="0">
      <formula>0</formula>
    </cfRule>
    <cfRule type="cellIs" rank="0" priority="16" equalAverage="0" operator="greaterThan" aboveAverage="0" dxfId="0" text="" percent="0" bottom="0">
      <formula>0</formula>
    </cfRule>
  </conditionalFormatting>
  <conditionalFormatting sqref="E105:F105">
    <cfRule type="cellIs" rank="0" priority="17" equalAverage="0" operator="lessThan" aboveAverage="0" dxfId="1" text="" percent="0" bottom="0">
      <formula>0</formula>
    </cfRule>
    <cfRule type="cellIs" rank="0" priority="18" equalAverage="0" operator="lessThan" aboveAverage="0" dxfId="2" text="" percent="0" bottom="0">
      <formula>0</formula>
    </cfRule>
    <cfRule type="cellIs" rank="0" priority="19" equalAverage="0" operator="greaterThan" aboveAverage="0" dxfId="0" text="" percent="0" bottom="0">
      <formula>0</formula>
    </cfRule>
  </conditionalFormatting>
  <conditionalFormatting sqref="E106:F106">
    <cfRule type="cellIs" rank="0" priority="20" equalAverage="0" operator="lessThan" aboveAverage="0" dxfId="1" text="" percent="0" bottom="0">
      <formula>0</formula>
    </cfRule>
    <cfRule type="cellIs" rank="0" priority="21" equalAverage="0" operator="lessThan" aboveAverage="0" dxfId="2" text="" percent="0" bottom="0">
      <formula>0</formula>
    </cfRule>
    <cfRule type="cellIs" rank="0" priority="22" equalAverage="0" operator="greaterThan" aboveAverage="0" dxfId="0" text="" percent="0" bottom="0">
      <formula>0</formula>
    </cfRule>
  </conditionalFormatting>
  <conditionalFormatting sqref="G107:H107">
    <cfRule type="cellIs" rank="0" priority="23" equalAverage="0" operator="lessThan" aboveAverage="0" dxfId="1" text="" percent="0" bottom="0">
      <formula>0</formula>
    </cfRule>
    <cfRule type="cellIs" rank="0" priority="24" equalAverage="0" operator="lessThan" aboveAverage="0" dxfId="2" text="" percent="0" bottom="0">
      <formula>0</formula>
    </cfRule>
    <cfRule type="cellIs" rank="0" priority="25" equalAverage="0" operator="greaterThan" aboveAverage="0" dxfId="0" text="" percent="0" bottom="0">
      <formula>0</formula>
    </cfRule>
  </conditionalFormatting>
  <conditionalFormatting sqref="E108:H108">
    <cfRule type="cellIs" rank="0" priority="26" equalAverage="0" operator="lessThan" aboveAverage="0" dxfId="1" text="" percent="0" bottom="0">
      <formula>0</formula>
    </cfRule>
    <cfRule type="cellIs" rank="0" priority="27" equalAverage="0" operator="lessThan" aboveAverage="0" dxfId="2" text="" percent="0" bottom="0">
      <formula>0</formula>
    </cfRule>
    <cfRule type="cellIs" rank="0" priority="28" equalAverage="0" operator="greaterThan" aboveAverage="0" dxfId="0" text="" percent="0" bottom="0">
      <formula>0</formula>
    </cfRule>
    <cfRule type="cellIs" rank="0" priority="29" equalAverage="0" operator="lessThan" aboveAverage="0" dxfId="1" text="" percent="0" bottom="0">
      <formula>0</formula>
    </cfRule>
    <cfRule type="cellIs" rank="0" priority="30" equalAverage="0" operator="lessThan" aboveAverage="0" dxfId="2" text="" percent="0" bottom="0">
      <formula>0</formula>
    </cfRule>
    <cfRule type="cellIs" rank="0" priority="31" equalAverage="0" operator="greaterThan" aboveAverage="0" dxfId="0" text="" percent="0" bottom="0">
      <formula>0</formula>
    </cfRule>
  </conditionalFormatting>
  <conditionalFormatting sqref="E107:F107">
    <cfRule type="cellIs" rank="0" priority="32" equalAverage="0" operator="lessThan" aboveAverage="0" dxfId="1" text="" percent="0" bottom="0">
      <formula>0</formula>
    </cfRule>
    <cfRule type="cellIs" rank="0" priority="33" equalAverage="0" operator="lessThan" aboveAverage="0" dxfId="2" text="" percent="0" bottom="0">
      <formula>0</formula>
    </cfRule>
    <cfRule type="cellIs" rank="0" priority="34" equalAverage="0" operator="greaterThan" aboveAverage="0" dxfId="0" text="" percent="0" bottom="0">
      <formula>0</formula>
    </cfRule>
  </conditionalFormatting>
  <conditionalFormatting sqref="G108:H108">
    <cfRule type="cellIs" rank="0" priority="35" equalAverage="0" operator="lessThan" aboveAverage="0" dxfId="1" text="" percent="0" bottom="0">
      <formula>0</formula>
    </cfRule>
    <cfRule type="cellIs" rank="0" priority="36" equalAverage="0" operator="lessThan" aboveAverage="0" dxfId="2" text="" percent="0" bottom="0">
      <formula>0</formula>
    </cfRule>
    <cfRule type="cellIs" rank="0" priority="37" equalAverage="0" operator="greaterThan" aboveAverage="0" dxfId="0" text="" percent="0" bottom="0">
      <formula>0</formula>
    </cfRule>
  </conditionalFormatting>
  <conditionalFormatting sqref="E109:H109">
    <cfRule type="cellIs" rank="0" priority="38" equalAverage="0" operator="lessThan" aboveAverage="0" dxfId="1" text="" percent="0" bottom="0">
      <formula>0</formula>
    </cfRule>
    <cfRule type="cellIs" rank="0" priority="39" equalAverage="0" operator="lessThan" aboveAverage="0" dxfId="2" text="" percent="0" bottom="0">
      <formula>0</formula>
    </cfRule>
    <cfRule type="cellIs" rank="0" priority="40" equalAverage="0" operator="greaterThan" aboveAverage="0" dxfId="0" text="" percent="0" bottom="0">
      <formula>0</formula>
    </cfRule>
  </conditionalFormatting>
  <conditionalFormatting sqref="E108:F108">
    <cfRule type="cellIs" rank="0" priority="41" equalAverage="0" operator="lessThan" aboveAverage="0" dxfId="1" text="" percent="0" bottom="0">
      <formula>0</formula>
    </cfRule>
    <cfRule type="cellIs" rank="0" priority="42" equalAverage="0" operator="lessThan" aboveAverage="0" dxfId="2" text="" percent="0" bottom="0">
      <formula>0</formula>
    </cfRule>
    <cfRule type="cellIs" rank="0" priority="43" equalAverage="0" operator="greaterThan" aboveAverage="0" dxfId="0" text="" percent="0" bottom="0">
      <formula>0</formula>
    </cfRule>
  </conditionalFormatting>
  <conditionalFormatting sqref="G27:H27">
    <cfRule type="cellIs" rank="0" priority="44" equalAverage="0" operator="lessThan" aboveAverage="0" dxfId="1" text="" percent="0" bottom="0">
      <formula>0</formula>
    </cfRule>
    <cfRule type="cellIs" rank="0" priority="45" equalAverage="0" operator="lessThan" aboveAverage="0" dxfId="2" text="" percent="0" bottom="0">
      <formula>0</formula>
    </cfRule>
    <cfRule type="cellIs" rank="0" priority="46" equalAverage="0" operator="greaterThan" aboveAverage="0" dxfId="0" text="" percent="0" bottom="0">
      <formula>0</formula>
    </cfRule>
  </conditionalFormatting>
  <conditionalFormatting sqref="E28:H28">
    <cfRule type="cellIs" rank="0" priority="47" equalAverage="0" operator="lessThan" aboveAverage="0" dxfId="1" text="" percent="0" bottom="0">
      <formula>0</formula>
    </cfRule>
    <cfRule type="cellIs" rank="0" priority="48" equalAverage="0" operator="lessThan" aboveAverage="0" dxfId="2" text="" percent="0" bottom="0">
      <formula>0</formula>
    </cfRule>
    <cfRule type="cellIs" rank="0" priority="49" equalAverage="0" operator="greaterThan" aboveAverage="0" dxfId="0" text="" percent="0" bottom="0">
      <formula>0</formula>
    </cfRule>
  </conditionalFormatting>
  <conditionalFormatting sqref="G26:H26">
    <cfRule type="cellIs" rank="0" priority="50" equalAverage="0" operator="lessThan" aboveAverage="0" dxfId="1" text="" percent="0" bottom="0">
      <formula>0</formula>
    </cfRule>
    <cfRule type="cellIs" rank="0" priority="51" equalAverage="0" operator="lessThan" aboveAverage="0" dxfId="2" text="" percent="0" bottom="0">
      <formula>0</formula>
    </cfRule>
    <cfRule type="cellIs" rank="0" priority="52" equalAverage="0" operator="greaterThan" aboveAverage="0" dxfId="0" text="" percent="0" bottom="0">
      <formula>0</formula>
    </cfRule>
  </conditionalFormatting>
  <conditionalFormatting sqref="G25:H25">
    <cfRule type="cellIs" rank="0" priority="53" equalAverage="0" operator="lessThan" aboveAverage="0" dxfId="1" text="" percent="0" bottom="0">
      <formula>0</formula>
    </cfRule>
    <cfRule type="cellIs" rank="0" priority="54" equalAverage="0" operator="lessThan" aboveAverage="0" dxfId="2" text="" percent="0" bottom="0">
      <formula>0</formula>
    </cfRule>
    <cfRule type="cellIs" rank="0" priority="55" equalAverage="0" operator="greaterThan" aboveAverage="0" dxfId="0" text="" percent="0" bottom="0">
      <formula>0</formula>
    </cfRule>
  </conditionalFormatting>
  <conditionalFormatting sqref="E25:F25">
    <cfRule type="cellIs" rank="0" priority="56" equalAverage="0" operator="lessThan" aboveAverage="0" dxfId="1" text="" percent="0" bottom="0">
      <formula>0</formula>
    </cfRule>
    <cfRule type="cellIs" rank="0" priority="57" equalAverage="0" operator="lessThan" aboveAverage="0" dxfId="2" text="" percent="0" bottom="0">
      <formula>0</formula>
    </cfRule>
    <cfRule type="cellIs" rank="0" priority="58" equalAverage="0" operator="greaterThan" aboveAverage="0" dxfId="0" text="" percent="0" bottom="0">
      <formula>0</formula>
    </cfRule>
  </conditionalFormatting>
  <conditionalFormatting sqref="E26:F26">
    <cfRule type="cellIs" rank="0" priority="59" equalAverage="0" operator="lessThan" aboveAverage="0" dxfId="1" text="" percent="0" bottom="0">
      <formula>0</formula>
    </cfRule>
    <cfRule type="cellIs" rank="0" priority="60" equalAverage="0" operator="lessThan" aboveAverage="0" dxfId="2" text="" percent="0" bottom="0">
      <formula>0</formula>
    </cfRule>
    <cfRule type="cellIs" rank="0" priority="61" equalAverage="0" operator="greaterThan" aboveAverage="0" dxfId="0" text="" percent="0" bottom="0">
      <formula>0</formula>
    </cfRule>
  </conditionalFormatting>
  <conditionalFormatting sqref="E27:F27">
    <cfRule type="cellIs" rank="0" priority="62" equalAverage="0" operator="lessThan" aboveAverage="0" dxfId="1" text="" percent="0" bottom="0">
      <formula>0</formula>
    </cfRule>
    <cfRule type="cellIs" rank="0" priority="63" equalAverage="0" operator="lessThan" aboveAverage="0" dxfId="2" text="" percent="0" bottom="0">
      <formula>0</formula>
    </cfRule>
    <cfRule type="cellIs" rank="0" priority="64" equalAverage="0" operator="greaterThan" aboveAverage="0" dxfId="0" text="" percent="0" bottom="0">
      <formula>0</formula>
    </cfRule>
  </conditionalFormatting>
  <conditionalFormatting sqref="G28:H28">
    <cfRule type="cellIs" rank="0" priority="65" equalAverage="0" operator="lessThan" aboveAverage="0" dxfId="1" text="" percent="0" bottom="0">
      <formula>0</formula>
    </cfRule>
    <cfRule type="cellIs" rank="0" priority="66" equalAverage="0" operator="lessThan" aboveAverage="0" dxfId="2" text="" percent="0" bottom="0">
      <formula>0</formula>
    </cfRule>
    <cfRule type="cellIs" rank="0" priority="67" equalAverage="0" operator="greaterThan" aboveAverage="0" dxfId="0" text="" percent="0" bottom="0">
      <formula>0</formula>
    </cfRule>
  </conditionalFormatting>
  <conditionalFormatting sqref="E29:H29">
    <cfRule type="cellIs" rank="0" priority="68" equalAverage="0" operator="lessThan" aboveAverage="0" dxfId="1" text="" percent="0" bottom="0">
      <formula>0</formula>
    </cfRule>
    <cfRule type="cellIs" rank="0" priority="69" equalAverage="0" operator="lessThan" aboveAverage="0" dxfId="2" text="" percent="0" bottom="0">
      <formula>0</formula>
    </cfRule>
    <cfRule type="cellIs" rank="0" priority="70" equalAverage="0" operator="greaterThan" aboveAverage="0" dxfId="0" text="" percent="0" bottom="0">
      <formula>0</formula>
    </cfRule>
    <cfRule type="cellIs" rank="0" priority="71" equalAverage="0" operator="lessThan" aboveAverage="0" dxfId="1" text="" percent="0" bottom="0">
      <formula>0</formula>
    </cfRule>
    <cfRule type="cellIs" rank="0" priority="72" equalAverage="0" operator="lessThan" aboveAverage="0" dxfId="2" text="" percent="0" bottom="0">
      <formula>0</formula>
    </cfRule>
    <cfRule type="cellIs" rank="0" priority="73" equalAverage="0" operator="greaterThan" aboveAverage="0" dxfId="0" text="" percent="0" bottom="0">
      <formula>0</formula>
    </cfRule>
  </conditionalFormatting>
  <conditionalFormatting sqref="E28:F28">
    <cfRule type="cellIs" rank="0" priority="74" equalAverage="0" operator="lessThan" aboveAverage="0" dxfId="1" text="" percent="0" bottom="0">
      <formula>0</formula>
    </cfRule>
    <cfRule type="cellIs" rank="0" priority="75" equalAverage="0" operator="lessThan" aboveAverage="0" dxfId="2" text="" percent="0" bottom="0">
      <formula>0</formula>
    </cfRule>
    <cfRule type="cellIs" rank="0" priority="76" equalAverage="0" operator="greaterThan" aboveAverage="0" dxfId="0" text="" percent="0" bottom="0">
      <formula>0</formula>
    </cfRule>
  </conditionalFormatting>
  <conditionalFormatting sqref="G29:H29">
    <cfRule type="cellIs" rank="0" priority="77" equalAverage="0" operator="lessThan" aboveAverage="0" dxfId="1" text="" percent="0" bottom="0">
      <formula>0</formula>
    </cfRule>
    <cfRule type="cellIs" rank="0" priority="78" equalAverage="0" operator="lessThan" aboveAverage="0" dxfId="2" text="" percent="0" bottom="0">
      <formula>0</formula>
    </cfRule>
    <cfRule type="cellIs" rank="0" priority="79" equalAverage="0" operator="greaterThan" aboveAverage="0" dxfId="0" text="" percent="0" bottom="0">
      <formula>0</formula>
    </cfRule>
  </conditionalFormatting>
  <conditionalFormatting sqref="E30:H30">
    <cfRule type="cellIs" rank="0" priority="80" equalAverage="0" operator="lessThan" aboveAverage="0" dxfId="1" text="" percent="0" bottom="0">
      <formula>0</formula>
    </cfRule>
    <cfRule type="cellIs" rank="0" priority="81" equalAverage="0" operator="lessThan" aboveAverage="0" dxfId="2" text="" percent="0" bottom="0">
      <formula>0</formula>
    </cfRule>
    <cfRule type="cellIs" rank="0" priority="82" equalAverage="0" operator="greaterThan" aboveAverage="0" dxfId="0" text="" percent="0" bottom="0">
      <formula>0</formula>
    </cfRule>
  </conditionalFormatting>
  <conditionalFormatting sqref="E29:F29">
    <cfRule type="cellIs" rank="0" priority="83" equalAverage="0" operator="lessThan" aboveAverage="0" dxfId="1" text="" percent="0" bottom="0">
      <formula>0</formula>
    </cfRule>
    <cfRule type="cellIs" rank="0" priority="84" equalAverage="0" operator="lessThan" aboveAverage="0" dxfId="2" text="" percent="0" bottom="0">
      <formula>0</formula>
    </cfRule>
    <cfRule type="cellIs" rank="0" priority="85" equalAverage="0" operator="greaterThan" aboveAverage="0" dxfId="0" text="" percent="0" bottom="0">
      <formula>0</formula>
    </cfRule>
  </conditionalFormatting>
  <conditionalFormatting sqref="C52:D54">
    <cfRule type="cellIs" rank="0" priority="86" equalAverage="0" operator="lessThan" aboveAverage="0" dxfId="1" text="" percent="0" bottom="0">
      <formula>0</formula>
    </cfRule>
    <cfRule type="cellIs" rank="0" priority="87" equalAverage="0" operator="greaterThan" aboveAverage="0" dxfId="0" text="" percent="0" bottom="0">
      <formula>0</formula>
    </cfRule>
    <cfRule type="cellIs" rank="0" priority="88" equalAverage="0" operator="lessThan" aboveAverage="0" dxfId="1" text="" percent="0" bottom="0">
      <formula>-0.332</formula>
    </cfRule>
    <cfRule type="cellIs" rank="0" priority="89" equalAverage="0" operator="lessThan" aboveAverage="0" dxfId="2" text="" percent="0" bottom="0">
      <formula>0</formula>
    </cfRule>
    <cfRule type="cellIs" rank="0" priority="90" equalAverage="0" operator="greaterThan" aboveAverage="0" dxfId="3" text="" percent="0" bottom="0">
      <formula>0</formula>
    </cfRule>
  </conditionalFormatting>
  <conditionalFormatting sqref="C40:D40">
    <cfRule type="cellIs" rank="0" priority="91" equalAverage="0" operator="lessThan" aboveAverage="0" dxfId="1" text="" percent="0" bottom="0">
      <formula>0</formula>
    </cfRule>
    <cfRule type="cellIs" rank="0" priority="92" equalAverage="0" operator="greaterThan" aboveAverage="0" dxfId="0" text="" percent="0" bottom="0">
      <formula>0</formula>
    </cfRule>
    <cfRule type="cellIs" rank="0" priority="93" equalAverage="0" operator="greaterThan" aboveAverage="0" dxfId="0" text="" percent="0" bottom="0">
      <formula>0</formula>
    </cfRule>
  </conditionalFormatting>
  <conditionalFormatting sqref="C119:D119">
    <cfRule type="cellIs" rank="0" priority="94" equalAverage="0" operator="lessThan" aboveAverage="0" dxfId="1" text="" percent="0" bottom="0">
      <formula>0</formula>
    </cfRule>
    <cfRule type="cellIs" rank="0" priority="95" equalAverage="0" operator="greaterThan" aboveAverage="0" dxfId="0" text="" percent="0" bottom="0">
      <formula>0</formula>
    </cfRule>
    <cfRule type="cellIs" rank="0" priority="96" equalAverage="0" operator="greaterThan" aboveAverage="0" dxfId="0" text="" percent="0" bottom="0">
      <formula>0</formula>
    </cfRule>
  </conditionalFormatting>
  <hyperlinks>
    <hyperlink ref="A2" display="http://comexstat.mdic.gov.br/pt/geral/53278" r:id="rId1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  <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F197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05" activeCellId="0" sqref="C104:D110"/>
    </sheetView>
  </sheetViews>
  <sheetFormatPr baseColWidth="8" defaultColWidth="8.58984375" defaultRowHeight="13.5" zeroHeight="0" outlineLevelRow="0"/>
  <cols>
    <col width="27.27" customWidth="1" style="260" min="1" max="1"/>
    <col width="22.55" customWidth="1" style="260" min="2" max="2"/>
    <col width="18.18" customWidth="1" style="260" min="3" max="3"/>
    <col width="15.81" customWidth="1" style="260" min="4" max="4"/>
    <col width="15.18" customWidth="1" style="260" min="5" max="5"/>
    <col width="12.71" customWidth="1" style="260" min="6" max="6"/>
    <col width="14.72" customWidth="1" style="260" min="7" max="7"/>
    <col width="15.45" customWidth="1" style="260" min="8" max="8"/>
    <col width="12.71" customWidth="1" style="260" min="9" max="9"/>
    <col width="10.46" customWidth="1" style="260" min="10" max="10"/>
    <col width="7.54" customWidth="1" style="260" min="11" max="11"/>
    <col width="15.81" customWidth="1" style="260" min="12" max="12"/>
    <col width="15.54" customWidth="1" style="260" min="13" max="13"/>
    <col width="14.28" customWidth="1" style="260" min="14" max="14"/>
    <col width="10.73" customWidth="1" style="260" min="15" max="15"/>
    <col width="15.81" customWidth="1" style="260" min="16" max="16"/>
    <col width="15.72" customWidth="1" style="260" min="17" max="17"/>
    <col width="14.81" customWidth="1" style="260" min="19" max="19"/>
    <col width="11.18" customWidth="1" style="260" min="20" max="20"/>
    <col width="7.27" customWidth="1" style="260" min="22" max="22"/>
    <col width="18" customWidth="1" style="260" min="23" max="23"/>
    <col width="11.84" customWidth="1" style="260" min="24" max="24"/>
    <col width="12.27" customWidth="1" style="260" min="25" max="25"/>
    <col width="11.84" customWidth="1" style="260" min="27" max="27"/>
    <col width="10.18" customWidth="1" style="260" min="28" max="28"/>
  </cols>
  <sheetData>
    <row r="1" ht="28.5" customHeight="1" s="261">
      <c r="A1" s="396" t="inlineStr">
        <is>
          <t>EXPORTAÇÕES CATARINENSES DE CARNE DE PATOS E MARRECOS</t>
        </is>
      </c>
    </row>
    <row r="2" ht="13.5" customHeight="1" s="261">
      <c r="A2" s="260" t="inlineStr">
        <is>
          <t>http://comexstat.mdic.gov.br/pt/geral/53280</t>
        </is>
      </c>
      <c r="U2" s="263" t="inlineStr">
        <is>
          <t>Jan</t>
        </is>
      </c>
    </row>
    <row r="3" ht="13.5" customHeight="1" s="261">
      <c r="U3" s="263" t="inlineStr">
        <is>
          <t>Fev</t>
        </is>
      </c>
    </row>
    <row r="4" ht="13.5" customHeight="1" s="261">
      <c r="U4" s="263" t="inlineStr">
        <is>
          <t>Mar</t>
        </is>
      </c>
    </row>
    <row r="5" ht="19.5" customHeight="1" s="261">
      <c r="A5" s="264" t="inlineStr">
        <is>
          <t>SANTA CATARINA</t>
        </is>
      </c>
      <c r="B5" s="397" t="n"/>
      <c r="U5" s="263" t="inlineStr">
        <is>
          <t>Abr</t>
        </is>
      </c>
    </row>
    <row r="6" ht="17.25" customHeight="1" s="261">
      <c r="B6" s="265" t="n">
        <v>2021</v>
      </c>
      <c r="C6" s="266" t="n"/>
      <c r="D6" s="266" t="n"/>
      <c r="E6" s="267" t="n"/>
      <c r="F6" s="267" t="n"/>
      <c r="G6" s="266" t="n"/>
      <c r="H6" s="266" t="n"/>
      <c r="I6" s="266" t="n"/>
      <c r="U6" s="263" t="inlineStr">
        <is>
          <t>Mai</t>
        </is>
      </c>
    </row>
    <row r="7" ht="15" customHeight="1" s="261">
      <c r="B7" s="268" t="n"/>
      <c r="C7" s="269" t="inlineStr">
        <is>
          <t>US$</t>
        </is>
      </c>
      <c r="D7" s="269" t="inlineStr">
        <is>
          <t>Kg</t>
        </is>
      </c>
      <c r="E7" s="270" t="n"/>
      <c r="F7" s="270" t="n"/>
      <c r="G7" s="266" t="n"/>
      <c r="H7" s="266" t="n"/>
      <c r="I7" s="266" t="n"/>
      <c r="U7" s="263" t="inlineStr">
        <is>
          <t>Jun</t>
        </is>
      </c>
    </row>
    <row r="8" ht="15" customHeight="1" s="261">
      <c r="B8" s="271" t="inlineStr">
        <is>
          <t>Jan/21</t>
        </is>
      </c>
      <c r="C8" s="260" t="n">
        <v>552597</v>
      </c>
      <c r="D8" s="260" t="n">
        <v>195650</v>
      </c>
      <c r="E8" s="272" t="n"/>
      <c r="F8" s="272" t="n"/>
      <c r="G8" s="266" t="n"/>
      <c r="H8" s="266" t="n"/>
      <c r="I8" s="266" t="n"/>
      <c r="U8" s="263" t="inlineStr">
        <is>
          <t>Jul</t>
        </is>
      </c>
    </row>
    <row r="9" ht="15" customHeight="1" s="261">
      <c r="B9" s="271" t="inlineStr">
        <is>
          <t>Fev/21</t>
        </is>
      </c>
      <c r="C9" s="260" t="n">
        <v>448654</v>
      </c>
      <c r="D9" s="260" t="n">
        <v>157636</v>
      </c>
      <c r="G9" s="273" t="n"/>
      <c r="H9" s="266" t="n"/>
      <c r="I9" s="266" t="n"/>
      <c r="U9" s="263" t="inlineStr">
        <is>
          <t>Ago</t>
        </is>
      </c>
    </row>
    <row r="10" ht="15" customHeight="1" s="261">
      <c r="B10" s="271" t="inlineStr">
        <is>
          <t>Mar/21</t>
        </is>
      </c>
      <c r="C10" s="260" t="n">
        <v>739454</v>
      </c>
      <c r="D10" s="260" t="n">
        <v>265217</v>
      </c>
      <c r="G10" s="273" t="n"/>
      <c r="H10" s="266" t="n"/>
      <c r="I10" s="266" t="n"/>
      <c r="U10" s="263" t="inlineStr">
        <is>
          <t>Set</t>
        </is>
      </c>
    </row>
    <row r="11" ht="15" customHeight="1" s="261">
      <c r="B11" s="271" t="inlineStr">
        <is>
          <t>Abr/21</t>
        </is>
      </c>
      <c r="C11" s="260" t="n">
        <v>779706</v>
      </c>
      <c r="D11" s="260" t="n">
        <v>265024</v>
      </c>
      <c r="G11" s="273" t="n"/>
      <c r="H11" s="266" t="n"/>
      <c r="I11" s="266" t="n"/>
      <c r="U11" s="263" t="inlineStr">
        <is>
          <t>Out</t>
        </is>
      </c>
    </row>
    <row r="12" ht="15" customHeight="1" s="261">
      <c r="B12" s="271" t="inlineStr">
        <is>
          <t>Mai/21</t>
        </is>
      </c>
      <c r="C12" s="260" t="n">
        <v>544361</v>
      </c>
      <c r="D12" s="260" t="n">
        <v>186451</v>
      </c>
      <c r="G12" s="273" t="n"/>
      <c r="H12" s="266" t="n"/>
      <c r="I12" s="266" t="n"/>
      <c r="U12" s="263" t="inlineStr">
        <is>
          <t>Nov</t>
        </is>
      </c>
    </row>
    <row r="13" ht="15" customHeight="1" s="261">
      <c r="B13" s="271" t="inlineStr">
        <is>
          <t>Jun/21</t>
        </is>
      </c>
      <c r="C13" s="260" t="n">
        <v>551552</v>
      </c>
      <c r="D13" s="260" t="n">
        <v>180587</v>
      </c>
      <c r="G13" s="273" t="n"/>
      <c r="H13" s="266" t="n"/>
      <c r="I13" s="266" t="n"/>
      <c r="U13" s="263" t="inlineStr">
        <is>
          <t>Dez</t>
        </is>
      </c>
    </row>
    <row r="14" ht="15" customHeight="1" s="261">
      <c r="B14" s="271" t="inlineStr">
        <is>
          <t>Jul/21</t>
        </is>
      </c>
      <c r="C14" s="260" t="n">
        <v>1138096</v>
      </c>
      <c r="D14" s="260" t="n">
        <v>376054</v>
      </c>
      <c r="G14" s="273" t="n"/>
      <c r="H14" s="266" t="n"/>
      <c r="I14" s="266" t="n"/>
    </row>
    <row r="15" ht="15" customHeight="1" s="261">
      <c r="B15" s="271" t="inlineStr">
        <is>
          <t>Ago/21</t>
        </is>
      </c>
      <c r="C15" s="260" t="n">
        <v>872946</v>
      </c>
      <c r="D15" s="260" t="n">
        <v>296752</v>
      </c>
      <c r="G15" s="273" t="n"/>
      <c r="H15" s="266" t="n"/>
      <c r="I15" s="266" t="n"/>
    </row>
    <row r="16" ht="15" customHeight="1" s="261">
      <c r="B16" s="271" t="inlineStr">
        <is>
          <t>Set/21</t>
        </is>
      </c>
      <c r="C16" s="260" t="n">
        <v>1683260</v>
      </c>
      <c r="D16" s="260" t="n">
        <v>522502</v>
      </c>
      <c r="G16" s="273" t="n"/>
      <c r="H16" s="266" t="n"/>
      <c r="I16" s="266" t="n"/>
    </row>
    <row r="17" ht="15" customHeight="1" s="261">
      <c r="B17" s="271" t="inlineStr">
        <is>
          <t>Out/21</t>
        </is>
      </c>
      <c r="C17" s="260" t="n">
        <v>1565507</v>
      </c>
      <c r="D17" s="260" t="n">
        <v>465229</v>
      </c>
      <c r="G17" s="273" t="n"/>
      <c r="H17" s="266" t="n"/>
      <c r="I17" s="266" t="n"/>
    </row>
    <row r="18" ht="15" customHeight="1" s="261">
      <c r="B18" s="271" t="inlineStr">
        <is>
          <t>Nov/21</t>
        </is>
      </c>
      <c r="C18" s="260" t="n">
        <v>1012219</v>
      </c>
      <c r="D18" s="260" t="n">
        <v>315235</v>
      </c>
      <c r="F18" s="260" t="inlineStr">
        <is>
          <t xml:space="preserve"> </t>
        </is>
      </c>
      <c r="G18" s="273" t="n"/>
      <c r="H18" s="266" t="n"/>
      <c r="I18" s="266" t="n"/>
    </row>
    <row r="19" ht="15" customHeight="1" s="261">
      <c r="B19" s="271" t="inlineStr">
        <is>
          <t>Dez/21</t>
        </is>
      </c>
      <c r="C19" s="260" t="n">
        <v>779458</v>
      </c>
      <c r="D19" s="260" t="n">
        <v>241156</v>
      </c>
      <c r="G19" s="273" t="n"/>
      <c r="H19" s="266" t="n"/>
      <c r="I19" s="266" t="n"/>
    </row>
    <row r="20" ht="15" customHeight="1" s="261">
      <c r="B20" s="274" t="inlineStr">
        <is>
          <t>TOTAL</t>
        </is>
      </c>
      <c r="C20" s="275">
        <f>SUM(C8:C19)</f>
        <v/>
      </c>
      <c r="D20" s="260">
        <f>SUM(D8:D19)</f>
        <v/>
      </c>
      <c r="E20" s="276" t="n"/>
      <c r="F20" s="266" t="n"/>
      <c r="G20" s="273" t="n"/>
      <c r="H20" s="266" t="n"/>
      <c r="I20" s="266" t="n"/>
    </row>
    <row r="21" ht="15" customHeight="1" s="261">
      <c r="B21" s="274" t="n"/>
      <c r="C21" s="277" t="n"/>
      <c r="E21" s="276" t="n"/>
      <c r="F21" s="266" t="n"/>
      <c r="G21" s="273" t="n"/>
      <c r="H21" s="266" t="n"/>
      <c r="I21" s="266" t="n"/>
    </row>
    <row r="22" ht="15.75" customHeight="1" s="261">
      <c r="B22" s="266" t="n"/>
      <c r="C22" s="266" t="n"/>
      <c r="E22" s="278" t="inlineStr">
        <is>
          <t>Variação em relação ao mês anterior</t>
        </is>
      </c>
      <c r="F22" s="279" t="n"/>
      <c r="G22" s="280" t="inlineStr">
        <is>
          <t>Variação em relação ao mesmo mês de 2021</t>
        </is>
      </c>
      <c r="H22" s="279" t="n"/>
      <c r="I22" s="266" t="n"/>
    </row>
    <row r="23" ht="19.5" customHeight="1" s="261">
      <c r="B23" s="281" t="n">
        <v>2022</v>
      </c>
      <c r="C23" s="266" t="n"/>
      <c r="D23" s="282" t="n"/>
      <c r="E23" s="283" t="n"/>
      <c r="F23" s="284" t="n"/>
      <c r="G23" s="283" t="n"/>
      <c r="H23" s="284" t="n"/>
      <c r="I23" s="266" t="n"/>
    </row>
    <row r="24" ht="15" customHeight="1" s="261">
      <c r="B24" s="285" t="n"/>
      <c r="C24" s="286" t="inlineStr">
        <is>
          <t>US$</t>
        </is>
      </c>
      <c r="D24" s="287" t="inlineStr">
        <is>
          <t>Kg</t>
        </is>
      </c>
      <c r="E24" s="288" t="inlineStr">
        <is>
          <t>Valor</t>
        </is>
      </c>
      <c r="F24" s="289" t="inlineStr">
        <is>
          <t>Peso</t>
        </is>
      </c>
      <c r="G24" s="290" t="inlineStr">
        <is>
          <t>Valor</t>
        </is>
      </c>
      <c r="H24" s="289" t="inlineStr">
        <is>
          <t>Peso</t>
        </is>
      </c>
      <c r="I24" s="266" t="n"/>
    </row>
    <row r="25" ht="15" customHeight="1" s="261">
      <c r="B25" s="291" t="inlineStr">
        <is>
          <t>Jan/22</t>
        </is>
      </c>
      <c r="C25" s="292" t="inlineStr">
        <is>
          <t>157507800</t>
        </is>
      </c>
      <c r="D25" s="292" t="inlineStr">
        <is>
          <t>83022303</t>
        </is>
      </c>
      <c r="E25" s="260">
        <f>(C25-C19)/C19</f>
        <v/>
      </c>
      <c r="F25" s="260">
        <f>(D25-D19)/D19</f>
        <v/>
      </c>
      <c r="G25" s="260">
        <f>(C25-C8)/C8</f>
        <v/>
      </c>
      <c r="H25" s="260">
        <f>(D25-D8)/D8</f>
        <v/>
      </c>
      <c r="I25" s="266" t="n"/>
    </row>
    <row r="26" ht="15" customHeight="1" s="261">
      <c r="B26" s="291" t="inlineStr">
        <is>
          <t>Fev/22</t>
        </is>
      </c>
      <c r="C26" s="292" t="inlineStr">
        <is>
          <t>141960573</t>
        </is>
      </c>
      <c r="D26" s="292" t="inlineStr">
        <is>
          <t>75193348</t>
        </is>
      </c>
      <c r="E26" s="260">
        <f>(C26-C25)/C25</f>
        <v/>
      </c>
      <c r="F26" s="260">
        <f>(D26-D25)/D25</f>
        <v/>
      </c>
      <c r="G26" s="260">
        <f>(C26-C9)/C9</f>
        <v/>
      </c>
      <c r="H26" s="260">
        <f>(D26-D9)/D9</f>
        <v/>
      </c>
      <c r="I26" s="266" t="n"/>
    </row>
    <row r="27" ht="15" customHeight="1" s="261">
      <c r="B27" s="291" t="inlineStr">
        <is>
          <t>Mar/22</t>
        </is>
      </c>
      <c r="C27" s="292" t="inlineStr">
        <is>
          <t>172411401</t>
        </is>
      </c>
      <c r="D27" s="292" t="inlineStr">
        <is>
          <t>88829634</t>
        </is>
      </c>
      <c r="E27" s="260">
        <f>(C27-C26)/C26</f>
        <v/>
      </c>
      <c r="F27" s="260">
        <f>(D27-D26)/D26</f>
        <v/>
      </c>
      <c r="G27" s="260">
        <f>(C27-C10)/C10</f>
        <v/>
      </c>
      <c r="H27" s="260">
        <f>(D27-D10)/D10</f>
        <v/>
      </c>
      <c r="I27" s="266" t="n"/>
    </row>
    <row r="28" ht="15" customHeight="1" s="261">
      <c r="B28" s="291" t="inlineStr">
        <is>
          <t>Abr/22</t>
        </is>
      </c>
      <c r="C28" s="292" t="inlineStr">
        <is>
          <t>188204353</t>
        </is>
      </c>
      <c r="D28" s="292" t="inlineStr">
        <is>
          <t>89405921</t>
        </is>
      </c>
      <c r="E28" s="260">
        <f>(C28-C27)/C27</f>
        <v/>
      </c>
      <c r="F28" s="260">
        <f>(D28-D27)/D27</f>
        <v/>
      </c>
      <c r="G28" s="260">
        <f>(C28-C11)/C11</f>
        <v/>
      </c>
      <c r="H28" s="260">
        <f>(D28-D11)/D11</f>
        <v/>
      </c>
      <c r="I28" s="266" t="n"/>
    </row>
    <row r="29" ht="15" customHeight="1" s="261">
      <c r="B29" s="293" t="inlineStr">
        <is>
          <t>Mai/22</t>
        </is>
      </c>
      <c r="C29" s="292" t="inlineStr">
        <is>
          <t>184855751</t>
        </is>
      </c>
      <c r="D29" s="292" t="inlineStr">
        <is>
          <t>81685587</t>
        </is>
      </c>
      <c r="E29" s="260">
        <f>(C29-C28)/C28</f>
        <v/>
      </c>
      <c r="F29" s="260">
        <f>(D29-D28)/D28</f>
        <v/>
      </c>
      <c r="G29" s="260">
        <f>(C29-C12)/C12</f>
        <v/>
      </c>
      <c r="H29" s="260">
        <f>(D29-D12)/D12</f>
        <v/>
      </c>
      <c r="I29" s="266" t="n"/>
    </row>
    <row r="30" ht="15" customHeight="1" s="261">
      <c r="B30" s="291" t="inlineStr">
        <is>
          <t>Jun/22</t>
        </is>
      </c>
      <c r="C30" s="292" t="inlineStr">
        <is>
          <t>211423945</t>
        </is>
      </c>
      <c r="D30" s="292" t="inlineStr">
        <is>
          <t>89680321</t>
        </is>
      </c>
      <c r="E30" s="260">
        <f>(C30-C29)/C29</f>
        <v/>
      </c>
      <c r="F30" s="260">
        <f>(D30-D29)/D29</f>
        <v/>
      </c>
      <c r="G30" s="260">
        <f>(C30-C13)/C13</f>
        <v/>
      </c>
      <c r="H30" s="260">
        <f>(D30-D13)/D13</f>
        <v/>
      </c>
      <c r="I30" s="266" t="n"/>
    </row>
    <row r="31" ht="15" customFormat="1" customHeight="1" s="260">
      <c r="B31" s="291" t="inlineStr">
        <is>
          <t>Jul/22</t>
        </is>
      </c>
      <c r="C31" s="292" t="n"/>
      <c r="D31" s="292" t="n"/>
      <c r="E31" s="260">
        <f>(C31-C30)/C30</f>
        <v/>
      </c>
      <c r="F31" s="260">
        <f>(D31-D30)/D30</f>
        <v/>
      </c>
      <c r="G31" s="260">
        <f>(C31-C14)/C14</f>
        <v/>
      </c>
      <c r="H31" s="260">
        <f>(D31-D14)/D14</f>
        <v/>
      </c>
      <c r="I31" s="266" t="n"/>
    </row>
    <row r="32" ht="15" customFormat="1" customHeight="1" s="260">
      <c r="A32" s="294" t="n"/>
      <c r="B32" s="291" t="inlineStr">
        <is>
          <t>Ago/22</t>
        </is>
      </c>
      <c r="C32" s="292" t="n"/>
      <c r="D32" s="292" t="n"/>
      <c r="E32" s="260">
        <f>(C32-C31)/C31</f>
        <v/>
      </c>
      <c r="F32" s="260">
        <f>(D32-D31)/D31</f>
        <v/>
      </c>
      <c r="G32" s="260">
        <f>(C32-C15)/C15</f>
        <v/>
      </c>
      <c r="H32" s="260">
        <f>(D32-D15)/D15</f>
        <v/>
      </c>
      <c r="I32" s="266" t="n"/>
    </row>
    <row r="33" ht="15" customHeight="1" s="261">
      <c r="A33" s="313" t="n"/>
      <c r="B33" s="291" t="inlineStr">
        <is>
          <t>Set/22</t>
        </is>
      </c>
      <c r="C33" s="295" t="n"/>
      <c r="D33" s="295" t="n"/>
      <c r="E33" s="260">
        <f>(C33-C32)/C32</f>
        <v/>
      </c>
      <c r="F33" s="260">
        <f>(D33-D32)/D32</f>
        <v/>
      </c>
      <c r="G33" s="260">
        <f>(C33-C16)/C16</f>
        <v/>
      </c>
      <c r="H33" s="260">
        <f>(D33-D16)/D16</f>
        <v/>
      </c>
      <c r="I33" s="266" t="n"/>
    </row>
    <row r="34" ht="15" customHeight="1" s="261">
      <c r="A34" s="313" t="inlineStr">
        <is>
          <t xml:space="preserve"> </t>
        </is>
      </c>
      <c r="B34" s="291" t="inlineStr">
        <is>
          <t>Out/22</t>
        </is>
      </c>
      <c r="C34" s="292" t="n"/>
      <c r="D34" s="292" t="n"/>
      <c r="E34" s="260">
        <f>(C34-C33)/C33</f>
        <v/>
      </c>
      <c r="F34" s="260">
        <f>(D34-D33)/D33</f>
        <v/>
      </c>
      <c r="G34" s="260">
        <f>(C34-C17)/C17</f>
        <v/>
      </c>
      <c r="H34" s="260">
        <f>(D34-D17)/D17</f>
        <v/>
      </c>
      <c r="I34" s="266" t="n"/>
    </row>
    <row r="35" ht="15" customHeight="1" s="261">
      <c r="B35" s="291" t="inlineStr">
        <is>
          <t>Nov/22</t>
        </is>
      </c>
      <c r="C35" s="292" t="n"/>
      <c r="D35" s="292" t="n"/>
      <c r="E35" s="260">
        <f>(C35-C34)/C34</f>
        <v/>
      </c>
      <c r="F35" s="260">
        <f>(D35-D34)/D34</f>
        <v/>
      </c>
      <c r="G35" s="260">
        <f>(C35-C18)/C18</f>
        <v/>
      </c>
      <c r="H35" s="260">
        <f>(D35-D18)/D18</f>
        <v/>
      </c>
      <c r="I35" s="266" t="n"/>
    </row>
    <row r="36" ht="15" customHeight="1" s="261">
      <c r="B36" s="291" t="inlineStr">
        <is>
          <t>Dez/22</t>
        </is>
      </c>
      <c r="C36" s="292" t="n"/>
      <c r="D36" s="292" t="n"/>
      <c r="E36" s="260">
        <f>(C36-C35)/C35</f>
        <v/>
      </c>
      <c r="F36" s="260">
        <f>(D36-D35)/D35</f>
        <v/>
      </c>
      <c r="G36" s="260">
        <f>(C36-C19)/C19</f>
        <v/>
      </c>
      <c r="H36" s="260">
        <f>(D36-D19)/D19</f>
        <v/>
      </c>
      <c r="I36" s="266" t="n"/>
    </row>
    <row r="37" ht="15" customHeight="1" s="261">
      <c r="B37" s="266" t="n"/>
      <c r="C37" s="266" t="n"/>
      <c r="D37" s="266" t="n"/>
      <c r="E37" s="266" t="n"/>
      <c r="F37" s="266" t="n"/>
      <c r="G37" s="266" t="n"/>
      <c r="H37" s="266" t="n"/>
      <c r="I37" s="266" t="n"/>
    </row>
    <row r="38" ht="15" customHeight="1" s="261">
      <c r="B38" s="296" t="inlineStr">
        <is>
          <t>Acumulado no ano:</t>
        </is>
      </c>
      <c r="C38" s="297">
        <f>SUM(C25:C36)</f>
        <v/>
      </c>
      <c r="D38" s="298">
        <f>SUM(D25:D36)</f>
        <v/>
      </c>
      <c r="E38" s="266" t="n"/>
      <c r="F38" s="266" t="n"/>
      <c r="G38" s="266" t="n"/>
      <c r="H38" s="266" t="n"/>
      <c r="I38" s="266" t="n"/>
    </row>
    <row r="39" ht="15" customHeight="1" s="261">
      <c r="B39" s="266" t="n"/>
      <c r="C39" s="266" t="n"/>
      <c r="D39" s="266" t="n"/>
      <c r="E39" s="266" t="n"/>
      <c r="F39" s="299" t="inlineStr">
        <is>
          <t>Participação de SC no total nacional (do último mês)</t>
        </is>
      </c>
      <c r="H39" s="266" t="n"/>
      <c r="I39" s="266" t="n"/>
    </row>
    <row r="40" ht="13.5" customHeight="1" s="261">
      <c r="B40" s="300">
        <f>FRANGOS!B40</f>
        <v/>
      </c>
      <c r="C40" s="260">
        <f>(C38/(C8+C9+C10+C11+C12+C13))-1</f>
        <v/>
      </c>
      <c r="D40" s="260">
        <f>(D38/(D8+D9+D10+D11+D12+D13))-1</f>
        <v/>
      </c>
      <c r="G40" s="301" t="inlineStr">
        <is>
          <t>Valor</t>
        </is>
      </c>
      <c r="H40" s="301" t="inlineStr">
        <is>
          <t>Qtidade</t>
        </is>
      </c>
    </row>
    <row r="41" ht="13.5" customHeight="1" s="261">
      <c r="G41" s="260">
        <f>C30/C49</f>
        <v/>
      </c>
      <c r="H41" s="260">
        <f>D30/D49</f>
        <v/>
      </c>
    </row>
    <row r="43" ht="15" customHeight="1" s="261">
      <c r="F43" s="302" t="inlineStr">
        <is>
          <t>Participação de SC no total nacional (total de 2022)</t>
        </is>
      </c>
      <c r="H43" s="266" t="n"/>
    </row>
    <row r="44" ht="13.5" customHeight="1" s="261">
      <c r="G44" s="301" t="inlineStr">
        <is>
          <t>Valor</t>
        </is>
      </c>
      <c r="H44" s="301" t="inlineStr">
        <is>
          <t>Qtidade</t>
        </is>
      </c>
    </row>
    <row r="45" ht="13.5" customHeight="1" s="261">
      <c r="G45" s="260">
        <f>C38/C50</f>
        <v/>
      </c>
      <c r="H45" s="260">
        <f>D38/D50</f>
        <v/>
      </c>
    </row>
    <row r="46" ht="17.25" customHeight="1" s="261">
      <c r="A46" s="304" t="n"/>
      <c r="B46" s="305" t="n"/>
      <c r="C46" s="305" t="n"/>
      <c r="D46" s="305" t="n"/>
      <c r="E46" s="306" t="n"/>
      <c r="J46" s="405" t="n"/>
      <c r="K46" s="406" t="n"/>
      <c r="L46" s="405" t="n"/>
      <c r="M46" s="405" t="n"/>
    </row>
    <row r="47" ht="17.25" customHeight="1" s="261">
      <c r="A47" s="307" t="n"/>
      <c r="B47" s="308" t="inlineStr">
        <is>
          <t>Exportações de CARNE DE PATOS E MARRECOS do BRASIL</t>
        </is>
      </c>
      <c r="E47" s="309" t="n"/>
      <c r="G47" s="310" t="inlineStr">
        <is>
          <t>Participação em 2021:</t>
        </is>
      </c>
      <c r="J47" s="411" t="n"/>
      <c r="K47" s="412" t="n"/>
      <c r="L47" s="413" t="n"/>
      <c r="M47" s="413" t="n"/>
    </row>
    <row r="48" ht="13.5" customHeight="1" s="261">
      <c r="A48" s="307" t="n"/>
      <c r="C48" s="311" t="inlineStr">
        <is>
          <t>Valor (US$)</t>
        </is>
      </c>
      <c r="D48" s="311" t="inlineStr">
        <is>
          <t>Qtidade (kg)</t>
        </is>
      </c>
      <c r="E48" s="309" t="n"/>
      <c r="G48" s="301" t="inlineStr">
        <is>
          <t>Valor</t>
        </is>
      </c>
      <c r="H48" s="301" t="inlineStr">
        <is>
          <t>Qtidade</t>
        </is>
      </c>
      <c r="J48" s="411" t="n"/>
      <c r="K48" s="419" t="n"/>
      <c r="L48" s="413" t="n"/>
      <c r="M48" s="413" t="n"/>
      <c r="P48" s="459" t="n"/>
    </row>
    <row r="49" ht="13.5" customHeight="1" s="261">
      <c r="A49" s="307" t="n"/>
      <c r="B49" s="312">
        <f>FRANGOS!B49</f>
        <v/>
      </c>
      <c r="C49" s="260">
        <f>C109</f>
        <v/>
      </c>
      <c r="D49" s="260">
        <f>D109</f>
        <v/>
      </c>
      <c r="E49" s="309" t="n"/>
      <c r="G49" s="260">
        <f>C20/C99</f>
        <v/>
      </c>
      <c r="H49" s="260">
        <f>D20/D99</f>
        <v/>
      </c>
      <c r="J49" s="411" t="n"/>
      <c r="K49" s="419" t="n"/>
      <c r="P49" s="301" t="n"/>
      <c r="Q49" s="301" t="n"/>
    </row>
    <row r="50" ht="13.5" customHeight="1" s="261">
      <c r="A50" s="307" t="n"/>
      <c r="B50" s="300" t="inlineStr">
        <is>
          <t>Total de 2022</t>
        </is>
      </c>
      <c r="C50" s="260">
        <f>C117</f>
        <v/>
      </c>
      <c r="D50" s="260">
        <f>D117</f>
        <v/>
      </c>
      <c r="E50" s="309" t="n"/>
      <c r="J50" s="411" t="n"/>
      <c r="K50" s="405" t="n"/>
      <c r="L50" s="422" t="n"/>
      <c r="M50" s="422" t="n"/>
      <c r="P50" s="426" t="n"/>
      <c r="Q50" s="426" t="n"/>
      <c r="S50" s="393" t="n"/>
    </row>
    <row r="51" ht="13.5" customHeight="1" s="261">
      <c r="A51" s="307" t="n"/>
      <c r="E51" s="309" t="n"/>
      <c r="J51" s="411" t="n"/>
      <c r="K51" s="425" t="n"/>
    </row>
    <row r="52" ht="13.5" customHeight="1" s="261">
      <c r="A52" s="307" t="n"/>
      <c r="B52" s="295" t="inlineStr">
        <is>
          <t>Var. em relação ao mês anterior:</t>
        </is>
      </c>
      <c r="C52" s="260">
        <f>E109</f>
        <v/>
      </c>
      <c r="D52" s="260">
        <f>F109</f>
        <v/>
      </c>
      <c r="E52" s="309" t="n"/>
      <c r="J52" s="411" t="n"/>
    </row>
    <row r="53" ht="15" customHeight="1" s="261">
      <c r="A53" s="307" t="n"/>
      <c r="B53" s="295" t="inlineStr">
        <is>
          <t>Var. em rel. ao mesmo mês de 2021:</t>
        </is>
      </c>
      <c r="C53" s="260">
        <f>G109</f>
        <v/>
      </c>
      <c r="D53" s="260">
        <f>H109</f>
        <v/>
      </c>
      <c r="E53" s="309" t="n"/>
      <c r="L53" s="314" t="n"/>
      <c r="M53" s="383" t="n"/>
      <c r="P53" s="459" t="n"/>
    </row>
    <row r="54" ht="15" customHeight="1" s="261">
      <c r="A54" s="315" t="n"/>
      <c r="B54" s="316" t="inlineStr">
        <is>
          <t>Var. em rel. ao acumulado no mesmo período de 2021:</t>
        </is>
      </c>
      <c r="C54" s="260">
        <f>C119</f>
        <v/>
      </c>
      <c r="D54" s="260">
        <f>D119</f>
        <v/>
      </c>
      <c r="E54" s="317" t="n"/>
      <c r="L54" s="314" t="n"/>
      <c r="M54" s="460" t="n"/>
      <c r="P54" s="301" t="n"/>
      <c r="Q54" s="301" t="n"/>
    </row>
    <row r="55" ht="15" customHeight="1" s="261">
      <c r="M55" s="366" t="n"/>
      <c r="P55" s="426" t="n"/>
      <c r="Q55" s="461" t="n"/>
    </row>
    <row r="56" ht="13.5" customHeight="1" s="261"/>
    <row r="57" ht="13.5" customHeight="1" s="261"/>
    <row r="58" hidden="1" ht="13.5" customHeight="1" s="261">
      <c r="A58" s="318" t="n"/>
      <c r="B58" s="319" t="n"/>
      <c r="C58" s="319" t="n"/>
      <c r="D58" s="319" t="n"/>
      <c r="E58" s="319" t="n"/>
      <c r="F58" s="319" t="n"/>
      <c r="G58" s="319" t="n"/>
      <c r="H58" s="319" t="n"/>
      <c r="I58" s="319" t="n"/>
      <c r="J58" s="320" t="n"/>
      <c r="K58" s="318" t="n"/>
      <c r="L58" s="319" t="n"/>
      <c r="M58" s="319" t="n"/>
      <c r="N58" s="319" t="n"/>
      <c r="O58" s="319" t="n"/>
      <c r="P58" s="319" t="n"/>
      <c r="Q58" s="319" t="n"/>
      <c r="R58" s="319" t="n"/>
      <c r="S58" s="319" t="n"/>
      <c r="T58" s="319" t="n"/>
      <c r="U58" s="320" t="n"/>
      <c r="V58" s="318" t="n"/>
      <c r="W58" s="319" t="n"/>
      <c r="Z58" s="319" t="n"/>
      <c r="AA58" s="319" t="n"/>
      <c r="AB58" s="319" t="n"/>
      <c r="AC58" s="319" t="n"/>
      <c r="AD58" s="319" t="n"/>
      <c r="AE58" s="319" t="n"/>
      <c r="AF58" s="320" t="n"/>
    </row>
    <row r="59" hidden="1" ht="15" customHeight="1" s="261">
      <c r="A59" s="321" t="inlineStr">
        <is>
          <t xml:space="preserve">SANTA CATARINA </t>
        </is>
      </c>
      <c r="D59" s="295" t="n"/>
      <c r="E59" s="322" t="n"/>
      <c r="J59" s="323" t="n"/>
      <c r="K59" s="324" t="n"/>
      <c r="L59" s="325" t="inlineStr">
        <is>
          <t xml:space="preserve">SANTA CATARINA </t>
        </is>
      </c>
      <c r="R59" s="260" t="n"/>
      <c r="U59" s="323" t="n"/>
      <c r="V59" s="324" t="n"/>
      <c r="W59" s="325" t="inlineStr">
        <is>
          <t xml:space="preserve">SANTA CATARINA </t>
        </is>
      </c>
      <c r="Z59" s="260" t="n"/>
      <c r="AC59" s="260" t="n"/>
      <c r="AD59" s="260" t="n"/>
      <c r="AE59" s="260" t="n"/>
      <c r="AF59" s="323" t="n"/>
    </row>
    <row r="60" hidden="1" ht="15" customHeight="1" s="261">
      <c r="A60" s="326" t="inlineStr">
        <is>
          <t>ACUMULADO</t>
        </is>
      </c>
      <c r="J60" s="323" t="n"/>
      <c r="K60" s="324" t="n"/>
      <c r="L60" s="327" t="inlineStr">
        <is>
          <t>MÊS ATUAL EM RELAÇÃO AO MESMO MÊS DE 2019</t>
        </is>
      </c>
      <c r="R60" s="260" t="n"/>
      <c r="U60" s="323" t="n"/>
      <c r="V60" s="324" t="n"/>
      <c r="W60" s="267" t="inlineStr">
        <is>
          <t>MÊS ATUAL EM RELAÇÃO AO MÊS ANTERIOR</t>
        </is>
      </c>
      <c r="Z60" s="260" t="n"/>
      <c r="AC60" s="260" t="n"/>
      <c r="AD60" s="260" t="n"/>
      <c r="AE60" s="260" t="n"/>
      <c r="AF60" s="323" t="n"/>
    </row>
    <row r="61" hidden="1" ht="17.25" customHeight="1" s="261">
      <c r="A61" s="324" t="n"/>
      <c r="B61" s="430">
        <f>FRANGOS!B61</f>
        <v/>
      </c>
      <c r="C61" s="329" t="n"/>
      <c r="D61" s="322" t="n"/>
      <c r="E61" s="430">
        <f>FRANGOS!E61</f>
        <v/>
      </c>
      <c r="F61" s="329" t="n"/>
      <c r="G61" s="331" t="n"/>
      <c r="H61" s="332" t="inlineStr">
        <is>
          <t>Variação</t>
        </is>
      </c>
      <c r="I61" s="329" t="n"/>
      <c r="J61" s="323" t="n"/>
      <c r="K61" s="324" t="n"/>
      <c r="M61" s="328">
        <f>FRANGOS!M61</f>
        <v/>
      </c>
      <c r="N61" s="329" t="n"/>
      <c r="P61" s="328">
        <f>FRANGOS!P61</f>
        <v/>
      </c>
      <c r="Q61" s="329" t="n"/>
      <c r="R61" s="331" t="n"/>
      <c r="S61" s="332" t="inlineStr">
        <is>
          <t>Variação</t>
        </is>
      </c>
      <c r="T61" s="329" t="n"/>
      <c r="U61" s="323" t="n"/>
      <c r="V61" s="324" t="n"/>
      <c r="X61" s="328">
        <f>FRANGOS!X61</f>
        <v/>
      </c>
      <c r="Y61" s="329" t="n"/>
      <c r="Z61" s="260" t="n"/>
      <c r="AA61" s="328">
        <f>FRANGOS!AA61</f>
        <v/>
      </c>
      <c r="AB61" s="329" t="n"/>
      <c r="AC61" s="331" t="n"/>
      <c r="AD61" s="332" t="inlineStr">
        <is>
          <t>Variação</t>
        </is>
      </c>
      <c r="AE61" s="329" t="n"/>
      <c r="AF61" s="323" t="n"/>
    </row>
    <row r="62" hidden="1" ht="17.25" customHeight="1" s="261">
      <c r="A62" s="333" t="inlineStr">
        <is>
          <t>Descrição do País</t>
        </is>
      </c>
      <c r="B62" s="334" t="inlineStr">
        <is>
          <t>US$</t>
        </is>
      </c>
      <c r="C62" s="334" t="inlineStr">
        <is>
          <t>Kg Líquido</t>
        </is>
      </c>
      <c r="D62" s="338" t="n"/>
      <c r="E62" s="334" t="inlineStr">
        <is>
          <t>US$</t>
        </is>
      </c>
      <c r="F62" s="334" t="inlineStr">
        <is>
          <t>Kg Líquido</t>
        </is>
      </c>
      <c r="G62" s="336" t="n"/>
      <c r="H62" s="337" t="inlineStr">
        <is>
          <t>US$</t>
        </is>
      </c>
      <c r="I62" s="337" t="inlineStr">
        <is>
          <t>Kg Líquido</t>
        </is>
      </c>
      <c r="J62" s="323" t="n"/>
      <c r="K62" s="324" t="n"/>
      <c r="L62" s="334" t="inlineStr">
        <is>
          <t>Descrição do País</t>
        </is>
      </c>
      <c r="M62" s="334" t="inlineStr">
        <is>
          <t>US$</t>
        </is>
      </c>
      <c r="N62" s="334" t="inlineStr">
        <is>
          <t>Kg Líquido</t>
        </is>
      </c>
      <c r="O62" s="338" t="n"/>
      <c r="P62" s="334" t="inlineStr">
        <is>
          <t>US$</t>
        </is>
      </c>
      <c r="Q62" s="334" t="inlineStr">
        <is>
          <t>Kg Líquido</t>
        </is>
      </c>
      <c r="R62" s="336" t="n"/>
      <c r="S62" s="337" t="inlineStr">
        <is>
          <t>US$</t>
        </is>
      </c>
      <c r="T62" s="337" t="inlineStr">
        <is>
          <t>Kg Líquido</t>
        </is>
      </c>
      <c r="U62" s="323" t="n"/>
      <c r="V62" s="324" t="n"/>
      <c r="W62" s="334" t="inlineStr">
        <is>
          <t>Descrição do País</t>
        </is>
      </c>
      <c r="X62" s="301" t="inlineStr">
        <is>
          <t>US$</t>
        </is>
      </c>
      <c r="Y62" s="301" t="inlineStr">
        <is>
          <t>Kg Líquido</t>
        </is>
      </c>
      <c r="Z62" s="338" t="n"/>
      <c r="AA62" s="334" t="inlineStr">
        <is>
          <t>US$</t>
        </is>
      </c>
      <c r="AB62" s="334" t="inlineStr">
        <is>
          <t>Kg Líquido</t>
        </is>
      </c>
      <c r="AC62" s="336" t="n"/>
      <c r="AD62" s="337" t="inlineStr">
        <is>
          <t>US$</t>
        </is>
      </c>
      <c r="AE62" s="337" t="inlineStr">
        <is>
          <t>Kg Líquido</t>
        </is>
      </c>
      <c r="AF62" s="323" t="n"/>
    </row>
    <row r="63" hidden="1" ht="13.5" customHeight="1" s="261">
      <c r="A63" s="386" t="n"/>
      <c r="B63" s="434" t="n"/>
      <c r="C63" s="435" t="n"/>
      <c r="E63" s="478" t="n"/>
      <c r="F63" s="479" t="n"/>
      <c r="H63" s="260">
        <f>(B63/E63)-1</f>
        <v/>
      </c>
      <c r="I63" s="260">
        <f>(C63/F63)-1</f>
        <v/>
      </c>
      <c r="J63" s="323" t="n"/>
      <c r="K63" s="324" t="n">
        <v>1</v>
      </c>
      <c r="L63" s="345" t="n"/>
      <c r="M63" s="434" t="n"/>
      <c r="N63" s="435" t="n"/>
      <c r="P63" s="478" t="n"/>
      <c r="Q63" s="479" t="n"/>
      <c r="R63" s="260" t="n"/>
      <c r="S63" s="260">
        <f>(M63/P63)-1</f>
        <v/>
      </c>
      <c r="T63" s="260">
        <f>(N63/Q63)-1</f>
        <v/>
      </c>
      <c r="U63" s="323" t="n"/>
      <c r="V63" s="324" t="n">
        <v>1</v>
      </c>
      <c r="W63" s="345">
        <f>L63</f>
        <v/>
      </c>
      <c r="X63" s="260">
        <f>M63</f>
        <v/>
      </c>
      <c r="Y63" s="260">
        <f>N63</f>
        <v/>
      </c>
      <c r="Z63" s="260" t="n"/>
      <c r="AA63" s="434" t="n"/>
      <c r="AB63" s="435" t="n"/>
      <c r="AC63" s="260" t="n"/>
      <c r="AD63" s="260">
        <f>(X63/AA63)-1</f>
        <v/>
      </c>
      <c r="AE63" s="260">
        <f>(Y63/AB63)-1</f>
        <v/>
      </c>
      <c r="AF63" s="323" t="n"/>
    </row>
    <row r="64" hidden="1" ht="13.5" customHeight="1" s="261">
      <c r="A64" s="386" t="n"/>
      <c r="B64" s="434" t="n"/>
      <c r="C64" s="435" t="n"/>
      <c r="E64" s="478" t="n"/>
      <c r="F64" s="479" t="n"/>
      <c r="H64" s="260">
        <f>(B64/E64)-1</f>
        <v/>
      </c>
      <c r="I64" s="260">
        <f>(C64/F64)-1</f>
        <v/>
      </c>
      <c r="J64" s="323" t="n"/>
      <c r="K64" s="324" t="n">
        <v>2</v>
      </c>
      <c r="L64" s="345" t="n"/>
      <c r="M64" s="434" t="n"/>
      <c r="N64" s="435" t="n"/>
      <c r="P64" s="478" t="n"/>
      <c r="Q64" s="479" t="n"/>
      <c r="R64" s="260" t="n"/>
      <c r="S64" s="260">
        <f>(M64/P64)-1</f>
        <v/>
      </c>
      <c r="T64" s="260">
        <f>(N64/Q64)-1</f>
        <v/>
      </c>
      <c r="U64" s="323" t="n"/>
      <c r="V64" s="324" t="n">
        <v>2</v>
      </c>
      <c r="W64" s="345">
        <f>L64</f>
        <v/>
      </c>
      <c r="X64" s="260">
        <f>M64</f>
        <v/>
      </c>
      <c r="Y64" s="260">
        <f>N64</f>
        <v/>
      </c>
      <c r="Z64" s="260" t="n"/>
      <c r="AA64" s="434" t="n"/>
      <c r="AB64" s="435" t="n"/>
      <c r="AC64" s="260" t="n"/>
      <c r="AD64" s="260">
        <f>(X64/AA64)-1</f>
        <v/>
      </c>
      <c r="AE64" s="260">
        <f>(Y64/AB64)-1</f>
        <v/>
      </c>
      <c r="AF64" s="323" t="n"/>
    </row>
    <row r="65" hidden="1" ht="13.5" customHeight="1" s="261">
      <c r="A65" s="386" t="n"/>
      <c r="B65" s="434" t="n"/>
      <c r="C65" s="435" t="n"/>
      <c r="E65" s="478" t="n"/>
      <c r="F65" s="479" t="n"/>
      <c r="H65" s="260">
        <f>(B65/E65)-1</f>
        <v/>
      </c>
      <c r="I65" s="260">
        <f>(C65/F65)-1</f>
        <v/>
      </c>
      <c r="J65" s="323" t="n"/>
      <c r="K65" s="324" t="n">
        <v>3</v>
      </c>
      <c r="L65" s="345" t="n"/>
      <c r="M65" s="434" t="n"/>
      <c r="N65" s="435" t="n"/>
      <c r="P65" s="478" t="n"/>
      <c r="Q65" s="479" t="n"/>
      <c r="R65" s="260" t="n"/>
      <c r="S65" s="260">
        <f>(M65/P65)-1</f>
        <v/>
      </c>
      <c r="T65" s="260">
        <f>(N65/Q65)-1</f>
        <v/>
      </c>
      <c r="U65" s="323" t="n"/>
      <c r="V65" s="324" t="n">
        <v>3</v>
      </c>
      <c r="W65" s="345">
        <f>L65</f>
        <v/>
      </c>
      <c r="X65" s="260">
        <f>M65</f>
        <v/>
      </c>
      <c r="Y65" s="260">
        <f>N65</f>
        <v/>
      </c>
      <c r="Z65" s="260" t="n"/>
      <c r="AA65" s="482" t="n"/>
      <c r="AB65" s="483" t="n"/>
      <c r="AC65" s="260" t="n"/>
      <c r="AD65" s="260">
        <f>(X65/AA65)-1</f>
        <v/>
      </c>
      <c r="AE65" s="260">
        <f>(Y65/AB65)-1</f>
        <v/>
      </c>
      <c r="AF65" s="323" t="n"/>
    </row>
    <row r="66" hidden="1" ht="13.5" customHeight="1" s="261">
      <c r="A66" s="386" t="n"/>
      <c r="B66" s="434" t="n"/>
      <c r="C66" s="435" t="n"/>
      <c r="E66" s="478" t="n"/>
      <c r="F66" s="479" t="n"/>
      <c r="H66" s="260">
        <f>(B66/E66)-1</f>
        <v/>
      </c>
      <c r="I66" s="260">
        <f>(C66/F66)-1</f>
        <v/>
      </c>
      <c r="J66" s="323" t="n"/>
      <c r="K66" s="324" t="n">
        <v>4</v>
      </c>
      <c r="L66" s="345" t="n"/>
      <c r="M66" s="434" t="n"/>
      <c r="N66" s="435" t="n"/>
      <c r="P66" s="478" t="n"/>
      <c r="Q66" s="479" t="n"/>
      <c r="R66" s="260" t="n"/>
      <c r="S66" s="260">
        <f>(M66/P66)-1</f>
        <v/>
      </c>
      <c r="T66" s="260">
        <f>(N66/Q66)-1</f>
        <v/>
      </c>
      <c r="U66" s="323" t="n"/>
      <c r="V66" s="324" t="n">
        <v>4</v>
      </c>
      <c r="W66" s="345">
        <f>L66</f>
        <v/>
      </c>
      <c r="X66" s="260">
        <f>M66</f>
        <v/>
      </c>
      <c r="Y66" s="260">
        <f>N66</f>
        <v/>
      </c>
      <c r="Z66" s="260" t="n"/>
      <c r="AA66" s="482" t="n"/>
      <c r="AB66" s="483" t="n"/>
      <c r="AC66" s="260" t="n"/>
      <c r="AD66" s="260">
        <f>(X66/AA66)-1</f>
        <v/>
      </c>
      <c r="AE66" s="260">
        <f>(Y66/AB66)-1</f>
        <v/>
      </c>
      <c r="AF66" s="323" t="n"/>
    </row>
    <row r="67" hidden="1" ht="13.5" customHeight="1" s="261">
      <c r="A67" s="386" t="n"/>
      <c r="B67" s="434" t="n"/>
      <c r="C67" s="435" t="n"/>
      <c r="E67" s="478" t="n"/>
      <c r="F67" s="479" t="n"/>
      <c r="H67" s="260">
        <f>(B67/E67)-1</f>
        <v/>
      </c>
      <c r="I67" s="260">
        <f>(C67/F67)-1</f>
        <v/>
      </c>
      <c r="J67" s="323" t="n"/>
      <c r="K67" s="324" t="n">
        <v>5</v>
      </c>
      <c r="L67" s="345" t="n"/>
      <c r="M67" s="434" t="n"/>
      <c r="N67" s="435" t="n"/>
      <c r="P67" s="478" t="n"/>
      <c r="Q67" s="479" t="n"/>
      <c r="R67" s="260" t="n"/>
      <c r="S67" s="260">
        <f>(M67/P67)-1</f>
        <v/>
      </c>
      <c r="T67" s="260">
        <f>(N67/Q67)-1</f>
        <v/>
      </c>
      <c r="U67" s="323" t="n"/>
      <c r="V67" s="324" t="n">
        <v>5</v>
      </c>
      <c r="W67" s="345">
        <f>L67</f>
        <v/>
      </c>
      <c r="X67" s="260">
        <f>M67</f>
        <v/>
      </c>
      <c r="Y67" s="260">
        <f>N67</f>
        <v/>
      </c>
      <c r="Z67" s="260" t="n"/>
      <c r="AA67" s="482" t="n"/>
      <c r="AB67" s="483" t="n"/>
      <c r="AC67" s="260" t="n"/>
      <c r="AD67" s="260">
        <f>(X67/AA67)-1</f>
        <v/>
      </c>
      <c r="AE67" s="260">
        <f>(Y67/AB67)-1</f>
        <v/>
      </c>
      <c r="AF67" s="323" t="n"/>
    </row>
    <row r="68" hidden="1" ht="13.5" customHeight="1" s="261">
      <c r="A68" s="386" t="n"/>
      <c r="B68" s="434" t="n"/>
      <c r="C68" s="435" t="n"/>
      <c r="E68" s="478" t="n"/>
      <c r="F68" s="479" t="n"/>
      <c r="H68" s="260">
        <f>(B68/E68)-1</f>
        <v/>
      </c>
      <c r="I68" s="260">
        <f>(C68/F68)-1</f>
        <v/>
      </c>
      <c r="J68" s="323" t="n"/>
      <c r="K68" s="324" t="n">
        <v>6</v>
      </c>
      <c r="L68" s="345" t="n"/>
      <c r="M68" s="434" t="n"/>
      <c r="N68" s="435" t="n"/>
      <c r="P68" s="478" t="n"/>
      <c r="Q68" s="479" t="n"/>
      <c r="R68" s="260" t="n"/>
      <c r="S68" s="260">
        <f>(M68/P68)-1</f>
        <v/>
      </c>
      <c r="T68" s="260">
        <f>(N68/Q68)-1</f>
        <v/>
      </c>
      <c r="U68" s="323" t="n"/>
      <c r="V68" s="324" t="n">
        <v>6</v>
      </c>
      <c r="W68" s="345">
        <f>L68</f>
        <v/>
      </c>
      <c r="X68" s="260">
        <f>M68</f>
        <v/>
      </c>
      <c r="Y68" s="260">
        <f>N68</f>
        <v/>
      </c>
      <c r="Z68" s="260" t="n"/>
      <c r="AA68" s="482" t="n"/>
      <c r="AB68" s="483" t="n"/>
      <c r="AC68" s="260" t="n"/>
      <c r="AD68" s="260">
        <f>(X68/AA68)-1</f>
        <v/>
      </c>
      <c r="AE68" s="260">
        <f>(Y68/AB68)-1</f>
        <v/>
      </c>
      <c r="AF68" s="323" t="n"/>
    </row>
    <row r="69" hidden="1" ht="13.5" customHeight="1" s="261">
      <c r="A69" s="386" t="n"/>
      <c r="B69" s="434" t="n"/>
      <c r="C69" s="435" t="n"/>
      <c r="E69" s="478" t="n"/>
      <c r="F69" s="479" t="n"/>
      <c r="H69" s="260">
        <f>(B69/E69)-1</f>
        <v/>
      </c>
      <c r="I69" s="260">
        <f>(C69/F69)-1</f>
        <v/>
      </c>
      <c r="J69" s="323" t="n"/>
      <c r="K69" s="324" t="n">
        <v>7</v>
      </c>
      <c r="L69" s="345" t="n"/>
      <c r="M69" s="434" t="n"/>
      <c r="N69" s="435" t="n"/>
      <c r="P69" s="478" t="n"/>
      <c r="Q69" s="479" t="n"/>
      <c r="R69" s="260" t="n"/>
      <c r="S69" s="260">
        <f>(M69/P69)-1</f>
        <v/>
      </c>
      <c r="T69" s="260">
        <f>(N69/Q69)-1</f>
        <v/>
      </c>
      <c r="U69" s="323" t="n"/>
      <c r="V69" s="324" t="n">
        <v>7</v>
      </c>
      <c r="W69" s="345">
        <f>L69</f>
        <v/>
      </c>
      <c r="X69" s="260">
        <f>M69</f>
        <v/>
      </c>
      <c r="Y69" s="260">
        <f>N69</f>
        <v/>
      </c>
      <c r="Z69" s="260" t="n"/>
      <c r="AA69" s="482" t="n"/>
      <c r="AB69" s="483" t="n"/>
      <c r="AC69" s="260" t="n"/>
      <c r="AD69" s="260">
        <f>(X69/AA69)-1</f>
        <v/>
      </c>
      <c r="AE69" s="260">
        <f>(Y69/AB69)-1</f>
        <v/>
      </c>
      <c r="AF69" s="323" t="n"/>
    </row>
    <row r="70" hidden="1" ht="13.5" customHeight="1" s="261">
      <c r="A70" s="386" t="n"/>
      <c r="B70" s="434" t="n"/>
      <c r="C70" s="435" t="n"/>
      <c r="E70" s="478" t="n"/>
      <c r="F70" s="479" t="n"/>
      <c r="H70" s="260">
        <f>(B70/E70)-1</f>
        <v/>
      </c>
      <c r="I70" s="260">
        <f>(C70/F70)-1</f>
        <v/>
      </c>
      <c r="J70" s="323" t="n"/>
      <c r="K70" s="324" t="n">
        <v>8</v>
      </c>
      <c r="L70" s="345" t="n"/>
      <c r="M70" s="434" t="n"/>
      <c r="N70" s="435" t="n"/>
      <c r="P70" s="482" t="n"/>
      <c r="Q70" s="483" t="n"/>
      <c r="R70" s="260" t="n"/>
      <c r="S70" s="260">
        <f>(M70/P70)-1</f>
        <v/>
      </c>
      <c r="T70" s="260">
        <f>(N70/Q70)-1</f>
        <v/>
      </c>
      <c r="U70" s="323" t="n"/>
      <c r="V70" s="324" t="n">
        <v>8</v>
      </c>
      <c r="W70" s="345">
        <f>L70</f>
        <v/>
      </c>
      <c r="X70" s="260">
        <f>M70</f>
        <v/>
      </c>
      <c r="Y70" s="260">
        <f>N70</f>
        <v/>
      </c>
      <c r="Z70" s="260" t="n"/>
      <c r="AA70" s="482" t="n"/>
      <c r="AB70" s="483" t="n"/>
      <c r="AC70" s="260" t="n"/>
      <c r="AD70" s="260">
        <f>(X70/AA70)-1</f>
        <v/>
      </c>
      <c r="AE70" s="260">
        <f>(Y70/AB70)-1</f>
        <v/>
      </c>
      <c r="AF70" s="323" t="n"/>
    </row>
    <row r="71" hidden="1" ht="13.5" customHeight="1" s="261">
      <c r="A71" s="386" t="n"/>
      <c r="B71" s="434" t="n"/>
      <c r="C71" s="435" t="n"/>
      <c r="E71" s="486" t="n"/>
      <c r="F71" s="487" t="n"/>
      <c r="H71" s="260">
        <f>(B71/E71)-1</f>
        <v/>
      </c>
      <c r="I71" s="260">
        <f>(C71/F71)-1</f>
        <v/>
      </c>
      <c r="J71" s="323" t="n"/>
      <c r="K71" s="324" t="n">
        <v>9</v>
      </c>
      <c r="L71" s="345" t="n"/>
      <c r="M71" s="482" t="n"/>
      <c r="N71" s="483" t="n"/>
      <c r="P71" s="482" t="n"/>
      <c r="Q71" s="483" t="n"/>
      <c r="R71" s="260" t="n"/>
      <c r="S71" s="260">
        <f>(M71/P71)-1</f>
        <v/>
      </c>
      <c r="T71" s="260">
        <f>(N71/Q71)-1</f>
        <v/>
      </c>
      <c r="U71" s="323" t="n"/>
      <c r="V71" s="324" t="n">
        <v>9</v>
      </c>
      <c r="W71" s="345">
        <f>L71</f>
        <v/>
      </c>
      <c r="X71" s="260">
        <f>M71</f>
        <v/>
      </c>
      <c r="Y71" s="260">
        <f>N71</f>
        <v/>
      </c>
      <c r="Z71" s="260" t="n"/>
      <c r="AA71" s="482" t="n"/>
      <c r="AB71" s="483" t="n"/>
      <c r="AC71" s="260" t="n"/>
      <c r="AD71" s="260">
        <f>(X71/AA71)-1</f>
        <v/>
      </c>
      <c r="AE71" s="260">
        <f>(Y71/AB71)-1</f>
        <v/>
      </c>
      <c r="AF71" s="323" t="n"/>
    </row>
    <row r="72" hidden="1" ht="13.5" customHeight="1" s="261">
      <c r="A72" s="386" t="n"/>
      <c r="B72" s="434" t="n"/>
      <c r="C72" s="435" t="n"/>
      <c r="E72" s="488" t="n"/>
      <c r="F72" s="489" t="n"/>
      <c r="H72" s="260">
        <f>(B72/E72)-1</f>
        <v/>
      </c>
      <c r="I72" s="260">
        <f>(C72/F72)-1</f>
        <v/>
      </c>
      <c r="J72" s="323" t="n"/>
      <c r="K72" s="324" t="n">
        <v>10</v>
      </c>
      <c r="L72" s="345" t="n"/>
      <c r="M72" s="482" t="n"/>
      <c r="N72" s="483" t="n"/>
      <c r="P72" s="482" t="n"/>
      <c r="Q72" s="483" t="n"/>
      <c r="R72" s="260" t="n"/>
      <c r="S72" s="260">
        <f>(M72/P72)-1</f>
        <v/>
      </c>
      <c r="T72" s="260">
        <f>(N72/Q72)-1</f>
        <v/>
      </c>
      <c r="U72" s="323" t="n"/>
      <c r="V72" s="324" t="n">
        <v>10</v>
      </c>
      <c r="W72" s="345">
        <f>L72</f>
        <v/>
      </c>
      <c r="X72" s="260">
        <f>M72</f>
        <v/>
      </c>
      <c r="Y72" s="260">
        <f>N72</f>
        <v/>
      </c>
      <c r="Z72" s="260" t="n"/>
      <c r="AA72" s="482" t="n"/>
      <c r="AB72" s="483" t="n"/>
      <c r="AC72" s="260" t="n"/>
      <c r="AD72" s="260">
        <f>(X72/AA72)-1</f>
        <v/>
      </c>
      <c r="AE72" s="260">
        <f>(Y72/AB72)-1</f>
        <v/>
      </c>
      <c r="AF72" s="323" t="n"/>
    </row>
    <row r="73" hidden="1" ht="13.5" customHeight="1" s="261">
      <c r="A73" s="358" t="n"/>
      <c r="B73" s="356" t="n"/>
      <c r="C73" s="356" t="n"/>
      <c r="G73" s="356" t="n"/>
      <c r="H73" s="441" t="n"/>
      <c r="I73" s="484" t="n"/>
      <c r="J73" s="437" t="n"/>
      <c r="K73" s="438" t="n"/>
      <c r="L73" s="439" t="n"/>
      <c r="M73" s="440" t="n"/>
      <c r="N73" s="441" t="n"/>
      <c r="Q73" s="356" t="n"/>
      <c r="R73" s="356" t="n"/>
      <c r="S73" s="356" t="n"/>
      <c r="T73" s="356" t="n"/>
      <c r="U73" s="357" t="n"/>
      <c r="V73" s="438" t="n"/>
      <c r="W73" s="439" t="n"/>
      <c r="Z73" s="260" t="n"/>
      <c r="AB73" s="356" t="n"/>
      <c r="AC73" s="356" t="n"/>
      <c r="AD73" s="356" t="n"/>
      <c r="AE73" s="356" t="n"/>
      <c r="AF73" s="357" t="n"/>
    </row>
    <row r="74" hidden="1" ht="13.5" customHeight="1" s="261">
      <c r="B74" s="444" t="n"/>
      <c r="C74" s="385" t="n"/>
      <c r="E74" s="444" t="n"/>
      <c r="F74" s="385" t="n"/>
      <c r="G74" s="445" t="n"/>
      <c r="J74" s="385" t="n"/>
      <c r="L74" s="446" t="n"/>
      <c r="M74" s="464" t="n"/>
    </row>
    <row r="75" hidden="1" ht="13.5" customHeight="1" s="261">
      <c r="B75" s="445" t="n"/>
      <c r="C75" s="445" t="n"/>
      <c r="G75" s="445" t="n"/>
    </row>
    <row r="76" hidden="1" ht="13.5" customHeight="1" s="261">
      <c r="B76" s="301" t="inlineStr">
        <is>
          <t>US$</t>
        </is>
      </c>
      <c r="C76" s="301" t="inlineStr">
        <is>
          <t>Kg Líquido</t>
        </is>
      </c>
      <c r="M76" s="301" t="inlineStr">
        <is>
          <t>US$</t>
        </is>
      </c>
      <c r="N76" s="301" t="inlineStr">
        <is>
          <t>Kg Líquido</t>
        </is>
      </c>
    </row>
    <row r="77" hidden="1" ht="13.5" customHeight="1" s="261">
      <c r="A77" s="295" t="inlineStr">
        <is>
          <t>5 principais destinos:</t>
        </is>
      </c>
      <c r="B77" s="348">
        <f>SUM(B63:B67)</f>
        <v/>
      </c>
      <c r="C77" s="348">
        <f>SUM(C63:C67)</f>
        <v/>
      </c>
      <c r="L77" s="295" t="inlineStr">
        <is>
          <t>5 principais destinos:</t>
        </is>
      </c>
      <c r="M77" s="348">
        <f>SUM(M63:M67)</f>
        <v/>
      </c>
      <c r="N77" s="348">
        <f>SUM(N63:N67)</f>
        <v/>
      </c>
    </row>
    <row r="78" hidden="1" ht="13.5" customHeight="1" s="261">
      <c r="A78" s="260" t="inlineStr">
        <is>
          <t>Participação dos 5 princ. no total:</t>
        </is>
      </c>
      <c r="B78" s="260">
        <f>B77/C38</f>
        <v/>
      </c>
      <c r="C78" s="260">
        <f>C77/D38</f>
        <v/>
      </c>
      <c r="L78" s="295" t="inlineStr">
        <is>
          <t>Participação dos 5 princ. no total:</t>
        </is>
      </c>
      <c r="M78" s="260">
        <f>M77/C32</f>
        <v/>
      </c>
      <c r="N78" s="260">
        <f>N77/D32</f>
        <v/>
      </c>
    </row>
    <row r="79" hidden="1" ht="13.5" customHeight="1" s="261">
      <c r="A79" s="450" t="inlineStr">
        <is>
          <t>(acumulado no ano)</t>
        </is>
      </c>
      <c r="L79" s="450" t="inlineStr">
        <is>
          <t>(Mês corrente)</t>
        </is>
      </c>
    </row>
    <row r="80" hidden="1" ht="13.5" customHeight="1" s="261"/>
    <row r="81" ht="13.5" customHeight="1" s="261"/>
    <row r="82" ht="13.5" customHeight="1" s="261"/>
    <row r="83" ht="13.5" customHeight="1" s="261"/>
    <row r="84" ht="26.25" customHeight="1" s="261">
      <c r="A84" s="370" t="inlineStr">
        <is>
          <t>BRASIL</t>
        </is>
      </c>
      <c r="B84" s="465" t="n"/>
    </row>
    <row r="85" ht="17.25" customHeight="1" s="261">
      <c r="B85" s="265" t="n">
        <v>2021</v>
      </c>
      <c r="C85" s="266" t="n"/>
      <c r="D85" s="266" t="n"/>
      <c r="E85" s="267" t="n"/>
      <c r="H85" s="266" t="n"/>
    </row>
    <row r="86" ht="15" customHeight="1" s="261">
      <c r="B86" s="268" t="n"/>
      <c r="C86" s="269" t="inlineStr">
        <is>
          <t>US$</t>
        </is>
      </c>
      <c r="D86" s="269" t="inlineStr">
        <is>
          <t>Kg</t>
        </is>
      </c>
      <c r="E86" s="270" t="n"/>
      <c r="H86" s="372" t="n"/>
    </row>
    <row r="87" ht="15" customHeight="1" s="261">
      <c r="B87" s="271" t="inlineStr">
        <is>
          <t>Jan/21</t>
        </is>
      </c>
      <c r="C87" s="260" t="n">
        <v>555107</v>
      </c>
      <c r="D87" s="260" t="n">
        <v>196060</v>
      </c>
      <c r="E87" s="272" t="n"/>
      <c r="H87" s="266" t="n"/>
    </row>
    <row r="88" ht="15" customHeight="1" s="261">
      <c r="B88" s="271" t="inlineStr">
        <is>
          <t>Fev/21</t>
        </is>
      </c>
      <c r="C88" s="260" t="n">
        <v>451965</v>
      </c>
      <c r="D88" s="260" t="n">
        <v>158217</v>
      </c>
      <c r="H88" s="266" t="n"/>
    </row>
    <row r="89" ht="15" customHeight="1" s="261">
      <c r="B89" s="271" t="inlineStr">
        <is>
          <t>Mar/21</t>
        </is>
      </c>
      <c r="C89" s="260" t="n">
        <v>743215</v>
      </c>
      <c r="D89" s="260" t="n">
        <v>265921</v>
      </c>
      <c r="H89" s="266" t="n"/>
    </row>
    <row r="90" ht="15" customHeight="1" s="261">
      <c r="B90" s="271" t="inlineStr">
        <is>
          <t>Abr/21</t>
        </is>
      </c>
      <c r="C90" s="260" t="n">
        <v>783943</v>
      </c>
      <c r="D90" s="260" t="n">
        <v>265639</v>
      </c>
      <c r="H90" s="364" t="n"/>
    </row>
    <row r="91" ht="15" customHeight="1" s="261">
      <c r="B91" s="271" t="inlineStr">
        <is>
          <t>Mai/21</t>
        </is>
      </c>
      <c r="C91" s="260" t="n">
        <v>548755</v>
      </c>
      <c r="D91" s="260" t="n">
        <v>187145</v>
      </c>
      <c r="H91" s="364" t="n"/>
    </row>
    <row r="92" ht="15" customHeight="1" s="261">
      <c r="B92" s="271" t="inlineStr">
        <is>
          <t>Jun/21</t>
        </is>
      </c>
      <c r="C92" s="260" t="n">
        <v>555638</v>
      </c>
      <c r="D92" s="260" t="n">
        <v>181209</v>
      </c>
      <c r="H92" s="266" t="n"/>
    </row>
    <row r="93" ht="15" customHeight="1" s="261">
      <c r="B93" s="271" t="inlineStr">
        <is>
          <t>Jul/21</t>
        </is>
      </c>
      <c r="C93" s="260" t="n">
        <v>1142221</v>
      </c>
      <c r="D93" s="260" t="n">
        <v>376699</v>
      </c>
      <c r="H93" s="266" t="n"/>
    </row>
    <row r="94" ht="15" customHeight="1" s="261">
      <c r="B94" s="271" t="inlineStr">
        <is>
          <t>Ago/21</t>
        </is>
      </c>
      <c r="C94" s="260" t="n">
        <v>877991</v>
      </c>
      <c r="D94" s="260" t="n">
        <v>297531</v>
      </c>
      <c r="H94" s="266" t="n"/>
    </row>
    <row r="95" ht="15" customHeight="1" s="261">
      <c r="B95" s="271" t="inlineStr">
        <is>
          <t>Set/21</t>
        </is>
      </c>
      <c r="C95" s="260" t="n">
        <v>1686127</v>
      </c>
      <c r="D95" s="260" t="n">
        <v>522920</v>
      </c>
      <c r="H95" s="266" t="n"/>
    </row>
    <row r="96" ht="15" customHeight="1" s="261">
      <c r="B96" s="271" t="inlineStr">
        <is>
          <t>Out/21</t>
        </is>
      </c>
      <c r="C96" s="260" t="n">
        <v>1569461</v>
      </c>
      <c r="D96" s="260" t="n">
        <v>465874</v>
      </c>
      <c r="H96" s="266" t="n"/>
    </row>
    <row r="97" ht="15" customHeight="1" s="261">
      <c r="B97" s="271" t="inlineStr">
        <is>
          <t>Nov/21</t>
        </is>
      </c>
      <c r="C97" s="260" t="n">
        <v>1017734</v>
      </c>
      <c r="D97" s="260" t="n">
        <v>315937</v>
      </c>
      <c r="H97" s="266" t="n"/>
    </row>
    <row r="98" ht="15" customHeight="1" s="261">
      <c r="B98" s="271" t="inlineStr">
        <is>
          <t>Dez/21</t>
        </is>
      </c>
      <c r="C98" s="260" t="n">
        <v>785547</v>
      </c>
      <c r="D98" s="260" t="n">
        <v>242029</v>
      </c>
      <c r="G98" s="273" t="n"/>
      <c r="H98" s="266" t="n"/>
    </row>
    <row r="99" ht="15" customHeight="1" s="261">
      <c r="B99" s="274" t="inlineStr">
        <is>
          <t>TOTAL</t>
        </is>
      </c>
      <c r="C99" s="275">
        <f>SUM(C87:C98)</f>
        <v/>
      </c>
      <c r="D99" s="260">
        <f>SUM(D87:D98)</f>
        <v/>
      </c>
      <c r="E99" s="276" t="n"/>
      <c r="F99" s="266" t="n"/>
      <c r="G99" s="273" t="n"/>
      <c r="H99" s="266" t="n"/>
    </row>
    <row r="100" ht="15" customHeight="1" s="261">
      <c r="B100" s="274" t="n"/>
      <c r="C100" s="277" t="n"/>
      <c r="E100" s="276" t="n"/>
      <c r="F100" s="266" t="n"/>
      <c r="G100" s="273" t="n"/>
      <c r="H100" s="266" t="n"/>
    </row>
    <row r="101" ht="15.75" customHeight="1" s="261">
      <c r="B101" s="266" t="n"/>
      <c r="C101" s="266" t="n"/>
      <c r="E101" s="278" t="inlineStr">
        <is>
          <t>Variação em relação ao mês anterior</t>
        </is>
      </c>
      <c r="F101" s="279" t="n"/>
      <c r="G101" s="280" t="inlineStr">
        <is>
          <t>Variação em relação ao mesmo mês de 2021</t>
        </is>
      </c>
      <c r="H101" s="279" t="n"/>
    </row>
    <row r="102" ht="21" customHeight="1" s="261">
      <c r="B102" s="281" t="n">
        <v>2022</v>
      </c>
      <c r="C102" s="266" t="n"/>
      <c r="D102" s="282" t="n"/>
      <c r="E102" s="283" t="n"/>
      <c r="F102" s="284" t="n"/>
      <c r="G102" s="283" t="n"/>
      <c r="H102" s="284" t="n"/>
    </row>
    <row r="103" ht="15" customHeight="1" s="261">
      <c r="B103" s="285" t="n"/>
      <c r="C103" s="286" t="inlineStr">
        <is>
          <t>US$</t>
        </is>
      </c>
      <c r="D103" s="287" t="inlineStr">
        <is>
          <t>Kg</t>
        </is>
      </c>
      <c r="E103" s="288" t="inlineStr">
        <is>
          <t>Valor</t>
        </is>
      </c>
      <c r="F103" s="289" t="inlineStr">
        <is>
          <t>Peso</t>
        </is>
      </c>
      <c r="G103" s="290" t="inlineStr">
        <is>
          <t>Valor</t>
        </is>
      </c>
      <c r="H103" s="289" t="inlineStr">
        <is>
          <t>Peso</t>
        </is>
      </c>
    </row>
    <row r="104" ht="15" customHeight="1" s="261">
      <c r="B104" s="291" t="inlineStr">
        <is>
          <t>Jan/22</t>
        </is>
      </c>
      <c r="C104" s="292" t="inlineStr">
        <is>
          <t>421056686</t>
        </is>
      </c>
      <c r="D104" s="292" t="inlineStr">
        <is>
          <t>241640888</t>
        </is>
      </c>
      <c r="E104" s="260">
        <f>(C104-C98)/C98</f>
        <v/>
      </c>
      <c r="F104" s="260">
        <f>(D104-D98)/D98</f>
        <v/>
      </c>
      <c r="G104" s="260">
        <f>(C104-C87)/C87</f>
        <v/>
      </c>
      <c r="H104" s="260">
        <f>(D104-D87)/D87</f>
        <v/>
      </c>
    </row>
    <row r="105" ht="15" customHeight="1" s="261">
      <c r="B105" s="291" t="inlineStr">
        <is>
          <t>Fev/22</t>
        </is>
      </c>
      <c r="C105" s="292" t="inlineStr">
        <is>
          <t>435782318</t>
        </is>
      </c>
      <c r="D105" s="292" t="inlineStr">
        <is>
          <t>251559516</t>
        </is>
      </c>
      <c r="E105" s="260">
        <f>(C105-C104)/C104</f>
        <v/>
      </c>
      <c r="F105" s="260">
        <f>(D105-D104)/D104</f>
        <v/>
      </c>
      <c r="G105" s="260">
        <f>(C105-C88)/C88</f>
        <v/>
      </c>
      <c r="H105" s="260">
        <f>(D105-D88)/D88</f>
        <v/>
      </c>
    </row>
    <row r="106" ht="15" customHeight="1" s="261">
      <c r="B106" s="291" t="inlineStr">
        <is>
          <t>Mar/22</t>
        </is>
      </c>
      <c r="C106" s="292" t="inlineStr">
        <is>
          <t>561840105</t>
        </is>
      </c>
      <c r="D106" s="292" t="inlineStr">
        <is>
          <t>310145563</t>
        </is>
      </c>
      <c r="E106" s="260">
        <f>(C106-C105)/C105</f>
        <v/>
      </c>
      <c r="F106" s="260">
        <f>(D106-D105)/D105</f>
        <v/>
      </c>
      <c r="G106" s="260">
        <f>(C106-C89)/C89</f>
        <v/>
      </c>
      <c r="H106" s="260">
        <f>(D106-D89)/D89</f>
        <v/>
      </c>
    </row>
    <row r="107" ht="15" customHeight="1" s="261">
      <c r="B107" s="291" t="inlineStr">
        <is>
          <t>Abr/22</t>
        </is>
      </c>
      <c r="C107" s="292" t="inlineStr">
        <is>
          <t>562661059</t>
        </is>
      </c>
      <c r="D107" s="292" t="inlineStr">
        <is>
          <t>293085535</t>
        </is>
      </c>
      <c r="E107" s="260">
        <f>(C107-C106)/C106</f>
        <v/>
      </c>
      <c r="F107" s="260">
        <f>(D107-D106)/D106</f>
        <v/>
      </c>
      <c r="G107" s="260">
        <f>(C107-C90)/C90</f>
        <v/>
      </c>
      <c r="H107" s="260">
        <f>(D107-D90)/D90</f>
        <v/>
      </c>
    </row>
    <row r="108" ht="15" customHeight="1" s="261">
      <c r="B108" s="293" t="inlineStr">
        <is>
          <t>Mai/22</t>
        </is>
      </c>
      <c r="C108" s="292" t="inlineStr">
        <is>
          <t>630508894</t>
        </is>
      </c>
      <c r="D108" s="292" t="inlineStr">
        <is>
          <t>304043931</t>
        </is>
      </c>
      <c r="E108" s="260">
        <f>(C108-C107)/C107</f>
        <v/>
      </c>
      <c r="F108" s="260">
        <f>(D108-D107)/D107</f>
        <v/>
      </c>
      <c r="G108" s="260">
        <f>(C108-C91)/C91</f>
        <v/>
      </c>
      <c r="H108" s="260">
        <f>(D108-D91)/D91</f>
        <v/>
      </c>
    </row>
    <row r="109" ht="15" customHeight="1" s="261">
      <c r="B109" s="291" t="inlineStr">
        <is>
          <t>Jun/22</t>
        </is>
      </c>
      <c r="C109" s="292" t="inlineStr">
        <is>
          <t>661170405</t>
        </is>
      </c>
      <c r="D109" s="292" t="inlineStr">
        <is>
          <t>298034713</t>
        </is>
      </c>
      <c r="E109" s="260">
        <f>(C109-C108)/C108</f>
        <v/>
      </c>
      <c r="F109" s="260">
        <f>(D109-D108)/D108</f>
        <v/>
      </c>
      <c r="G109" s="260">
        <f>(C109-C92)/C92</f>
        <v/>
      </c>
      <c r="H109" s="260">
        <f>(D109-D92)/D92</f>
        <v/>
      </c>
    </row>
    <row r="110" ht="15" customHeight="1" s="261">
      <c r="B110" s="291" t="inlineStr">
        <is>
          <t>Jul/22</t>
        </is>
      </c>
      <c r="C110" s="292" t="n"/>
      <c r="D110" s="292" t="n"/>
      <c r="E110" s="260">
        <f>(C110-C109)/C109</f>
        <v/>
      </c>
      <c r="F110" s="260">
        <f>(D110-D109)/D109</f>
        <v/>
      </c>
      <c r="G110" s="260">
        <f>(C110-C93)/C93</f>
        <v/>
      </c>
      <c r="H110" s="260">
        <f>(D110-D93)/D93</f>
        <v/>
      </c>
    </row>
    <row r="111" ht="15" customHeight="1" s="261">
      <c r="B111" s="291" t="inlineStr">
        <is>
          <t>Ago/22</t>
        </is>
      </c>
      <c r="C111" s="292" t="n"/>
      <c r="D111" s="292" t="n"/>
      <c r="E111" s="260">
        <f>(C111-C110)/C110</f>
        <v/>
      </c>
      <c r="F111" s="260">
        <f>(D111-D110)/D110</f>
        <v/>
      </c>
      <c r="G111" s="260">
        <f>(C111-C94)/C94</f>
        <v/>
      </c>
      <c r="H111" s="260">
        <f>(D111-D94)/D94</f>
        <v/>
      </c>
    </row>
    <row r="112" ht="15" customHeight="1" s="261">
      <c r="B112" s="291" t="inlineStr">
        <is>
          <t>Set/22</t>
        </is>
      </c>
      <c r="C112" s="295" t="n"/>
      <c r="D112" s="295" t="n"/>
      <c r="E112" s="260">
        <f>(C112-C111)/C111</f>
        <v/>
      </c>
      <c r="F112" s="260">
        <f>(D112-D111)/D111</f>
        <v/>
      </c>
      <c r="G112" s="260">
        <f>(C112-C95)/C95</f>
        <v/>
      </c>
      <c r="H112" s="260">
        <f>(D112-D95)/D95</f>
        <v/>
      </c>
    </row>
    <row r="113" ht="15" customHeight="1" s="261">
      <c r="B113" s="291" t="inlineStr">
        <is>
          <t>Out/22</t>
        </is>
      </c>
      <c r="C113" s="292" t="n"/>
      <c r="D113" s="292" t="n"/>
      <c r="E113" s="260">
        <f>(C113-C112)/C112</f>
        <v/>
      </c>
      <c r="F113" s="260">
        <f>(D113-D112)/D112</f>
        <v/>
      </c>
      <c r="G113" s="260">
        <f>(C113-C96)/C96</f>
        <v/>
      </c>
      <c r="H113" s="260">
        <f>(D113-D96)/D96</f>
        <v/>
      </c>
    </row>
    <row r="114" ht="15" customHeight="1" s="261">
      <c r="B114" s="291" t="inlineStr">
        <is>
          <t>Nov/22</t>
        </is>
      </c>
      <c r="C114" s="292" t="n"/>
      <c r="D114" s="292" t="n"/>
      <c r="E114" s="260">
        <f>(C114-C113)/C113</f>
        <v/>
      </c>
      <c r="F114" s="260">
        <f>(D114-D113)/D113</f>
        <v/>
      </c>
      <c r="G114" s="260">
        <f>(C114-C97)/C97</f>
        <v/>
      </c>
      <c r="H114" s="260">
        <f>(D114-D97)/D97</f>
        <v/>
      </c>
    </row>
    <row r="115" ht="15" customHeight="1" s="261">
      <c r="B115" s="291" t="inlineStr">
        <is>
          <t>Dez/22</t>
        </is>
      </c>
      <c r="C115" s="292" t="n"/>
      <c r="D115" s="292" t="n"/>
      <c r="E115" s="260">
        <f>(C115-C114)/C114</f>
        <v/>
      </c>
      <c r="F115" s="260">
        <f>(D115-D114)/D114</f>
        <v/>
      </c>
      <c r="G115" s="260">
        <f>(C115-C98)/C98</f>
        <v/>
      </c>
      <c r="H115" s="260">
        <f>(D115-D98)/D98</f>
        <v/>
      </c>
    </row>
    <row r="116" ht="15" customHeight="1" s="261">
      <c r="B116" s="266" t="n"/>
      <c r="C116" s="292" t="n"/>
      <c r="D116" s="292" t="n"/>
    </row>
    <row r="117" ht="15" customHeight="1" s="261">
      <c r="B117" s="296" t="inlineStr">
        <is>
          <t>Acumulado no ano:</t>
        </is>
      </c>
      <c r="C117" s="297">
        <f>SUM(C104:C115)</f>
        <v/>
      </c>
      <c r="D117" s="298">
        <f>SUM(D104:D115)</f>
        <v/>
      </c>
      <c r="E117" s="266" t="n"/>
      <c r="F117" s="266" t="n"/>
      <c r="G117" s="266" t="n"/>
      <c r="H117" s="266" t="n"/>
    </row>
    <row r="119" ht="13.5" customHeight="1" s="261">
      <c r="B119" s="300">
        <f>FRANGOS!B40</f>
        <v/>
      </c>
      <c r="C119" s="260">
        <f>(C117/(C87+C88+C89+C90+C91+C92))-1</f>
        <v/>
      </c>
      <c r="D119" s="260">
        <f>(D117/(D87+D88+D89+D90+D91+D92))-1</f>
        <v/>
      </c>
    </row>
    <row r="162" ht="19.5" customHeight="1" s="261">
      <c r="A162" s="264" t="inlineStr">
        <is>
          <t>SANTA CATARINA</t>
        </is>
      </c>
      <c r="B162" s="397" t="n"/>
    </row>
    <row r="163" ht="17.25" customHeight="1" s="261">
      <c r="B163" s="265" t="n">
        <v>2018</v>
      </c>
      <c r="C163" s="266" t="n"/>
      <c r="D163" s="266" t="n"/>
      <c r="F163" s="265" t="n">
        <v>2019</v>
      </c>
      <c r="G163" s="266" t="n"/>
      <c r="H163" s="266" t="n"/>
      <c r="L163" s="265" t="n">
        <v>2020</v>
      </c>
      <c r="M163" s="266" t="n"/>
      <c r="N163" s="266" t="n"/>
    </row>
    <row r="164" ht="15" customHeight="1" s="261">
      <c r="B164" s="268" t="n"/>
      <c r="C164" s="269" t="inlineStr">
        <is>
          <t>US$</t>
        </is>
      </c>
      <c r="D164" s="269" t="inlineStr">
        <is>
          <t>Kg</t>
        </is>
      </c>
      <c r="F164" s="268" t="n"/>
      <c r="G164" s="269" t="inlineStr">
        <is>
          <t>US$</t>
        </is>
      </c>
      <c r="H164" s="269" t="inlineStr">
        <is>
          <t>Kg</t>
        </is>
      </c>
      <c r="L164" s="268" t="n"/>
      <c r="M164" s="269" t="inlineStr">
        <is>
          <t>US$</t>
        </is>
      </c>
      <c r="N164" s="269" t="inlineStr">
        <is>
          <t>Kg</t>
        </is>
      </c>
    </row>
    <row r="165" ht="15" customHeight="1" s="261">
      <c r="B165" s="271" t="inlineStr">
        <is>
          <t>Jan/18</t>
        </is>
      </c>
      <c r="C165" s="260" t="n">
        <v>681998</v>
      </c>
      <c r="D165" s="260" t="n">
        <v>268378</v>
      </c>
      <c r="F165" s="271" t="inlineStr">
        <is>
          <t>Jan/19</t>
        </is>
      </c>
      <c r="G165" s="260" t="n">
        <v>693726</v>
      </c>
      <c r="H165" s="260" t="n">
        <v>254499</v>
      </c>
      <c r="L165" s="271" t="inlineStr">
        <is>
          <t>Jan/20</t>
        </is>
      </c>
      <c r="M165" s="260" t="n">
        <v>721446</v>
      </c>
      <c r="N165" s="260" t="n">
        <v>316984</v>
      </c>
    </row>
    <row r="166" ht="15" customHeight="1" s="261">
      <c r="B166" s="271" t="inlineStr">
        <is>
          <t>Fev/18</t>
        </is>
      </c>
      <c r="C166" s="260" t="n">
        <v>723884</v>
      </c>
      <c r="D166" s="260" t="n">
        <v>272874</v>
      </c>
      <c r="F166" s="271" t="inlineStr">
        <is>
          <t>Fev/19</t>
        </is>
      </c>
      <c r="G166" s="260" t="n">
        <v>700494</v>
      </c>
      <c r="H166" s="260" t="n">
        <v>278677</v>
      </c>
      <c r="L166" s="271" t="inlineStr">
        <is>
          <t>Fev/20</t>
        </is>
      </c>
      <c r="M166" s="260" t="n">
        <v>764275</v>
      </c>
      <c r="N166" s="260" t="n">
        <v>294114</v>
      </c>
    </row>
    <row r="167" ht="15" customHeight="1" s="261">
      <c r="B167" s="271" t="inlineStr">
        <is>
          <t>Mar/18</t>
        </is>
      </c>
      <c r="C167" s="260" t="n">
        <v>825263</v>
      </c>
      <c r="D167" s="260" t="n">
        <v>289016</v>
      </c>
      <c r="F167" s="271" t="inlineStr">
        <is>
          <t>Mar/19</t>
        </is>
      </c>
      <c r="G167" s="260" t="n">
        <v>585748</v>
      </c>
      <c r="H167" s="260" t="n">
        <v>200421</v>
      </c>
      <c r="L167" s="271" t="inlineStr">
        <is>
          <t>Mar/20</t>
        </is>
      </c>
      <c r="M167" s="260" t="n">
        <v>675999</v>
      </c>
      <c r="N167" s="260" t="n">
        <v>250389</v>
      </c>
    </row>
    <row r="168" ht="15" customHeight="1" s="261">
      <c r="B168" s="271" t="inlineStr">
        <is>
          <t>Abr/18</t>
        </is>
      </c>
      <c r="C168" s="260" t="n">
        <v>221859</v>
      </c>
      <c r="D168" s="260" t="n">
        <v>79252</v>
      </c>
      <c r="F168" s="271" t="inlineStr">
        <is>
          <t>Abr/19</t>
        </is>
      </c>
      <c r="G168" s="260" t="n">
        <v>459693</v>
      </c>
      <c r="H168" s="260" t="n">
        <v>173162</v>
      </c>
      <c r="L168" s="271" t="inlineStr">
        <is>
          <t>Abr/20</t>
        </is>
      </c>
      <c r="M168" s="260" t="n">
        <v>441628</v>
      </c>
      <c r="N168" s="260" t="n">
        <v>158750</v>
      </c>
    </row>
    <row r="169" ht="15" customHeight="1" s="261">
      <c r="B169" s="271" t="inlineStr">
        <is>
          <t>Mai/18</t>
        </is>
      </c>
      <c r="C169" s="260" t="n">
        <v>274264</v>
      </c>
      <c r="D169" s="260" t="n">
        <v>101813</v>
      </c>
      <c r="F169" s="271" t="inlineStr">
        <is>
          <t>Mai/19</t>
        </is>
      </c>
      <c r="G169" s="260" t="n">
        <v>924594</v>
      </c>
      <c r="H169" s="260" t="n">
        <v>315938</v>
      </c>
      <c r="L169" s="271" t="inlineStr">
        <is>
          <t>Mai/20</t>
        </is>
      </c>
      <c r="M169" s="260" t="n">
        <v>908214</v>
      </c>
      <c r="N169" s="260" t="n">
        <v>399586</v>
      </c>
    </row>
    <row r="170" ht="15" customHeight="1" s="261">
      <c r="B170" s="271" t="inlineStr">
        <is>
          <t>Jun/18</t>
        </is>
      </c>
      <c r="C170" s="260" t="n">
        <v>73546</v>
      </c>
      <c r="D170" s="260" t="n">
        <v>26001</v>
      </c>
      <c r="F170" s="271" t="inlineStr">
        <is>
          <t>Jun/19</t>
        </is>
      </c>
      <c r="G170" s="260" t="n">
        <v>460517</v>
      </c>
      <c r="H170" s="260" t="n">
        <v>196180</v>
      </c>
      <c r="L170" s="271" t="inlineStr">
        <is>
          <t>Jun/20</t>
        </is>
      </c>
      <c r="M170" s="260" t="n">
        <v>303580</v>
      </c>
      <c r="N170" s="260" t="n">
        <v>106413</v>
      </c>
    </row>
    <row r="171" ht="15" customHeight="1" s="261">
      <c r="B171" s="271" t="inlineStr">
        <is>
          <t>Jul/18</t>
        </is>
      </c>
      <c r="C171" s="260" t="n">
        <v>936656</v>
      </c>
      <c r="D171" s="260" t="n">
        <v>324172</v>
      </c>
      <c r="F171" s="271" t="inlineStr">
        <is>
          <t>Jul/19</t>
        </is>
      </c>
      <c r="G171" s="260" t="n">
        <v>567362</v>
      </c>
      <c r="H171" s="260" t="n">
        <v>254185</v>
      </c>
      <c r="L171" s="271" t="inlineStr">
        <is>
          <t>Jul/20</t>
        </is>
      </c>
      <c r="M171" s="260" t="n">
        <v>526037</v>
      </c>
      <c r="N171" s="260" t="n">
        <v>191697</v>
      </c>
    </row>
    <row r="172" ht="15" customHeight="1" s="261">
      <c r="B172" s="271" t="inlineStr">
        <is>
          <t>Ago/18</t>
        </is>
      </c>
      <c r="C172" s="260" t="n">
        <v>1012120</v>
      </c>
      <c r="D172" s="260" t="n">
        <v>348541</v>
      </c>
      <c r="F172" s="271" t="inlineStr">
        <is>
          <t>Ago/19</t>
        </is>
      </c>
      <c r="G172" s="260" t="n">
        <v>579754</v>
      </c>
      <c r="H172" s="260" t="n">
        <v>199389</v>
      </c>
      <c r="L172" s="271" t="inlineStr">
        <is>
          <t>Ago/20</t>
        </is>
      </c>
      <c r="M172" s="260" t="n">
        <v>891751</v>
      </c>
      <c r="N172" s="260" t="n">
        <v>333496</v>
      </c>
    </row>
    <row r="173" ht="15" customHeight="1" s="261">
      <c r="B173" s="271" t="inlineStr">
        <is>
          <t>Set/18</t>
        </is>
      </c>
      <c r="C173" s="260" t="n">
        <v>477820</v>
      </c>
      <c r="D173" s="260" t="n">
        <v>173306</v>
      </c>
      <c r="F173" s="271" t="inlineStr">
        <is>
          <t>Set/19</t>
        </is>
      </c>
      <c r="G173" s="260" t="n">
        <v>998456</v>
      </c>
      <c r="H173" s="260" t="n">
        <v>369839</v>
      </c>
      <c r="L173" s="271" t="inlineStr">
        <is>
          <t>Set/20</t>
        </is>
      </c>
      <c r="M173" s="260" t="n">
        <v>1212158</v>
      </c>
      <c r="N173" s="260" t="n">
        <v>464406</v>
      </c>
    </row>
    <row r="174" ht="15" customHeight="1" s="261">
      <c r="B174" s="271" t="inlineStr">
        <is>
          <t>Out/18</t>
        </is>
      </c>
      <c r="C174" s="260" t="n">
        <v>1316220</v>
      </c>
      <c r="D174" s="260" t="n">
        <v>496862</v>
      </c>
      <c r="F174" s="271" t="inlineStr">
        <is>
          <t>Out/19</t>
        </is>
      </c>
      <c r="G174" s="260" t="n">
        <v>642538</v>
      </c>
      <c r="H174" s="260" t="n">
        <v>250442</v>
      </c>
      <c r="L174" s="271" t="inlineStr">
        <is>
          <t>Out/20</t>
        </is>
      </c>
      <c r="M174" s="260" t="n">
        <v>1031128</v>
      </c>
      <c r="N174" s="260" t="n">
        <v>378290</v>
      </c>
    </row>
    <row r="175" ht="15" customHeight="1" s="261">
      <c r="B175" s="271" t="inlineStr">
        <is>
          <t>Nov/18</t>
        </is>
      </c>
      <c r="C175" s="260" t="n">
        <v>767743</v>
      </c>
      <c r="D175" s="260" t="n">
        <v>266811</v>
      </c>
      <c r="F175" s="271" t="inlineStr">
        <is>
          <t>Nov/19</t>
        </is>
      </c>
      <c r="G175" s="260" t="n">
        <v>889217</v>
      </c>
      <c r="H175" s="260" t="n">
        <v>345166</v>
      </c>
      <c r="L175" s="271" t="inlineStr">
        <is>
          <t>Nov/20</t>
        </is>
      </c>
      <c r="M175" s="260" t="n">
        <v>854148</v>
      </c>
      <c r="N175" s="260" t="n">
        <v>309572</v>
      </c>
    </row>
    <row r="176" ht="15" customHeight="1" s="261">
      <c r="B176" s="271" t="inlineStr">
        <is>
          <t>Dez/18</t>
        </is>
      </c>
      <c r="C176" s="260" t="n">
        <v>632820</v>
      </c>
      <c r="D176" s="260" t="n">
        <v>292617</v>
      </c>
      <c r="F176" s="271" t="inlineStr">
        <is>
          <t>Dez/19</t>
        </is>
      </c>
      <c r="G176" s="260" t="n">
        <v>634544</v>
      </c>
      <c r="H176" s="260" t="n">
        <v>238581</v>
      </c>
      <c r="L176" s="271" t="inlineStr">
        <is>
          <t>Dez/20</t>
        </is>
      </c>
      <c r="M176" s="260" t="n">
        <v>826750</v>
      </c>
      <c r="N176" s="260" t="n">
        <v>303740</v>
      </c>
    </row>
    <row r="177" ht="13.5" customHeight="1" s="261">
      <c r="B177" s="457" t="inlineStr">
        <is>
          <t>TOTAL</t>
        </is>
      </c>
      <c r="C177" s="275">
        <f>SUM(C165:C176)</f>
        <v/>
      </c>
      <c r="D177" s="260">
        <f>SUM(D165:D176)</f>
        <v/>
      </c>
      <c r="F177" s="457" t="inlineStr">
        <is>
          <t>TOTAL</t>
        </is>
      </c>
      <c r="G177" s="275">
        <f>SUM(G165:G176)</f>
        <v/>
      </c>
      <c r="H177" s="260">
        <f>SUM(H165:H176)</f>
        <v/>
      </c>
      <c r="L177" s="457" t="inlineStr">
        <is>
          <t>TOTAL</t>
        </is>
      </c>
      <c r="M177" s="275">
        <f>SUM(M165:M176)</f>
        <v/>
      </c>
      <c r="N177" s="260">
        <f>SUM(N165:N176)</f>
        <v/>
      </c>
    </row>
    <row r="182" ht="26.25" customHeight="1" s="261">
      <c r="A182" s="370" t="inlineStr">
        <is>
          <t>BRASIL</t>
        </is>
      </c>
      <c r="B182" s="465" t="n"/>
    </row>
    <row r="183" ht="17.25" customHeight="1" s="261">
      <c r="B183" s="265" t="n">
        <v>2018</v>
      </c>
      <c r="C183" s="266" t="n"/>
      <c r="D183" s="266" t="n"/>
      <c r="F183" s="265" t="n">
        <v>2019</v>
      </c>
      <c r="G183" s="266" t="n"/>
      <c r="H183" s="266" t="n"/>
      <c r="L183" s="265" t="n">
        <v>2020</v>
      </c>
      <c r="M183" s="266" t="n"/>
      <c r="N183" s="266" t="n"/>
    </row>
    <row r="184" ht="15" customHeight="1" s="261">
      <c r="B184" s="268" t="n"/>
      <c r="C184" s="269" t="inlineStr">
        <is>
          <t>US$</t>
        </is>
      </c>
      <c r="D184" s="269" t="inlineStr">
        <is>
          <t>Kg</t>
        </is>
      </c>
      <c r="F184" s="268" t="n"/>
      <c r="G184" s="269" t="inlineStr">
        <is>
          <t>US$</t>
        </is>
      </c>
      <c r="H184" s="269" t="inlineStr">
        <is>
          <t>Kg</t>
        </is>
      </c>
      <c r="L184" s="268" t="n"/>
      <c r="M184" s="269" t="inlineStr">
        <is>
          <t>US$</t>
        </is>
      </c>
      <c r="N184" s="269" t="inlineStr">
        <is>
          <t>Kg</t>
        </is>
      </c>
    </row>
    <row r="185" ht="15" customHeight="1" s="261">
      <c r="B185" s="271" t="inlineStr">
        <is>
          <t>Jan/18</t>
        </is>
      </c>
      <c r="C185" s="260" t="n">
        <v>681998</v>
      </c>
      <c r="D185" s="260" t="n">
        <v>268378</v>
      </c>
      <c r="F185" s="271" t="inlineStr">
        <is>
          <t>Jan/19</t>
        </is>
      </c>
      <c r="G185" s="260" t="n">
        <v>696853</v>
      </c>
      <c r="H185" s="260" t="n">
        <v>254949</v>
      </c>
      <c r="L185" s="271" t="inlineStr">
        <is>
          <t>Jan/20</t>
        </is>
      </c>
      <c r="M185" s="260" t="n">
        <v>726696</v>
      </c>
      <c r="N185" s="260" t="n">
        <v>317829</v>
      </c>
    </row>
    <row r="186" ht="15" customHeight="1" s="261">
      <c r="B186" s="271" t="inlineStr">
        <is>
          <t>Fev/18</t>
        </is>
      </c>
      <c r="C186" s="260" t="n">
        <v>723884</v>
      </c>
      <c r="D186" s="260" t="n">
        <v>272874</v>
      </c>
      <c r="F186" s="271" t="inlineStr">
        <is>
          <t>Fev/19</t>
        </is>
      </c>
      <c r="G186" s="260" t="n">
        <v>703334</v>
      </c>
      <c r="H186" s="260" t="n">
        <v>279395</v>
      </c>
      <c r="L186" s="271" t="inlineStr">
        <is>
          <t>Fev/20</t>
        </is>
      </c>
      <c r="M186" s="260" t="n">
        <v>768225</v>
      </c>
      <c r="N186" s="260" t="n">
        <v>294674</v>
      </c>
    </row>
    <row r="187" ht="15" customHeight="1" s="261">
      <c r="B187" s="271" t="inlineStr">
        <is>
          <t>Mar/18</t>
        </is>
      </c>
      <c r="C187" s="260" t="n">
        <v>875613</v>
      </c>
      <c r="D187" s="260" t="n">
        <v>316016</v>
      </c>
      <c r="F187" s="271" t="inlineStr">
        <is>
          <t>Mar/19</t>
        </is>
      </c>
      <c r="G187" s="260" t="n">
        <v>588524</v>
      </c>
      <c r="H187" s="260" t="n">
        <v>200835</v>
      </c>
      <c r="L187" s="271" t="inlineStr">
        <is>
          <t>Mar/20</t>
        </is>
      </c>
      <c r="M187" s="260" t="n">
        <v>678265</v>
      </c>
      <c r="N187" s="260" t="n">
        <v>250741</v>
      </c>
    </row>
    <row r="188" ht="15" customHeight="1" s="261">
      <c r="B188" s="271" t="inlineStr">
        <is>
          <t>Abr/18</t>
        </is>
      </c>
      <c r="C188" s="260" t="n">
        <v>221859</v>
      </c>
      <c r="D188" s="260" t="n">
        <v>79252</v>
      </c>
      <c r="F188" s="271" t="inlineStr">
        <is>
          <t>Abr/19</t>
        </is>
      </c>
      <c r="G188" s="260" t="n">
        <v>464480</v>
      </c>
      <c r="H188" s="260" t="n">
        <v>173765</v>
      </c>
      <c r="L188" s="271" t="inlineStr">
        <is>
          <t>Abr/20</t>
        </is>
      </c>
      <c r="M188" s="260" t="n">
        <v>444367</v>
      </c>
      <c r="N188" s="260" t="n">
        <v>159186</v>
      </c>
    </row>
    <row r="189" ht="15" customHeight="1" s="261">
      <c r="B189" s="271" t="inlineStr">
        <is>
          <t>Mai/18</t>
        </is>
      </c>
      <c r="C189" s="260" t="n">
        <v>274264</v>
      </c>
      <c r="D189" s="260" t="n">
        <v>101813</v>
      </c>
      <c r="F189" s="271" t="inlineStr">
        <is>
          <t>Mai/19</t>
        </is>
      </c>
      <c r="G189" s="260" t="n">
        <v>927504</v>
      </c>
      <c r="H189" s="260" t="n">
        <v>316390</v>
      </c>
      <c r="L189" s="271" t="inlineStr">
        <is>
          <t>Mai/20</t>
        </is>
      </c>
      <c r="M189" s="260" t="n">
        <v>910988</v>
      </c>
      <c r="N189" s="260" t="n">
        <v>399971</v>
      </c>
    </row>
    <row r="190" ht="15" customHeight="1" s="261">
      <c r="B190" s="271" t="inlineStr">
        <is>
          <t>Jun/18</t>
        </is>
      </c>
      <c r="C190" s="260" t="n">
        <v>73546</v>
      </c>
      <c r="D190" s="260" t="n">
        <v>26001</v>
      </c>
      <c r="F190" s="271" t="inlineStr">
        <is>
          <t>Jun/19</t>
        </is>
      </c>
      <c r="G190" s="260" t="n">
        <v>461933</v>
      </c>
      <c r="H190" s="260" t="n">
        <v>196369</v>
      </c>
      <c r="L190" s="271" t="inlineStr">
        <is>
          <t>Jun/20</t>
        </is>
      </c>
      <c r="M190" s="260" t="n">
        <v>307606</v>
      </c>
      <c r="N190" s="260" t="n">
        <v>107000</v>
      </c>
    </row>
    <row r="191" ht="15" customHeight="1" s="261">
      <c r="B191" s="271" t="inlineStr">
        <is>
          <t>Jul/18</t>
        </is>
      </c>
      <c r="C191" s="260" t="n">
        <v>936656</v>
      </c>
      <c r="D191" s="260" t="n">
        <v>324172</v>
      </c>
      <c r="F191" s="271" t="inlineStr">
        <is>
          <t>Jul/19</t>
        </is>
      </c>
      <c r="G191" s="260" t="n">
        <v>570406</v>
      </c>
      <c r="H191" s="260" t="n">
        <v>254627</v>
      </c>
      <c r="L191" s="271" t="inlineStr">
        <is>
          <t>Jul/20</t>
        </is>
      </c>
      <c r="M191" s="260" t="n">
        <v>528462</v>
      </c>
      <c r="N191" s="260" t="n">
        <v>192069</v>
      </c>
    </row>
    <row r="192" ht="15" customHeight="1" s="261">
      <c r="B192" s="271" t="inlineStr">
        <is>
          <t>Ago/18</t>
        </is>
      </c>
      <c r="C192" s="260" t="n">
        <v>1012120</v>
      </c>
      <c r="D192" s="260" t="n">
        <v>348541</v>
      </c>
      <c r="F192" s="271" t="inlineStr">
        <is>
          <t>Ago/19</t>
        </is>
      </c>
      <c r="G192" s="260" t="n">
        <v>584032</v>
      </c>
      <c r="H192" s="260" t="n">
        <v>199985</v>
      </c>
      <c r="L192" s="271" t="inlineStr">
        <is>
          <t>Ago/20</t>
        </is>
      </c>
      <c r="M192" s="260" t="n">
        <v>897330</v>
      </c>
      <c r="N192" s="260" t="n">
        <v>334437</v>
      </c>
    </row>
    <row r="193" ht="15" customHeight="1" s="261">
      <c r="B193" s="271" t="inlineStr">
        <is>
          <t>Set/18</t>
        </is>
      </c>
      <c r="C193" s="260" t="n">
        <v>478020</v>
      </c>
      <c r="D193" s="260" t="n">
        <v>173327</v>
      </c>
      <c r="F193" s="271" t="inlineStr">
        <is>
          <t>Set/19</t>
        </is>
      </c>
      <c r="G193" s="260" t="n">
        <v>1002783</v>
      </c>
      <c r="H193" s="260" t="n">
        <v>370465</v>
      </c>
      <c r="L193" s="271" t="inlineStr">
        <is>
          <t>Set/20</t>
        </is>
      </c>
      <c r="M193" s="260" t="n">
        <v>1218109</v>
      </c>
      <c r="N193" s="260" t="n">
        <v>465332</v>
      </c>
    </row>
    <row r="194" ht="15" customHeight="1" s="261">
      <c r="B194" s="271" t="inlineStr">
        <is>
          <t>Out/18</t>
        </is>
      </c>
      <c r="C194" s="260" t="n">
        <v>1318689</v>
      </c>
      <c r="D194" s="260" t="n">
        <v>497163</v>
      </c>
      <c r="F194" s="271" t="inlineStr">
        <is>
          <t>Out/19</t>
        </is>
      </c>
      <c r="G194" s="260" t="n">
        <v>645777</v>
      </c>
      <c r="H194" s="260" t="n">
        <v>250890</v>
      </c>
      <c r="L194" s="271" t="inlineStr">
        <is>
          <t>Out/20</t>
        </is>
      </c>
      <c r="M194" s="260" t="n">
        <v>1035123</v>
      </c>
      <c r="N194" s="260" t="n">
        <v>378927</v>
      </c>
    </row>
    <row r="195" ht="15" customHeight="1" s="261">
      <c r="B195" s="271" t="inlineStr">
        <is>
          <t>Nov/18</t>
        </is>
      </c>
      <c r="C195" s="260" t="n">
        <v>770222</v>
      </c>
      <c r="D195" s="260" t="n">
        <v>267304</v>
      </c>
      <c r="F195" s="271" t="inlineStr">
        <is>
          <t>Nov/19</t>
        </is>
      </c>
      <c r="G195" s="260" t="n">
        <v>893316</v>
      </c>
      <c r="H195" s="260" t="n">
        <v>345638</v>
      </c>
      <c r="L195" s="271" t="inlineStr">
        <is>
          <t>Nov/20</t>
        </is>
      </c>
      <c r="M195" s="260" t="n">
        <v>858394</v>
      </c>
      <c r="N195" s="260" t="n">
        <v>310318</v>
      </c>
    </row>
    <row r="196" ht="15" customHeight="1" s="261">
      <c r="B196" s="271" t="inlineStr">
        <is>
          <t>Dez/18</t>
        </is>
      </c>
      <c r="C196" s="260" t="n">
        <v>637200</v>
      </c>
      <c r="D196" s="260" t="n">
        <v>293314</v>
      </c>
      <c r="F196" s="271" t="inlineStr">
        <is>
          <t>Dez/19</t>
        </is>
      </c>
      <c r="G196" s="260" t="n">
        <v>638240</v>
      </c>
      <c r="H196" s="260" t="n">
        <v>239040</v>
      </c>
      <c r="L196" s="271" t="inlineStr">
        <is>
          <t>Dez/20</t>
        </is>
      </c>
      <c r="M196" s="260" t="n">
        <v>831901</v>
      </c>
      <c r="N196" s="260" t="n">
        <v>304540</v>
      </c>
    </row>
    <row r="197" ht="15" customHeight="1" s="261">
      <c r="B197" s="274" t="inlineStr">
        <is>
          <t>TOTAL</t>
        </is>
      </c>
      <c r="C197" s="275">
        <f>SUM(C185:C196)</f>
        <v/>
      </c>
      <c r="D197" s="260">
        <f>SUM(D185:D196)</f>
        <v/>
      </c>
      <c r="F197" s="274" t="inlineStr">
        <is>
          <t>TOTAL</t>
        </is>
      </c>
      <c r="G197" s="275">
        <f>SUM(G185:G196)</f>
        <v/>
      </c>
      <c r="H197" s="260">
        <f>SUM(H185:H196)</f>
        <v/>
      </c>
      <c r="L197" s="274" t="inlineStr">
        <is>
          <t>TOTAL</t>
        </is>
      </c>
      <c r="M197" s="275">
        <f>SUM(M185:M196)</f>
        <v/>
      </c>
      <c r="N197" s="260">
        <f>SUM(N185:N196)</f>
        <v/>
      </c>
    </row>
  </sheetData>
  <mergeCells count="13">
    <mergeCell ref="E22:F23"/>
    <mergeCell ref="G22:H23"/>
    <mergeCell ref="B61:C61"/>
    <mergeCell ref="E61:F61"/>
    <mergeCell ref="H61:I61"/>
    <mergeCell ref="M61:N61"/>
    <mergeCell ref="P61:Q61"/>
    <mergeCell ref="S61:T61"/>
    <mergeCell ref="X61:Y61"/>
    <mergeCell ref="AA61:AB61"/>
    <mergeCell ref="AD61:AE61"/>
    <mergeCell ref="E101:F102"/>
    <mergeCell ref="G101:H102"/>
  </mergeCells>
  <conditionalFormatting sqref="G106:H106">
    <cfRule type="cellIs" rank="0" priority="2" equalAverage="0" operator="lessThan" aboveAverage="0" dxfId="1" text="" percent="0" bottom="0">
      <formula>0</formula>
    </cfRule>
    <cfRule type="cellIs" rank="0" priority="3" equalAverage="0" operator="lessThan" aboveAverage="0" dxfId="2" text="" percent="0" bottom="0">
      <formula>0</formula>
    </cfRule>
    <cfRule type="cellIs" rank="0" priority="4" equalAverage="0" operator="greaterThan" aboveAverage="0" dxfId="0" text="" percent="0" bottom="0">
      <formula>0</formula>
    </cfRule>
  </conditionalFormatting>
  <conditionalFormatting sqref="E107:H107">
    <cfRule type="cellIs" rank="0" priority="5" equalAverage="0" operator="lessThan" aboveAverage="0" dxfId="1" text="" percent="0" bottom="0">
      <formula>0</formula>
    </cfRule>
    <cfRule type="cellIs" rank="0" priority="6" equalAverage="0" operator="lessThan" aboveAverage="0" dxfId="2" text="" percent="0" bottom="0">
      <formula>0</formula>
    </cfRule>
    <cfRule type="cellIs" rank="0" priority="7" equalAverage="0" operator="greaterThan" aboveAverage="0" dxfId="0" text="" percent="0" bottom="0">
      <formula>0</formula>
    </cfRule>
  </conditionalFormatting>
  <conditionalFormatting sqref="G105:H105">
    <cfRule type="cellIs" rank="0" priority="8" equalAverage="0" operator="lessThan" aboveAverage="0" dxfId="1" text="" percent="0" bottom="0">
      <formula>0</formula>
    </cfRule>
    <cfRule type="cellIs" rank="0" priority="9" equalAverage="0" operator="lessThan" aboveAverage="0" dxfId="2" text="" percent="0" bottom="0">
      <formula>0</formula>
    </cfRule>
    <cfRule type="cellIs" rank="0" priority="10" equalAverage="0" operator="greaterThan" aboveAverage="0" dxfId="0" text="" percent="0" bottom="0">
      <formula>0</formula>
    </cfRule>
  </conditionalFormatting>
  <conditionalFormatting sqref="G104:H104">
    <cfRule type="cellIs" rank="0" priority="11" equalAverage="0" operator="lessThan" aboveAverage="0" dxfId="1" text="" percent="0" bottom="0">
      <formula>0</formula>
    </cfRule>
    <cfRule type="cellIs" rank="0" priority="12" equalAverage="0" operator="lessThan" aboveAverage="0" dxfId="2" text="" percent="0" bottom="0">
      <formula>0</formula>
    </cfRule>
    <cfRule type="cellIs" rank="0" priority="13" equalAverage="0" operator="greaterThan" aboveAverage="0" dxfId="0" text="" percent="0" bottom="0">
      <formula>0</formula>
    </cfRule>
  </conditionalFormatting>
  <conditionalFormatting sqref="E104:F104">
    <cfRule type="cellIs" rank="0" priority="14" equalAverage="0" operator="lessThan" aboveAverage="0" dxfId="1" text="" percent="0" bottom="0">
      <formula>0</formula>
    </cfRule>
    <cfRule type="cellIs" rank="0" priority="15" equalAverage="0" operator="lessThan" aboveAverage="0" dxfId="2" text="" percent="0" bottom="0">
      <formula>0</formula>
    </cfRule>
    <cfRule type="cellIs" rank="0" priority="16" equalAverage="0" operator="greaterThan" aboveAverage="0" dxfId="0" text="" percent="0" bottom="0">
      <formula>0</formula>
    </cfRule>
  </conditionalFormatting>
  <conditionalFormatting sqref="E105:F105">
    <cfRule type="cellIs" rank="0" priority="17" equalAverage="0" operator="lessThan" aboveAverage="0" dxfId="1" text="" percent="0" bottom="0">
      <formula>0</formula>
    </cfRule>
    <cfRule type="cellIs" rank="0" priority="18" equalAverage="0" operator="lessThan" aboveAverage="0" dxfId="2" text="" percent="0" bottom="0">
      <formula>0</formula>
    </cfRule>
    <cfRule type="cellIs" rank="0" priority="19" equalAverage="0" operator="greaterThan" aboveAverage="0" dxfId="0" text="" percent="0" bottom="0">
      <formula>0</formula>
    </cfRule>
  </conditionalFormatting>
  <conditionalFormatting sqref="E106:F106">
    <cfRule type="cellIs" rank="0" priority="20" equalAverage="0" operator="lessThan" aboveAverage="0" dxfId="1" text="" percent="0" bottom="0">
      <formula>0</formula>
    </cfRule>
    <cfRule type="cellIs" rank="0" priority="21" equalAverage="0" operator="lessThan" aboveAverage="0" dxfId="2" text="" percent="0" bottom="0">
      <formula>0</formula>
    </cfRule>
    <cfRule type="cellIs" rank="0" priority="22" equalAverage="0" operator="greaterThan" aboveAverage="0" dxfId="0" text="" percent="0" bottom="0">
      <formula>0</formula>
    </cfRule>
  </conditionalFormatting>
  <conditionalFormatting sqref="G107:H107">
    <cfRule type="cellIs" rank="0" priority="23" equalAverage="0" operator="lessThan" aboveAverage="0" dxfId="1" text="" percent="0" bottom="0">
      <formula>0</formula>
    </cfRule>
    <cfRule type="cellIs" rank="0" priority="24" equalAverage="0" operator="lessThan" aboveAverage="0" dxfId="2" text="" percent="0" bottom="0">
      <formula>0</formula>
    </cfRule>
    <cfRule type="cellIs" rank="0" priority="25" equalAverage="0" operator="greaterThan" aboveAverage="0" dxfId="0" text="" percent="0" bottom="0">
      <formula>0</formula>
    </cfRule>
  </conditionalFormatting>
  <conditionalFormatting sqref="E108:H108">
    <cfRule type="cellIs" rank="0" priority="26" equalAverage="0" operator="lessThan" aboveAverage="0" dxfId="1" text="" percent="0" bottom="0">
      <formula>0</formula>
    </cfRule>
    <cfRule type="cellIs" rank="0" priority="27" equalAverage="0" operator="lessThan" aboveAverage="0" dxfId="2" text="" percent="0" bottom="0">
      <formula>0</formula>
    </cfRule>
    <cfRule type="cellIs" rank="0" priority="28" equalAverage="0" operator="greaterThan" aboveAverage="0" dxfId="0" text="" percent="0" bottom="0">
      <formula>0</formula>
    </cfRule>
    <cfRule type="cellIs" rank="0" priority="29" equalAverage="0" operator="lessThan" aboveAverage="0" dxfId="1" text="" percent="0" bottom="0">
      <formula>0</formula>
    </cfRule>
    <cfRule type="cellIs" rank="0" priority="30" equalAverage="0" operator="lessThan" aboveAverage="0" dxfId="2" text="" percent="0" bottom="0">
      <formula>0</formula>
    </cfRule>
    <cfRule type="cellIs" rank="0" priority="31" equalAverage="0" operator="greaterThan" aboveAverage="0" dxfId="0" text="" percent="0" bottom="0">
      <formula>0</formula>
    </cfRule>
  </conditionalFormatting>
  <conditionalFormatting sqref="E107:F107">
    <cfRule type="cellIs" rank="0" priority="32" equalAverage="0" operator="lessThan" aboveAverage="0" dxfId="1" text="" percent="0" bottom="0">
      <formula>0</formula>
    </cfRule>
    <cfRule type="cellIs" rank="0" priority="33" equalAverage="0" operator="lessThan" aboveAverage="0" dxfId="2" text="" percent="0" bottom="0">
      <formula>0</formula>
    </cfRule>
    <cfRule type="cellIs" rank="0" priority="34" equalAverage="0" operator="greaterThan" aboveAverage="0" dxfId="0" text="" percent="0" bottom="0">
      <formula>0</formula>
    </cfRule>
  </conditionalFormatting>
  <conditionalFormatting sqref="G108:H108">
    <cfRule type="cellIs" rank="0" priority="35" equalAverage="0" operator="lessThan" aboveAverage="0" dxfId="1" text="" percent="0" bottom="0">
      <formula>0</formula>
    </cfRule>
    <cfRule type="cellIs" rank="0" priority="36" equalAverage="0" operator="lessThan" aboveAverage="0" dxfId="2" text="" percent="0" bottom="0">
      <formula>0</formula>
    </cfRule>
    <cfRule type="cellIs" rank="0" priority="37" equalAverage="0" operator="greaterThan" aboveAverage="0" dxfId="0" text="" percent="0" bottom="0">
      <formula>0</formula>
    </cfRule>
  </conditionalFormatting>
  <conditionalFormatting sqref="E109:H109">
    <cfRule type="cellIs" rank="0" priority="38" equalAverage="0" operator="lessThan" aboveAverage="0" dxfId="1" text="" percent="0" bottom="0">
      <formula>0</formula>
    </cfRule>
    <cfRule type="cellIs" rank="0" priority="39" equalAverage="0" operator="lessThan" aboveAverage="0" dxfId="2" text="" percent="0" bottom="0">
      <formula>0</formula>
    </cfRule>
    <cfRule type="cellIs" rank="0" priority="40" equalAverage="0" operator="greaterThan" aboveAverage="0" dxfId="0" text="" percent="0" bottom="0">
      <formula>0</formula>
    </cfRule>
  </conditionalFormatting>
  <conditionalFormatting sqref="E108:F108">
    <cfRule type="cellIs" rank="0" priority="41" equalAverage="0" operator="lessThan" aboveAverage="0" dxfId="1" text="" percent="0" bottom="0">
      <formula>0</formula>
    </cfRule>
    <cfRule type="cellIs" rank="0" priority="42" equalAverage="0" operator="lessThan" aboveAverage="0" dxfId="2" text="" percent="0" bottom="0">
      <formula>0</formula>
    </cfRule>
    <cfRule type="cellIs" rank="0" priority="43" equalAverage="0" operator="greaterThan" aboveAverage="0" dxfId="0" text="" percent="0" bottom="0">
      <formula>0</formula>
    </cfRule>
  </conditionalFormatting>
  <conditionalFormatting sqref="G27:H27">
    <cfRule type="cellIs" rank="0" priority="44" equalAverage="0" operator="lessThan" aboveAverage="0" dxfId="1" text="" percent="0" bottom="0">
      <formula>0</formula>
    </cfRule>
    <cfRule type="cellIs" rank="0" priority="45" equalAverage="0" operator="lessThan" aboveAverage="0" dxfId="2" text="" percent="0" bottom="0">
      <formula>0</formula>
    </cfRule>
    <cfRule type="cellIs" rank="0" priority="46" equalAverage="0" operator="greaterThan" aboveAverage="0" dxfId="0" text="" percent="0" bottom="0">
      <formula>0</formula>
    </cfRule>
  </conditionalFormatting>
  <conditionalFormatting sqref="E28:H28">
    <cfRule type="cellIs" rank="0" priority="47" equalAverage="0" operator="lessThan" aboveAverage="0" dxfId="1" text="" percent="0" bottom="0">
      <formula>0</formula>
    </cfRule>
    <cfRule type="cellIs" rank="0" priority="48" equalAverage="0" operator="lessThan" aboveAverage="0" dxfId="2" text="" percent="0" bottom="0">
      <formula>0</formula>
    </cfRule>
    <cfRule type="cellIs" rank="0" priority="49" equalAverage="0" operator="greaterThan" aboveAverage="0" dxfId="0" text="" percent="0" bottom="0">
      <formula>0</formula>
    </cfRule>
  </conditionalFormatting>
  <conditionalFormatting sqref="G26:H26">
    <cfRule type="cellIs" rank="0" priority="50" equalAverage="0" operator="lessThan" aboveAverage="0" dxfId="1" text="" percent="0" bottom="0">
      <formula>0</formula>
    </cfRule>
    <cfRule type="cellIs" rank="0" priority="51" equalAverage="0" operator="lessThan" aboveAverage="0" dxfId="2" text="" percent="0" bottom="0">
      <formula>0</formula>
    </cfRule>
    <cfRule type="cellIs" rank="0" priority="52" equalAverage="0" operator="greaterThan" aboveAverage="0" dxfId="0" text="" percent="0" bottom="0">
      <formula>0</formula>
    </cfRule>
  </conditionalFormatting>
  <conditionalFormatting sqref="G25:H25">
    <cfRule type="cellIs" rank="0" priority="53" equalAverage="0" operator="lessThan" aboveAverage="0" dxfId="1" text="" percent="0" bottom="0">
      <formula>0</formula>
    </cfRule>
    <cfRule type="cellIs" rank="0" priority="54" equalAverage="0" operator="lessThan" aboveAverage="0" dxfId="2" text="" percent="0" bottom="0">
      <formula>0</formula>
    </cfRule>
    <cfRule type="cellIs" rank="0" priority="55" equalAverage="0" operator="greaterThan" aboveAverage="0" dxfId="0" text="" percent="0" bottom="0">
      <formula>0</formula>
    </cfRule>
  </conditionalFormatting>
  <conditionalFormatting sqref="E25:F25">
    <cfRule type="cellIs" rank="0" priority="56" equalAverage="0" operator="lessThan" aboveAverage="0" dxfId="1" text="" percent="0" bottom="0">
      <formula>0</formula>
    </cfRule>
    <cfRule type="cellIs" rank="0" priority="57" equalAverage="0" operator="lessThan" aboveAverage="0" dxfId="2" text="" percent="0" bottom="0">
      <formula>0</formula>
    </cfRule>
    <cfRule type="cellIs" rank="0" priority="58" equalAverage="0" operator="greaterThan" aboveAverage="0" dxfId="0" text="" percent="0" bottom="0">
      <formula>0</formula>
    </cfRule>
  </conditionalFormatting>
  <conditionalFormatting sqref="E26:F26">
    <cfRule type="cellIs" rank="0" priority="59" equalAverage="0" operator="lessThan" aboveAverage="0" dxfId="1" text="" percent="0" bottom="0">
      <formula>0</formula>
    </cfRule>
    <cfRule type="cellIs" rank="0" priority="60" equalAverage="0" operator="lessThan" aboveAverage="0" dxfId="2" text="" percent="0" bottom="0">
      <formula>0</formula>
    </cfRule>
    <cfRule type="cellIs" rank="0" priority="61" equalAverage="0" operator="greaterThan" aboveAverage="0" dxfId="0" text="" percent="0" bottom="0">
      <formula>0</formula>
    </cfRule>
  </conditionalFormatting>
  <conditionalFormatting sqref="E27:F27">
    <cfRule type="cellIs" rank="0" priority="62" equalAverage="0" operator="lessThan" aboveAverage="0" dxfId="1" text="" percent="0" bottom="0">
      <formula>0</formula>
    </cfRule>
    <cfRule type="cellIs" rank="0" priority="63" equalAverage="0" operator="lessThan" aboveAverage="0" dxfId="2" text="" percent="0" bottom="0">
      <formula>0</formula>
    </cfRule>
    <cfRule type="cellIs" rank="0" priority="64" equalAverage="0" operator="greaterThan" aboveAverage="0" dxfId="0" text="" percent="0" bottom="0">
      <formula>0</formula>
    </cfRule>
  </conditionalFormatting>
  <conditionalFormatting sqref="G28:H28">
    <cfRule type="cellIs" rank="0" priority="65" equalAverage="0" operator="lessThan" aboveAverage="0" dxfId="1" text="" percent="0" bottom="0">
      <formula>0</formula>
    </cfRule>
    <cfRule type="cellIs" rank="0" priority="66" equalAverage="0" operator="lessThan" aboveAverage="0" dxfId="2" text="" percent="0" bottom="0">
      <formula>0</formula>
    </cfRule>
    <cfRule type="cellIs" rank="0" priority="67" equalAverage="0" operator="greaterThan" aboveAverage="0" dxfId="0" text="" percent="0" bottom="0">
      <formula>0</formula>
    </cfRule>
  </conditionalFormatting>
  <conditionalFormatting sqref="E29:H29">
    <cfRule type="cellIs" rank="0" priority="68" equalAverage="0" operator="lessThan" aboveAverage="0" dxfId="1" text="" percent="0" bottom="0">
      <formula>0</formula>
    </cfRule>
    <cfRule type="cellIs" rank="0" priority="69" equalAverage="0" operator="lessThan" aboveAverage="0" dxfId="2" text="" percent="0" bottom="0">
      <formula>0</formula>
    </cfRule>
    <cfRule type="cellIs" rank="0" priority="70" equalAverage="0" operator="greaterThan" aboveAverage="0" dxfId="0" text="" percent="0" bottom="0">
      <formula>0</formula>
    </cfRule>
    <cfRule type="cellIs" rank="0" priority="71" equalAverage="0" operator="lessThan" aboveAverage="0" dxfId="1" text="" percent="0" bottom="0">
      <formula>0</formula>
    </cfRule>
    <cfRule type="cellIs" rank="0" priority="72" equalAverage="0" operator="lessThan" aboveAverage="0" dxfId="2" text="" percent="0" bottom="0">
      <formula>0</formula>
    </cfRule>
    <cfRule type="cellIs" rank="0" priority="73" equalAverage="0" operator="greaterThan" aboveAverage="0" dxfId="0" text="" percent="0" bottom="0">
      <formula>0</formula>
    </cfRule>
  </conditionalFormatting>
  <conditionalFormatting sqref="E28:F28">
    <cfRule type="cellIs" rank="0" priority="74" equalAverage="0" operator="lessThan" aboveAverage="0" dxfId="1" text="" percent="0" bottom="0">
      <formula>0</formula>
    </cfRule>
    <cfRule type="cellIs" rank="0" priority="75" equalAverage="0" operator="lessThan" aboveAverage="0" dxfId="2" text="" percent="0" bottom="0">
      <formula>0</formula>
    </cfRule>
    <cfRule type="cellIs" rank="0" priority="76" equalAverage="0" operator="greaterThan" aboveAverage="0" dxfId="0" text="" percent="0" bottom="0">
      <formula>0</formula>
    </cfRule>
  </conditionalFormatting>
  <conditionalFormatting sqref="G29:H29">
    <cfRule type="cellIs" rank="0" priority="77" equalAverage="0" operator="lessThan" aboveAverage="0" dxfId="1" text="" percent="0" bottom="0">
      <formula>0</formula>
    </cfRule>
    <cfRule type="cellIs" rank="0" priority="78" equalAverage="0" operator="lessThan" aboveAverage="0" dxfId="2" text="" percent="0" bottom="0">
      <formula>0</formula>
    </cfRule>
    <cfRule type="cellIs" rank="0" priority="79" equalAverage="0" operator="greaterThan" aboveAverage="0" dxfId="0" text="" percent="0" bottom="0">
      <formula>0</formula>
    </cfRule>
  </conditionalFormatting>
  <conditionalFormatting sqref="E30:H30">
    <cfRule type="cellIs" rank="0" priority="80" equalAverage="0" operator="lessThan" aboveAverage="0" dxfId="1" text="" percent="0" bottom="0">
      <formula>0</formula>
    </cfRule>
    <cfRule type="cellIs" rank="0" priority="81" equalAverage="0" operator="lessThan" aboveAverage="0" dxfId="2" text="" percent="0" bottom="0">
      <formula>0</formula>
    </cfRule>
    <cfRule type="cellIs" rank="0" priority="82" equalAverage="0" operator="greaterThan" aboveAverage="0" dxfId="0" text="" percent="0" bottom="0">
      <formula>0</formula>
    </cfRule>
  </conditionalFormatting>
  <conditionalFormatting sqref="E29:F29">
    <cfRule type="cellIs" rank="0" priority="83" equalAverage="0" operator="lessThan" aboveAverage="0" dxfId="1" text="" percent="0" bottom="0">
      <formula>0</formula>
    </cfRule>
    <cfRule type="cellIs" rank="0" priority="84" equalAverage="0" operator="lessThan" aboveAverage="0" dxfId="2" text="" percent="0" bottom="0">
      <formula>0</formula>
    </cfRule>
    <cfRule type="cellIs" rank="0" priority="85" equalAverage="0" operator="greaterThan" aboveAverage="0" dxfId="0" text="" percent="0" bottom="0">
      <formula>0</formula>
    </cfRule>
  </conditionalFormatting>
  <conditionalFormatting sqref="C52:D54">
    <cfRule type="cellIs" rank="0" priority="86" equalAverage="0" operator="lessThan" aboveAverage="0" dxfId="1" text="" percent="0" bottom="0">
      <formula>0</formula>
    </cfRule>
    <cfRule type="cellIs" rank="0" priority="87" equalAverage="0" operator="greaterThan" aboveAverage="0" dxfId="0" text="" percent="0" bottom="0">
      <formula>0</formula>
    </cfRule>
    <cfRule type="cellIs" rank="0" priority="88" equalAverage="0" operator="lessThan" aboveAverage="0" dxfId="1" text="" percent="0" bottom="0">
      <formula>-0.332</formula>
    </cfRule>
    <cfRule type="cellIs" rank="0" priority="89" equalAverage="0" operator="lessThan" aboveAverage="0" dxfId="2" text="" percent="0" bottom="0">
      <formula>0</formula>
    </cfRule>
    <cfRule type="cellIs" rank="0" priority="90" equalAverage="0" operator="greaterThan" aboveAverage="0" dxfId="3" text="" percent="0" bottom="0">
      <formula>0</formula>
    </cfRule>
  </conditionalFormatting>
  <conditionalFormatting sqref="C40:D40">
    <cfRule type="cellIs" rank="0" priority="91" equalAverage="0" operator="lessThan" aboveAverage="0" dxfId="1" text="" percent="0" bottom="0">
      <formula>0</formula>
    </cfRule>
    <cfRule type="cellIs" rank="0" priority="92" equalAverage="0" operator="greaterThan" aboveAverage="0" dxfId="0" text="" percent="0" bottom="0">
      <formula>0</formula>
    </cfRule>
    <cfRule type="cellIs" rank="0" priority="93" equalAverage="0" operator="greaterThan" aboveAverage="0" dxfId="0" text="" percent="0" bottom="0">
      <formula>0</formula>
    </cfRule>
  </conditionalFormatting>
  <conditionalFormatting sqref="C119:D119">
    <cfRule type="cellIs" rank="0" priority="94" equalAverage="0" operator="lessThan" aboveAverage="0" dxfId="1" text="" percent="0" bottom="0">
      <formula>0</formula>
    </cfRule>
    <cfRule type="cellIs" rank="0" priority="95" equalAverage="0" operator="greaterThan" aboveAverage="0" dxfId="0" text="" percent="0" bottom="0">
      <formula>0</formula>
    </cfRule>
    <cfRule type="cellIs" rank="0" priority="96" equalAverage="0" operator="greaterThan" aboveAverage="0" dxfId="0" text="" percent="0" bottom="0">
      <formula>0</formula>
    </cfRule>
  </conditionalFormatting>
  <hyperlinks>
    <hyperlink ref="A2" display="http://comexstat.mdic.gov.br/pt/geral/53280" r:id="rId1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  <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F197"/>
  <sheetViews>
    <sheetView showFormulas="0" showGridLines="1" showRowColHeaders="1" showZeros="1" rightToLeft="0" tabSelected="0" showOutlineSymbols="1" defaultGridColor="1" view="normal" topLeftCell="A3" colorId="64" zoomScale="90" zoomScaleNormal="90" zoomScalePageLayoutView="100" workbookViewId="0">
      <selection pane="topLeft" activeCell="C104" activeCellId="0" sqref="C104:D110"/>
    </sheetView>
  </sheetViews>
  <sheetFormatPr baseColWidth="8" defaultColWidth="8.58984375" defaultRowHeight="13.5" zeroHeight="0" outlineLevelRow="0"/>
  <cols>
    <col width="27.27" customWidth="1" style="260" min="1" max="1"/>
    <col width="22.55" customWidth="1" style="260" min="2" max="2"/>
    <col width="18.18" customWidth="1" style="260" min="3" max="3"/>
    <col width="20.27" customWidth="1" style="260" min="4" max="4"/>
    <col width="15.18" customWidth="1" style="260" min="5" max="5"/>
    <col width="12.71" customWidth="1" style="260" min="6" max="6"/>
    <col width="14.72" customWidth="1" style="260" min="7" max="7"/>
    <col width="15.45" customWidth="1" style="260" min="8" max="8"/>
    <col width="12.71" customWidth="1" style="260" min="9" max="9"/>
    <col width="10.46" customWidth="1" style="260" min="10" max="10"/>
    <col width="7.54" customWidth="1" style="260" min="11" max="11"/>
    <col width="15.81" customWidth="1" style="260" min="12" max="12"/>
    <col width="15.54" customWidth="1" style="260" min="13" max="13"/>
    <col width="14.28" customWidth="1" style="260" min="14" max="14"/>
    <col width="10.73" customWidth="1" style="260" min="15" max="15"/>
    <col width="15.81" customWidth="1" style="260" min="16" max="16"/>
    <col width="15.72" customWidth="1" style="260" min="17" max="17"/>
    <col width="14.81" customWidth="1" style="260" min="19" max="19"/>
    <col width="11.18" customWidth="1" style="260" min="20" max="20"/>
    <col width="6.72" customWidth="1" style="260" min="22" max="22"/>
    <col width="15.81" customWidth="1" style="260" min="23" max="23"/>
    <col width="13.29" customWidth="1" style="260" min="24" max="24"/>
    <col width="12.56" customWidth="1" style="260" min="25" max="25"/>
    <col width="14.16" customWidth="1" style="260" min="27" max="27"/>
    <col width="12.83" customWidth="1" style="260" min="28" max="28"/>
    <col width="11.45" customWidth="1" style="260" min="30" max="30"/>
    <col width="11.84" customWidth="1" style="260" min="31" max="31"/>
  </cols>
  <sheetData>
    <row r="1" ht="28.5" customHeight="1" s="261">
      <c r="A1" s="396" t="inlineStr">
        <is>
          <t>EXPORTAÇÕES CATARINENSES DE DEMAIS CARNES E MIUDEZAS</t>
        </is>
      </c>
    </row>
    <row r="2" ht="13.5" customHeight="1" s="261">
      <c r="A2" s="260" t="inlineStr">
        <is>
          <t>http://comexstat.mdic.gov.br/pt/geral/53281</t>
        </is>
      </c>
      <c r="U2" s="263" t="inlineStr">
        <is>
          <t>Jan</t>
        </is>
      </c>
    </row>
    <row r="3" ht="13.5" customHeight="1" s="261">
      <c r="U3" s="263" t="inlineStr">
        <is>
          <t>Fev</t>
        </is>
      </c>
    </row>
    <row r="4" ht="13.5" customHeight="1" s="261">
      <c r="U4" s="263" t="inlineStr">
        <is>
          <t>Mar</t>
        </is>
      </c>
    </row>
    <row r="5" ht="19.5" customHeight="1" s="261">
      <c r="A5" s="264" t="inlineStr">
        <is>
          <t>SANTA CATARINA</t>
        </is>
      </c>
      <c r="B5" s="397" t="n"/>
      <c r="U5" s="263" t="inlineStr">
        <is>
          <t>Abr</t>
        </is>
      </c>
    </row>
    <row r="6" ht="17.25" customHeight="1" s="261">
      <c r="B6" s="265" t="n">
        <v>2021</v>
      </c>
      <c r="C6" s="266" t="n"/>
      <c r="D6" s="266" t="n"/>
      <c r="E6" s="267" t="n"/>
      <c r="F6" s="267" t="n"/>
      <c r="G6" s="266" t="n"/>
      <c r="H6" s="266" t="n"/>
      <c r="I6" s="266" t="n"/>
      <c r="U6" s="263" t="inlineStr">
        <is>
          <t>Mai</t>
        </is>
      </c>
    </row>
    <row r="7" ht="15" customHeight="1" s="261">
      <c r="B7" s="268" t="n"/>
      <c r="C7" s="269" t="inlineStr">
        <is>
          <t>US$</t>
        </is>
      </c>
      <c r="D7" s="269" t="inlineStr">
        <is>
          <t>Kg</t>
        </is>
      </c>
      <c r="E7" s="270" t="n"/>
      <c r="F7" s="270" t="n"/>
      <c r="G7" s="266" t="n"/>
      <c r="H7" s="266" t="n"/>
      <c r="I7" s="266" t="n"/>
      <c r="U7" s="263" t="inlineStr">
        <is>
          <t>Jun</t>
        </is>
      </c>
    </row>
    <row r="8" ht="15" customHeight="1" s="261">
      <c r="B8" s="271" t="inlineStr">
        <is>
          <t>Jan/21</t>
        </is>
      </c>
      <c r="C8" s="260" t="n">
        <v>2628831</v>
      </c>
      <c r="D8" s="260" t="n">
        <v>2406463</v>
      </c>
      <c r="E8" s="272" t="n"/>
      <c r="F8" s="272" t="n"/>
      <c r="G8" s="266" t="n"/>
      <c r="H8" s="266" t="n"/>
      <c r="I8" s="266" t="n"/>
      <c r="U8" s="263" t="inlineStr">
        <is>
          <t>Jul</t>
        </is>
      </c>
    </row>
    <row r="9" ht="15" customHeight="1" s="261">
      <c r="B9" s="271" t="inlineStr">
        <is>
          <t>Fev/21</t>
        </is>
      </c>
      <c r="C9" s="260" t="n">
        <v>5132188</v>
      </c>
      <c r="D9" s="260" t="n">
        <v>4405190</v>
      </c>
      <c r="G9" s="273" t="n"/>
      <c r="H9" s="266" t="n"/>
      <c r="I9" s="266" t="n"/>
      <c r="U9" s="263" t="inlineStr">
        <is>
          <t>Ago</t>
        </is>
      </c>
    </row>
    <row r="10" ht="15" customHeight="1" s="261">
      <c r="B10" s="271" t="inlineStr">
        <is>
          <t>Mar/21</t>
        </is>
      </c>
      <c r="C10" s="260" t="n">
        <v>5512818</v>
      </c>
      <c r="D10" s="260" t="n">
        <v>4592907</v>
      </c>
      <c r="G10" s="273" t="n"/>
      <c r="H10" s="266" t="n"/>
      <c r="I10" s="266" t="n"/>
      <c r="U10" s="263" t="inlineStr">
        <is>
          <t>Set</t>
        </is>
      </c>
    </row>
    <row r="11" ht="15" customHeight="1" s="261">
      <c r="B11" s="271" t="inlineStr">
        <is>
          <t>Abr/21</t>
        </is>
      </c>
      <c r="C11" s="260" t="n">
        <v>4199936</v>
      </c>
      <c r="D11" s="260" t="n">
        <v>3987901</v>
      </c>
      <c r="G11" s="273" t="n"/>
      <c r="H11" s="266" t="n"/>
      <c r="I11" s="266" t="n"/>
      <c r="U11" s="263" t="inlineStr">
        <is>
          <t>Out</t>
        </is>
      </c>
    </row>
    <row r="12" ht="15" customHeight="1" s="261">
      <c r="B12" s="271" t="inlineStr">
        <is>
          <t>Mai/21</t>
        </is>
      </c>
      <c r="C12" s="260" t="n">
        <v>4840178</v>
      </c>
      <c r="D12" s="260" t="n">
        <v>4231585</v>
      </c>
      <c r="G12" s="273" t="n"/>
      <c r="H12" s="266" t="n"/>
      <c r="I12" s="266" t="n"/>
      <c r="U12" s="263" t="inlineStr">
        <is>
          <t>Nov</t>
        </is>
      </c>
    </row>
    <row r="13" ht="15" customHeight="1" s="261">
      <c r="B13" s="271" t="inlineStr">
        <is>
          <t>Jun/21</t>
        </is>
      </c>
      <c r="C13" s="260" t="n">
        <v>6754995</v>
      </c>
      <c r="D13" s="260" t="n">
        <v>5602945</v>
      </c>
      <c r="G13" s="273" t="n"/>
      <c r="H13" s="266" t="n"/>
      <c r="I13" s="266" t="n"/>
      <c r="U13" s="263" t="inlineStr">
        <is>
          <t>Dez</t>
        </is>
      </c>
    </row>
    <row r="14" ht="15" customHeight="1" s="261">
      <c r="B14" s="271" t="inlineStr">
        <is>
          <t>Jul/21</t>
        </is>
      </c>
      <c r="C14" s="260" t="n">
        <v>5572347</v>
      </c>
      <c r="D14" s="260" t="n">
        <v>4218183</v>
      </c>
      <c r="G14" s="273" t="n"/>
      <c r="H14" s="266" t="n"/>
      <c r="I14" s="266" t="n"/>
    </row>
    <row r="15" ht="15" customHeight="1" s="261">
      <c r="B15" s="271" t="inlineStr">
        <is>
          <t>Ago/21</t>
        </is>
      </c>
      <c r="C15" s="260" t="n">
        <v>4145030</v>
      </c>
      <c r="D15" s="260" t="n">
        <v>3264423</v>
      </c>
      <c r="G15" s="273" t="n"/>
      <c r="H15" s="266" t="n"/>
      <c r="I15" s="266" t="n"/>
    </row>
    <row r="16" ht="15" customHeight="1" s="261">
      <c r="B16" s="271" t="inlineStr">
        <is>
          <t>Set/21</t>
        </is>
      </c>
      <c r="C16" s="260" t="n">
        <v>6809571</v>
      </c>
      <c r="D16" s="260" t="n">
        <v>5384142</v>
      </c>
      <c r="G16" s="260" t="inlineStr">
        <is>
          <t xml:space="preserve"> </t>
        </is>
      </c>
      <c r="H16" s="266" t="n"/>
      <c r="I16" s="266" t="n"/>
    </row>
    <row r="17" ht="15" customHeight="1" s="261">
      <c r="B17" s="271" t="inlineStr">
        <is>
          <t>Out/21</t>
        </is>
      </c>
      <c r="C17" s="260" t="n">
        <v>6163861</v>
      </c>
      <c r="D17" s="260" t="n">
        <v>4702355</v>
      </c>
      <c r="G17" s="273" t="n"/>
      <c r="H17" s="266" t="n"/>
      <c r="I17" s="266" t="n"/>
    </row>
    <row r="18" ht="15" customHeight="1" s="261">
      <c r="B18" s="271" t="inlineStr">
        <is>
          <t>Nov/21</t>
        </is>
      </c>
      <c r="C18" s="260" t="n">
        <v>5529146</v>
      </c>
      <c r="D18" s="260" t="n">
        <v>4483147</v>
      </c>
      <c r="F18" s="260" t="inlineStr">
        <is>
          <t xml:space="preserve"> </t>
        </is>
      </c>
      <c r="G18" s="273" t="n"/>
      <c r="H18" s="266" t="n"/>
      <c r="I18" s="266" t="n"/>
    </row>
    <row r="19" ht="15" customHeight="1" s="261">
      <c r="B19" s="271" t="inlineStr">
        <is>
          <t>Dez/21</t>
        </is>
      </c>
      <c r="C19" s="260" t="n">
        <v>5920828</v>
      </c>
      <c r="D19" s="260" t="n">
        <v>4223977</v>
      </c>
      <c r="G19" s="273" t="n"/>
      <c r="H19" s="266" t="n"/>
      <c r="I19" s="266" t="n"/>
    </row>
    <row r="20" ht="15" customHeight="1" s="261">
      <c r="B20" s="274" t="inlineStr">
        <is>
          <t>TOTAL</t>
        </is>
      </c>
      <c r="C20" s="275">
        <f>SUM(C8:C19)</f>
        <v/>
      </c>
      <c r="D20" s="260">
        <f>SUM(D8:D19)</f>
        <v/>
      </c>
      <c r="E20" s="276" t="n"/>
      <c r="F20" s="266" t="n"/>
      <c r="G20" s="273" t="n"/>
      <c r="H20" s="266" t="n"/>
      <c r="I20" s="266" t="n"/>
    </row>
    <row r="21" ht="15" customHeight="1" s="261">
      <c r="B21" s="274" t="n"/>
      <c r="C21" s="277" t="n"/>
      <c r="E21" s="276" t="n"/>
      <c r="F21" s="266" t="n"/>
      <c r="G21" s="273" t="n"/>
      <c r="H21" s="266" t="n"/>
      <c r="I21" s="266" t="n"/>
    </row>
    <row r="22" ht="15.75" customHeight="1" s="261">
      <c r="B22" s="266" t="n"/>
      <c r="C22" s="266" t="n"/>
      <c r="E22" s="278" t="inlineStr">
        <is>
          <t>Variação em relação ao mês anterior</t>
        </is>
      </c>
      <c r="F22" s="279" t="n"/>
      <c r="G22" s="280" t="inlineStr">
        <is>
          <t>Variação em relação ao mesmo mês de 2021</t>
        </is>
      </c>
      <c r="H22" s="279" t="n"/>
      <c r="I22" s="266" t="n"/>
    </row>
    <row r="23" ht="19.5" customHeight="1" s="261">
      <c r="B23" s="281" t="n">
        <v>2022</v>
      </c>
      <c r="C23" s="266" t="n"/>
      <c r="D23" s="282" t="n"/>
      <c r="E23" s="283" t="n"/>
      <c r="F23" s="284" t="n"/>
      <c r="G23" s="283" t="n"/>
      <c r="H23" s="284" t="n"/>
      <c r="I23" s="266" t="n"/>
    </row>
    <row r="24" ht="15" customHeight="1" s="261">
      <c r="B24" s="285" t="n"/>
      <c r="C24" s="286" t="inlineStr">
        <is>
          <t>US$</t>
        </is>
      </c>
      <c r="D24" s="287" t="inlineStr">
        <is>
          <t>Kg</t>
        </is>
      </c>
      <c r="E24" s="288" t="inlineStr">
        <is>
          <t>Valor</t>
        </is>
      </c>
      <c r="F24" s="289" t="inlineStr">
        <is>
          <t>Peso</t>
        </is>
      </c>
      <c r="G24" s="290" t="inlineStr">
        <is>
          <t>Valor</t>
        </is>
      </c>
      <c r="H24" s="289" t="inlineStr">
        <is>
          <t>Peso</t>
        </is>
      </c>
      <c r="I24" s="266" t="n"/>
    </row>
    <row r="25" ht="15" customHeight="1" s="261">
      <c r="B25" s="291" t="inlineStr">
        <is>
          <t>Jan/22</t>
        </is>
      </c>
      <c r="C25" s="292" t="n">
        <v>3983469</v>
      </c>
      <c r="D25" s="292" t="n">
        <v>3105990</v>
      </c>
      <c r="E25" s="260">
        <f>(C25-C19)/C19</f>
        <v/>
      </c>
      <c r="F25" s="260">
        <f>(D25-D19)/D19</f>
        <v/>
      </c>
      <c r="G25" s="260">
        <f>(C25-C8)/C8</f>
        <v/>
      </c>
      <c r="H25" s="260">
        <f>(D25-D8)/D8</f>
        <v/>
      </c>
      <c r="I25" s="266" t="n"/>
    </row>
    <row r="26" ht="15" customHeight="1" s="261">
      <c r="B26" s="291" t="inlineStr">
        <is>
          <t>Fev/22</t>
        </is>
      </c>
      <c r="C26" s="292" t="n">
        <v>6587889</v>
      </c>
      <c r="D26" s="292" t="n">
        <v>4884014</v>
      </c>
      <c r="E26" s="260">
        <f>(C26-C25)/C25</f>
        <v/>
      </c>
      <c r="F26" s="260">
        <f>(D26-D25)/D25</f>
        <v/>
      </c>
      <c r="G26" s="260">
        <f>(C26-C9)/C9</f>
        <v/>
      </c>
      <c r="H26" s="260">
        <f>(D26-D9)/D9</f>
        <v/>
      </c>
      <c r="I26" s="266" t="n"/>
    </row>
    <row r="27" ht="15" customHeight="1" s="261">
      <c r="B27" s="291" t="inlineStr">
        <is>
          <t>Mar/22</t>
        </is>
      </c>
      <c r="C27" s="292" t="n">
        <v>6775494</v>
      </c>
      <c r="D27" s="292" t="n">
        <v>4345232</v>
      </c>
      <c r="E27" s="260">
        <f>(C27-C26)/C26</f>
        <v/>
      </c>
      <c r="F27" s="260">
        <f>(D27-D26)/D26</f>
        <v/>
      </c>
      <c r="G27" s="260">
        <f>(C27-C10)/C10</f>
        <v/>
      </c>
      <c r="H27" s="260">
        <f>(D27-D10)/D10</f>
        <v/>
      </c>
      <c r="I27" s="266" t="n"/>
    </row>
    <row r="28" ht="15" customHeight="1" s="261">
      <c r="B28" s="291" t="inlineStr">
        <is>
          <t>Abr/22</t>
        </is>
      </c>
      <c r="C28" s="292" t="n">
        <v>7122535</v>
      </c>
      <c r="D28" s="292" t="n">
        <v>4257855</v>
      </c>
      <c r="E28" s="260">
        <f>(C28-C27)/C27</f>
        <v/>
      </c>
      <c r="F28" s="260">
        <f>(D28-D27)/D27</f>
        <v/>
      </c>
      <c r="G28" s="260">
        <f>(C28-C11)/C11</f>
        <v/>
      </c>
      <c r="H28" s="260">
        <f>(D28-D11)/D11</f>
        <v/>
      </c>
      <c r="I28" s="266" t="n"/>
    </row>
    <row r="29" ht="15" customHeight="1" s="261">
      <c r="B29" s="293" t="inlineStr">
        <is>
          <t>Mai/22</t>
        </is>
      </c>
      <c r="C29" s="292" t="n">
        <v>7186436</v>
      </c>
      <c r="D29" s="292" t="n">
        <v>4653683</v>
      </c>
      <c r="E29" s="260">
        <f>(C29-C28)/C28</f>
        <v/>
      </c>
      <c r="F29" s="260">
        <f>(D29-D28)/D28</f>
        <v/>
      </c>
      <c r="G29" s="260">
        <f>(C29-C12)/C12</f>
        <v/>
      </c>
      <c r="H29" s="260">
        <f>(D29-D12)/D12</f>
        <v/>
      </c>
      <c r="I29" s="266" t="n"/>
    </row>
    <row r="30" ht="15" customHeight="1" s="261">
      <c r="B30" s="291" t="inlineStr">
        <is>
          <t>Jun/22</t>
        </is>
      </c>
      <c r="C30" s="292" t="n">
        <v>8129463</v>
      </c>
      <c r="D30" s="292" t="n">
        <v>5476002</v>
      </c>
      <c r="E30" s="260">
        <f>(C30-C29)/C29</f>
        <v/>
      </c>
      <c r="F30" s="260">
        <f>(D30-D29)/D29</f>
        <v/>
      </c>
      <c r="G30" s="260">
        <f>(C30-C13)/C13</f>
        <v/>
      </c>
      <c r="H30" s="260">
        <f>(D30-D13)/D13</f>
        <v/>
      </c>
      <c r="I30" s="266" t="n"/>
    </row>
    <row r="31" ht="15" customFormat="1" customHeight="1" s="260">
      <c r="B31" s="291" t="inlineStr">
        <is>
          <t>Jul/22</t>
        </is>
      </c>
      <c r="C31" s="292" t="n"/>
      <c r="D31" s="292" t="n"/>
      <c r="E31" s="260">
        <f>(C31-C30)/C30</f>
        <v/>
      </c>
      <c r="F31" s="260">
        <f>(D31-D30)/D30</f>
        <v/>
      </c>
      <c r="G31" s="260">
        <f>(C31-C14)/C14</f>
        <v/>
      </c>
      <c r="H31" s="260">
        <f>(D31-D14)/D14</f>
        <v/>
      </c>
      <c r="I31" s="266" t="n"/>
    </row>
    <row r="32" ht="15" customFormat="1" customHeight="1" s="260">
      <c r="A32" s="294" t="n"/>
      <c r="B32" s="291" t="inlineStr">
        <is>
          <t>Ago/22</t>
        </is>
      </c>
      <c r="C32" s="292" t="n"/>
      <c r="D32" s="292" t="n"/>
      <c r="E32" s="260">
        <f>(C32-C31)/C31</f>
        <v/>
      </c>
      <c r="F32" s="260">
        <f>(D32-D31)/D31</f>
        <v/>
      </c>
      <c r="G32" s="260">
        <f>(C32-C15)/C15</f>
        <v/>
      </c>
      <c r="H32" s="260">
        <f>(D32-D15)/D15</f>
        <v/>
      </c>
      <c r="I32" s="266" t="n"/>
    </row>
    <row r="33" ht="15" customHeight="1" s="261">
      <c r="A33" s="313" t="n"/>
      <c r="B33" s="291" t="inlineStr">
        <is>
          <t>Set/22</t>
        </is>
      </c>
      <c r="C33" s="295" t="n"/>
      <c r="D33" s="295" t="n"/>
      <c r="E33" s="260">
        <f>(C33-C32)/C32</f>
        <v/>
      </c>
      <c r="F33" s="260">
        <f>(D33-D32)/D32</f>
        <v/>
      </c>
      <c r="G33" s="260">
        <f>(C33-C16)/C16</f>
        <v/>
      </c>
      <c r="H33" s="260">
        <f>(D33-D16)/D16</f>
        <v/>
      </c>
      <c r="I33" s="266" t="n"/>
    </row>
    <row r="34" ht="15" customHeight="1" s="261">
      <c r="A34" s="313" t="inlineStr">
        <is>
          <t xml:space="preserve"> </t>
        </is>
      </c>
      <c r="B34" s="291" t="inlineStr">
        <is>
          <t>Out/22</t>
        </is>
      </c>
      <c r="C34" s="292" t="n"/>
      <c r="D34" s="292" t="n"/>
      <c r="E34" s="260">
        <f>(C34-C33)/C33</f>
        <v/>
      </c>
      <c r="F34" s="260">
        <f>(D34-D33)/D33</f>
        <v/>
      </c>
      <c r="G34" s="260">
        <f>(C34-C17)/C17</f>
        <v/>
      </c>
      <c r="H34" s="260">
        <f>(D34-D17)/D17</f>
        <v/>
      </c>
      <c r="I34" s="266" t="n"/>
    </row>
    <row r="35" ht="15" customHeight="1" s="261">
      <c r="B35" s="291" t="inlineStr">
        <is>
          <t>Nov/22</t>
        </is>
      </c>
      <c r="C35" s="292" t="n"/>
      <c r="D35" s="292" t="n"/>
      <c r="E35" s="260">
        <f>(C35-C34)/C34</f>
        <v/>
      </c>
      <c r="F35" s="260">
        <f>(D35-D34)/D34</f>
        <v/>
      </c>
      <c r="G35" s="260">
        <f>(C35-C18)/C18</f>
        <v/>
      </c>
      <c r="H35" s="260">
        <f>(D35-D18)/D18</f>
        <v/>
      </c>
      <c r="I35" s="266" t="n"/>
    </row>
    <row r="36" ht="15" customHeight="1" s="261">
      <c r="B36" s="291" t="inlineStr">
        <is>
          <t>Dez/22</t>
        </is>
      </c>
      <c r="C36" s="292" t="n"/>
      <c r="D36" s="292" t="n"/>
      <c r="E36" s="260">
        <f>(C36-C35)/C35</f>
        <v/>
      </c>
      <c r="F36" s="260">
        <f>(D36-D35)/D35</f>
        <v/>
      </c>
      <c r="G36" s="260">
        <f>(C36-C19)/C19</f>
        <v/>
      </c>
      <c r="H36" s="260">
        <f>(D36-D19)/D19</f>
        <v/>
      </c>
      <c r="I36" s="266" t="n"/>
    </row>
    <row r="37" ht="15" customHeight="1" s="261">
      <c r="B37" s="266" t="n"/>
      <c r="C37" s="266" t="n"/>
      <c r="D37" s="266" t="n"/>
      <c r="E37" s="266" t="n"/>
      <c r="F37" s="266" t="n"/>
      <c r="G37" s="266" t="n"/>
      <c r="H37" s="266" t="n"/>
      <c r="I37" s="266" t="n"/>
    </row>
    <row r="38" ht="15" customHeight="1" s="261">
      <c r="B38" s="296" t="inlineStr">
        <is>
          <t>Acumulado no ano:</t>
        </is>
      </c>
      <c r="C38" s="297">
        <f>SUM(C25:C36)</f>
        <v/>
      </c>
      <c r="D38" s="298">
        <f>SUM(D25:D36)</f>
        <v/>
      </c>
      <c r="E38" s="266" t="n"/>
      <c r="F38" s="266" t="n"/>
      <c r="G38" s="266" t="n"/>
      <c r="H38" s="266" t="n"/>
      <c r="I38" s="266" t="n"/>
    </row>
    <row r="39" ht="15" customHeight="1" s="261">
      <c r="B39" s="266" t="n"/>
      <c r="C39" s="266" t="n"/>
      <c r="D39" s="266" t="n"/>
      <c r="E39" s="266" t="n"/>
      <c r="F39" s="299" t="inlineStr">
        <is>
          <t>Participação de SC no total nacional (do último mês)</t>
        </is>
      </c>
      <c r="H39" s="266" t="n"/>
      <c r="I39" s="266" t="n"/>
    </row>
    <row r="40" ht="13.5" customHeight="1" s="261">
      <c r="B40" s="300">
        <f>FRANGOS!B40</f>
        <v/>
      </c>
      <c r="C40" s="260">
        <f>(C38/(C8+C9+C10+C11+C12+C13))-1</f>
        <v/>
      </c>
      <c r="D40" s="260">
        <f>(D38/(D8+D9+D10+D11+D12+D13))-1</f>
        <v/>
      </c>
      <c r="G40" s="301" t="inlineStr">
        <is>
          <t>Valor</t>
        </is>
      </c>
      <c r="H40" s="301" t="inlineStr">
        <is>
          <t>Qtidade</t>
        </is>
      </c>
    </row>
    <row r="41" ht="13.5" customHeight="1" s="261">
      <c r="G41" s="260">
        <f>C30/C49</f>
        <v/>
      </c>
      <c r="H41" s="260">
        <f>D30/D49</f>
        <v/>
      </c>
    </row>
    <row r="43" ht="15" customHeight="1" s="261">
      <c r="F43" s="302" t="inlineStr">
        <is>
          <t>Participação de SC no total nacional (total de 2022)</t>
        </is>
      </c>
      <c r="H43" s="266" t="n"/>
    </row>
    <row r="44" ht="13.5" customHeight="1" s="261">
      <c r="G44" s="301" t="inlineStr">
        <is>
          <t>Valor</t>
        </is>
      </c>
      <c r="H44" s="301" t="inlineStr">
        <is>
          <t>Qtidade</t>
        </is>
      </c>
    </row>
    <row r="45" ht="13.5" customHeight="1" s="261">
      <c r="G45" s="260">
        <f>C38/C50</f>
        <v/>
      </c>
      <c r="H45" s="260">
        <f>D38/D50</f>
        <v/>
      </c>
    </row>
    <row r="46" ht="17.25" customHeight="1" s="261">
      <c r="A46" s="304" t="n"/>
      <c r="B46" s="305" t="n"/>
      <c r="C46" s="305" t="n"/>
      <c r="D46" s="305" t="n"/>
      <c r="E46" s="306" t="n"/>
      <c r="J46" s="405" t="n"/>
      <c r="K46" s="406" t="n"/>
      <c r="L46" s="405" t="n"/>
      <c r="M46" s="405" t="n"/>
    </row>
    <row r="47" ht="17.25" customHeight="1" s="261">
      <c r="A47" s="307" t="n"/>
      <c r="B47" s="308" t="inlineStr">
        <is>
          <t>Exportações de DEMAIS CARNES E MIUDEZAS do BRASIL</t>
        </is>
      </c>
      <c r="E47" s="309" t="n"/>
      <c r="G47" s="310" t="inlineStr">
        <is>
          <t>Participação em 2021:</t>
        </is>
      </c>
      <c r="J47" s="411" t="n"/>
      <c r="K47" s="412" t="n"/>
      <c r="L47" s="413" t="n"/>
      <c r="M47" s="413" t="n"/>
    </row>
    <row r="48" ht="13.5" customHeight="1" s="261">
      <c r="A48" s="307" t="n"/>
      <c r="C48" s="311" t="inlineStr">
        <is>
          <t>Valor (US$)</t>
        </is>
      </c>
      <c r="D48" s="311" t="inlineStr">
        <is>
          <t>Qtidade (kg)</t>
        </is>
      </c>
      <c r="E48" s="309" t="n"/>
      <c r="G48" s="301" t="inlineStr">
        <is>
          <t>Valor</t>
        </is>
      </c>
      <c r="H48" s="301" t="inlineStr">
        <is>
          <t>Qtidade</t>
        </is>
      </c>
      <c r="J48" s="411" t="n"/>
      <c r="K48" s="419" t="n"/>
      <c r="L48" s="413" t="n"/>
      <c r="M48" s="413" t="n"/>
      <c r="P48" s="459" t="n"/>
    </row>
    <row r="49" ht="13.5" customHeight="1" s="261">
      <c r="A49" s="307" t="n"/>
      <c r="B49" s="312">
        <f>FRANGOS!B49</f>
        <v/>
      </c>
      <c r="C49" s="260">
        <f>C109</f>
        <v/>
      </c>
      <c r="D49" s="260">
        <f>D109</f>
        <v/>
      </c>
      <c r="E49" s="309" t="n"/>
      <c r="G49" s="260">
        <f>C20/C99</f>
        <v/>
      </c>
      <c r="H49" s="260">
        <f>D20/D99</f>
        <v/>
      </c>
      <c r="J49" s="411" t="n"/>
      <c r="K49" s="419" t="n"/>
      <c r="P49" s="301" t="n"/>
      <c r="Q49" s="301" t="n"/>
    </row>
    <row r="50" ht="13.5" customHeight="1" s="261">
      <c r="A50" s="307" t="n"/>
      <c r="B50" s="300" t="inlineStr">
        <is>
          <t>Total de 2022</t>
        </is>
      </c>
      <c r="C50" s="260">
        <f>C117</f>
        <v/>
      </c>
      <c r="D50" s="260">
        <f>D117</f>
        <v/>
      </c>
      <c r="E50" s="309" t="n"/>
      <c r="J50" s="411" t="n"/>
      <c r="K50" s="405" t="n"/>
      <c r="L50" s="422" t="n"/>
      <c r="M50" s="422" t="n"/>
      <c r="P50" s="426" t="n"/>
      <c r="Q50" s="426" t="n"/>
      <c r="S50" s="393" t="n"/>
    </row>
    <row r="51" ht="13.5" customHeight="1" s="261">
      <c r="A51" s="307" t="n"/>
      <c r="E51" s="309" t="n"/>
      <c r="J51" s="411" t="n"/>
      <c r="K51" s="425" t="n"/>
    </row>
    <row r="52" ht="13.5" customHeight="1" s="261">
      <c r="A52" s="307" t="n"/>
      <c r="B52" s="295" t="inlineStr">
        <is>
          <t>Var. em relação ao mês anterior:</t>
        </is>
      </c>
      <c r="C52" s="260">
        <f>E109</f>
        <v/>
      </c>
      <c r="D52" s="260">
        <f>F109</f>
        <v/>
      </c>
      <c r="E52" s="309" t="n"/>
      <c r="J52" s="411" t="n"/>
    </row>
    <row r="53" ht="15" customHeight="1" s="261">
      <c r="A53" s="307" t="n"/>
      <c r="B53" s="295" t="inlineStr">
        <is>
          <t>Var. em rel. ao mesmo mês de 2021:</t>
        </is>
      </c>
      <c r="C53" s="260">
        <f>G109</f>
        <v/>
      </c>
      <c r="D53" s="260">
        <f>H109</f>
        <v/>
      </c>
      <c r="E53" s="309" t="n"/>
      <c r="L53" s="314" t="n"/>
      <c r="M53" s="383" t="n"/>
      <c r="P53" s="459" t="n"/>
    </row>
    <row r="54" ht="15" customHeight="1" s="261">
      <c r="A54" s="315" t="n"/>
      <c r="B54" s="316" t="inlineStr">
        <is>
          <t>Var. em rel. ao acumulado no mesmo período de 2021:</t>
        </is>
      </c>
      <c r="C54" s="260">
        <f>C119</f>
        <v/>
      </c>
      <c r="D54" s="260">
        <f>D119</f>
        <v/>
      </c>
      <c r="E54" s="317" t="n"/>
      <c r="L54" s="314" t="n"/>
      <c r="M54" s="460" t="n"/>
      <c r="P54" s="301" t="n"/>
      <c r="Q54" s="301" t="n"/>
    </row>
    <row r="55" ht="15" customHeight="1" s="261">
      <c r="M55" s="366" t="n"/>
      <c r="P55" s="426" t="n"/>
      <c r="Q55" s="461" t="n"/>
    </row>
    <row r="56" ht="13.5" customHeight="1" s="261"/>
    <row r="57" ht="13.5" customHeight="1" s="261"/>
    <row r="58" hidden="1" ht="13.5" customHeight="1" s="261">
      <c r="A58" s="318" t="n"/>
      <c r="B58" s="319" t="n"/>
      <c r="C58" s="319" t="n"/>
      <c r="D58" s="319" t="n"/>
      <c r="E58" s="319" t="n"/>
      <c r="F58" s="319" t="n"/>
      <c r="G58" s="319" t="n"/>
      <c r="H58" s="319" t="n"/>
      <c r="I58" s="319" t="n"/>
      <c r="J58" s="320" t="n"/>
      <c r="K58" s="318" t="n"/>
      <c r="L58" s="319" t="n"/>
      <c r="M58" s="319" t="n"/>
      <c r="N58" s="319" t="n"/>
      <c r="O58" s="319" t="n"/>
      <c r="P58" s="319" t="n"/>
      <c r="Q58" s="319" t="n"/>
      <c r="R58" s="319" t="n"/>
      <c r="S58" s="319" t="n"/>
      <c r="T58" s="319" t="n"/>
      <c r="U58" s="320" t="n"/>
      <c r="V58" s="318" t="n"/>
      <c r="W58" s="319" t="n"/>
      <c r="X58" s="319" t="n"/>
      <c r="Y58" s="319" t="n"/>
      <c r="Z58" s="319" t="n"/>
      <c r="AA58" s="319" t="n"/>
      <c r="AB58" s="319" t="n"/>
      <c r="AC58" s="319" t="n"/>
      <c r="AD58" s="319" t="n"/>
      <c r="AE58" s="319" t="n"/>
      <c r="AF58" s="320" t="n"/>
    </row>
    <row r="59" hidden="1" ht="15" customHeight="1" s="261">
      <c r="A59" s="321" t="inlineStr">
        <is>
          <t xml:space="preserve">SANTA CATARINA </t>
        </is>
      </c>
      <c r="D59" s="295" t="n"/>
      <c r="E59" s="322" t="n"/>
      <c r="J59" s="323" t="n"/>
      <c r="K59" s="324" t="n"/>
      <c r="L59" s="325" t="inlineStr">
        <is>
          <t xml:space="preserve">SANTA CATARINA </t>
        </is>
      </c>
      <c r="R59" s="260" t="n"/>
      <c r="U59" s="323" t="n"/>
      <c r="V59" s="324" t="n"/>
      <c r="W59" s="325" t="inlineStr">
        <is>
          <t xml:space="preserve">SANTA CATARINA </t>
        </is>
      </c>
      <c r="Z59" s="260" t="n"/>
      <c r="AC59" s="260" t="n"/>
      <c r="AF59" s="323" t="n"/>
    </row>
    <row r="60" hidden="1" ht="15" customHeight="1" s="261">
      <c r="A60" s="326" t="inlineStr">
        <is>
          <t>ACUMULADO</t>
        </is>
      </c>
      <c r="J60" s="323" t="n"/>
      <c r="K60" s="324" t="n"/>
      <c r="L60" s="327" t="inlineStr">
        <is>
          <t>MÊS ATUAL EM RELAÇÃO AO MESMO MÊS DE 2019</t>
        </is>
      </c>
      <c r="R60" s="260" t="n"/>
      <c r="U60" s="323" t="n"/>
      <c r="V60" s="324" t="n"/>
      <c r="W60" s="267" t="inlineStr">
        <is>
          <t>MÊS ATUAL EM RELAÇÃO AO ANTERIOR</t>
        </is>
      </c>
      <c r="Z60" s="260" t="n"/>
      <c r="AC60" s="260" t="n"/>
      <c r="AF60" s="323" t="n"/>
    </row>
    <row r="61" hidden="1" ht="17.25" customHeight="1" s="261">
      <c r="A61" s="324" t="n"/>
      <c r="B61" s="430">
        <f>FRANGOS!B61</f>
        <v/>
      </c>
      <c r="C61" s="329" t="n"/>
      <c r="D61" s="322" t="n"/>
      <c r="E61" s="430">
        <f>FRANGOS!E61</f>
        <v/>
      </c>
      <c r="F61" s="329" t="n"/>
      <c r="G61" s="331" t="n"/>
      <c r="H61" s="332" t="inlineStr">
        <is>
          <t>Variação</t>
        </is>
      </c>
      <c r="I61" s="329" t="n"/>
      <c r="J61" s="323" t="n"/>
      <c r="K61" s="324" t="n"/>
      <c r="M61" s="328">
        <f>FRANGOS!M61</f>
        <v/>
      </c>
      <c r="N61" s="329" t="n"/>
      <c r="P61" s="328">
        <f>FRANGOS!P61</f>
        <v/>
      </c>
      <c r="Q61" s="329" t="n"/>
      <c r="R61" s="331" t="n"/>
      <c r="S61" s="332" t="inlineStr">
        <is>
          <t>Variação</t>
        </is>
      </c>
      <c r="T61" s="329" t="n"/>
      <c r="U61" s="323" t="n"/>
      <c r="V61" s="324" t="n"/>
      <c r="X61" s="328">
        <f>FRANGOS!X61</f>
        <v/>
      </c>
      <c r="Y61" s="329" t="n"/>
      <c r="Z61" s="260" t="n"/>
      <c r="AA61" s="328">
        <f>FRANGOS!AA61</f>
        <v/>
      </c>
      <c r="AB61" s="329" t="n"/>
      <c r="AC61" s="331" t="n"/>
      <c r="AD61" s="332" t="inlineStr">
        <is>
          <t>Variação</t>
        </is>
      </c>
      <c r="AE61" s="329" t="n"/>
      <c r="AF61" s="323" t="n"/>
    </row>
    <row r="62" hidden="1" ht="17.25" customHeight="1" s="261">
      <c r="A62" s="333" t="inlineStr">
        <is>
          <t>Descrição do País</t>
        </is>
      </c>
      <c r="B62" s="334" t="inlineStr">
        <is>
          <t>US$</t>
        </is>
      </c>
      <c r="C62" s="334" t="inlineStr">
        <is>
          <t>Kg Líquido</t>
        </is>
      </c>
      <c r="D62" s="338" t="n"/>
      <c r="E62" s="334" t="inlineStr">
        <is>
          <t>US$</t>
        </is>
      </c>
      <c r="F62" s="334" t="inlineStr">
        <is>
          <t>Kg Líquido</t>
        </is>
      </c>
      <c r="G62" s="336" t="n"/>
      <c r="H62" s="337" t="inlineStr">
        <is>
          <t>US$</t>
        </is>
      </c>
      <c r="I62" s="337" t="inlineStr">
        <is>
          <t>Kg Líquido</t>
        </is>
      </c>
      <c r="J62" s="323" t="n"/>
      <c r="K62" s="324" t="n"/>
      <c r="L62" s="334" t="inlineStr">
        <is>
          <t>Descrição do País</t>
        </is>
      </c>
      <c r="M62" s="334" t="inlineStr">
        <is>
          <t>US$</t>
        </is>
      </c>
      <c r="N62" s="334" t="inlineStr">
        <is>
          <t>Kg Líquido</t>
        </is>
      </c>
      <c r="O62" s="338" t="n"/>
      <c r="P62" s="334" t="inlineStr">
        <is>
          <t>US$</t>
        </is>
      </c>
      <c r="Q62" s="334" t="inlineStr">
        <is>
          <t>Kg Líquido</t>
        </is>
      </c>
      <c r="R62" s="336" t="n"/>
      <c r="S62" s="337" t="inlineStr">
        <is>
          <t>US$</t>
        </is>
      </c>
      <c r="T62" s="337" t="inlineStr">
        <is>
          <t>Kg Líquido</t>
        </is>
      </c>
      <c r="U62" s="323" t="n"/>
      <c r="V62" s="324" t="n"/>
      <c r="W62" s="334" t="inlineStr">
        <is>
          <t>Descrição do País</t>
        </is>
      </c>
      <c r="X62" s="334" t="inlineStr">
        <is>
          <t>US$</t>
        </is>
      </c>
      <c r="Y62" s="334" t="inlineStr">
        <is>
          <t>Kg Líquido</t>
        </is>
      </c>
      <c r="Z62" s="338" t="n"/>
      <c r="AA62" s="334" t="inlineStr">
        <is>
          <t>US$</t>
        </is>
      </c>
      <c r="AB62" s="334" t="inlineStr">
        <is>
          <t>Kg Líquido</t>
        </is>
      </c>
      <c r="AC62" s="336" t="n"/>
      <c r="AD62" s="337" t="inlineStr">
        <is>
          <t>US$</t>
        </is>
      </c>
      <c r="AE62" s="337" t="inlineStr">
        <is>
          <t>Kg Líquido</t>
        </is>
      </c>
      <c r="AF62" s="323" t="n"/>
    </row>
    <row r="63" hidden="1" ht="13.5" customHeight="1" s="261">
      <c r="A63" s="386" t="n"/>
      <c r="B63" s="434" t="n"/>
      <c r="C63" s="435" t="n"/>
      <c r="E63" s="478" t="n"/>
      <c r="F63" s="479" t="n"/>
      <c r="H63" s="260">
        <f>(B63/E63)-1</f>
        <v/>
      </c>
      <c r="I63" s="260">
        <f>(C63/F63)-1</f>
        <v/>
      </c>
      <c r="J63" s="323" t="n"/>
      <c r="K63" s="324" t="n">
        <v>1</v>
      </c>
      <c r="L63" s="345" t="n"/>
      <c r="M63" s="434" t="n"/>
      <c r="N63" s="435" t="n"/>
      <c r="P63" s="478" t="n"/>
      <c r="Q63" s="479" t="n"/>
      <c r="R63" s="260" t="n"/>
      <c r="S63" s="260">
        <f>(M63/P63)-1</f>
        <v/>
      </c>
      <c r="T63" s="260">
        <f>(N63/Q63)-1</f>
        <v/>
      </c>
      <c r="U63" s="323" t="n"/>
      <c r="V63" s="324" t="n">
        <v>1</v>
      </c>
      <c r="W63" s="345">
        <f>L63</f>
        <v/>
      </c>
      <c r="X63" s="434">
        <f>M63</f>
        <v/>
      </c>
      <c r="Y63" s="435">
        <f>N63</f>
        <v/>
      </c>
      <c r="Z63" s="260" t="n"/>
      <c r="AA63" s="434" t="n"/>
      <c r="AB63" s="435" t="n"/>
      <c r="AC63" s="260" t="n"/>
      <c r="AD63" s="260">
        <f>(X63/AA63)-1</f>
        <v/>
      </c>
      <c r="AE63" s="260">
        <f>(Y63/AB63)-1</f>
        <v/>
      </c>
      <c r="AF63" s="323" t="n"/>
    </row>
    <row r="64" hidden="1" ht="13.5" customHeight="1" s="261">
      <c r="A64" s="386" t="n"/>
      <c r="B64" s="434" t="n"/>
      <c r="C64" s="435" t="n"/>
      <c r="E64" s="478" t="n"/>
      <c r="F64" s="479" t="n"/>
      <c r="H64" s="260">
        <f>(B64/E64)-1</f>
        <v/>
      </c>
      <c r="I64" s="260">
        <f>(C64/F64)-1</f>
        <v/>
      </c>
      <c r="J64" s="323" t="n"/>
      <c r="K64" s="324" t="n">
        <v>2</v>
      </c>
      <c r="L64" s="345" t="n"/>
      <c r="M64" s="434" t="n"/>
      <c r="N64" s="435" t="n"/>
      <c r="P64" s="478" t="n"/>
      <c r="Q64" s="479" t="n"/>
      <c r="R64" s="260" t="n"/>
      <c r="S64" s="260">
        <f>(M64/P64)-1</f>
        <v/>
      </c>
      <c r="T64" s="260">
        <f>(N64/Q64)-1</f>
        <v/>
      </c>
      <c r="U64" s="323" t="n"/>
      <c r="V64" s="324" t="n">
        <v>2</v>
      </c>
      <c r="W64" s="345">
        <f>L64</f>
        <v/>
      </c>
      <c r="X64" s="434">
        <f>M64</f>
        <v/>
      </c>
      <c r="Y64" s="435">
        <f>N64</f>
        <v/>
      </c>
      <c r="Z64" s="260" t="n"/>
      <c r="AA64" s="434" t="n"/>
      <c r="AB64" s="435" t="n"/>
      <c r="AC64" s="260" t="n"/>
      <c r="AD64" s="260">
        <f>(X64/AA64)-1</f>
        <v/>
      </c>
      <c r="AE64" s="260">
        <f>(Y64/AB64)-1</f>
        <v/>
      </c>
      <c r="AF64" s="323" t="n"/>
    </row>
    <row r="65" hidden="1" ht="13.5" customHeight="1" s="261">
      <c r="A65" s="386" t="n"/>
      <c r="B65" s="434" t="n"/>
      <c r="C65" s="435" t="n"/>
      <c r="E65" s="478" t="n"/>
      <c r="F65" s="479" t="n"/>
      <c r="H65" s="260">
        <f>(B65/E65)-1</f>
        <v/>
      </c>
      <c r="I65" s="260">
        <f>(C65/F65)-1</f>
        <v/>
      </c>
      <c r="J65" s="323" t="n"/>
      <c r="K65" s="324" t="n">
        <v>3</v>
      </c>
      <c r="L65" s="345" t="n"/>
      <c r="M65" s="434" t="n"/>
      <c r="N65" s="435" t="n"/>
      <c r="P65" s="478" t="n"/>
      <c r="Q65" s="479" t="n"/>
      <c r="R65" s="260" t="n"/>
      <c r="S65" s="260">
        <f>(M65/P65)-1</f>
        <v/>
      </c>
      <c r="T65" s="260">
        <f>(N65/Q65)-1</f>
        <v/>
      </c>
      <c r="U65" s="323" t="n"/>
      <c r="V65" s="324" t="n">
        <v>3</v>
      </c>
      <c r="W65" s="345">
        <f>L65</f>
        <v/>
      </c>
      <c r="X65" s="434">
        <f>M65</f>
        <v/>
      </c>
      <c r="Y65" s="435">
        <f>N65</f>
        <v/>
      </c>
      <c r="Z65" s="260" t="n"/>
      <c r="AA65" s="434" t="n"/>
      <c r="AB65" s="435" t="n"/>
      <c r="AC65" s="260" t="n"/>
      <c r="AD65" s="260">
        <f>(X65/AA65)-1</f>
        <v/>
      </c>
      <c r="AE65" s="260">
        <f>(Y65/AB65)-1</f>
        <v/>
      </c>
      <c r="AF65" s="323" t="n"/>
    </row>
    <row r="66" hidden="1" ht="13.5" customHeight="1" s="261">
      <c r="A66" s="386" t="n"/>
      <c r="B66" s="434" t="n"/>
      <c r="C66" s="435" t="n"/>
      <c r="E66" s="480" t="n"/>
      <c r="F66" s="481" t="n"/>
      <c r="H66" s="260">
        <f>(B66/E66)-1</f>
        <v/>
      </c>
      <c r="I66" s="260">
        <f>(C66/F66)-1</f>
        <v/>
      </c>
      <c r="J66" s="323" t="n"/>
      <c r="K66" s="324" t="n">
        <v>4</v>
      </c>
      <c r="L66" s="345" t="n"/>
      <c r="M66" s="434" t="n"/>
      <c r="N66" s="435" t="n"/>
      <c r="P66" s="480" t="n"/>
      <c r="Q66" s="481" t="n"/>
      <c r="R66" s="260" t="n"/>
      <c r="S66" s="260">
        <f>(M66/P66)-1</f>
        <v/>
      </c>
      <c r="T66" s="260">
        <f>(N66/Q66)-1</f>
        <v/>
      </c>
      <c r="U66" s="323" t="n"/>
      <c r="V66" s="324" t="n">
        <v>4</v>
      </c>
      <c r="W66" s="345">
        <f>L66</f>
        <v/>
      </c>
      <c r="X66" s="434">
        <f>M66</f>
        <v/>
      </c>
      <c r="Y66" s="435">
        <f>N66</f>
        <v/>
      </c>
      <c r="Z66" s="260" t="n"/>
      <c r="AA66" s="482" t="n"/>
      <c r="AB66" s="483" t="n"/>
      <c r="AC66" s="260" t="n"/>
      <c r="AD66" s="260">
        <f>(X66/AA66)-1</f>
        <v/>
      </c>
      <c r="AE66" s="260">
        <f>(Y66/AB66)-1</f>
        <v/>
      </c>
      <c r="AF66" s="323" t="n"/>
    </row>
    <row r="67" hidden="1" ht="13.5" customHeight="1" s="261">
      <c r="A67" s="386" t="n"/>
      <c r="B67" s="434" t="n"/>
      <c r="C67" s="435" t="n"/>
      <c r="E67" s="480" t="n"/>
      <c r="F67" s="481" t="n"/>
      <c r="H67" s="260">
        <f>(B67/E67)-1</f>
        <v/>
      </c>
      <c r="I67" s="260">
        <f>(C67/F67)-1</f>
        <v/>
      </c>
      <c r="J67" s="323" t="n"/>
      <c r="K67" s="324" t="n">
        <v>5</v>
      </c>
      <c r="L67" s="345" t="n"/>
      <c r="M67" s="434" t="n"/>
      <c r="N67" s="435" t="n"/>
      <c r="P67" s="480" t="n"/>
      <c r="Q67" s="481" t="n"/>
      <c r="R67" s="260" t="n"/>
      <c r="S67" s="260">
        <f>(M67/P67)-1</f>
        <v/>
      </c>
      <c r="T67" s="260">
        <f>(N67/Q67)-1</f>
        <v/>
      </c>
      <c r="U67" s="323" t="n"/>
      <c r="V67" s="324" t="n">
        <v>5</v>
      </c>
      <c r="W67" s="345">
        <f>L67</f>
        <v/>
      </c>
      <c r="X67" s="434">
        <f>M67</f>
        <v/>
      </c>
      <c r="Y67" s="435">
        <f>N67</f>
        <v/>
      </c>
      <c r="Z67" s="260" t="n"/>
      <c r="AA67" s="482" t="n"/>
      <c r="AB67" s="483" t="n"/>
      <c r="AC67" s="260" t="n"/>
      <c r="AD67" s="260">
        <f>(X67/AA67)-1</f>
        <v/>
      </c>
      <c r="AE67" s="260">
        <f>(Y67/AB67)-1</f>
        <v/>
      </c>
      <c r="AF67" s="323" t="n"/>
    </row>
    <row r="68" hidden="1" ht="13.5" customHeight="1" s="261">
      <c r="A68" s="386" t="n"/>
      <c r="B68" s="434" t="n"/>
      <c r="C68" s="435" t="n"/>
      <c r="E68" s="480" t="n"/>
      <c r="F68" s="481" t="n"/>
      <c r="H68" s="260">
        <f>(B68/E68)-1</f>
        <v/>
      </c>
      <c r="I68" s="260">
        <f>(C68/F68)-1</f>
        <v/>
      </c>
      <c r="J68" s="323" t="n"/>
      <c r="K68" s="324" t="n">
        <v>6</v>
      </c>
      <c r="L68" s="345" t="n"/>
      <c r="M68" s="434" t="n"/>
      <c r="N68" s="435" t="n"/>
      <c r="P68" s="480" t="n"/>
      <c r="Q68" s="481" t="n"/>
      <c r="R68" s="260" t="n"/>
      <c r="S68" s="260">
        <f>(M68/P68)-1</f>
        <v/>
      </c>
      <c r="T68" s="260">
        <f>(N68/Q68)-1</f>
        <v/>
      </c>
      <c r="U68" s="323" t="n"/>
      <c r="V68" s="324" t="n">
        <v>6</v>
      </c>
      <c r="W68" s="345">
        <f>L68</f>
        <v/>
      </c>
      <c r="X68" s="434">
        <f>M68</f>
        <v/>
      </c>
      <c r="Y68" s="435">
        <f>N68</f>
        <v/>
      </c>
      <c r="Z68" s="260" t="n"/>
      <c r="AA68" s="482" t="n"/>
      <c r="AB68" s="483" t="n"/>
      <c r="AC68" s="260" t="n"/>
      <c r="AD68" s="260">
        <f>(X68/AA68)-1</f>
        <v/>
      </c>
      <c r="AE68" s="260">
        <f>(Y68/AB68)-1</f>
        <v/>
      </c>
      <c r="AF68" s="323" t="n"/>
    </row>
    <row r="69" hidden="1" ht="13.5" customHeight="1" s="261">
      <c r="A69" s="386" t="n"/>
      <c r="B69" s="434" t="n"/>
      <c r="C69" s="435" t="n"/>
      <c r="E69" s="480" t="n"/>
      <c r="F69" s="481" t="n"/>
      <c r="H69" s="260">
        <f>(B69/E69)-1</f>
        <v/>
      </c>
      <c r="I69" s="260">
        <f>(C69/F69)-1</f>
        <v/>
      </c>
      <c r="J69" s="323" t="n"/>
      <c r="K69" s="324" t="n">
        <v>7</v>
      </c>
      <c r="L69" s="345" t="n"/>
      <c r="M69" s="434" t="n"/>
      <c r="N69" s="435" t="n"/>
      <c r="P69" s="480" t="n"/>
      <c r="Q69" s="481" t="n"/>
      <c r="R69" s="260" t="n"/>
      <c r="S69" s="260">
        <f>(M69/P69)-1</f>
        <v/>
      </c>
      <c r="T69" s="260">
        <f>(N69/Q69)-1</f>
        <v/>
      </c>
      <c r="U69" s="323" t="n"/>
      <c r="V69" s="324" t="n">
        <v>7</v>
      </c>
      <c r="W69" s="345">
        <f>L69</f>
        <v/>
      </c>
      <c r="X69" s="434">
        <f>M69</f>
        <v/>
      </c>
      <c r="Y69" s="435">
        <f>N69</f>
        <v/>
      </c>
      <c r="Z69" s="260" t="n"/>
      <c r="AA69" s="482" t="n"/>
      <c r="AB69" s="483" t="n"/>
      <c r="AC69" s="260" t="n"/>
      <c r="AD69" s="260">
        <f>(X69/AA69)-1</f>
        <v/>
      </c>
      <c r="AE69" s="260">
        <f>(Y69/AB69)-1</f>
        <v/>
      </c>
      <c r="AF69" s="323" t="n"/>
    </row>
    <row r="70" hidden="1" ht="13.5" customHeight="1" s="261">
      <c r="A70" s="386" t="n"/>
      <c r="B70" s="434" t="n"/>
      <c r="C70" s="435" t="n"/>
      <c r="E70" s="480" t="n"/>
      <c r="F70" s="481" t="n"/>
      <c r="H70" s="260">
        <f>(B70/E70)-1</f>
        <v/>
      </c>
      <c r="I70" s="260">
        <f>(C70/F70)-1</f>
        <v/>
      </c>
      <c r="J70" s="323" t="n"/>
      <c r="K70" s="324" t="n">
        <v>8</v>
      </c>
      <c r="L70" s="345" t="n"/>
      <c r="M70" s="434" t="n"/>
      <c r="N70" s="435" t="n"/>
      <c r="P70" s="480" t="n"/>
      <c r="Q70" s="481" t="n"/>
      <c r="R70" s="260" t="n"/>
      <c r="S70" s="260">
        <f>(M70/P70)-1</f>
        <v/>
      </c>
      <c r="T70" s="260">
        <f>(N70/Q70)-1</f>
        <v/>
      </c>
      <c r="U70" s="323" t="n"/>
      <c r="V70" s="324" t="n">
        <v>8</v>
      </c>
      <c r="W70" s="345">
        <f>L70</f>
        <v/>
      </c>
      <c r="X70" s="434">
        <f>M70</f>
        <v/>
      </c>
      <c r="Y70" s="435">
        <f>N70</f>
        <v/>
      </c>
      <c r="Z70" s="260" t="n"/>
      <c r="AA70" s="482" t="n"/>
      <c r="AB70" s="483" t="n"/>
      <c r="AC70" s="260" t="n"/>
      <c r="AD70" s="260">
        <f>(X70/AA70)-1</f>
        <v/>
      </c>
      <c r="AE70" s="260">
        <f>(Y70/AB70)-1</f>
        <v/>
      </c>
      <c r="AF70" s="323" t="n"/>
    </row>
    <row r="71" hidden="1" ht="13.5" customHeight="1" s="261">
      <c r="A71" s="386" t="n"/>
      <c r="B71" s="434" t="n"/>
      <c r="C71" s="435" t="n"/>
      <c r="E71" s="480" t="n"/>
      <c r="F71" s="481" t="n"/>
      <c r="H71" s="260">
        <f>(B71/E71)-1</f>
        <v/>
      </c>
      <c r="I71" s="260">
        <f>(C71/F71)-1</f>
        <v/>
      </c>
      <c r="J71" s="323" t="n"/>
      <c r="K71" s="324" t="n">
        <v>9</v>
      </c>
      <c r="L71" s="345" t="n"/>
      <c r="M71" s="434" t="n"/>
      <c r="N71" s="435" t="n"/>
      <c r="P71" s="480" t="n"/>
      <c r="Q71" s="481" t="n"/>
      <c r="R71" s="260" t="n"/>
      <c r="S71" s="260">
        <f>(M71/P71)-1</f>
        <v/>
      </c>
      <c r="T71" s="260">
        <f>(N71/Q71)-1</f>
        <v/>
      </c>
      <c r="U71" s="323" t="n"/>
      <c r="V71" s="324" t="n">
        <v>9</v>
      </c>
      <c r="W71" s="345">
        <f>L71</f>
        <v/>
      </c>
      <c r="X71" s="434">
        <f>M71</f>
        <v/>
      </c>
      <c r="Y71" s="435">
        <f>N71</f>
        <v/>
      </c>
      <c r="Z71" s="260" t="n"/>
      <c r="AA71" s="482" t="n"/>
      <c r="AB71" s="483" t="n"/>
      <c r="AC71" s="260" t="n"/>
      <c r="AD71" s="260">
        <f>(X71/AA71)-1</f>
        <v/>
      </c>
      <c r="AE71" s="260">
        <f>(Y71/AB71)-1</f>
        <v/>
      </c>
      <c r="AF71" s="323" t="n"/>
    </row>
    <row r="72" hidden="1" ht="13.5" customHeight="1" s="261">
      <c r="A72" s="386" t="n"/>
      <c r="B72" s="434" t="n"/>
      <c r="C72" s="435" t="n"/>
      <c r="E72" s="480" t="n"/>
      <c r="F72" s="481" t="n"/>
      <c r="H72" s="260">
        <f>(B72/E72)-1</f>
        <v/>
      </c>
      <c r="I72" s="260">
        <f>(C72/F72)-1</f>
        <v/>
      </c>
      <c r="J72" s="323" t="n"/>
      <c r="K72" s="324" t="n">
        <v>10</v>
      </c>
      <c r="L72" s="345" t="n"/>
      <c r="M72" s="434" t="n"/>
      <c r="N72" s="435" t="n"/>
      <c r="P72" s="480" t="n"/>
      <c r="Q72" s="481" t="n"/>
      <c r="R72" s="260" t="n"/>
      <c r="S72" s="260">
        <f>(M72/P72)-1</f>
        <v/>
      </c>
      <c r="T72" s="260">
        <f>(N72/Q72)-1</f>
        <v/>
      </c>
      <c r="U72" s="323" t="n"/>
      <c r="V72" s="324" t="n">
        <v>10</v>
      </c>
      <c r="W72" s="345">
        <f>L72</f>
        <v/>
      </c>
      <c r="X72" s="434">
        <f>M72</f>
        <v/>
      </c>
      <c r="Y72" s="435">
        <f>N72</f>
        <v/>
      </c>
      <c r="Z72" s="260" t="n"/>
      <c r="AA72" s="482" t="n"/>
      <c r="AB72" s="483" t="n"/>
      <c r="AC72" s="260" t="n"/>
      <c r="AD72" s="260">
        <f>(X72/AA72)-1</f>
        <v/>
      </c>
      <c r="AE72" s="260">
        <f>(Y72/AB72)-1</f>
        <v/>
      </c>
      <c r="AF72" s="323" t="n"/>
    </row>
    <row r="73" hidden="1" ht="13.5" customHeight="1" s="261">
      <c r="A73" s="358" t="n"/>
      <c r="B73" s="356" t="n"/>
      <c r="C73" s="356" t="n"/>
      <c r="G73" s="356" t="n"/>
      <c r="H73" s="441" t="n"/>
      <c r="I73" s="484" t="n"/>
      <c r="J73" s="437" t="n"/>
      <c r="K73" s="438" t="n"/>
      <c r="L73" s="439" t="n"/>
      <c r="M73" s="440" t="n"/>
      <c r="N73" s="441" t="n"/>
      <c r="Q73" s="356" t="n"/>
      <c r="R73" s="356" t="n"/>
      <c r="S73" s="356" t="n"/>
      <c r="T73" s="356" t="n"/>
      <c r="U73" s="357" t="n"/>
      <c r="V73" s="438" t="n"/>
      <c r="W73" s="439" t="n"/>
      <c r="X73" s="440" t="n"/>
      <c r="Y73" s="441" t="n"/>
      <c r="Z73" s="260" t="n"/>
      <c r="AB73" s="356" t="n"/>
      <c r="AC73" s="356" t="n"/>
      <c r="AD73" s="356" t="n"/>
      <c r="AE73" s="356" t="n"/>
      <c r="AF73" s="357" t="n"/>
    </row>
    <row r="74" hidden="1" ht="13.5" customHeight="1" s="261">
      <c r="B74" s="444" t="n"/>
      <c r="C74" s="385" t="n"/>
      <c r="E74" s="444" t="n"/>
      <c r="F74" s="385" t="n"/>
      <c r="G74" s="445" t="n"/>
      <c r="J74" s="385" t="n"/>
      <c r="L74" s="446" t="n"/>
      <c r="M74" s="464" t="n"/>
    </row>
    <row r="75" hidden="1" ht="13.5" customHeight="1" s="261">
      <c r="B75" s="445" t="n"/>
      <c r="C75" s="445" t="n"/>
      <c r="G75" s="445" t="n"/>
    </row>
    <row r="76" hidden="1" ht="13.5" customHeight="1" s="261">
      <c r="B76" s="301" t="inlineStr">
        <is>
          <t>US$</t>
        </is>
      </c>
      <c r="C76" s="301" t="inlineStr">
        <is>
          <t>Kg Líquido</t>
        </is>
      </c>
      <c r="M76" s="301" t="inlineStr">
        <is>
          <t>US$</t>
        </is>
      </c>
      <c r="N76" s="301" t="inlineStr">
        <is>
          <t>Kg Líquido</t>
        </is>
      </c>
    </row>
    <row r="77" hidden="1" ht="13.5" customHeight="1" s="261">
      <c r="A77" s="295" t="inlineStr">
        <is>
          <t>5 principais destinos:</t>
        </is>
      </c>
      <c r="B77" s="348">
        <f>SUM(B63:B67)</f>
        <v/>
      </c>
      <c r="C77" s="348">
        <f>SUM(C63:C67)</f>
        <v/>
      </c>
      <c r="L77" s="295" t="inlineStr">
        <is>
          <t>5 principais destinos:</t>
        </is>
      </c>
      <c r="M77" s="348">
        <f>SUM(M63:M67)</f>
        <v/>
      </c>
      <c r="N77" s="348">
        <f>SUM(N63:N67)</f>
        <v/>
      </c>
    </row>
    <row r="78" hidden="1" ht="13.5" customHeight="1" s="261">
      <c r="A78" s="260" t="inlineStr">
        <is>
          <t>Participação dos 5 princ. no total:</t>
        </is>
      </c>
      <c r="B78" s="260">
        <f>B77/C38</f>
        <v/>
      </c>
      <c r="C78" s="260">
        <f>C77/D38</f>
        <v/>
      </c>
      <c r="L78" s="295" t="inlineStr">
        <is>
          <t>Participação dos 5 princ. no total:</t>
        </is>
      </c>
      <c r="M78" s="260">
        <f>M77/C32</f>
        <v/>
      </c>
      <c r="N78" s="260">
        <f>N77/D32</f>
        <v/>
      </c>
    </row>
    <row r="79" hidden="1" ht="13.5" customHeight="1" s="261">
      <c r="A79" s="450" t="inlineStr">
        <is>
          <t>(acumulado no ano)</t>
        </is>
      </c>
      <c r="L79" s="450" t="inlineStr">
        <is>
          <t>(Mês corrente)</t>
        </is>
      </c>
    </row>
    <row r="80" hidden="1" ht="13.5" customHeight="1" s="261"/>
    <row r="81" ht="13.5" customHeight="1" s="261"/>
    <row r="82" ht="13.5" customHeight="1" s="261"/>
    <row r="83" ht="13.5" customHeight="1" s="261"/>
    <row r="84" ht="26.25" customHeight="1" s="261">
      <c r="A84" s="370" t="inlineStr">
        <is>
          <t>BRASIL</t>
        </is>
      </c>
      <c r="B84" s="465" t="n"/>
    </row>
    <row r="85" ht="17.25" customHeight="1" s="261">
      <c r="B85" s="265" t="n">
        <v>2021</v>
      </c>
      <c r="C85" s="266" t="n"/>
      <c r="D85" s="266" t="n"/>
      <c r="E85" s="267" t="n"/>
      <c r="H85" s="266" t="n"/>
    </row>
    <row r="86" ht="15" customHeight="1" s="261">
      <c r="B86" s="268" t="n"/>
      <c r="C86" s="269" t="inlineStr">
        <is>
          <t>US$</t>
        </is>
      </c>
      <c r="D86" s="269" t="inlineStr">
        <is>
          <t>Kg</t>
        </is>
      </c>
      <c r="E86" s="270" t="n"/>
      <c r="H86" s="372" t="n"/>
    </row>
    <row r="87" ht="15" customHeight="1" s="261">
      <c r="B87" s="271" t="inlineStr">
        <is>
          <t>Jan/21</t>
        </is>
      </c>
      <c r="C87" s="260" t="n">
        <v>25208786</v>
      </c>
      <c r="D87" s="260" t="n">
        <v>15817513</v>
      </c>
      <c r="E87" s="272" t="n"/>
      <c r="H87" s="266" t="n"/>
    </row>
    <row r="88" ht="15" customHeight="1" s="261">
      <c r="B88" s="271" t="inlineStr">
        <is>
          <t>Fev/21</t>
        </is>
      </c>
      <c r="C88" s="260" t="n">
        <v>28185760</v>
      </c>
      <c r="D88" s="260" t="n">
        <v>18187369</v>
      </c>
      <c r="H88" s="266" t="n"/>
    </row>
    <row r="89" ht="15" customHeight="1" s="261">
      <c r="B89" s="271" t="inlineStr">
        <is>
          <t>Mar/21</t>
        </is>
      </c>
      <c r="C89" s="260" t="n">
        <v>33100290</v>
      </c>
      <c r="D89" s="260" t="n">
        <v>22272211</v>
      </c>
      <c r="H89" s="266" t="n"/>
    </row>
    <row r="90" ht="15" customHeight="1" s="261">
      <c r="B90" s="271" t="inlineStr">
        <is>
          <t>Abr/21</t>
        </is>
      </c>
      <c r="C90" s="260" t="n">
        <v>30942086</v>
      </c>
      <c r="D90" s="260" t="n">
        <v>20738531</v>
      </c>
      <c r="H90" s="364" t="n"/>
    </row>
    <row r="91" ht="15" customHeight="1" s="261">
      <c r="B91" s="271" t="inlineStr">
        <is>
          <t>Mai/21</t>
        </is>
      </c>
      <c r="C91" s="260" t="n">
        <v>32488289</v>
      </c>
      <c r="D91" s="260" t="n">
        <v>22086277</v>
      </c>
      <c r="H91" s="364" t="n"/>
    </row>
    <row r="92" ht="15" customHeight="1" s="261">
      <c r="B92" s="271" t="inlineStr">
        <is>
          <t>Jun/21</t>
        </is>
      </c>
      <c r="C92" s="260" t="n">
        <v>34947377</v>
      </c>
      <c r="D92" s="260" t="n">
        <v>22469366</v>
      </c>
      <c r="H92" s="266" t="n"/>
    </row>
    <row r="93" ht="15" customHeight="1" s="261">
      <c r="B93" s="271" t="inlineStr">
        <is>
          <t>Jul/21</t>
        </is>
      </c>
      <c r="C93" s="260" t="n">
        <v>37436730</v>
      </c>
      <c r="D93" s="260" t="n">
        <v>22639861</v>
      </c>
      <c r="H93" s="266" t="n"/>
    </row>
    <row r="94" ht="15" customHeight="1" s="261">
      <c r="B94" s="271" t="inlineStr">
        <is>
          <t>Ago/21</t>
        </is>
      </c>
      <c r="C94" s="260" t="n">
        <v>36012776</v>
      </c>
      <c r="D94" s="260" t="n">
        <v>20394071</v>
      </c>
      <c r="H94" s="266" t="n"/>
    </row>
    <row r="95" ht="15" customHeight="1" s="261">
      <c r="B95" s="271" t="inlineStr">
        <is>
          <t>Set/21</t>
        </is>
      </c>
      <c r="C95" s="260" t="n">
        <v>40400991</v>
      </c>
      <c r="D95" s="260" t="n">
        <v>23669339</v>
      </c>
      <c r="H95" s="266" t="n"/>
    </row>
    <row r="96" ht="15" customHeight="1" s="261">
      <c r="B96" s="271" t="inlineStr">
        <is>
          <t>Out/21</t>
        </is>
      </c>
      <c r="C96" s="260" t="n">
        <v>44491714</v>
      </c>
      <c r="D96" s="260" t="n">
        <v>25187111</v>
      </c>
      <c r="H96" s="266" t="n"/>
    </row>
    <row r="97" ht="15" customHeight="1" s="261">
      <c r="B97" s="271" t="inlineStr">
        <is>
          <t>Nov/21</t>
        </is>
      </c>
      <c r="C97" s="260" t="n">
        <v>32248348</v>
      </c>
      <c r="D97" s="260" t="n">
        <v>21011125</v>
      </c>
      <c r="H97" s="266" t="n"/>
    </row>
    <row r="98" ht="15" customHeight="1" s="261">
      <c r="B98" s="271" t="inlineStr">
        <is>
          <t>Dez/21</t>
        </is>
      </c>
      <c r="C98" s="260" t="n">
        <v>41723581</v>
      </c>
      <c r="D98" s="260" t="n">
        <v>24998970</v>
      </c>
      <c r="G98" s="273" t="n"/>
      <c r="H98" s="266" t="n"/>
    </row>
    <row r="99" ht="15" customHeight="1" s="261">
      <c r="B99" s="274" t="inlineStr">
        <is>
          <t>TOTAL</t>
        </is>
      </c>
      <c r="C99" s="275">
        <f>SUM(C87:C98)</f>
        <v/>
      </c>
      <c r="D99" s="260">
        <f>SUM(D87:D98)</f>
        <v/>
      </c>
      <c r="E99" s="276" t="n"/>
      <c r="F99" s="266" t="n"/>
      <c r="G99" s="273" t="n"/>
      <c r="H99" s="266" t="n"/>
    </row>
    <row r="100" ht="15" customHeight="1" s="261">
      <c r="B100" s="274" t="n"/>
      <c r="C100" s="277" t="n"/>
      <c r="E100" s="276" t="n"/>
      <c r="F100" s="266" t="n"/>
      <c r="G100" s="273" t="n"/>
      <c r="H100" s="266" t="n"/>
    </row>
    <row r="101" ht="15.75" customHeight="1" s="261">
      <c r="B101" s="266" t="n"/>
      <c r="C101" s="266" t="n"/>
      <c r="E101" s="278" t="inlineStr">
        <is>
          <t>Variação em relação ao mês anterior</t>
        </is>
      </c>
      <c r="F101" s="279" t="n"/>
      <c r="G101" s="280" t="inlineStr">
        <is>
          <t>Variação em relação ao mesmo mês de 2021</t>
        </is>
      </c>
      <c r="H101" s="279" t="n"/>
    </row>
    <row r="102" ht="19.5" customHeight="1" s="261">
      <c r="B102" s="281" t="n">
        <v>2022</v>
      </c>
      <c r="C102" s="266" t="n"/>
      <c r="D102" s="282" t="n"/>
      <c r="E102" s="283" t="n"/>
      <c r="F102" s="284" t="n"/>
      <c r="G102" s="283" t="n"/>
      <c r="H102" s="284" t="n"/>
    </row>
    <row r="103" ht="15" customHeight="1" s="261">
      <c r="B103" s="285" t="n"/>
      <c r="C103" s="286" t="inlineStr">
        <is>
          <t>US$</t>
        </is>
      </c>
      <c r="D103" s="287" t="inlineStr">
        <is>
          <t>Kg</t>
        </is>
      </c>
      <c r="E103" s="288" t="inlineStr">
        <is>
          <t>Valor</t>
        </is>
      </c>
      <c r="F103" s="289" t="inlineStr">
        <is>
          <t>Peso</t>
        </is>
      </c>
      <c r="G103" s="290" t="inlineStr">
        <is>
          <t>Valor</t>
        </is>
      </c>
      <c r="H103" s="289" t="inlineStr">
        <is>
          <t>Peso</t>
        </is>
      </c>
    </row>
    <row r="104" ht="15" customHeight="1" s="261">
      <c r="B104" s="291" t="inlineStr">
        <is>
          <t>Jan/22</t>
        </is>
      </c>
      <c r="C104" s="292" t="n">
        <v>29167694</v>
      </c>
      <c r="D104" s="292" t="n">
        <v>17864932</v>
      </c>
      <c r="E104" s="260">
        <f>(C104-C98)/C98</f>
        <v/>
      </c>
      <c r="F104" s="260">
        <f>(D104-D98)/D98</f>
        <v/>
      </c>
      <c r="G104" s="260">
        <f>(C104-C87)/C87</f>
        <v/>
      </c>
      <c r="H104" s="260">
        <f>(D104-D87)/D87</f>
        <v/>
      </c>
    </row>
    <row r="105" ht="15" customHeight="1" s="261">
      <c r="B105" s="291" t="inlineStr">
        <is>
          <t>Fev/22</t>
        </is>
      </c>
      <c r="C105" s="292" t="n">
        <v>37007728</v>
      </c>
      <c r="D105" s="292" t="n">
        <v>23542083</v>
      </c>
      <c r="E105" s="260">
        <f>(C105-C104)/C104</f>
        <v/>
      </c>
      <c r="F105" s="260">
        <f>(D105-D104)/D104</f>
        <v/>
      </c>
      <c r="G105" s="260">
        <f>(C105-C88)/C88</f>
        <v/>
      </c>
      <c r="H105" s="260">
        <f>(D105-D88)/D88</f>
        <v/>
      </c>
    </row>
    <row r="106" ht="15" customHeight="1" s="261">
      <c r="B106" s="291" t="inlineStr">
        <is>
          <t>Mar/22</t>
        </is>
      </c>
      <c r="C106" s="292" t="n">
        <v>44685713</v>
      </c>
      <c r="D106" s="292" t="n">
        <v>26752417</v>
      </c>
      <c r="E106" s="260">
        <f>(C106-C105)/C105</f>
        <v/>
      </c>
      <c r="F106" s="260">
        <f>(D106-D105)/D105</f>
        <v/>
      </c>
      <c r="G106" s="260">
        <f>(C106-C89)/C89</f>
        <v/>
      </c>
      <c r="H106" s="260">
        <f>(D106-D89)/D89</f>
        <v/>
      </c>
    </row>
    <row r="107" ht="15" customHeight="1" s="261">
      <c r="B107" s="291" t="inlineStr">
        <is>
          <t>Abr/22</t>
        </is>
      </c>
      <c r="C107" s="292" t="n">
        <v>42358357</v>
      </c>
      <c r="D107" s="292" t="n">
        <v>23785885</v>
      </c>
      <c r="E107" s="260">
        <f>(C107-C106)/C106</f>
        <v/>
      </c>
      <c r="F107" s="260">
        <f>(D107-D106)/D106</f>
        <v/>
      </c>
      <c r="G107" s="260">
        <f>(C107-C90)/C90</f>
        <v/>
      </c>
      <c r="H107" s="260">
        <f>(D107-D90)/D90</f>
        <v/>
      </c>
    </row>
    <row r="108" ht="15" customHeight="1" s="261">
      <c r="B108" s="293" t="inlineStr">
        <is>
          <t>Mai/22</t>
        </is>
      </c>
      <c r="C108" s="292" t="n">
        <v>35672994</v>
      </c>
      <c r="D108" s="292" t="n">
        <v>21523950</v>
      </c>
      <c r="E108" s="260">
        <f>(C108-C107)/C107</f>
        <v/>
      </c>
      <c r="F108" s="260">
        <f>(D108-D107)/D107</f>
        <v/>
      </c>
      <c r="G108" s="260">
        <f>(C108-C91)/C91</f>
        <v/>
      </c>
      <c r="H108" s="260">
        <f>(D108-D91)/D91</f>
        <v/>
      </c>
    </row>
    <row r="109" ht="15" customHeight="1" s="261">
      <c r="B109" s="291" t="inlineStr">
        <is>
          <t>Jun/22</t>
        </is>
      </c>
      <c r="C109" s="292" t="n">
        <v>34696973</v>
      </c>
      <c r="D109" s="292" t="n">
        <v>23306519</v>
      </c>
      <c r="E109" s="260">
        <f>(C109-C108)/C108</f>
        <v/>
      </c>
      <c r="F109" s="260">
        <f>(D109-D108)/D108</f>
        <v/>
      </c>
      <c r="G109" s="260">
        <f>(C109-C92)/C92</f>
        <v/>
      </c>
      <c r="H109" s="260">
        <f>(D109-D92)/D92</f>
        <v/>
      </c>
    </row>
    <row r="110" ht="15" customHeight="1" s="261">
      <c r="B110" s="291" t="inlineStr">
        <is>
          <t>Jul/22</t>
        </is>
      </c>
      <c r="C110" s="292" t="n"/>
      <c r="D110" s="292" t="n"/>
      <c r="E110" s="260">
        <f>(C110-C109)/C109</f>
        <v/>
      </c>
      <c r="F110" s="260">
        <f>(D110-D109)/D109</f>
        <v/>
      </c>
      <c r="G110" s="260">
        <f>(C110-C93)/C93</f>
        <v/>
      </c>
      <c r="H110" s="260">
        <f>(D110-D93)/D93</f>
        <v/>
      </c>
    </row>
    <row r="111" ht="15" customHeight="1" s="261">
      <c r="B111" s="291" t="inlineStr">
        <is>
          <t>Ago/22</t>
        </is>
      </c>
      <c r="C111" s="292" t="n"/>
      <c r="D111" s="292" t="n"/>
      <c r="E111" s="260">
        <f>(C111-C110)/C110</f>
        <v/>
      </c>
      <c r="F111" s="260">
        <f>(D111-D110)/D110</f>
        <v/>
      </c>
      <c r="G111" s="260">
        <f>(C111-C94)/C94</f>
        <v/>
      </c>
      <c r="H111" s="260">
        <f>(D111-D94)/D94</f>
        <v/>
      </c>
    </row>
    <row r="112" ht="15" customHeight="1" s="261">
      <c r="B112" s="291" t="inlineStr">
        <is>
          <t>Set/22</t>
        </is>
      </c>
      <c r="C112" s="295" t="n"/>
      <c r="D112" s="295" t="n"/>
      <c r="E112" s="260">
        <f>(C112-C111)/C111</f>
        <v/>
      </c>
      <c r="F112" s="260">
        <f>(D112-D111)/D111</f>
        <v/>
      </c>
      <c r="G112" s="260">
        <f>(C112-C95)/C95</f>
        <v/>
      </c>
      <c r="H112" s="260">
        <f>(D112-D95)/D95</f>
        <v/>
      </c>
    </row>
    <row r="113" ht="15" customHeight="1" s="261">
      <c r="B113" s="291" t="inlineStr">
        <is>
          <t>Out/22</t>
        </is>
      </c>
      <c r="C113" s="292" t="n"/>
      <c r="D113" s="292" t="n"/>
      <c r="E113" s="260">
        <f>(C113-C112)/C112</f>
        <v/>
      </c>
      <c r="F113" s="260">
        <f>(D113-D112)/D112</f>
        <v/>
      </c>
      <c r="G113" s="260">
        <f>(C113-C96)/C96</f>
        <v/>
      </c>
      <c r="H113" s="260">
        <f>(D113-D96)/D96</f>
        <v/>
      </c>
    </row>
    <row r="114" ht="15" customHeight="1" s="261">
      <c r="B114" s="291" t="inlineStr">
        <is>
          <t>Nov/22</t>
        </is>
      </c>
      <c r="C114" s="292" t="n"/>
      <c r="D114" s="292" t="n"/>
      <c r="E114" s="260">
        <f>(C114-C113)/C113</f>
        <v/>
      </c>
      <c r="F114" s="260">
        <f>(D114-D113)/D113</f>
        <v/>
      </c>
      <c r="G114" s="260">
        <f>(C114-C97)/C97</f>
        <v/>
      </c>
      <c r="H114" s="260">
        <f>(D114-D97)/D97</f>
        <v/>
      </c>
    </row>
    <row r="115" ht="15" customHeight="1" s="261">
      <c r="B115" s="291" t="inlineStr">
        <is>
          <t>Dez/22</t>
        </is>
      </c>
      <c r="C115" s="292" t="n"/>
      <c r="D115" s="292" t="n"/>
      <c r="E115" s="260">
        <f>(C115-C114)/C114</f>
        <v/>
      </c>
      <c r="F115" s="260">
        <f>(D115-D114)/D114</f>
        <v/>
      </c>
      <c r="G115" s="260">
        <f>(C115-C98)/C98</f>
        <v/>
      </c>
      <c r="H115" s="260">
        <f>(D115-D98)/D98</f>
        <v/>
      </c>
    </row>
    <row r="116" ht="15" customHeight="1" s="261">
      <c r="B116" s="266" t="n"/>
      <c r="C116" s="292" t="n"/>
      <c r="D116" s="292" t="n"/>
    </row>
    <row r="117" ht="15" customHeight="1" s="261">
      <c r="B117" s="296" t="inlineStr">
        <is>
          <t>Acumulado no ano:</t>
        </is>
      </c>
      <c r="C117" s="297">
        <f>SUM(C104:C115)</f>
        <v/>
      </c>
      <c r="D117" s="298">
        <f>SUM(D104:D115)</f>
        <v/>
      </c>
      <c r="E117" s="266" t="n"/>
      <c r="F117" s="266" t="n"/>
      <c r="G117" s="266" t="n"/>
      <c r="H117" s="266" t="n"/>
    </row>
    <row r="119" ht="13.5" customHeight="1" s="261">
      <c r="B119" s="300">
        <f>FRANGOS!B40</f>
        <v/>
      </c>
      <c r="C119" s="260">
        <f>(C117/(C87+C88+C89+C90+C91+C92))-1</f>
        <v/>
      </c>
      <c r="D119" s="260">
        <f>(D117/(D87+D88+D89+D90+D91+D92))-1</f>
        <v/>
      </c>
    </row>
    <row r="162" ht="19.5" customHeight="1" s="261">
      <c r="A162" s="264" t="inlineStr">
        <is>
          <t>SANTA CATARINA</t>
        </is>
      </c>
      <c r="B162" s="397" t="n"/>
    </row>
    <row r="163" ht="17.25" customHeight="1" s="261">
      <c r="B163" s="265" t="n">
        <v>2018</v>
      </c>
      <c r="C163" s="266" t="n"/>
      <c r="D163" s="266" t="n"/>
      <c r="F163" s="265" t="n">
        <v>2019</v>
      </c>
      <c r="G163" s="266" t="n"/>
      <c r="H163" s="266" t="n"/>
      <c r="L163" s="265" t="n">
        <v>2020</v>
      </c>
      <c r="M163" s="266" t="n"/>
      <c r="N163" s="266" t="n"/>
    </row>
    <row r="164" ht="15" customHeight="1" s="261">
      <c r="B164" s="268" t="n"/>
      <c r="C164" s="269" t="inlineStr">
        <is>
          <t>US$</t>
        </is>
      </c>
      <c r="D164" s="269" t="inlineStr">
        <is>
          <t>Kg</t>
        </is>
      </c>
      <c r="F164" s="268" t="n"/>
      <c r="G164" s="269" t="inlineStr">
        <is>
          <t>US$</t>
        </is>
      </c>
      <c r="H164" s="269" t="inlineStr">
        <is>
          <t>Kg</t>
        </is>
      </c>
      <c r="L164" s="268" t="n"/>
      <c r="M164" s="269" t="inlineStr">
        <is>
          <t>US$</t>
        </is>
      </c>
      <c r="N164" s="269" t="inlineStr">
        <is>
          <t>Kg</t>
        </is>
      </c>
    </row>
    <row r="165" ht="15" customHeight="1" s="261">
      <c r="B165" s="271" t="inlineStr">
        <is>
          <t>Jan/18</t>
        </is>
      </c>
      <c r="C165" s="260" t="n">
        <v>4405093</v>
      </c>
      <c r="D165" s="260" t="n">
        <v>3770350</v>
      </c>
      <c r="F165" s="271" t="inlineStr">
        <is>
          <t>Jan/19</t>
        </is>
      </c>
      <c r="G165" s="260" t="n">
        <v>6412975</v>
      </c>
      <c r="H165" s="260" t="n">
        <v>6261606</v>
      </c>
      <c r="L165" s="271" t="inlineStr">
        <is>
          <t>Jan/20</t>
        </is>
      </c>
      <c r="M165" s="260" t="n">
        <v>6114374</v>
      </c>
      <c r="N165" s="260" t="n">
        <v>5299333</v>
      </c>
    </row>
    <row r="166" ht="15" customHeight="1" s="261">
      <c r="B166" s="271" t="inlineStr">
        <is>
          <t>Fev/18</t>
        </is>
      </c>
      <c r="C166" s="260" t="n">
        <v>4455082</v>
      </c>
      <c r="D166" s="260" t="n">
        <v>3747316</v>
      </c>
      <c r="F166" s="271" t="inlineStr">
        <is>
          <t>Fev/19</t>
        </is>
      </c>
      <c r="G166" s="260" t="n">
        <v>8041230</v>
      </c>
      <c r="H166" s="260" t="n">
        <v>7123572</v>
      </c>
      <c r="L166" s="271" t="inlineStr">
        <is>
          <t>Fev/20</t>
        </is>
      </c>
      <c r="M166" s="260" t="n">
        <v>4854765</v>
      </c>
      <c r="N166" s="260" t="n">
        <v>3932756</v>
      </c>
    </row>
    <row r="167" ht="15" customHeight="1" s="261">
      <c r="B167" s="271" t="inlineStr">
        <is>
          <t>Mar/18</t>
        </is>
      </c>
      <c r="C167" s="260" t="n">
        <v>4516526</v>
      </c>
      <c r="D167" s="260" t="n">
        <v>3614453</v>
      </c>
      <c r="F167" s="271" t="inlineStr">
        <is>
          <t>Mar/19</t>
        </is>
      </c>
      <c r="G167" s="260" t="n">
        <v>8541930</v>
      </c>
      <c r="H167" s="260" t="n">
        <v>7426122</v>
      </c>
      <c r="L167" s="271" t="inlineStr">
        <is>
          <t>Mar/20</t>
        </is>
      </c>
      <c r="M167" s="260" t="n">
        <v>4367882</v>
      </c>
      <c r="N167" s="260" t="n">
        <v>3693993</v>
      </c>
    </row>
    <row r="168" ht="15" customHeight="1" s="261">
      <c r="B168" s="271" t="inlineStr">
        <is>
          <t>Abr/18</t>
        </is>
      </c>
      <c r="C168" s="260" t="n">
        <v>3152113</v>
      </c>
      <c r="D168" s="260" t="n">
        <v>2659402</v>
      </c>
      <c r="F168" s="271" t="inlineStr">
        <is>
          <t>Abr/19</t>
        </is>
      </c>
      <c r="G168" s="260" t="n">
        <v>6034761</v>
      </c>
      <c r="H168" s="260" t="n">
        <v>5332563</v>
      </c>
      <c r="L168" s="271" t="inlineStr">
        <is>
          <t>Abr/20</t>
        </is>
      </c>
      <c r="M168" s="260" t="n">
        <v>4270415</v>
      </c>
      <c r="N168" s="260" t="n">
        <v>3969585</v>
      </c>
    </row>
    <row r="169" ht="15" customHeight="1" s="261">
      <c r="B169" s="271" t="inlineStr">
        <is>
          <t>Mai/18</t>
        </is>
      </c>
      <c r="C169" s="260" t="n">
        <v>4192087</v>
      </c>
      <c r="D169" s="260" t="n">
        <v>3389812</v>
      </c>
      <c r="F169" s="271" t="inlineStr">
        <is>
          <t>Mai/19</t>
        </is>
      </c>
      <c r="G169" s="260" t="n">
        <v>8874880</v>
      </c>
      <c r="H169" s="260" t="n">
        <v>8625746</v>
      </c>
      <c r="L169" s="271" t="inlineStr">
        <is>
          <t>Mai/20</t>
        </is>
      </c>
      <c r="M169" s="260" t="n">
        <v>5987764</v>
      </c>
      <c r="N169" s="260" t="n">
        <v>5611930</v>
      </c>
    </row>
    <row r="170" ht="15" customHeight="1" s="261">
      <c r="B170" s="271" t="inlineStr">
        <is>
          <t>Jun/18</t>
        </is>
      </c>
      <c r="C170" s="260" t="n">
        <v>4054843</v>
      </c>
      <c r="D170" s="260" t="n">
        <v>3774098</v>
      </c>
      <c r="F170" s="271" t="inlineStr">
        <is>
          <t>Jun/19</t>
        </is>
      </c>
      <c r="G170" s="260" t="n">
        <v>7125236</v>
      </c>
      <c r="H170" s="260" t="n">
        <v>6178721</v>
      </c>
      <c r="L170" s="271" t="inlineStr">
        <is>
          <t>Jun/20</t>
        </is>
      </c>
      <c r="M170" s="260" t="n">
        <v>4056701</v>
      </c>
      <c r="N170" s="260" t="n">
        <v>3767827</v>
      </c>
    </row>
    <row r="171" ht="15" customHeight="1" s="261">
      <c r="B171" s="271" t="inlineStr">
        <is>
          <t>Jul/18</t>
        </is>
      </c>
      <c r="C171" s="260" t="n">
        <v>9591541</v>
      </c>
      <c r="D171" s="260" t="n">
        <v>9464276</v>
      </c>
      <c r="F171" s="271" t="inlineStr">
        <is>
          <t>Jul/19</t>
        </is>
      </c>
      <c r="G171" s="260" t="n">
        <v>6386251</v>
      </c>
      <c r="H171" s="260" t="n">
        <v>5275307</v>
      </c>
      <c r="L171" s="271" t="inlineStr">
        <is>
          <t>Jul/20</t>
        </is>
      </c>
      <c r="M171" s="260" t="n">
        <v>4709073</v>
      </c>
      <c r="N171" s="260" t="n">
        <v>4915531</v>
      </c>
    </row>
    <row r="172" ht="15" customHeight="1" s="261">
      <c r="B172" s="271" t="inlineStr">
        <is>
          <t>Ago/18</t>
        </is>
      </c>
      <c r="C172" s="260" t="n">
        <v>7656568</v>
      </c>
      <c r="D172" s="260" t="n">
        <v>7529566</v>
      </c>
      <c r="F172" s="271" t="inlineStr">
        <is>
          <t>Ago/19</t>
        </is>
      </c>
      <c r="G172" s="260" t="n">
        <v>6066924</v>
      </c>
      <c r="H172" s="260" t="n">
        <v>4745928</v>
      </c>
      <c r="L172" s="271" t="inlineStr">
        <is>
          <t>Ago/20</t>
        </is>
      </c>
      <c r="M172" s="260" t="n">
        <v>3732978</v>
      </c>
      <c r="N172" s="260" t="n">
        <v>3556492</v>
      </c>
    </row>
    <row r="173" ht="15" customHeight="1" s="261">
      <c r="B173" s="271" t="inlineStr">
        <is>
          <t>Set/18</t>
        </is>
      </c>
      <c r="C173" s="260" t="n">
        <v>7233315</v>
      </c>
      <c r="D173" s="260" t="n">
        <v>7978015</v>
      </c>
      <c r="F173" s="271" t="inlineStr">
        <is>
          <t>Set/19</t>
        </is>
      </c>
      <c r="G173" s="260" t="n">
        <v>5598342</v>
      </c>
      <c r="H173" s="260" t="n">
        <v>4755381</v>
      </c>
      <c r="L173" s="271" t="inlineStr">
        <is>
          <t>Set/20</t>
        </is>
      </c>
      <c r="M173" s="260" t="n">
        <v>4425410</v>
      </c>
      <c r="N173" s="260" t="n">
        <v>4860298</v>
      </c>
    </row>
    <row r="174" ht="15" customHeight="1" s="261">
      <c r="B174" s="271" t="inlineStr">
        <is>
          <t>Out/18</t>
        </is>
      </c>
      <c r="C174" s="260" t="n">
        <v>9472690</v>
      </c>
      <c r="D174" s="260" t="n">
        <v>9253351</v>
      </c>
      <c r="F174" s="271" t="inlineStr">
        <is>
          <t>Out/19</t>
        </is>
      </c>
      <c r="G174" s="260" t="n">
        <v>4541019</v>
      </c>
      <c r="H174" s="260" t="n">
        <v>3849789</v>
      </c>
      <c r="L174" s="271" t="inlineStr">
        <is>
          <t>Out/20</t>
        </is>
      </c>
      <c r="M174" s="260" t="n">
        <v>4034343</v>
      </c>
      <c r="N174" s="260" t="n">
        <v>4027376</v>
      </c>
    </row>
    <row r="175" ht="15" customHeight="1" s="261">
      <c r="B175" s="271" t="inlineStr">
        <is>
          <t>Nov/18</t>
        </is>
      </c>
      <c r="C175" s="260" t="n">
        <v>8663410</v>
      </c>
      <c r="D175" s="260" t="n">
        <v>7626199</v>
      </c>
      <c r="F175" s="271" t="inlineStr">
        <is>
          <t>Nov/19</t>
        </is>
      </c>
      <c r="G175" s="260" t="n">
        <v>5239446</v>
      </c>
      <c r="H175" s="260" t="n">
        <v>4402782</v>
      </c>
      <c r="L175" s="271" t="inlineStr">
        <is>
          <t>Nov/20</t>
        </is>
      </c>
      <c r="M175" s="260" t="n">
        <v>3602973</v>
      </c>
      <c r="N175" s="260" t="n">
        <v>3542774</v>
      </c>
    </row>
    <row r="176" ht="15" customHeight="1" s="261">
      <c r="B176" s="271" t="inlineStr">
        <is>
          <t>Dez/18</t>
        </is>
      </c>
      <c r="C176" s="260" t="n">
        <v>10412172</v>
      </c>
      <c r="D176" s="260" t="n">
        <v>8806783</v>
      </c>
      <c r="F176" s="271" t="inlineStr">
        <is>
          <t>Dez/19</t>
        </is>
      </c>
      <c r="G176" s="260" t="n">
        <v>6503480</v>
      </c>
      <c r="H176" s="260" t="n">
        <v>5602273</v>
      </c>
      <c r="L176" s="271" t="inlineStr">
        <is>
          <t>Dez/20</t>
        </is>
      </c>
      <c r="M176" s="260" t="n">
        <v>5828982</v>
      </c>
      <c r="N176" s="260" t="n">
        <v>6002471</v>
      </c>
    </row>
    <row r="177" ht="13.5" customHeight="1" s="261">
      <c r="B177" s="457" t="inlineStr">
        <is>
          <t>TOTAL</t>
        </is>
      </c>
      <c r="C177" s="275">
        <f>SUM(C165:C176)</f>
        <v/>
      </c>
      <c r="D177" s="260">
        <f>SUM(D165:D176)</f>
        <v/>
      </c>
      <c r="F177" s="457" t="inlineStr">
        <is>
          <t>TOTAL</t>
        </is>
      </c>
      <c r="G177" s="275">
        <f>SUM(G165:G176)</f>
        <v/>
      </c>
      <c r="H177" s="260">
        <f>SUM(H165:H176)</f>
        <v/>
      </c>
      <c r="L177" s="457" t="inlineStr">
        <is>
          <t>TOTAL</t>
        </is>
      </c>
      <c r="M177" s="275">
        <f>SUM(M165:M176)</f>
        <v/>
      </c>
      <c r="N177" s="260">
        <f>SUM(N165:N176)</f>
        <v/>
      </c>
    </row>
    <row r="182" ht="26.25" customHeight="1" s="261">
      <c r="A182" s="370" t="inlineStr">
        <is>
          <t>BRASIL</t>
        </is>
      </c>
      <c r="B182" s="465" t="n"/>
    </row>
    <row r="183" ht="17.25" customHeight="1" s="261">
      <c r="B183" s="265" t="n">
        <v>2018</v>
      </c>
      <c r="C183" s="266" t="n"/>
      <c r="D183" s="266" t="n"/>
      <c r="F183" s="265" t="n">
        <v>2019</v>
      </c>
      <c r="G183" s="266" t="n"/>
      <c r="H183" s="266" t="n"/>
      <c r="L183" s="265" t="n">
        <v>2020</v>
      </c>
      <c r="M183" s="266" t="n"/>
      <c r="N183" s="266" t="n"/>
    </row>
    <row r="184" ht="15" customHeight="1" s="261">
      <c r="B184" s="268" t="n"/>
      <c r="C184" s="269" t="inlineStr">
        <is>
          <t>US$</t>
        </is>
      </c>
      <c r="D184" s="269" t="inlineStr">
        <is>
          <t>Kg</t>
        </is>
      </c>
      <c r="F184" s="268" t="n"/>
      <c r="G184" s="269" t="inlineStr">
        <is>
          <t>US$</t>
        </is>
      </c>
      <c r="H184" s="269" t="inlineStr">
        <is>
          <t>Kg</t>
        </is>
      </c>
      <c r="L184" s="268" t="n"/>
      <c r="M184" s="269" t="inlineStr">
        <is>
          <t>US$</t>
        </is>
      </c>
      <c r="N184" s="269" t="inlineStr">
        <is>
          <t>Kg</t>
        </is>
      </c>
    </row>
    <row r="185" ht="15" customHeight="1" s="261">
      <c r="B185" s="271" t="inlineStr">
        <is>
          <t>Jan/18</t>
        </is>
      </c>
      <c r="C185" s="260" t="n">
        <v>31456851</v>
      </c>
      <c r="D185" s="260" t="n">
        <v>17177934</v>
      </c>
      <c r="F185" s="271" t="inlineStr">
        <is>
          <t>Jan/19</t>
        </is>
      </c>
      <c r="G185" s="260" t="n">
        <v>27961656</v>
      </c>
      <c r="H185" s="260" t="n">
        <v>15601674</v>
      </c>
      <c r="L185" s="271" t="inlineStr">
        <is>
          <t>Jan/20</t>
        </is>
      </c>
      <c r="M185" s="260" t="n">
        <v>25945336</v>
      </c>
      <c r="N185" s="260" t="n">
        <v>15382270</v>
      </c>
    </row>
    <row r="186" ht="15" customHeight="1" s="261">
      <c r="B186" s="271" t="inlineStr">
        <is>
          <t>Fev/18</t>
        </is>
      </c>
      <c r="C186" s="260" t="n">
        <v>33438311</v>
      </c>
      <c r="D186" s="260" t="n">
        <v>16460991</v>
      </c>
      <c r="F186" s="271" t="inlineStr">
        <is>
          <t>Fev/19</t>
        </is>
      </c>
      <c r="G186" s="260" t="n">
        <v>28607891</v>
      </c>
      <c r="H186" s="260" t="n">
        <v>15787976</v>
      </c>
      <c r="L186" s="271" t="inlineStr">
        <is>
          <t>Fev/20</t>
        </is>
      </c>
      <c r="M186" s="260" t="n">
        <v>27167168</v>
      </c>
      <c r="N186" s="260" t="n">
        <v>14663515</v>
      </c>
    </row>
    <row r="187" ht="15" customHeight="1" s="261">
      <c r="B187" s="271" t="inlineStr">
        <is>
          <t>Mar/18</t>
        </is>
      </c>
      <c r="C187" s="260" t="n">
        <v>38454228</v>
      </c>
      <c r="D187" s="260" t="n">
        <v>20262322</v>
      </c>
      <c r="F187" s="271" t="inlineStr">
        <is>
          <t>Mar/19</t>
        </is>
      </c>
      <c r="G187" s="260" t="n">
        <v>31910065</v>
      </c>
      <c r="H187" s="260" t="n">
        <v>15835178</v>
      </c>
      <c r="L187" s="271" t="inlineStr">
        <is>
          <t>Mar/20</t>
        </is>
      </c>
      <c r="M187" s="260" t="n">
        <v>24751552</v>
      </c>
      <c r="N187" s="260" t="n">
        <v>14718451</v>
      </c>
    </row>
    <row r="188" ht="15" customHeight="1" s="261">
      <c r="B188" s="271" t="inlineStr">
        <is>
          <t>Abr/18</t>
        </is>
      </c>
      <c r="C188" s="260" t="n">
        <v>21348871</v>
      </c>
      <c r="D188" s="260" t="n">
        <v>10610074</v>
      </c>
      <c r="F188" s="271" t="inlineStr">
        <is>
          <t>Abr/19</t>
        </is>
      </c>
      <c r="G188" s="260" t="n">
        <v>29282870</v>
      </c>
      <c r="H188" s="260" t="n">
        <v>15259349</v>
      </c>
      <c r="L188" s="271" t="inlineStr">
        <is>
          <t>Abr/20</t>
        </is>
      </c>
      <c r="M188" s="260" t="n">
        <v>27736494</v>
      </c>
      <c r="N188" s="260" t="n">
        <v>19186133</v>
      </c>
    </row>
    <row r="189" ht="15" customHeight="1" s="261">
      <c r="B189" s="271" t="inlineStr">
        <is>
          <t>Mai/18</t>
        </is>
      </c>
      <c r="C189" s="260" t="n">
        <v>28344240</v>
      </c>
      <c r="D189" s="260" t="n">
        <v>14053446</v>
      </c>
      <c r="F189" s="271" t="inlineStr">
        <is>
          <t>Mai/19</t>
        </is>
      </c>
      <c r="G189" s="260" t="n">
        <v>35680287</v>
      </c>
      <c r="H189" s="260" t="n">
        <v>19934938</v>
      </c>
      <c r="L189" s="271" t="inlineStr">
        <is>
          <t>Mai/20</t>
        </is>
      </c>
      <c r="M189" s="260" t="n">
        <v>34179309</v>
      </c>
      <c r="N189" s="260" t="n">
        <v>22891863</v>
      </c>
    </row>
    <row r="190" ht="15" customHeight="1" s="261">
      <c r="B190" s="271" t="inlineStr">
        <is>
          <t>Jun/18</t>
        </is>
      </c>
      <c r="C190" s="260" t="n">
        <v>17480504</v>
      </c>
      <c r="D190" s="260" t="n">
        <v>10080695</v>
      </c>
      <c r="F190" s="271" t="inlineStr">
        <is>
          <t>Jun/19</t>
        </is>
      </c>
      <c r="G190" s="260" t="n">
        <v>32702626</v>
      </c>
      <c r="H190" s="260" t="n">
        <v>20539922</v>
      </c>
      <c r="L190" s="271" t="inlineStr">
        <is>
          <t>Jun/20</t>
        </is>
      </c>
      <c r="M190" s="260" t="n">
        <v>29560624</v>
      </c>
      <c r="N190" s="260" t="n">
        <v>18325808</v>
      </c>
    </row>
    <row r="191" ht="15" customHeight="1" s="261">
      <c r="B191" s="271" t="inlineStr">
        <is>
          <t>Jul/18</t>
        </is>
      </c>
      <c r="C191" s="260" t="n">
        <v>38642521</v>
      </c>
      <c r="D191" s="260" t="n">
        <v>21271280</v>
      </c>
      <c r="F191" s="271" t="inlineStr">
        <is>
          <t>Jul/19</t>
        </is>
      </c>
      <c r="G191" s="260" t="n">
        <v>36126691</v>
      </c>
      <c r="H191" s="260" t="n">
        <v>21061997</v>
      </c>
      <c r="L191" s="271" t="inlineStr">
        <is>
          <t>Jul/20</t>
        </is>
      </c>
      <c r="M191" s="260" t="n">
        <v>28492302</v>
      </c>
      <c r="N191" s="260" t="n">
        <v>18627712</v>
      </c>
    </row>
    <row r="192" ht="15" customHeight="1" s="261">
      <c r="B192" s="271" t="inlineStr">
        <is>
          <t>Ago/18</t>
        </is>
      </c>
      <c r="C192" s="260" t="n">
        <v>38460230</v>
      </c>
      <c r="D192" s="260" t="n">
        <v>20178955</v>
      </c>
      <c r="F192" s="271" t="inlineStr">
        <is>
          <t>Ago/19</t>
        </is>
      </c>
      <c r="G192" s="260" t="n">
        <v>33980132</v>
      </c>
      <c r="H192" s="260" t="n">
        <v>18879878</v>
      </c>
      <c r="L192" s="271" t="inlineStr">
        <is>
          <t>Ago/20</t>
        </is>
      </c>
      <c r="M192" s="260" t="n">
        <v>27837009</v>
      </c>
      <c r="N192" s="260" t="n">
        <v>17242354</v>
      </c>
    </row>
    <row r="193" ht="15" customHeight="1" s="261">
      <c r="B193" s="271" t="inlineStr">
        <is>
          <t>Set/18</t>
        </is>
      </c>
      <c r="C193" s="260" t="n">
        <v>33552684</v>
      </c>
      <c r="D193" s="260" t="n">
        <v>18501743</v>
      </c>
      <c r="F193" s="271" t="inlineStr">
        <is>
          <t>Set/19</t>
        </is>
      </c>
      <c r="G193" s="260" t="n">
        <v>32143468</v>
      </c>
      <c r="H193" s="260" t="n">
        <v>19322879</v>
      </c>
      <c r="L193" s="271" t="inlineStr">
        <is>
          <t>Set/20</t>
        </is>
      </c>
      <c r="M193" s="260" t="n">
        <v>28703211</v>
      </c>
      <c r="N193" s="260" t="n">
        <v>20812292</v>
      </c>
    </row>
    <row r="194" ht="15" customHeight="1" s="261">
      <c r="B194" s="271" t="inlineStr">
        <is>
          <t>Out/18</t>
        </is>
      </c>
      <c r="C194" s="260" t="n">
        <v>35775532</v>
      </c>
      <c r="D194" s="260" t="n">
        <v>20525995</v>
      </c>
      <c r="F194" s="271" t="inlineStr">
        <is>
          <t>Out/19</t>
        </is>
      </c>
      <c r="G194" s="260" t="n">
        <v>35121163</v>
      </c>
      <c r="H194" s="260" t="n">
        <v>19480892</v>
      </c>
      <c r="L194" s="271" t="inlineStr">
        <is>
          <t>Out/20</t>
        </is>
      </c>
      <c r="M194" s="260" t="n">
        <v>28031769</v>
      </c>
      <c r="N194" s="260" t="n">
        <v>18388250</v>
      </c>
    </row>
    <row r="195" ht="15" customHeight="1" s="261">
      <c r="B195" s="271" t="inlineStr">
        <is>
          <t>Nov/18</t>
        </is>
      </c>
      <c r="C195" s="260" t="n">
        <v>34383112</v>
      </c>
      <c r="D195" s="260" t="n">
        <v>17450173</v>
      </c>
      <c r="F195" s="271" t="inlineStr">
        <is>
          <t>Nov/19</t>
        </is>
      </c>
      <c r="G195" s="260" t="n">
        <v>29145833</v>
      </c>
      <c r="H195" s="260" t="n">
        <v>16048113</v>
      </c>
      <c r="L195" s="271" t="inlineStr">
        <is>
          <t>Nov/20</t>
        </is>
      </c>
      <c r="M195" s="260" t="n">
        <v>29542588</v>
      </c>
      <c r="N195" s="260" t="n">
        <v>19781935</v>
      </c>
    </row>
    <row r="196" ht="15" customHeight="1" s="261">
      <c r="B196" s="271" t="inlineStr">
        <is>
          <t>Dez/18</t>
        </is>
      </c>
      <c r="C196" s="260" t="n">
        <v>37012462</v>
      </c>
      <c r="D196" s="260" t="n">
        <v>19381804</v>
      </c>
      <c r="F196" s="271" t="inlineStr">
        <is>
          <t>Dez/19</t>
        </is>
      </c>
      <c r="G196" s="260" t="n">
        <v>33689902</v>
      </c>
      <c r="H196" s="260" t="n">
        <v>21974547</v>
      </c>
      <c r="L196" s="271" t="inlineStr">
        <is>
          <t>Dez/20</t>
        </is>
      </c>
      <c r="M196" s="260" t="n">
        <v>32712702</v>
      </c>
      <c r="N196" s="260" t="n">
        <v>22908565</v>
      </c>
    </row>
    <row r="197" ht="15" customHeight="1" s="261">
      <c r="B197" s="274" t="inlineStr">
        <is>
          <t>TOTAL</t>
        </is>
      </c>
      <c r="C197" s="275">
        <f>SUM(C185:C196)</f>
        <v/>
      </c>
      <c r="D197" s="260">
        <f>SUM(D185:D196)</f>
        <v/>
      </c>
      <c r="F197" s="274" t="inlineStr">
        <is>
          <t>TOTAL</t>
        </is>
      </c>
      <c r="G197" s="275">
        <f>SUM(G185:G196)</f>
        <v/>
      </c>
      <c r="H197" s="260">
        <f>SUM(H185:H196)</f>
        <v/>
      </c>
      <c r="L197" s="274" t="inlineStr">
        <is>
          <t>TOTAL</t>
        </is>
      </c>
      <c r="M197" s="275">
        <f>SUM(M185:M196)</f>
        <v/>
      </c>
      <c r="N197" s="260">
        <f>SUM(N185:N196)</f>
        <v/>
      </c>
    </row>
  </sheetData>
  <mergeCells count="13">
    <mergeCell ref="E22:F23"/>
    <mergeCell ref="G22:H23"/>
    <mergeCell ref="B61:C61"/>
    <mergeCell ref="E61:F61"/>
    <mergeCell ref="H61:I61"/>
    <mergeCell ref="M61:N61"/>
    <mergeCell ref="P61:Q61"/>
    <mergeCell ref="S61:T61"/>
    <mergeCell ref="X61:Y61"/>
    <mergeCell ref="AA61:AB61"/>
    <mergeCell ref="AD61:AE61"/>
    <mergeCell ref="E101:F102"/>
    <mergeCell ref="G101:H102"/>
  </mergeCells>
  <conditionalFormatting sqref="G106:H106">
    <cfRule type="cellIs" rank="0" priority="2" equalAverage="0" operator="lessThan" aboveAverage="0" dxfId="1" text="" percent="0" bottom="0">
      <formula>0</formula>
    </cfRule>
    <cfRule type="cellIs" rank="0" priority="3" equalAverage="0" operator="lessThan" aboveAverage="0" dxfId="2" text="" percent="0" bottom="0">
      <formula>0</formula>
    </cfRule>
    <cfRule type="cellIs" rank="0" priority="4" equalAverage="0" operator="greaterThan" aboveAverage="0" dxfId="0" text="" percent="0" bottom="0">
      <formula>0</formula>
    </cfRule>
  </conditionalFormatting>
  <conditionalFormatting sqref="E107:H107">
    <cfRule type="cellIs" rank="0" priority="5" equalAverage="0" operator="lessThan" aboveAverage="0" dxfId="1" text="" percent="0" bottom="0">
      <formula>0</formula>
    </cfRule>
    <cfRule type="cellIs" rank="0" priority="6" equalAverage="0" operator="lessThan" aboveAverage="0" dxfId="2" text="" percent="0" bottom="0">
      <formula>0</formula>
    </cfRule>
    <cfRule type="cellIs" rank="0" priority="7" equalAverage="0" operator="greaterThan" aboveAverage="0" dxfId="0" text="" percent="0" bottom="0">
      <formula>0</formula>
    </cfRule>
  </conditionalFormatting>
  <conditionalFormatting sqref="G105:H105">
    <cfRule type="cellIs" rank="0" priority="8" equalAverage="0" operator="lessThan" aboveAverage="0" dxfId="1" text="" percent="0" bottom="0">
      <formula>0</formula>
    </cfRule>
    <cfRule type="cellIs" rank="0" priority="9" equalAverage="0" operator="lessThan" aboveAverage="0" dxfId="2" text="" percent="0" bottom="0">
      <formula>0</formula>
    </cfRule>
    <cfRule type="cellIs" rank="0" priority="10" equalAverage="0" operator="greaterThan" aboveAverage="0" dxfId="0" text="" percent="0" bottom="0">
      <formula>0</formula>
    </cfRule>
  </conditionalFormatting>
  <conditionalFormatting sqref="G104:H104">
    <cfRule type="cellIs" rank="0" priority="11" equalAverage="0" operator="lessThan" aboveAverage="0" dxfId="1" text="" percent="0" bottom="0">
      <formula>0</formula>
    </cfRule>
    <cfRule type="cellIs" rank="0" priority="12" equalAverage="0" operator="lessThan" aboveAverage="0" dxfId="2" text="" percent="0" bottom="0">
      <formula>0</formula>
    </cfRule>
    <cfRule type="cellIs" rank="0" priority="13" equalAverage="0" operator="greaterThan" aboveAverage="0" dxfId="0" text="" percent="0" bottom="0">
      <formula>0</formula>
    </cfRule>
  </conditionalFormatting>
  <conditionalFormatting sqref="E104:F104">
    <cfRule type="cellIs" rank="0" priority="14" equalAverage="0" operator="lessThan" aboveAverage="0" dxfId="1" text="" percent="0" bottom="0">
      <formula>0</formula>
    </cfRule>
    <cfRule type="cellIs" rank="0" priority="15" equalAverage="0" operator="lessThan" aboveAverage="0" dxfId="2" text="" percent="0" bottom="0">
      <formula>0</formula>
    </cfRule>
    <cfRule type="cellIs" rank="0" priority="16" equalAverage="0" operator="greaterThan" aboveAverage="0" dxfId="0" text="" percent="0" bottom="0">
      <formula>0</formula>
    </cfRule>
  </conditionalFormatting>
  <conditionalFormatting sqref="E105:F105">
    <cfRule type="cellIs" rank="0" priority="17" equalAverage="0" operator="lessThan" aboveAverage="0" dxfId="1" text="" percent="0" bottom="0">
      <formula>0</formula>
    </cfRule>
    <cfRule type="cellIs" rank="0" priority="18" equalAverage="0" operator="lessThan" aboveAverage="0" dxfId="2" text="" percent="0" bottom="0">
      <formula>0</formula>
    </cfRule>
    <cfRule type="cellIs" rank="0" priority="19" equalAverage="0" operator="greaterThan" aboveAverage="0" dxfId="0" text="" percent="0" bottom="0">
      <formula>0</formula>
    </cfRule>
  </conditionalFormatting>
  <conditionalFormatting sqref="E106:F106">
    <cfRule type="cellIs" rank="0" priority="20" equalAverage="0" operator="lessThan" aboveAverage="0" dxfId="1" text="" percent="0" bottom="0">
      <formula>0</formula>
    </cfRule>
    <cfRule type="cellIs" rank="0" priority="21" equalAverage="0" operator="lessThan" aboveAverage="0" dxfId="2" text="" percent="0" bottom="0">
      <formula>0</formula>
    </cfRule>
    <cfRule type="cellIs" rank="0" priority="22" equalAverage="0" operator="greaterThan" aboveAverage="0" dxfId="0" text="" percent="0" bottom="0">
      <formula>0</formula>
    </cfRule>
  </conditionalFormatting>
  <conditionalFormatting sqref="G107:H107">
    <cfRule type="cellIs" rank="0" priority="23" equalAverage="0" operator="lessThan" aboveAverage="0" dxfId="1" text="" percent="0" bottom="0">
      <formula>0</formula>
    </cfRule>
    <cfRule type="cellIs" rank="0" priority="24" equalAverage="0" operator="lessThan" aboveAverage="0" dxfId="2" text="" percent="0" bottom="0">
      <formula>0</formula>
    </cfRule>
    <cfRule type="cellIs" rank="0" priority="25" equalAverage="0" operator="greaterThan" aboveAverage="0" dxfId="0" text="" percent="0" bottom="0">
      <formula>0</formula>
    </cfRule>
  </conditionalFormatting>
  <conditionalFormatting sqref="E108:H108">
    <cfRule type="cellIs" rank="0" priority="26" equalAverage="0" operator="lessThan" aboveAverage="0" dxfId="1" text="" percent="0" bottom="0">
      <formula>0</formula>
    </cfRule>
    <cfRule type="cellIs" rank="0" priority="27" equalAverage="0" operator="lessThan" aboveAverage="0" dxfId="2" text="" percent="0" bottom="0">
      <formula>0</formula>
    </cfRule>
    <cfRule type="cellIs" rank="0" priority="28" equalAverage="0" operator="greaterThan" aboveAverage="0" dxfId="0" text="" percent="0" bottom="0">
      <formula>0</formula>
    </cfRule>
    <cfRule type="cellIs" rank="0" priority="29" equalAverage="0" operator="lessThan" aboveAverage="0" dxfId="1" text="" percent="0" bottom="0">
      <formula>0</formula>
    </cfRule>
    <cfRule type="cellIs" rank="0" priority="30" equalAverage="0" operator="lessThan" aboveAverage="0" dxfId="2" text="" percent="0" bottom="0">
      <formula>0</formula>
    </cfRule>
    <cfRule type="cellIs" rank="0" priority="31" equalAverage="0" operator="greaterThan" aboveAverage="0" dxfId="0" text="" percent="0" bottom="0">
      <formula>0</formula>
    </cfRule>
  </conditionalFormatting>
  <conditionalFormatting sqref="E107:F107">
    <cfRule type="cellIs" rank="0" priority="32" equalAverage="0" operator="lessThan" aboveAverage="0" dxfId="1" text="" percent="0" bottom="0">
      <formula>0</formula>
    </cfRule>
    <cfRule type="cellIs" rank="0" priority="33" equalAverage="0" operator="lessThan" aboveAverage="0" dxfId="2" text="" percent="0" bottom="0">
      <formula>0</formula>
    </cfRule>
    <cfRule type="cellIs" rank="0" priority="34" equalAverage="0" operator="greaterThan" aboveAverage="0" dxfId="0" text="" percent="0" bottom="0">
      <formula>0</formula>
    </cfRule>
  </conditionalFormatting>
  <conditionalFormatting sqref="G108:H108">
    <cfRule type="cellIs" rank="0" priority="35" equalAverage="0" operator="lessThan" aboveAverage="0" dxfId="1" text="" percent="0" bottom="0">
      <formula>0</formula>
    </cfRule>
    <cfRule type="cellIs" rank="0" priority="36" equalAverage="0" operator="lessThan" aboveAverage="0" dxfId="2" text="" percent="0" bottom="0">
      <formula>0</formula>
    </cfRule>
    <cfRule type="cellIs" rank="0" priority="37" equalAverage="0" operator="greaterThan" aboveAverage="0" dxfId="0" text="" percent="0" bottom="0">
      <formula>0</formula>
    </cfRule>
  </conditionalFormatting>
  <conditionalFormatting sqref="E109:H109">
    <cfRule type="cellIs" rank="0" priority="38" equalAverage="0" operator="lessThan" aboveAverage="0" dxfId="1" text="" percent="0" bottom="0">
      <formula>0</formula>
    </cfRule>
    <cfRule type="cellIs" rank="0" priority="39" equalAverage="0" operator="lessThan" aboveAverage="0" dxfId="2" text="" percent="0" bottom="0">
      <formula>0</formula>
    </cfRule>
    <cfRule type="cellIs" rank="0" priority="40" equalAverage="0" operator="greaterThan" aboveAverage="0" dxfId="0" text="" percent="0" bottom="0">
      <formula>0</formula>
    </cfRule>
  </conditionalFormatting>
  <conditionalFormatting sqref="E108:F108">
    <cfRule type="cellIs" rank="0" priority="41" equalAverage="0" operator="lessThan" aboveAverage="0" dxfId="1" text="" percent="0" bottom="0">
      <formula>0</formula>
    </cfRule>
    <cfRule type="cellIs" rank="0" priority="42" equalAverage="0" operator="lessThan" aboveAverage="0" dxfId="2" text="" percent="0" bottom="0">
      <formula>0</formula>
    </cfRule>
    <cfRule type="cellIs" rank="0" priority="43" equalAverage="0" operator="greaterThan" aboveAverage="0" dxfId="0" text="" percent="0" bottom="0">
      <formula>0</formula>
    </cfRule>
  </conditionalFormatting>
  <conditionalFormatting sqref="G27:H27">
    <cfRule type="cellIs" rank="0" priority="44" equalAverage="0" operator="lessThan" aboveAverage="0" dxfId="1" text="" percent="0" bottom="0">
      <formula>0</formula>
    </cfRule>
    <cfRule type="cellIs" rank="0" priority="45" equalAverage="0" operator="lessThan" aboveAverage="0" dxfId="2" text="" percent="0" bottom="0">
      <formula>0</formula>
    </cfRule>
    <cfRule type="cellIs" rank="0" priority="46" equalAverage="0" operator="greaterThan" aboveAverage="0" dxfId="0" text="" percent="0" bottom="0">
      <formula>0</formula>
    </cfRule>
  </conditionalFormatting>
  <conditionalFormatting sqref="E28:H28">
    <cfRule type="cellIs" rank="0" priority="47" equalAverage="0" operator="lessThan" aboveAverage="0" dxfId="1" text="" percent="0" bottom="0">
      <formula>0</formula>
    </cfRule>
    <cfRule type="cellIs" rank="0" priority="48" equalAverage="0" operator="lessThan" aboveAverage="0" dxfId="2" text="" percent="0" bottom="0">
      <formula>0</formula>
    </cfRule>
    <cfRule type="cellIs" rank="0" priority="49" equalAverage="0" operator="greaterThan" aboveAverage="0" dxfId="0" text="" percent="0" bottom="0">
      <formula>0</formula>
    </cfRule>
  </conditionalFormatting>
  <conditionalFormatting sqref="G26:H26">
    <cfRule type="cellIs" rank="0" priority="50" equalAverage="0" operator="lessThan" aboveAverage="0" dxfId="1" text="" percent="0" bottom="0">
      <formula>0</formula>
    </cfRule>
    <cfRule type="cellIs" rank="0" priority="51" equalAverage="0" operator="lessThan" aboveAverage="0" dxfId="2" text="" percent="0" bottom="0">
      <formula>0</formula>
    </cfRule>
    <cfRule type="cellIs" rank="0" priority="52" equalAverage="0" operator="greaterThan" aboveAverage="0" dxfId="0" text="" percent="0" bottom="0">
      <formula>0</formula>
    </cfRule>
  </conditionalFormatting>
  <conditionalFormatting sqref="G25:H25">
    <cfRule type="cellIs" rank="0" priority="53" equalAverage="0" operator="lessThan" aboveAverage="0" dxfId="1" text="" percent="0" bottom="0">
      <formula>0</formula>
    </cfRule>
    <cfRule type="cellIs" rank="0" priority="54" equalAverage="0" operator="lessThan" aboveAverage="0" dxfId="2" text="" percent="0" bottom="0">
      <formula>0</formula>
    </cfRule>
    <cfRule type="cellIs" rank="0" priority="55" equalAverage="0" operator="greaterThan" aboveAverage="0" dxfId="0" text="" percent="0" bottom="0">
      <formula>0</formula>
    </cfRule>
  </conditionalFormatting>
  <conditionalFormatting sqref="E25:F25">
    <cfRule type="cellIs" rank="0" priority="56" equalAverage="0" operator="lessThan" aboveAverage="0" dxfId="1" text="" percent="0" bottom="0">
      <formula>0</formula>
    </cfRule>
    <cfRule type="cellIs" rank="0" priority="57" equalAverage="0" operator="lessThan" aboveAverage="0" dxfId="2" text="" percent="0" bottom="0">
      <formula>0</formula>
    </cfRule>
    <cfRule type="cellIs" rank="0" priority="58" equalAverage="0" operator="greaterThan" aboveAverage="0" dxfId="0" text="" percent="0" bottom="0">
      <formula>0</formula>
    </cfRule>
  </conditionalFormatting>
  <conditionalFormatting sqref="E26:F26">
    <cfRule type="cellIs" rank="0" priority="59" equalAverage="0" operator="lessThan" aboveAverage="0" dxfId="1" text="" percent="0" bottom="0">
      <formula>0</formula>
    </cfRule>
    <cfRule type="cellIs" rank="0" priority="60" equalAverage="0" operator="lessThan" aboveAverage="0" dxfId="2" text="" percent="0" bottom="0">
      <formula>0</formula>
    </cfRule>
    <cfRule type="cellIs" rank="0" priority="61" equalAverage="0" operator="greaterThan" aboveAverage="0" dxfId="0" text="" percent="0" bottom="0">
      <formula>0</formula>
    </cfRule>
  </conditionalFormatting>
  <conditionalFormatting sqref="E27:F27">
    <cfRule type="cellIs" rank="0" priority="62" equalAverage="0" operator="lessThan" aboveAverage="0" dxfId="1" text="" percent="0" bottom="0">
      <formula>0</formula>
    </cfRule>
    <cfRule type="cellIs" rank="0" priority="63" equalAverage="0" operator="lessThan" aboveAverage="0" dxfId="2" text="" percent="0" bottom="0">
      <formula>0</formula>
    </cfRule>
    <cfRule type="cellIs" rank="0" priority="64" equalAverage="0" operator="greaterThan" aboveAverage="0" dxfId="0" text="" percent="0" bottom="0">
      <formula>0</formula>
    </cfRule>
  </conditionalFormatting>
  <conditionalFormatting sqref="G28:H28">
    <cfRule type="cellIs" rank="0" priority="65" equalAverage="0" operator="lessThan" aboveAverage="0" dxfId="1" text="" percent="0" bottom="0">
      <formula>0</formula>
    </cfRule>
    <cfRule type="cellIs" rank="0" priority="66" equalAverage="0" operator="lessThan" aboveAverage="0" dxfId="2" text="" percent="0" bottom="0">
      <formula>0</formula>
    </cfRule>
    <cfRule type="cellIs" rank="0" priority="67" equalAverage="0" operator="greaterThan" aboveAverage="0" dxfId="0" text="" percent="0" bottom="0">
      <formula>0</formula>
    </cfRule>
  </conditionalFormatting>
  <conditionalFormatting sqref="E29:H29">
    <cfRule type="cellIs" rank="0" priority="68" equalAverage="0" operator="lessThan" aboveAverage="0" dxfId="1" text="" percent="0" bottom="0">
      <formula>0</formula>
    </cfRule>
    <cfRule type="cellIs" rank="0" priority="69" equalAverage="0" operator="lessThan" aboveAverage="0" dxfId="2" text="" percent="0" bottom="0">
      <formula>0</formula>
    </cfRule>
    <cfRule type="cellIs" rank="0" priority="70" equalAverage="0" operator="greaterThan" aboveAverage="0" dxfId="0" text="" percent="0" bottom="0">
      <formula>0</formula>
    </cfRule>
    <cfRule type="cellIs" rank="0" priority="71" equalAverage="0" operator="lessThan" aboveAverage="0" dxfId="1" text="" percent="0" bottom="0">
      <formula>0</formula>
    </cfRule>
    <cfRule type="cellIs" rank="0" priority="72" equalAverage="0" operator="lessThan" aboveAverage="0" dxfId="2" text="" percent="0" bottom="0">
      <formula>0</formula>
    </cfRule>
    <cfRule type="cellIs" rank="0" priority="73" equalAverage="0" operator="greaterThan" aboveAverage="0" dxfId="0" text="" percent="0" bottom="0">
      <formula>0</formula>
    </cfRule>
  </conditionalFormatting>
  <conditionalFormatting sqref="E28:F28">
    <cfRule type="cellIs" rank="0" priority="74" equalAverage="0" operator="lessThan" aboveAverage="0" dxfId="1" text="" percent="0" bottom="0">
      <formula>0</formula>
    </cfRule>
    <cfRule type="cellIs" rank="0" priority="75" equalAverage="0" operator="lessThan" aboveAverage="0" dxfId="2" text="" percent="0" bottom="0">
      <formula>0</formula>
    </cfRule>
    <cfRule type="cellIs" rank="0" priority="76" equalAverage="0" operator="greaterThan" aboveAverage="0" dxfId="0" text="" percent="0" bottom="0">
      <formula>0</formula>
    </cfRule>
  </conditionalFormatting>
  <conditionalFormatting sqref="G29:H29">
    <cfRule type="cellIs" rank="0" priority="77" equalAverage="0" operator="lessThan" aboveAverage="0" dxfId="1" text="" percent="0" bottom="0">
      <formula>0</formula>
    </cfRule>
    <cfRule type="cellIs" rank="0" priority="78" equalAverage="0" operator="lessThan" aboveAverage="0" dxfId="2" text="" percent="0" bottom="0">
      <formula>0</formula>
    </cfRule>
    <cfRule type="cellIs" rank="0" priority="79" equalAverage="0" operator="greaterThan" aboveAverage="0" dxfId="0" text="" percent="0" bottom="0">
      <formula>0</formula>
    </cfRule>
  </conditionalFormatting>
  <conditionalFormatting sqref="E30:H30">
    <cfRule type="cellIs" rank="0" priority="80" equalAverage="0" operator="lessThan" aboveAverage="0" dxfId="1" text="" percent="0" bottom="0">
      <formula>0</formula>
    </cfRule>
    <cfRule type="cellIs" rank="0" priority="81" equalAverage="0" operator="lessThan" aboveAverage="0" dxfId="2" text="" percent="0" bottom="0">
      <formula>0</formula>
    </cfRule>
    <cfRule type="cellIs" rank="0" priority="82" equalAverage="0" operator="greaterThan" aboveAverage="0" dxfId="0" text="" percent="0" bottom="0">
      <formula>0</formula>
    </cfRule>
  </conditionalFormatting>
  <conditionalFormatting sqref="E29:F29">
    <cfRule type="cellIs" rank="0" priority="83" equalAverage="0" operator="lessThan" aboveAverage="0" dxfId="1" text="" percent="0" bottom="0">
      <formula>0</formula>
    </cfRule>
    <cfRule type="cellIs" rank="0" priority="84" equalAverage="0" operator="lessThan" aboveAverage="0" dxfId="2" text="" percent="0" bottom="0">
      <formula>0</formula>
    </cfRule>
    <cfRule type="cellIs" rank="0" priority="85" equalAverage="0" operator="greaterThan" aboveAverage="0" dxfId="0" text="" percent="0" bottom="0">
      <formula>0</formula>
    </cfRule>
  </conditionalFormatting>
  <conditionalFormatting sqref="C52:D54">
    <cfRule type="cellIs" rank="0" priority="86" equalAverage="0" operator="lessThan" aboveAverage="0" dxfId="1" text="" percent="0" bottom="0">
      <formula>0</formula>
    </cfRule>
    <cfRule type="cellIs" rank="0" priority="87" equalAverage="0" operator="greaterThan" aboveAverage="0" dxfId="0" text="" percent="0" bottom="0">
      <formula>0</formula>
    </cfRule>
    <cfRule type="cellIs" rank="0" priority="88" equalAverage="0" operator="lessThan" aboveAverage="0" dxfId="1" text="" percent="0" bottom="0">
      <formula>-0.332</formula>
    </cfRule>
    <cfRule type="cellIs" rank="0" priority="89" equalAverage="0" operator="lessThan" aboveAverage="0" dxfId="2" text="" percent="0" bottom="0">
      <formula>0</formula>
    </cfRule>
    <cfRule type="cellIs" rank="0" priority="90" equalAverage="0" operator="greaterThan" aboveAverage="0" dxfId="3" text="" percent="0" bottom="0">
      <formula>0</formula>
    </cfRule>
  </conditionalFormatting>
  <conditionalFormatting sqref="C40:D40">
    <cfRule type="cellIs" rank="0" priority="91" equalAverage="0" operator="lessThan" aboveAverage="0" dxfId="1" text="" percent="0" bottom="0">
      <formula>0</formula>
    </cfRule>
    <cfRule type="cellIs" rank="0" priority="92" equalAverage="0" operator="greaterThan" aboveAverage="0" dxfId="0" text="" percent="0" bottom="0">
      <formula>0</formula>
    </cfRule>
    <cfRule type="cellIs" rank="0" priority="93" equalAverage="0" operator="greaterThan" aboveAverage="0" dxfId="0" text="" percent="0" bottom="0">
      <formula>0</formula>
    </cfRule>
  </conditionalFormatting>
  <conditionalFormatting sqref="C119:D119">
    <cfRule type="cellIs" rank="0" priority="94" equalAverage="0" operator="lessThan" aboveAverage="0" dxfId="1" text="" percent="0" bottom="0">
      <formula>0</formula>
    </cfRule>
    <cfRule type="cellIs" rank="0" priority="95" equalAverage="0" operator="greaterThan" aboveAverage="0" dxfId="0" text="" percent="0" bottom="0">
      <formula>0</formula>
    </cfRule>
    <cfRule type="cellIs" rank="0" priority="96" equalAverage="0" operator="greaterThan" aboveAverage="0" dxfId="0" text="" percent="0" bottom="0">
      <formula>0</formula>
    </cfRule>
  </conditionalFormatting>
  <hyperlinks>
    <hyperlink ref="A2" display="http://comexstat.mdic.gov.br/pt/geral/53281" r:id="rId1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  <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W36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P9" activeCellId="1" sqref="C104:D110 P9"/>
    </sheetView>
  </sheetViews>
  <sheetFormatPr baseColWidth="8" defaultColWidth="8.58984375" defaultRowHeight="13.5" zeroHeight="0" outlineLevelRow="0"/>
  <cols>
    <col width="33" customWidth="1" style="260" min="1" max="1"/>
    <col width="17" customWidth="1" style="260" min="2" max="15"/>
    <col width="31.81" customWidth="1" style="260" min="16" max="16"/>
  </cols>
  <sheetData>
    <row r="1" ht="28.5" customHeight="1" s="261">
      <c r="A1" s="490" t="inlineStr">
        <is>
          <t>EXPORTAÇÕES CATARINENSES DE CARNES DIVERSAS</t>
        </is>
      </c>
    </row>
    <row r="5" ht="18.75" customHeight="1" s="261">
      <c r="A5" s="264" t="inlineStr">
        <is>
          <t>SANTA CATARINA</t>
        </is>
      </c>
    </row>
    <row r="6" ht="13.5" customHeight="1" s="261">
      <c r="A6" s="491" t="inlineStr">
        <is>
          <t>Tipo de carne/descrição</t>
        </is>
      </c>
      <c r="B6" s="492" t="n">
        <v>2016</v>
      </c>
      <c r="C6" s="493" t="n"/>
      <c r="D6" s="492" t="n">
        <v>2017</v>
      </c>
      <c r="E6" s="493" t="n"/>
      <c r="F6" s="492" t="n">
        <v>2018</v>
      </c>
      <c r="G6" s="493" t="n"/>
      <c r="H6" s="492" t="n">
        <v>2019</v>
      </c>
      <c r="I6" s="493" t="n"/>
      <c r="J6" s="492" t="n">
        <v>2020</v>
      </c>
      <c r="K6" s="493" t="n"/>
      <c r="L6" s="492" t="n">
        <v>2021</v>
      </c>
      <c r="M6" s="493" t="n"/>
      <c r="N6" s="492" t="inlineStr">
        <is>
          <t>2022*</t>
        </is>
      </c>
      <c r="O6" s="493" t="n"/>
      <c r="P6" s="491" t="inlineStr">
        <is>
          <t>Observações/comentários</t>
        </is>
      </c>
      <c r="T6" s="361" t="n"/>
    </row>
    <row r="7" ht="13.5" customHeight="1" s="261">
      <c r="A7" s="494" t="n"/>
      <c r="B7" s="492" t="inlineStr">
        <is>
          <t>Valor (US$)</t>
        </is>
      </c>
      <c r="C7" s="492" t="inlineStr">
        <is>
          <t>Qtidade (kg)</t>
        </is>
      </c>
      <c r="D7" s="492" t="inlineStr">
        <is>
          <t>Valor (US$)</t>
        </is>
      </c>
      <c r="E7" s="492" t="inlineStr">
        <is>
          <t>Qtidade (kg)</t>
        </is>
      </c>
      <c r="F7" s="492" t="inlineStr">
        <is>
          <t>Valor (US$)</t>
        </is>
      </c>
      <c r="G7" s="492" t="inlineStr">
        <is>
          <t>Qtidade (kg)</t>
        </is>
      </c>
      <c r="H7" s="492" t="inlineStr">
        <is>
          <t>Valor (US$)</t>
        </is>
      </c>
      <c r="I7" s="492" t="inlineStr">
        <is>
          <t>Qtidade (kg)</t>
        </is>
      </c>
      <c r="J7" s="492" t="inlineStr">
        <is>
          <t>Valor (US$)</t>
        </is>
      </c>
      <c r="K7" s="492" t="inlineStr">
        <is>
          <t>Qtidade (kg)</t>
        </is>
      </c>
      <c r="L7" s="492" t="inlineStr">
        <is>
          <t>Valor (US$)</t>
        </is>
      </c>
      <c r="M7" s="492" t="inlineStr">
        <is>
          <t>Qtidade (kg)</t>
        </is>
      </c>
      <c r="N7" s="492" t="inlineStr">
        <is>
          <t>Valor (US$)</t>
        </is>
      </c>
      <c r="O7" s="492" t="inlineStr">
        <is>
          <t>Qtidade (kg)</t>
        </is>
      </c>
      <c r="P7" s="494" t="n"/>
    </row>
    <row r="8" ht="13.5" customHeight="1" s="261">
      <c r="A8" s="489" t="inlineStr">
        <is>
          <t>Carne de ganso</t>
        </is>
      </c>
      <c r="B8" s="260" t="n">
        <v>0</v>
      </c>
      <c r="C8" s="260" t="n">
        <v>0</v>
      </c>
      <c r="D8" s="260" t="n">
        <v>3281</v>
      </c>
      <c r="E8" s="260" t="n">
        <v>34</v>
      </c>
      <c r="F8" s="260" t="n">
        <v>0</v>
      </c>
      <c r="G8" s="260" t="n">
        <v>0</v>
      </c>
      <c r="H8" s="260" t="n">
        <v>0</v>
      </c>
      <c r="I8" s="260" t="n">
        <v>0</v>
      </c>
      <c r="J8" s="260" t="n">
        <v>0</v>
      </c>
      <c r="K8" s="260" t="n">
        <v>0</v>
      </c>
      <c r="L8" s="260" t="n">
        <v>0</v>
      </c>
      <c r="M8" s="260" t="n">
        <v>0</v>
      </c>
      <c r="P8" s="260" t="inlineStr">
        <is>
          <t>http://comexstat.mdic.gov.br/pt/geral/7389</t>
        </is>
      </c>
    </row>
    <row r="9" ht="15" customHeight="1" s="261">
      <c r="A9" s="489" t="inlineStr">
        <is>
          <t>Carne de ovino e caprino</t>
        </is>
      </c>
      <c r="B9" s="260" t="n">
        <v>0</v>
      </c>
      <c r="C9" s="495" t="n">
        <v>0</v>
      </c>
      <c r="D9" s="495" t="n">
        <v>0</v>
      </c>
      <c r="E9" s="495" t="n">
        <v>0</v>
      </c>
      <c r="F9" s="260" t="n">
        <v>3437</v>
      </c>
      <c r="G9" s="260" t="n">
        <v>798</v>
      </c>
      <c r="H9" s="260" t="n">
        <v>51563</v>
      </c>
      <c r="I9" s="260" t="n">
        <v>7568</v>
      </c>
      <c r="J9" s="260" t="n">
        <v>34615</v>
      </c>
      <c r="K9" s="260" t="n">
        <v>3928</v>
      </c>
      <c r="L9" s="260" t="n">
        <v>32048</v>
      </c>
      <c r="M9" s="260" t="n">
        <v>3674</v>
      </c>
      <c r="N9" s="260" t="n">
        <v>2258</v>
      </c>
      <c r="O9" s="260" t="n">
        <v>189</v>
      </c>
      <c r="P9" s="260" t="inlineStr">
        <is>
          <t>http://comexstat.mdic.gov.br/pt/geral/7390</t>
        </is>
      </c>
      <c r="U9" s="365" t="n"/>
      <c r="V9" s="366" t="n"/>
    </row>
    <row r="10" ht="13.5" customHeight="1" s="261">
      <c r="A10" s="489" t="inlineStr">
        <is>
          <t>Carne de equinos</t>
        </is>
      </c>
      <c r="B10" s="495" t="n">
        <v>0</v>
      </c>
      <c r="C10" s="495" t="n">
        <v>0</v>
      </c>
      <c r="D10" s="495" t="n">
        <v>0</v>
      </c>
      <c r="E10" s="495" t="n">
        <v>0</v>
      </c>
      <c r="F10" s="495" t="n">
        <v>0</v>
      </c>
      <c r="G10" s="495" t="n">
        <v>0</v>
      </c>
      <c r="H10" s="495" t="n">
        <v>0</v>
      </c>
      <c r="I10" s="495" t="n">
        <v>0</v>
      </c>
      <c r="J10" s="495" t="n">
        <v>0</v>
      </c>
      <c r="K10" s="495" t="n">
        <v>0</v>
      </c>
      <c r="L10" s="495" t="n">
        <v>0</v>
      </c>
      <c r="M10" s="495" t="n">
        <v>0</v>
      </c>
      <c r="N10" s="495" t="n">
        <v>0</v>
      </c>
      <c r="O10" s="495" t="n">
        <v>0</v>
      </c>
      <c r="P10" s="260" t="inlineStr">
        <is>
          <t>http://comexstat.mdic.gov.br/pt/geral/1552</t>
        </is>
      </c>
      <c r="U10" s="260" t="n"/>
      <c r="V10" s="260" t="n"/>
      <c r="W10" s="260" t="n"/>
    </row>
    <row r="11" ht="15" customHeight="1" s="261">
      <c r="A11" s="489" t="n"/>
      <c r="B11" s="345" t="n"/>
      <c r="C11" s="495" t="n"/>
      <c r="D11" s="345" t="n"/>
      <c r="E11" s="495" t="n"/>
      <c r="F11" s="345" t="n"/>
      <c r="G11" s="495" t="n"/>
      <c r="H11" s="345" t="n"/>
      <c r="I11" s="495" t="n"/>
      <c r="J11" s="495" t="n"/>
      <c r="K11" s="495" t="n"/>
      <c r="L11" s="495" t="n"/>
      <c r="M11" s="495" t="n"/>
      <c r="N11" s="495" t="n"/>
      <c r="O11" s="495" t="n"/>
      <c r="P11" s="345" t="n"/>
      <c r="U11" s="368" t="n"/>
      <c r="V11" s="369" t="n"/>
      <c r="W11" s="260" t="n"/>
    </row>
    <row r="12" ht="13.5" customHeight="1" s="261">
      <c r="A12" s="330" t="inlineStr">
        <is>
          <t>TOTAL</t>
        </is>
      </c>
      <c r="B12" s="496">
        <f>SUM(B8:B11)</f>
        <v/>
      </c>
      <c r="C12" s="497">
        <f>SUM(C8:C11)</f>
        <v/>
      </c>
      <c r="D12" s="496">
        <f>SUM(D8:D11)</f>
        <v/>
      </c>
      <c r="E12" s="497">
        <f>SUM(E8:E11)</f>
        <v/>
      </c>
      <c r="F12" s="496">
        <f>SUM(F8:F11)</f>
        <v/>
      </c>
      <c r="G12" s="497">
        <f>SUM(G8:G11)</f>
        <v/>
      </c>
      <c r="H12" s="496">
        <f>SUM(H8:H11)</f>
        <v/>
      </c>
      <c r="I12" s="497">
        <f>SUM(I8:I11)</f>
        <v/>
      </c>
      <c r="J12" s="496">
        <f>SUM(J8:J11)</f>
        <v/>
      </c>
      <c r="K12" s="497">
        <f>SUM(K8:K11)</f>
        <v/>
      </c>
      <c r="L12" s="496">
        <f>SUM(L8:L11)</f>
        <v/>
      </c>
      <c r="M12" s="497">
        <f>SUM(M8:M11)</f>
        <v/>
      </c>
      <c r="N12" s="496">
        <f>SUM(N8:N11)</f>
        <v/>
      </c>
      <c r="O12" s="497">
        <f>SUM(O8:O11)</f>
        <v/>
      </c>
    </row>
    <row r="14" ht="13.5" customHeight="1" s="261">
      <c r="A14" s="498">
        <f>'ANIMAIS VIVOS'!A15</f>
        <v/>
      </c>
    </row>
    <row r="17" ht="26.25" customHeight="1" s="261">
      <c r="A17" s="370" t="inlineStr">
        <is>
          <t>BRASIL</t>
        </is>
      </c>
    </row>
    <row r="18" ht="13.5" customHeight="1" s="261">
      <c r="A18" s="491" t="inlineStr">
        <is>
          <t>Tipo de carne/descrição</t>
        </is>
      </c>
      <c r="B18" s="492" t="n">
        <v>2016</v>
      </c>
      <c r="C18" s="493" t="n"/>
      <c r="D18" s="492" t="n">
        <v>2017</v>
      </c>
      <c r="E18" s="493" t="n"/>
      <c r="F18" s="492" t="n">
        <v>2018</v>
      </c>
      <c r="G18" s="493" t="n"/>
      <c r="H18" s="492" t="n">
        <v>2019</v>
      </c>
      <c r="I18" s="493" t="n"/>
      <c r="J18" s="492" t="n">
        <v>2020</v>
      </c>
      <c r="K18" s="493" t="n"/>
      <c r="L18" s="492" t="n">
        <v>2021</v>
      </c>
      <c r="M18" s="493" t="n"/>
      <c r="N18" s="492" t="inlineStr">
        <is>
          <t>2022*</t>
        </is>
      </c>
      <c r="O18" s="493" t="n"/>
      <c r="P18" s="491" t="inlineStr">
        <is>
          <t>Observações/comentários</t>
        </is>
      </c>
      <c r="T18" s="361">
        <f>T6</f>
        <v/>
      </c>
    </row>
    <row r="19" ht="13.5" customHeight="1" s="261">
      <c r="A19" s="494" t="n"/>
      <c r="B19" s="492" t="inlineStr">
        <is>
          <t>Valor (US$)</t>
        </is>
      </c>
      <c r="C19" s="492" t="inlineStr">
        <is>
          <t>Qtidade (kg)</t>
        </is>
      </c>
      <c r="D19" s="492" t="inlineStr">
        <is>
          <t>Valor (US$)</t>
        </is>
      </c>
      <c r="E19" s="492" t="inlineStr">
        <is>
          <t>Qtidade (kg)</t>
        </is>
      </c>
      <c r="F19" s="492" t="inlineStr">
        <is>
          <t>Valor (US$)</t>
        </is>
      </c>
      <c r="G19" s="492" t="inlineStr">
        <is>
          <t>Qtidade (kg)</t>
        </is>
      </c>
      <c r="H19" s="492" t="inlineStr">
        <is>
          <t>Valor (US$)</t>
        </is>
      </c>
      <c r="I19" s="492" t="inlineStr">
        <is>
          <t>Qtidade (kg)</t>
        </is>
      </c>
      <c r="J19" s="492" t="inlineStr">
        <is>
          <t>Valor (US$)</t>
        </is>
      </c>
      <c r="K19" s="492" t="inlineStr">
        <is>
          <t>Qtidade (kg)</t>
        </is>
      </c>
      <c r="L19" s="492" t="inlineStr">
        <is>
          <t>Valor (US$)</t>
        </is>
      </c>
      <c r="M19" s="492" t="inlineStr">
        <is>
          <t>Qtidade (kg)</t>
        </is>
      </c>
      <c r="N19" s="492" t="inlineStr">
        <is>
          <t>Valor (US$)</t>
        </is>
      </c>
      <c r="O19" s="492" t="inlineStr">
        <is>
          <t>Qtidade (kg)</t>
        </is>
      </c>
      <c r="P19" s="494" t="n"/>
    </row>
    <row r="20" ht="13.5" customHeight="1" s="261">
      <c r="A20" s="489" t="inlineStr">
        <is>
          <t>Carne de ganso</t>
        </is>
      </c>
      <c r="B20" s="260" t="n">
        <v>0</v>
      </c>
      <c r="C20" s="260" t="n">
        <v>0</v>
      </c>
      <c r="D20" s="260" t="n">
        <v>3281</v>
      </c>
      <c r="E20" s="260" t="n">
        <v>34</v>
      </c>
      <c r="F20" s="260" t="n">
        <v>0</v>
      </c>
      <c r="G20" s="260" t="n">
        <v>0</v>
      </c>
      <c r="H20" s="260" t="n">
        <v>0</v>
      </c>
      <c r="I20" s="260" t="n">
        <v>0</v>
      </c>
      <c r="J20" s="260" t="n">
        <v>0</v>
      </c>
      <c r="K20" s="260" t="n">
        <v>0</v>
      </c>
      <c r="L20" s="260" t="n">
        <v>0</v>
      </c>
      <c r="M20" s="260" t="n">
        <v>0</v>
      </c>
      <c r="N20" s="260" t="n">
        <v>0</v>
      </c>
      <c r="O20" s="260" t="n">
        <v>0</v>
      </c>
      <c r="P20" s="260" t="inlineStr">
        <is>
          <t>http://comexstat.mdic.gov.br/pt/geral/2640</t>
        </is>
      </c>
    </row>
    <row r="21" ht="15" customHeight="1" s="261">
      <c r="A21" s="489" t="inlineStr">
        <is>
          <t>Carne de ovino e caprino</t>
        </is>
      </c>
      <c r="B21" s="260" t="n">
        <v>0</v>
      </c>
      <c r="C21" s="260" t="n">
        <v>0</v>
      </c>
      <c r="D21" s="260" t="n">
        <v>365</v>
      </c>
      <c r="E21" s="260" t="n">
        <v>27</v>
      </c>
      <c r="F21" s="260" t="n">
        <v>83673</v>
      </c>
      <c r="G21" s="260" t="n">
        <v>8803</v>
      </c>
      <c r="H21" s="260" t="n">
        <v>515688</v>
      </c>
      <c r="I21" s="260" t="n">
        <v>52663</v>
      </c>
      <c r="J21" s="260" t="n">
        <v>549502</v>
      </c>
      <c r="K21" s="260" t="n">
        <v>58213</v>
      </c>
      <c r="L21" s="260" t="n">
        <v>556790</v>
      </c>
      <c r="M21" s="260" t="n">
        <v>65350</v>
      </c>
      <c r="N21" s="260" t="n">
        <v>60213</v>
      </c>
      <c r="O21" s="260" t="n">
        <v>6307</v>
      </c>
      <c r="P21" s="260" t="inlineStr">
        <is>
          <t>http://comexstat.mdic.gov.br/pt/geral/1551</t>
        </is>
      </c>
      <c r="T21" s="365" t="n"/>
      <c r="U21" s="366" t="n"/>
    </row>
    <row r="22" ht="15" customHeight="1" s="261">
      <c r="A22" s="489" t="inlineStr">
        <is>
          <t>Carne de equinos</t>
        </is>
      </c>
      <c r="B22" s="260" t="n">
        <v>7836267</v>
      </c>
      <c r="C22" s="260" t="n">
        <v>2747298</v>
      </c>
      <c r="D22" s="260" t="n">
        <v>7048224</v>
      </c>
      <c r="E22" s="260" t="n">
        <v>3063143</v>
      </c>
      <c r="F22" s="260" t="n">
        <v>8709877</v>
      </c>
      <c r="G22" s="260" t="n">
        <v>3861939</v>
      </c>
      <c r="H22" s="260" t="n">
        <v>6089976</v>
      </c>
      <c r="I22" s="260" t="n">
        <v>2535348</v>
      </c>
      <c r="J22" s="260" t="n">
        <v>7891538</v>
      </c>
      <c r="K22" s="260" t="n">
        <v>3171404</v>
      </c>
      <c r="L22" s="260" t="n">
        <v>14227463</v>
      </c>
      <c r="M22" s="260" t="n">
        <v>5291205</v>
      </c>
      <c r="N22" s="260" t="n">
        <v>576579</v>
      </c>
      <c r="O22" s="260" t="n">
        <v>204553</v>
      </c>
      <c r="P22" s="260" t="inlineStr">
        <is>
          <t>http://comexstat.mdic.gov.br/pt/geral/7391</t>
        </is>
      </c>
      <c r="U22" s="365" t="n"/>
      <c r="V22" s="366" t="n"/>
    </row>
    <row r="23" ht="13.5" customHeight="1" s="261">
      <c r="A23" s="489" t="n"/>
      <c r="B23" s="345" t="n"/>
      <c r="C23" s="495" t="n"/>
      <c r="D23" s="345" t="n"/>
      <c r="E23" s="495" t="n"/>
      <c r="F23" s="345" t="n"/>
      <c r="G23" s="495" t="n"/>
      <c r="H23" s="345" t="n"/>
      <c r="I23" s="495" t="n"/>
      <c r="J23" s="495" t="n"/>
      <c r="K23" s="495" t="n"/>
      <c r="L23" s="495" t="n"/>
      <c r="M23" s="495" t="n"/>
      <c r="N23" s="495" t="n"/>
      <c r="O23" s="495" t="n"/>
      <c r="P23" s="345" t="n"/>
    </row>
    <row r="24" ht="13.5" customHeight="1" s="261">
      <c r="A24" s="330" t="inlineStr">
        <is>
          <t>TOTAL</t>
        </is>
      </c>
      <c r="B24" s="496">
        <f>SUM(B20:B23)</f>
        <v/>
      </c>
      <c r="C24" s="497">
        <f>SUM(C20:C23)</f>
        <v/>
      </c>
      <c r="D24" s="496">
        <f>SUM(D20:D23)</f>
        <v/>
      </c>
      <c r="E24" s="497">
        <f>SUM(E20:E23)</f>
        <v/>
      </c>
      <c r="F24" s="496">
        <f>SUM(F20:F23)</f>
        <v/>
      </c>
      <c r="G24" s="497">
        <f>SUM(G20:G23)</f>
        <v/>
      </c>
      <c r="H24" s="496">
        <f>SUM(H20:H23)</f>
        <v/>
      </c>
      <c r="I24" s="497">
        <f>SUM(I20:I23)</f>
        <v/>
      </c>
      <c r="J24" s="496">
        <f>SUM(J20:J23)</f>
        <v/>
      </c>
      <c r="K24" s="497">
        <f>SUM(K20:K23)</f>
        <v/>
      </c>
      <c r="L24" s="496">
        <f>SUM(L20:L23)</f>
        <v/>
      </c>
      <c r="M24" s="497">
        <f>SUM(M20:M23)</f>
        <v/>
      </c>
      <c r="N24" s="496">
        <f>SUM(N20:N23)</f>
        <v/>
      </c>
      <c r="O24" s="497">
        <f>SUM(O20:O23)</f>
        <v/>
      </c>
    </row>
    <row r="26" ht="13.5" customHeight="1" s="261">
      <c r="A26" s="498">
        <f>A14</f>
        <v/>
      </c>
    </row>
    <row r="28" ht="13.5" customHeight="1" s="261">
      <c r="I28" s="456" t="n"/>
      <c r="J28" s="456" t="n"/>
      <c r="K28" s="456" t="n"/>
    </row>
    <row r="29" ht="13.5" customHeight="1" s="261">
      <c r="H29" s="456" t="n"/>
      <c r="I29" s="456" t="n"/>
      <c r="J29" s="456" t="n"/>
      <c r="K29" s="456" t="n"/>
    </row>
    <row r="30" ht="13.5" customHeight="1" s="261">
      <c r="H30" s="456" t="n"/>
      <c r="I30" s="456" t="n"/>
      <c r="J30" s="456" t="n"/>
      <c r="K30" s="456" t="n"/>
    </row>
    <row r="31" ht="13.5" customHeight="1" s="261">
      <c r="H31" s="456" t="n"/>
      <c r="I31" s="456" t="n"/>
      <c r="J31" s="456" t="n"/>
      <c r="K31" s="456" t="n"/>
    </row>
    <row r="32" ht="13.5" customHeight="1" s="261">
      <c r="H32" s="456" t="n"/>
      <c r="I32" s="456" t="n"/>
      <c r="J32" s="456" t="n"/>
      <c r="K32" s="456" t="n"/>
    </row>
    <row r="33" ht="13.5" customHeight="1" s="261">
      <c r="H33" s="456" t="n"/>
      <c r="I33" s="456" t="n"/>
      <c r="J33" s="456" t="n"/>
      <c r="K33" s="456" t="n"/>
    </row>
    <row r="34" ht="13.5" customHeight="1" s="261">
      <c r="I34" s="456" t="n"/>
      <c r="J34" s="456" t="n"/>
      <c r="K34" s="456" t="n"/>
    </row>
    <row r="35" ht="13.5" customHeight="1" s="261">
      <c r="I35" s="456" t="n"/>
      <c r="J35" s="456" t="n"/>
      <c r="K35" s="456" t="n"/>
    </row>
    <row r="36" ht="13.5" customHeight="1" s="261">
      <c r="I36" s="456" t="n"/>
      <c r="J36" s="456" t="n"/>
      <c r="K36" s="456" t="n"/>
    </row>
  </sheetData>
  <mergeCells count="18">
    <mergeCell ref="A6:A7"/>
    <mergeCell ref="B6:C6"/>
    <mergeCell ref="D6:E6"/>
    <mergeCell ref="F6:G6"/>
    <mergeCell ref="H6:I6"/>
    <mergeCell ref="J6:K6"/>
    <mergeCell ref="L6:M6"/>
    <mergeCell ref="N6:O6"/>
    <mergeCell ref="P6:P7"/>
    <mergeCell ref="A18:A19"/>
    <mergeCell ref="B18:C18"/>
    <mergeCell ref="D18:E18"/>
    <mergeCell ref="F18:G18"/>
    <mergeCell ref="H18:I18"/>
    <mergeCell ref="J18:K18"/>
    <mergeCell ref="L18:M18"/>
    <mergeCell ref="N18:O18"/>
    <mergeCell ref="P18:P19"/>
  </mergeCells>
  <hyperlinks>
    <hyperlink ref="P8" display="http://comexstat.mdic.gov.br/pt/geral/7389" r:id="rId1"/>
    <hyperlink ref="P9" display="http://comexstat.mdic.gov.br/pt/geral/7390" r:id="rId2"/>
    <hyperlink ref="P10" display="http://comexstat.mdic.gov.br/pt/geral/1552" r:id="rId3"/>
    <hyperlink ref="P20" display="http://comexstat.mdic.gov.br/pt/geral/2640" r:id="rId4"/>
    <hyperlink ref="P21" display="http://comexstat.mdic.gov.br/pt/geral/1551" r:id="rId5"/>
    <hyperlink ref="P22" display="http://comexstat.mdic.gov.br/pt/geral/7391" r:id="rId6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W4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O8" activeCellId="1" sqref="C104:D110 O8"/>
    </sheetView>
  </sheetViews>
  <sheetFormatPr baseColWidth="8" defaultColWidth="8.58984375" defaultRowHeight="13.5" zeroHeight="0" outlineLevelRow="0"/>
  <cols>
    <col width="33" customWidth="1" style="260" min="1" max="1"/>
    <col width="16.18" customWidth="1" style="260" min="2" max="2"/>
    <col width="14.45" customWidth="1" style="260" min="3" max="3"/>
    <col width="16.18" customWidth="1" style="260" min="4" max="4"/>
    <col width="14.45" customWidth="1" style="260" min="5" max="5"/>
    <col width="16.27" customWidth="1" style="260" min="6" max="6"/>
    <col width="14.45" customWidth="1" style="260" min="7" max="7"/>
    <col width="18" customWidth="1" style="260" min="8" max="8"/>
    <col width="14.45" customWidth="1" style="260" min="9" max="9"/>
    <col width="15.72" customWidth="1" style="260" min="10" max="10"/>
    <col width="14.45" customWidth="1" style="260" min="11" max="11"/>
    <col width="17.27" customWidth="1" style="260" min="12" max="12"/>
    <col width="14.45" customWidth="1" style="260" min="13" max="15"/>
    <col width="45.18" customWidth="1" style="260" min="16" max="16"/>
    <col width="13.17" customWidth="1" style="260" min="19" max="19"/>
    <col width="13.82" customWidth="1" style="260" min="20" max="20"/>
  </cols>
  <sheetData>
    <row r="1" ht="28.5" customHeight="1" s="261">
      <c r="A1" s="490" t="inlineStr">
        <is>
          <t>EXPORTAÇÕES CATARINENSES DE ANIMAIS VIVOS</t>
        </is>
      </c>
    </row>
    <row r="5" ht="18.75" customHeight="1" s="261">
      <c r="A5" s="264" t="inlineStr">
        <is>
          <t>SANTA CATARINA</t>
        </is>
      </c>
    </row>
    <row r="6" ht="13.5" customHeight="1" s="261">
      <c r="A6" s="491" t="inlineStr">
        <is>
          <t>Produto / Espécie animal</t>
        </is>
      </c>
      <c r="B6" s="491" t="n">
        <v>2016</v>
      </c>
      <c r="C6" s="493" t="n"/>
      <c r="D6" s="491" t="n">
        <v>2017</v>
      </c>
      <c r="E6" s="493" t="n"/>
      <c r="F6" s="491" t="n">
        <v>2018</v>
      </c>
      <c r="G6" s="493" t="n"/>
      <c r="H6" s="491" t="n">
        <v>2019</v>
      </c>
      <c r="I6" s="493" t="n"/>
      <c r="J6" s="491" t="n">
        <v>2020</v>
      </c>
      <c r="K6" s="493" t="n"/>
      <c r="L6" s="491" t="n">
        <v>2021</v>
      </c>
      <c r="M6" s="493" t="n"/>
      <c r="N6" s="491" t="inlineStr">
        <is>
          <t>2022*</t>
        </is>
      </c>
      <c r="O6" s="493" t="n"/>
      <c r="P6" s="491" t="inlineStr">
        <is>
          <t>Observações/comentários</t>
        </is>
      </c>
      <c r="T6" s="361" t="n"/>
    </row>
    <row r="7" ht="13.5" customHeight="1" s="261">
      <c r="A7" s="494" t="n"/>
      <c r="B7" s="491" t="inlineStr">
        <is>
          <t>Valor (US$)</t>
        </is>
      </c>
      <c r="C7" s="491" t="inlineStr">
        <is>
          <t>Qtidade (kg)</t>
        </is>
      </c>
      <c r="D7" s="491" t="inlineStr">
        <is>
          <t>Valor (US$)</t>
        </is>
      </c>
      <c r="E7" s="491" t="inlineStr">
        <is>
          <t>Qtidade (kg)</t>
        </is>
      </c>
      <c r="F7" s="491" t="inlineStr">
        <is>
          <t>Valor (US$)</t>
        </is>
      </c>
      <c r="G7" s="491" t="inlineStr">
        <is>
          <t>Qtidade (kg)</t>
        </is>
      </c>
      <c r="H7" s="491" t="inlineStr">
        <is>
          <t>Valor (US$)</t>
        </is>
      </c>
      <c r="I7" s="491" t="inlineStr">
        <is>
          <t>Qtidade (kg)</t>
        </is>
      </c>
      <c r="J7" s="491" t="inlineStr">
        <is>
          <t>Valor (US$)</t>
        </is>
      </c>
      <c r="K7" s="491" t="inlineStr">
        <is>
          <t>Qtidade (kg)</t>
        </is>
      </c>
      <c r="L7" s="491" t="inlineStr">
        <is>
          <t>Valor (US$)</t>
        </is>
      </c>
      <c r="M7" s="491" t="inlineStr">
        <is>
          <t>Qtidade (kg)</t>
        </is>
      </c>
      <c r="N7" s="491" t="inlineStr">
        <is>
          <t>Valor (US$)</t>
        </is>
      </c>
      <c r="O7" s="491" t="inlineStr">
        <is>
          <t>Qtidade (kg)</t>
        </is>
      </c>
      <c r="P7" s="494" t="n"/>
    </row>
    <row r="8" ht="15" customHeight="1" s="261">
      <c r="A8" s="260" t="inlineStr">
        <is>
          <t>Bovinos e Bubalinos</t>
        </is>
      </c>
      <c r="B8" s="260" t="n">
        <v>2593118</v>
      </c>
      <c r="C8" s="260" t="n">
        <v>856080</v>
      </c>
      <c r="D8" s="260" t="n">
        <v>0</v>
      </c>
      <c r="E8" s="260" t="n">
        <v>0</v>
      </c>
      <c r="F8" s="260" t="n">
        <v>8535800</v>
      </c>
      <c r="G8" s="260" t="n">
        <v>3123470</v>
      </c>
      <c r="H8" s="260" t="n">
        <v>7521383</v>
      </c>
      <c r="I8" s="260" t="n">
        <v>3478760</v>
      </c>
      <c r="J8" s="260" t="n">
        <v>0</v>
      </c>
      <c r="K8" s="260" t="n">
        <v>0</v>
      </c>
      <c r="L8" s="260" t="n">
        <v>0</v>
      </c>
      <c r="M8" s="260" t="n">
        <v>0</v>
      </c>
      <c r="P8" s="260" t="inlineStr">
        <is>
          <t>http://comexstat.mdic.gov.br/pt/geral/1558</t>
        </is>
      </c>
      <c r="S8" s="366" t="n"/>
      <c r="T8" s="366" t="n"/>
      <c r="U8" s="260" t="n"/>
    </row>
    <row r="9" ht="15" customHeight="1" s="261">
      <c r="A9" s="260" t="inlineStr">
        <is>
          <t>Cavalos, Asininos e Muares</t>
        </is>
      </c>
      <c r="B9" s="260" t="n">
        <v>30200</v>
      </c>
      <c r="C9" s="260" t="n">
        <v>1200</v>
      </c>
      <c r="D9" s="260" t="n">
        <v>44780</v>
      </c>
      <c r="E9" s="260" t="n">
        <v>1900</v>
      </c>
      <c r="F9" s="260" t="n">
        <v>25000</v>
      </c>
      <c r="G9" s="260" t="n">
        <v>500</v>
      </c>
      <c r="H9" s="260" t="n">
        <v>8342</v>
      </c>
      <c r="I9" s="260" t="n">
        <v>461</v>
      </c>
      <c r="J9" s="260" t="n">
        <v>7000</v>
      </c>
      <c r="K9" s="260" t="n">
        <v>450</v>
      </c>
      <c r="L9" s="260" t="n">
        <v>0</v>
      </c>
      <c r="M9" s="260" t="n">
        <v>0</v>
      </c>
      <c r="P9" s="260" t="inlineStr">
        <is>
          <t>http://comexstat.mdic.gov.br/pt/geral/2644</t>
        </is>
      </c>
      <c r="T9" s="366" t="n"/>
      <c r="U9" s="375" t="n"/>
    </row>
    <row r="10" ht="13.5" customHeight="1" s="261">
      <c r="A10" s="260" t="inlineStr">
        <is>
          <t>Galos e galinhas</t>
        </is>
      </c>
      <c r="B10" s="260" t="n">
        <v>117436</v>
      </c>
      <c r="C10" s="260" t="n">
        <v>1154</v>
      </c>
      <c r="D10" s="260" t="n">
        <v>230490</v>
      </c>
      <c r="E10" s="260" t="n">
        <v>18824</v>
      </c>
      <c r="F10" s="260" t="n">
        <v>352971</v>
      </c>
      <c r="G10" s="260" t="n">
        <v>20430</v>
      </c>
      <c r="H10" s="260" t="n">
        <v>73250</v>
      </c>
      <c r="I10" s="260" t="n">
        <v>4389</v>
      </c>
      <c r="J10" s="260" t="n">
        <v>14458</v>
      </c>
      <c r="K10" s="260" t="n">
        <v>924</v>
      </c>
      <c r="L10" s="260" t="n">
        <v>414979</v>
      </c>
      <c r="M10" s="260" t="n">
        <v>2955</v>
      </c>
      <c r="N10" s="260" t="n">
        <v>23535</v>
      </c>
      <c r="O10" s="260" t="n">
        <v>172</v>
      </c>
      <c r="P10" s="260" t="inlineStr">
        <is>
          <t>http://comexstat.mdic.gov.br/pt/geral/1562</t>
        </is>
      </c>
    </row>
    <row r="11" ht="13.5" customHeight="1" s="261">
      <c r="A11" s="260" t="inlineStr">
        <is>
          <t>Suinos Vivos</t>
        </is>
      </c>
      <c r="B11" s="260" t="n">
        <v>87670</v>
      </c>
      <c r="C11" s="260" t="n">
        <v>22975</v>
      </c>
      <c r="D11" s="260" t="n">
        <v>345089</v>
      </c>
      <c r="E11" s="260" t="n">
        <v>103336</v>
      </c>
      <c r="F11" s="260" t="n">
        <v>194429</v>
      </c>
      <c r="G11" s="260" t="n">
        <v>63614</v>
      </c>
      <c r="H11" s="260" t="n">
        <v>0</v>
      </c>
      <c r="I11" s="260" t="n">
        <v>0</v>
      </c>
      <c r="J11" s="260" t="n">
        <v>0</v>
      </c>
      <c r="K11" s="260" t="n">
        <v>0</v>
      </c>
      <c r="L11" s="260" t="n">
        <v>78101</v>
      </c>
      <c r="M11" s="260" t="n">
        <v>1413</v>
      </c>
      <c r="N11" s="260" t="n">
        <v>180</v>
      </c>
      <c r="O11" s="260" t="n">
        <v>53</v>
      </c>
      <c r="P11" s="260" t="inlineStr">
        <is>
          <t>http://comexstat.mdic.gov.br/pt/geral/2645</t>
        </is>
      </c>
    </row>
    <row r="12" ht="15" customHeight="1" s="261">
      <c r="A12" s="345" t="inlineStr">
        <is>
          <t>Outros mamíferos vivos</t>
        </is>
      </c>
      <c r="B12" s="345" t="n">
        <v>0</v>
      </c>
      <c r="C12" s="345" t="n">
        <v>0</v>
      </c>
      <c r="D12" s="345" t="n">
        <v>0</v>
      </c>
      <c r="E12" s="345" t="n">
        <v>0</v>
      </c>
      <c r="F12" s="345" t="n">
        <v>0</v>
      </c>
      <c r="G12" s="345" t="n">
        <v>0</v>
      </c>
      <c r="H12" s="345" t="n">
        <v>242</v>
      </c>
      <c r="I12" s="345" t="n">
        <v>34</v>
      </c>
      <c r="J12" s="345" t="n">
        <v>6160</v>
      </c>
      <c r="K12" s="345" t="n">
        <v>113</v>
      </c>
      <c r="L12" s="260" t="n">
        <v>380</v>
      </c>
      <c r="M12" s="260" t="n">
        <v>20</v>
      </c>
      <c r="P12" s="260" t="inlineStr">
        <is>
          <t>http://comexstat.mdic.gov.br/pt/geral/6169</t>
        </is>
      </c>
      <c r="S12" s="499" t="n"/>
      <c r="V12" s="499" t="n"/>
      <c r="W12" s="499" t="n"/>
    </row>
    <row r="13" ht="13.5" customHeight="1" s="261">
      <c r="A13" s="330" t="inlineStr">
        <is>
          <t>TOTAL</t>
        </is>
      </c>
      <c r="B13" s="500">
        <f>SUM(B8:B12)</f>
        <v/>
      </c>
      <c r="C13" s="501">
        <f>SUM(C8:C12)</f>
        <v/>
      </c>
      <c r="D13" s="500">
        <f>SUM(D8:D12)</f>
        <v/>
      </c>
      <c r="E13" s="501">
        <f>SUM(E8:E12)</f>
        <v/>
      </c>
      <c r="F13" s="500">
        <f>SUM(F8:F12)</f>
        <v/>
      </c>
      <c r="G13" s="501">
        <f>SUM(G8:G12)</f>
        <v/>
      </c>
      <c r="H13" s="500">
        <f>SUM(H8:H12)</f>
        <v/>
      </c>
      <c r="I13" s="501">
        <f>SUM(I8:I12)</f>
        <v/>
      </c>
      <c r="J13" s="500">
        <f>SUM(J8:J12)</f>
        <v/>
      </c>
      <c r="K13" s="501">
        <f>SUM(K8:K12)</f>
        <v/>
      </c>
      <c r="L13" s="500">
        <f>SUM(L8:L12)</f>
        <v/>
      </c>
      <c r="M13" s="501">
        <f>SUM(M8:M12)</f>
        <v/>
      </c>
      <c r="N13" s="502">
        <f>SUM(N2:N12)</f>
        <v/>
      </c>
      <c r="O13" s="503">
        <f>SUM(O2:O12)</f>
        <v/>
      </c>
      <c r="P13" s="330" t="n"/>
    </row>
    <row r="15" ht="13.5" customHeight="1" s="261">
      <c r="A15" s="498" t="inlineStr">
        <is>
          <t>* Dados parciais, até o mês de Janeiro/2022.</t>
        </is>
      </c>
    </row>
    <row r="18" ht="26.25" customHeight="1" s="261">
      <c r="A18" s="370" t="inlineStr">
        <is>
          <t>BRASIL</t>
        </is>
      </c>
    </row>
    <row r="19" ht="13.5" customHeight="1" s="261">
      <c r="A19" s="491" t="inlineStr">
        <is>
          <t>Produto / Espécie animal</t>
        </is>
      </c>
      <c r="B19" s="491" t="n">
        <v>2016</v>
      </c>
      <c r="C19" s="493" t="n"/>
      <c r="D19" s="491" t="n">
        <v>2017</v>
      </c>
      <c r="E19" s="493" t="n"/>
      <c r="F19" s="491" t="n">
        <v>2018</v>
      </c>
      <c r="G19" s="493" t="n"/>
      <c r="H19" s="491" t="n">
        <v>2019</v>
      </c>
      <c r="I19" s="493" t="n"/>
      <c r="J19" s="491" t="n">
        <v>2020</v>
      </c>
      <c r="K19" s="493" t="n"/>
      <c r="L19" s="491" t="n">
        <v>2021</v>
      </c>
      <c r="M19" s="493" t="n"/>
      <c r="N19" s="491" t="inlineStr">
        <is>
          <t>2022*</t>
        </is>
      </c>
      <c r="O19" s="493" t="n"/>
      <c r="P19" s="491" t="inlineStr">
        <is>
          <t>Observações/comentários</t>
        </is>
      </c>
      <c r="T19" s="361">
        <f>T6</f>
        <v/>
      </c>
    </row>
    <row r="20" ht="13.5" customHeight="1" s="261">
      <c r="A20" s="494" t="n"/>
      <c r="B20" s="491" t="inlineStr">
        <is>
          <t>Valor (US$)</t>
        </is>
      </c>
      <c r="C20" s="491" t="inlineStr">
        <is>
          <t>Qtidade (kg)</t>
        </is>
      </c>
      <c r="D20" s="491" t="inlineStr">
        <is>
          <t>Valor (US$)</t>
        </is>
      </c>
      <c r="E20" s="491" t="inlineStr">
        <is>
          <t>Qtidade (kg)</t>
        </is>
      </c>
      <c r="F20" s="491" t="inlineStr">
        <is>
          <t>Valor (US$)</t>
        </is>
      </c>
      <c r="G20" s="491" t="inlineStr">
        <is>
          <t>Qtidade (kg)</t>
        </is>
      </c>
      <c r="H20" s="491" t="inlineStr">
        <is>
          <t>Valor (US$)</t>
        </is>
      </c>
      <c r="I20" s="491" t="inlineStr">
        <is>
          <t>Qtidade (kg)</t>
        </is>
      </c>
      <c r="J20" s="491" t="inlineStr">
        <is>
          <t>Valor (US$)</t>
        </is>
      </c>
      <c r="K20" s="491" t="inlineStr">
        <is>
          <t>Qtidade (kg)</t>
        </is>
      </c>
      <c r="L20" s="491" t="inlineStr">
        <is>
          <t>Valor (US$)</t>
        </is>
      </c>
      <c r="M20" s="491" t="inlineStr">
        <is>
          <t>Qtidade (kg)</t>
        </is>
      </c>
      <c r="N20" s="491" t="inlineStr">
        <is>
          <t>Valor (US$)</t>
        </is>
      </c>
      <c r="O20" s="491" t="inlineStr">
        <is>
          <t>Qtidade (kg)</t>
        </is>
      </c>
      <c r="P20" s="494" t="n"/>
    </row>
    <row r="21" ht="13.5" customHeight="1" s="261">
      <c r="A21" s="260" t="inlineStr">
        <is>
          <t>Abelhas</t>
        </is>
      </c>
      <c r="F21" s="260" t="n">
        <v>85</v>
      </c>
      <c r="G21" s="260" t="n">
        <v>33</v>
      </c>
      <c r="H21" s="260" t="n">
        <v>1014</v>
      </c>
      <c r="I21" s="260" t="n">
        <v>160</v>
      </c>
      <c r="J21" s="260" t="n">
        <v>1193</v>
      </c>
      <c r="K21" s="260" t="n">
        <v>479</v>
      </c>
      <c r="L21" s="260" t="n">
        <v>454</v>
      </c>
      <c r="M21" s="260" t="n">
        <v>18</v>
      </c>
      <c r="N21" s="260" t="n">
        <v>158</v>
      </c>
      <c r="O21" s="260" t="n">
        <v>120</v>
      </c>
      <c r="P21" s="260" t="inlineStr">
        <is>
          <t>http://comexstat.mdic.gov.br/pt/geral/2641</t>
        </is>
      </c>
      <c r="U21" s="260" t="n"/>
    </row>
    <row r="22" ht="13.5" customHeight="1" s="261">
      <c r="A22" s="260" t="inlineStr">
        <is>
          <t xml:space="preserve">Aves de rapina </t>
        </is>
      </c>
      <c r="B22" s="260" t="n">
        <v>400</v>
      </c>
      <c r="C22" s="260" t="n">
        <v>40</v>
      </c>
      <c r="D22" s="260" t="n">
        <v>0</v>
      </c>
      <c r="E22" s="260" t="n">
        <v>0</v>
      </c>
      <c r="F22" s="260" t="n">
        <v>0</v>
      </c>
      <c r="G22" s="260" t="n">
        <v>0</v>
      </c>
      <c r="H22" s="260" t="n">
        <v>0</v>
      </c>
      <c r="I22" s="260" t="n">
        <v>0</v>
      </c>
      <c r="J22" s="260" t="n">
        <v>0</v>
      </c>
      <c r="K22" s="260" t="n">
        <v>0</v>
      </c>
      <c r="L22" s="260" t="n">
        <v>167</v>
      </c>
      <c r="M22" s="260" t="n">
        <v>7</v>
      </c>
      <c r="P22" s="260" t="inlineStr">
        <is>
          <t>http://comexstat.mdic.gov.br/pt/geral/2642</t>
        </is>
      </c>
      <c r="U22" s="260" t="n"/>
    </row>
    <row r="23" ht="13.5" customHeight="1" s="261">
      <c r="A23" s="260" t="inlineStr">
        <is>
          <t>Avestruzes</t>
        </is>
      </c>
      <c r="H23" s="260" t="n">
        <v>24105</v>
      </c>
      <c r="I23" s="260" t="n">
        <v>303</v>
      </c>
      <c r="J23" s="260" t="n">
        <v>24105</v>
      </c>
      <c r="K23" s="260" t="n">
        <v>303</v>
      </c>
      <c r="L23" s="260" t="n">
        <v>4201</v>
      </c>
      <c r="M23" s="260" t="n">
        <v>54</v>
      </c>
      <c r="P23" s="260" t="inlineStr">
        <is>
          <t>http://comexstat.mdic.gov.br/pt/geral/2643</t>
        </is>
      </c>
      <c r="U23" s="260" t="n"/>
    </row>
    <row r="24" ht="13.5" customHeight="1" s="261">
      <c r="A24" s="260" t="inlineStr">
        <is>
          <t>Bovinos e Bubalinos</t>
        </is>
      </c>
      <c r="B24" s="260" t="n">
        <v>208863267</v>
      </c>
      <c r="C24" s="260" t="n">
        <v>103083143</v>
      </c>
      <c r="D24" s="260" t="n">
        <v>276042390</v>
      </c>
      <c r="E24" s="260" t="n">
        <v>130312850</v>
      </c>
      <c r="F24" s="260" t="n">
        <v>7758612</v>
      </c>
      <c r="G24" s="260" t="n">
        <v>195212</v>
      </c>
      <c r="H24" s="260" t="n">
        <v>354880238</v>
      </c>
      <c r="I24" s="260" t="n">
        <v>178846947</v>
      </c>
      <c r="J24" s="260" t="n">
        <v>217153040</v>
      </c>
      <c r="K24" s="260" t="n">
        <v>110394532</v>
      </c>
      <c r="L24" s="260" t="n">
        <v>68481367</v>
      </c>
      <c r="M24" s="260" t="n">
        <v>29072467</v>
      </c>
      <c r="N24" s="260" t="n">
        <v>7939428</v>
      </c>
      <c r="O24" s="260" t="n">
        <v>3309950</v>
      </c>
      <c r="P24" s="260" t="inlineStr">
        <is>
          <t>http://comexstat.mdic.gov.br/pt/geral/1557</t>
        </is>
      </c>
      <c r="S24" s="383" t="n"/>
      <c r="U24" s="260" t="n"/>
    </row>
    <row r="25" ht="15" customHeight="1" s="261">
      <c r="A25" s="260" t="inlineStr">
        <is>
          <t>Cavalos, Asininos e Muares</t>
        </is>
      </c>
      <c r="B25" s="260" t="n">
        <v>6374915</v>
      </c>
      <c r="C25" s="260" t="n">
        <v>275905</v>
      </c>
      <c r="D25" s="260" t="n">
        <v>7204244</v>
      </c>
      <c r="E25" s="260" t="n">
        <v>235420</v>
      </c>
      <c r="F25" s="260" t="n">
        <v>7758609</v>
      </c>
      <c r="G25" s="260" t="n">
        <v>195213</v>
      </c>
      <c r="H25" s="260" t="n">
        <v>10973154</v>
      </c>
      <c r="I25" s="260" t="n">
        <v>230806</v>
      </c>
      <c r="J25" s="260" t="n">
        <v>5049915</v>
      </c>
      <c r="K25" s="260" t="n">
        <v>143530</v>
      </c>
      <c r="L25" s="260" t="n">
        <v>7126167</v>
      </c>
      <c r="M25" s="260" t="n">
        <v>203578</v>
      </c>
      <c r="N25" s="260" t="n">
        <v>792259</v>
      </c>
      <c r="O25" s="260" t="n">
        <v>14913</v>
      </c>
      <c r="P25" s="260" t="inlineStr">
        <is>
          <t>http://comexstat.mdic.gov.br/pt/geral/1560</t>
        </is>
      </c>
      <c r="R25" s="369" t="n"/>
      <c r="S25" s="365" t="n"/>
      <c r="T25" s="366" t="n"/>
      <c r="U25" s="260" t="n"/>
    </row>
    <row r="26" ht="15" customHeight="1" s="261">
      <c r="A26" s="260" t="inlineStr">
        <is>
          <t>Galos e galinhas</t>
        </is>
      </c>
      <c r="B26" s="260" t="n">
        <v>65804587</v>
      </c>
      <c r="C26" s="260" t="n">
        <v>753983</v>
      </c>
      <c r="D26" s="260" t="n">
        <v>69981213</v>
      </c>
      <c r="E26" s="260" t="n">
        <v>842119</v>
      </c>
      <c r="F26" s="260" t="n">
        <v>76781686</v>
      </c>
      <c r="G26" s="260" t="n">
        <v>1075099</v>
      </c>
      <c r="H26" s="260" t="n">
        <v>84406022</v>
      </c>
      <c r="I26" s="260" t="n">
        <v>1047419</v>
      </c>
      <c r="J26" s="260" t="n">
        <v>77891366</v>
      </c>
      <c r="K26" s="260" t="n">
        <v>1229981</v>
      </c>
      <c r="L26" s="260" t="n">
        <v>88398752</v>
      </c>
      <c r="M26" s="260" t="n">
        <v>1172888</v>
      </c>
      <c r="N26" s="260" t="n">
        <v>8191518</v>
      </c>
      <c r="O26" s="260" t="n">
        <v>77233</v>
      </c>
      <c r="P26" s="260" t="inlineStr">
        <is>
          <t>http://comexstat.mdic.gov.br/pt/geral/1561</t>
        </is>
      </c>
      <c r="R26" s="369" t="n"/>
      <c r="S26" s="365" t="n"/>
      <c r="T26" s="366" t="n"/>
      <c r="U26" s="260" t="n"/>
    </row>
    <row r="27" ht="15" customHeight="1" s="261">
      <c r="A27" s="260" t="inlineStr">
        <is>
          <t>Outros animais vivos</t>
        </is>
      </c>
      <c r="B27" s="260" t="n">
        <v>302637</v>
      </c>
      <c r="C27" s="260" t="n">
        <v>455</v>
      </c>
      <c r="D27" s="260" t="n">
        <v>366005</v>
      </c>
      <c r="E27" s="260" t="n">
        <v>1011</v>
      </c>
      <c r="F27" s="260" t="n">
        <v>300031</v>
      </c>
      <c r="G27" s="260" t="n">
        <v>1103</v>
      </c>
      <c r="H27" s="260" t="n">
        <v>61637</v>
      </c>
      <c r="I27" s="260" t="n">
        <v>2189</v>
      </c>
      <c r="J27" s="260" t="n">
        <v>89691</v>
      </c>
      <c r="K27" s="260" t="n">
        <v>2015</v>
      </c>
      <c r="L27" s="260" t="n">
        <v>240572</v>
      </c>
      <c r="M27" s="260" t="n">
        <v>3259</v>
      </c>
      <c r="N27" s="260" t="n">
        <v>4873</v>
      </c>
      <c r="O27" s="260" t="n">
        <v>82</v>
      </c>
      <c r="P27" s="260" t="inlineStr">
        <is>
          <t>http://comexstat.mdic.gov.br/pt/geral/1565</t>
        </is>
      </c>
      <c r="R27" s="369" t="n"/>
      <c r="S27" s="365" t="n"/>
      <c r="T27" s="366" t="n"/>
      <c r="U27" s="260" t="n"/>
    </row>
    <row r="28" ht="13.5" customHeight="1" s="261">
      <c r="A28" s="260" t="inlineStr">
        <is>
          <t>Ovinos e caprinos</t>
        </is>
      </c>
      <c r="D28" s="260" t="n">
        <v>201</v>
      </c>
      <c r="E28" s="260" t="n">
        <v>1</v>
      </c>
      <c r="F28" s="260" t="n">
        <v>1553</v>
      </c>
      <c r="G28" s="260" t="n">
        <v>173</v>
      </c>
      <c r="H28" s="260" t="n">
        <v>7</v>
      </c>
      <c r="I28" s="260" t="n">
        <v>1</v>
      </c>
      <c r="J28" s="260" t="n">
        <v>0</v>
      </c>
      <c r="K28" s="260" t="n">
        <v>0</v>
      </c>
      <c r="L28" s="260" t="n">
        <v>0</v>
      </c>
      <c r="M28" s="260" t="n">
        <v>0</v>
      </c>
      <c r="P28" s="260" t="inlineStr">
        <is>
          <t>http://comexstat.mdic.gov.br/pt/geral/1566</t>
        </is>
      </c>
      <c r="R28" s="260" t="n"/>
      <c r="U28" s="260" t="n"/>
    </row>
    <row r="29" ht="13.5" customHeight="1" s="261">
      <c r="A29" s="260" t="inlineStr">
        <is>
          <t>Pisitaciformes</t>
        </is>
      </c>
      <c r="B29" s="260" t="n">
        <v>141620</v>
      </c>
      <c r="C29" s="260" t="n">
        <v>21</v>
      </c>
      <c r="D29" s="260" t="n">
        <v>2329</v>
      </c>
      <c r="E29" s="260" t="n">
        <v>2</v>
      </c>
      <c r="F29" s="295" t="n">
        <v>222724</v>
      </c>
      <c r="G29" s="295" t="n">
        <v>28</v>
      </c>
      <c r="H29" s="260" t="n">
        <v>113762</v>
      </c>
      <c r="I29" s="260" t="n">
        <v>7</v>
      </c>
      <c r="J29" s="260" t="n">
        <v>57140</v>
      </c>
      <c r="K29" s="260" t="n">
        <v>10</v>
      </c>
      <c r="L29" s="260" t="n">
        <v>133222</v>
      </c>
      <c r="M29" s="260" t="n">
        <v>18</v>
      </c>
      <c r="P29" s="260" t="inlineStr">
        <is>
          <t>http://comexstat.mdic.gov.br/pt/geral/1567</t>
        </is>
      </c>
      <c r="R29" s="260" t="n"/>
      <c r="U29" s="260" t="n"/>
    </row>
    <row r="30" ht="15" customHeight="1" s="261">
      <c r="A30" s="260" t="inlineStr">
        <is>
          <t>Répteis vivos</t>
        </is>
      </c>
      <c r="B30" s="260" t="n">
        <v>43448</v>
      </c>
      <c r="C30" s="260" t="n">
        <v>90</v>
      </c>
      <c r="D30" s="260" t="n">
        <v>30524</v>
      </c>
      <c r="E30" s="260" t="n">
        <v>445</v>
      </c>
      <c r="F30" s="260" t="n">
        <v>118733</v>
      </c>
      <c r="G30" s="260" t="n">
        <v>258</v>
      </c>
      <c r="H30" s="260" t="n">
        <v>223750</v>
      </c>
      <c r="I30" s="260" t="n">
        <v>557</v>
      </c>
      <c r="J30" s="260" t="n">
        <v>98909</v>
      </c>
      <c r="K30" s="260" t="n">
        <v>245</v>
      </c>
      <c r="L30" s="260" t="n">
        <v>162546</v>
      </c>
      <c r="M30" s="260" t="n">
        <v>580</v>
      </c>
      <c r="N30" s="260" t="n">
        <v>20</v>
      </c>
      <c r="O30" s="260" t="n">
        <v>2</v>
      </c>
      <c r="P30" s="260" t="inlineStr">
        <is>
          <t>http://comexstat.mdic.gov.br/pt/geral/1569</t>
        </is>
      </c>
      <c r="R30" s="369" t="n"/>
      <c r="S30" s="366" t="n"/>
      <c r="T30" s="375" t="n"/>
      <c r="U30" s="260" t="n"/>
    </row>
    <row r="31" ht="15" customHeight="1" s="261">
      <c r="A31" s="260" t="inlineStr">
        <is>
          <t>Suinos vivos</t>
        </is>
      </c>
      <c r="B31" s="260" t="n">
        <v>2221982</v>
      </c>
      <c r="C31" s="260" t="n">
        <v>212926</v>
      </c>
      <c r="D31" s="260" t="n">
        <v>4178343</v>
      </c>
      <c r="E31" s="260" t="n">
        <v>484093</v>
      </c>
      <c r="F31" s="260" t="n">
        <v>5102756</v>
      </c>
      <c r="G31" s="260" t="n">
        <v>632951</v>
      </c>
      <c r="H31" s="260" t="n">
        <v>6520273</v>
      </c>
      <c r="I31" s="260" t="n">
        <v>594784</v>
      </c>
      <c r="J31" s="260" t="n">
        <v>3851847</v>
      </c>
      <c r="K31" s="260" t="n">
        <v>291884</v>
      </c>
      <c r="L31" s="260" t="n">
        <v>4294572</v>
      </c>
      <c r="M31" s="260" t="n">
        <v>277755</v>
      </c>
      <c r="N31" s="260" t="n">
        <v>14180</v>
      </c>
      <c r="O31" s="260" t="n">
        <v>1593</v>
      </c>
      <c r="P31" s="260" t="inlineStr">
        <is>
          <t>http://comexstat.mdic.gov.br/pt/geral/1570</t>
        </is>
      </c>
      <c r="R31" s="369" t="n"/>
      <c r="S31" s="366" t="n"/>
      <c r="T31" s="366" t="n"/>
      <c r="U31" s="260" t="n"/>
    </row>
    <row r="32" ht="13.5" customHeight="1" s="261">
      <c r="A32" s="260" t="inlineStr">
        <is>
          <t>TOTAL</t>
        </is>
      </c>
      <c r="B32" s="502">
        <f>SUM(B21:B31)</f>
        <v/>
      </c>
      <c r="C32" s="503">
        <f>SUM(C21:C31)</f>
        <v/>
      </c>
      <c r="D32" s="502">
        <f>SUM(D21:D31)</f>
        <v/>
      </c>
      <c r="E32" s="503">
        <f>SUM(E21:E31)</f>
        <v/>
      </c>
      <c r="F32" s="502">
        <f>SUM(F21:F31)</f>
        <v/>
      </c>
      <c r="G32" s="503">
        <f>SUM(G21:G31)</f>
        <v/>
      </c>
      <c r="H32" s="502">
        <f>SUM(H21:H31)</f>
        <v/>
      </c>
      <c r="I32" s="503">
        <f>SUM(I21:I31)</f>
        <v/>
      </c>
      <c r="J32" s="502">
        <f>SUM(J21:J31)</f>
        <v/>
      </c>
      <c r="K32" s="503">
        <f>SUM(K21:K31)</f>
        <v/>
      </c>
      <c r="L32" s="502">
        <f>SUM(L21:L31)</f>
        <v/>
      </c>
      <c r="M32" s="503">
        <f>SUM(M21:M31)</f>
        <v/>
      </c>
      <c r="N32" s="502">
        <f>SUM(N21:N31)</f>
        <v/>
      </c>
      <c r="O32" s="503">
        <f>SUM(O21:O31)</f>
        <v/>
      </c>
      <c r="P32" s="330" t="n"/>
      <c r="R32" s="260" t="n"/>
      <c r="U32" s="260" t="n"/>
    </row>
    <row r="33" ht="13.5" customHeight="1" s="261">
      <c r="U33" s="260" t="n"/>
    </row>
    <row r="34" ht="13.5" customHeight="1" s="261">
      <c r="A34" s="498">
        <f>A15</f>
        <v/>
      </c>
    </row>
    <row r="36" ht="13.5" customHeight="1" s="261">
      <c r="C36" s="456" t="n"/>
      <c r="G36" s="456" t="n"/>
      <c r="H36" s="456" t="n"/>
      <c r="I36" s="456" t="n"/>
      <c r="J36" s="456" t="n"/>
      <c r="L36" s="456" t="n"/>
      <c r="M36" s="456" t="n"/>
      <c r="N36" s="456" t="n"/>
    </row>
    <row r="37" ht="13.5" customHeight="1" s="261">
      <c r="C37" s="456" t="n"/>
      <c r="G37" s="456" t="n"/>
      <c r="H37" s="456" t="n"/>
      <c r="I37" s="456" t="n"/>
      <c r="J37" s="456" t="n"/>
      <c r="K37" s="456" t="n"/>
      <c r="L37" s="456" t="n"/>
      <c r="M37" s="456" t="n"/>
      <c r="N37" s="456" t="n"/>
    </row>
    <row r="38" ht="13.5" customHeight="1" s="261">
      <c r="C38" s="456" t="n"/>
      <c r="D38" s="456" t="n"/>
      <c r="E38" s="456" t="n"/>
      <c r="F38" s="456" t="n"/>
      <c r="G38" s="456" t="n"/>
      <c r="H38" s="456" t="n"/>
      <c r="I38" s="456" t="n"/>
      <c r="L38" s="456" t="n"/>
      <c r="M38" s="456" t="n"/>
      <c r="N38" s="456" t="n"/>
    </row>
    <row r="39" ht="13.5" customHeight="1" s="261">
      <c r="C39" s="456" t="n"/>
      <c r="D39" s="456" t="n"/>
      <c r="E39" s="456" t="n"/>
      <c r="G39" s="456" t="n"/>
      <c r="H39" s="456" t="n"/>
      <c r="I39" s="456" t="n"/>
      <c r="L39" s="456" t="n"/>
      <c r="M39" s="456" t="n"/>
      <c r="N39" s="456" t="n"/>
    </row>
    <row r="40" ht="13.5" customHeight="1" s="261">
      <c r="G40" s="456" t="n"/>
      <c r="H40" s="456" t="n"/>
      <c r="I40" s="456" t="n"/>
    </row>
    <row r="41" ht="13.5" customHeight="1" s="261">
      <c r="G41" s="456" t="n"/>
      <c r="H41" s="456" t="n"/>
      <c r="I41" s="456" t="n"/>
      <c r="J41" s="456" t="n"/>
      <c r="K41" s="456" t="n"/>
      <c r="L41" s="456" t="n"/>
      <c r="M41" s="456" t="n"/>
      <c r="N41" s="456" t="n"/>
      <c r="O41" s="456" t="n"/>
      <c r="P41" s="456" t="n"/>
      <c r="Q41" s="456" t="n"/>
    </row>
    <row r="42" ht="13.5" customHeight="1" s="261">
      <c r="G42" s="456" t="n"/>
      <c r="H42" s="455" t="n"/>
      <c r="I42" s="456" t="n"/>
      <c r="J42" s="456" t="n"/>
    </row>
  </sheetData>
  <mergeCells count="18">
    <mergeCell ref="A6:A7"/>
    <mergeCell ref="B6:C6"/>
    <mergeCell ref="D6:E6"/>
    <mergeCell ref="F6:G6"/>
    <mergeCell ref="H6:I6"/>
    <mergeCell ref="J6:K6"/>
    <mergeCell ref="L6:M6"/>
    <mergeCell ref="N6:O6"/>
    <mergeCell ref="P6:P7"/>
    <mergeCell ref="A19:A20"/>
    <mergeCell ref="B19:C19"/>
    <mergeCell ref="D19:E19"/>
    <mergeCell ref="F19:G19"/>
    <mergeCell ref="H19:I19"/>
    <mergeCell ref="J19:K19"/>
    <mergeCell ref="L19:M19"/>
    <mergeCell ref="N19:O19"/>
    <mergeCell ref="P19:P20"/>
  </mergeCells>
  <hyperlinks>
    <hyperlink ref="P8" display="http://comexstat.mdic.gov.br/pt/geral/1558" r:id="rId1"/>
    <hyperlink ref="P9" display="http://comexstat.mdic.gov.br/pt/geral/2644" r:id="rId2"/>
    <hyperlink ref="P10" display="http://comexstat.mdic.gov.br/pt/geral/1562" r:id="rId3"/>
    <hyperlink ref="P11" display="http://comexstat.mdic.gov.br/pt/geral/2645" r:id="rId4"/>
    <hyperlink ref="P12" display="http://comexstat.mdic.gov.br/pt/geral/6169" r:id="rId5"/>
    <hyperlink ref="P21" display="http://comexstat.mdic.gov.br/pt/geral/2641" r:id="rId6"/>
    <hyperlink ref="P22" display="http://comexstat.mdic.gov.br/pt/geral/2642" r:id="rId7"/>
    <hyperlink ref="P23" display="http://comexstat.mdic.gov.br/pt/geral/2643" r:id="rId8"/>
    <hyperlink ref="P24" display="http://comexstat.mdic.gov.br/pt/geral/1557" r:id="rId9"/>
    <hyperlink ref="P25" display="http://comexstat.mdic.gov.br/pt/geral/1560" r:id="rId10"/>
    <hyperlink ref="P26" display="http://comexstat.mdic.gov.br/pt/geral/1561" r:id="rId11"/>
    <hyperlink ref="P27" display="http://comexstat.mdic.gov.br/pt/geral/1565" r:id="rId12"/>
    <hyperlink ref="P28" display="http://comexstat.mdic.gov.br/pt/geral/1566" r:id="rId13"/>
    <hyperlink ref="P29" display="http://comexstat.mdic.gov.br/pt/geral/1567" r:id="rId14"/>
    <hyperlink ref="P30" display="http://comexstat.mdic.gov.br/pt/geral/1569" r:id="rId15"/>
    <hyperlink ref="P31" display="http://comexstat.mdic.gov.br/pt/geral/1570" r:id="rId16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U184"/>
  <sheetViews>
    <sheetView showFormulas="0" showGridLines="1" showRowColHeaders="1" showZeros="1" rightToLeft="0" tabSelected="0" showOutlineSymbols="1" defaultGridColor="1" view="normal" topLeftCell="A31" colorId="64" zoomScale="90" zoomScaleNormal="90" zoomScalePageLayoutView="100" workbookViewId="0">
      <selection pane="topLeft" activeCell="A7" activeCellId="1" sqref="C104:D110 A7"/>
    </sheetView>
  </sheetViews>
  <sheetFormatPr baseColWidth="8" defaultColWidth="8.58984375" defaultRowHeight="13.5" zeroHeight="0" outlineLevelRow="0"/>
  <cols>
    <col width="27.27" customWidth="1" style="260" min="1" max="1"/>
    <col width="19.72" customWidth="1" style="260" min="2" max="2"/>
    <col width="18.73" customWidth="1" style="260" min="3" max="3"/>
    <col width="15.72" customWidth="1" style="260" min="4" max="4"/>
    <col width="15.18" customWidth="1" style="260" min="5" max="5"/>
    <col width="12.71" customWidth="1" style="260" min="6" max="6"/>
    <col width="14.72" customWidth="1" style="260" min="7" max="7"/>
    <col width="15.45" customWidth="1" style="260" min="8" max="8"/>
    <col width="12.71" customWidth="1" style="260" min="9" max="9"/>
    <col width="10.46" customWidth="1" style="260" min="10" max="10"/>
    <col width="7.54" customWidth="1" style="260" min="11" max="11"/>
    <col width="15.81" customWidth="1" style="260" min="12" max="12"/>
    <col width="15.54" customWidth="1" style="260" min="13" max="13"/>
    <col width="14.28" customWidth="1" style="260" min="14" max="14"/>
    <col width="10.73" customWidth="1" style="260" min="15" max="15"/>
    <col width="15.81" customWidth="1" style="260" min="16" max="16"/>
    <col width="15.72" customWidth="1" style="260" min="17" max="17"/>
    <col width="14.81" customWidth="1" style="260" min="19" max="19"/>
    <col width="11.18" customWidth="1" style="260" min="20" max="20"/>
  </cols>
  <sheetData>
    <row r="1" ht="28.5" customHeight="1" s="261">
      <c r="A1" s="490" t="inlineStr">
        <is>
          <t>EXPORTAÇÕES CATARINENSES DE CARNES - TOTAL</t>
        </is>
      </c>
    </row>
    <row r="2" ht="13.5" customHeight="1" s="261">
      <c r="A2" s="260" t="inlineStr">
        <is>
          <t>http://comexstat.mdic.gov.br/pt/geral/6332</t>
        </is>
      </c>
      <c r="U2" s="263" t="inlineStr">
        <is>
          <t>Jan</t>
        </is>
      </c>
    </row>
    <row r="3" ht="13.5" customHeight="1" s="261">
      <c r="U3" s="263" t="inlineStr">
        <is>
          <t>Fev</t>
        </is>
      </c>
    </row>
    <row r="4" ht="13.5" customHeight="1" s="261">
      <c r="U4" s="263" t="inlineStr">
        <is>
          <t>Mar</t>
        </is>
      </c>
    </row>
    <row r="5" ht="19.5" customHeight="1" s="261">
      <c r="A5" s="264" t="inlineStr">
        <is>
          <t>SANTA CATARINA</t>
        </is>
      </c>
      <c r="B5" s="397" t="n"/>
      <c r="U5" s="263" t="inlineStr">
        <is>
          <t>Abr</t>
        </is>
      </c>
    </row>
    <row r="6" ht="17.25" customHeight="1" s="261">
      <c r="B6" s="265" t="n">
        <v>2020</v>
      </c>
      <c r="C6" s="266" t="n"/>
      <c r="D6" s="266" t="n"/>
      <c r="E6" s="270" t="n"/>
      <c r="G6" s="266" t="n"/>
      <c r="H6" s="266" t="n"/>
      <c r="I6" s="266" t="n"/>
      <c r="U6" s="263" t="inlineStr">
        <is>
          <t>Mai</t>
        </is>
      </c>
    </row>
    <row r="7" ht="15" customHeight="1" s="261">
      <c r="B7" s="268" t="n"/>
      <c r="C7" s="269" t="inlineStr">
        <is>
          <t>US$</t>
        </is>
      </c>
      <c r="D7" s="269" t="inlineStr">
        <is>
          <t>Kg</t>
        </is>
      </c>
      <c r="E7" s="270" t="n"/>
      <c r="F7" s="270" t="n"/>
      <c r="G7" s="266" t="n"/>
      <c r="H7" s="266" t="n"/>
      <c r="I7" s="266" t="n"/>
      <c r="U7" s="263" t="inlineStr">
        <is>
          <t>Jun</t>
        </is>
      </c>
    </row>
    <row r="8" ht="15" customHeight="1" s="261">
      <c r="B8" s="271" t="inlineStr">
        <is>
          <t>Jan/20</t>
        </is>
      </c>
      <c r="C8" s="260">
        <f>FRANGOS!C8+SUÍNOS!C8+BOVINOS!C8+PERUS!C8+'PATOS E MARRECOS'!C8+'DEMAIS CARNES E MIUDEZAS'!C8</f>
        <v/>
      </c>
      <c r="D8" s="260">
        <f>FRANGOS!D8+SUÍNOS!D8+BOVINOS!D8+PERUS!D8+'PATOS E MARRECOS'!D8+'DEMAIS CARNES E MIUDEZAS'!D8</f>
        <v/>
      </c>
      <c r="E8" s="272" t="n"/>
      <c r="F8" s="272" t="n"/>
      <c r="G8" s="266" t="n"/>
      <c r="H8" s="266" t="n"/>
      <c r="I8" s="266" t="n"/>
      <c r="U8" s="263" t="inlineStr">
        <is>
          <t>Jul</t>
        </is>
      </c>
    </row>
    <row r="9" ht="15" customHeight="1" s="261">
      <c r="B9" s="271" t="inlineStr">
        <is>
          <t>Fev/20</t>
        </is>
      </c>
      <c r="C9" s="260">
        <f>FRANGOS!C9+SUÍNOS!C9+BOVINOS!C9+PERUS!C9+'PATOS E MARRECOS'!C9+'DEMAIS CARNES E MIUDEZAS'!C9</f>
        <v/>
      </c>
      <c r="D9" s="260">
        <f>FRANGOS!D9+SUÍNOS!D9+BOVINOS!D9+PERUS!D9+'PATOS E MARRECOS'!D9+'DEMAIS CARNES E MIUDEZAS'!D9</f>
        <v/>
      </c>
      <c r="G9" s="273" t="n"/>
      <c r="H9" s="266" t="n"/>
      <c r="I9" s="266" t="n"/>
      <c r="U9" s="263" t="inlineStr">
        <is>
          <t>Ago</t>
        </is>
      </c>
    </row>
    <row r="10" ht="15" customHeight="1" s="261">
      <c r="B10" s="271" t="inlineStr">
        <is>
          <t>Mar/20</t>
        </is>
      </c>
      <c r="C10" s="260">
        <f>FRANGOS!C10+SUÍNOS!C10+BOVINOS!C10+PERUS!C10+'PATOS E MARRECOS'!C10+'DEMAIS CARNES E MIUDEZAS'!C10</f>
        <v/>
      </c>
      <c r="D10" s="260">
        <f>FRANGOS!D10+SUÍNOS!D10+BOVINOS!D10+PERUS!D10+'PATOS E MARRECOS'!D10+'DEMAIS CARNES E MIUDEZAS'!D10</f>
        <v/>
      </c>
      <c r="G10" s="273" t="n"/>
      <c r="H10" s="266" t="n"/>
      <c r="I10" s="266" t="n"/>
      <c r="U10" s="263" t="inlineStr">
        <is>
          <t>Set</t>
        </is>
      </c>
    </row>
    <row r="11" ht="15" customHeight="1" s="261">
      <c r="B11" s="271" t="inlineStr">
        <is>
          <t>Abr/20</t>
        </is>
      </c>
      <c r="C11" s="260">
        <f>FRANGOS!C11+SUÍNOS!C11+BOVINOS!C11+PERUS!C11+'PATOS E MARRECOS'!C11+'DEMAIS CARNES E MIUDEZAS'!C11</f>
        <v/>
      </c>
      <c r="D11" s="260">
        <f>FRANGOS!D11+SUÍNOS!D11+BOVINOS!D11+PERUS!D11+'PATOS E MARRECOS'!D11+'DEMAIS CARNES E MIUDEZAS'!D11</f>
        <v/>
      </c>
      <c r="G11" s="273" t="n"/>
      <c r="H11" s="266" t="n"/>
      <c r="I11" s="266" t="n"/>
      <c r="U11" s="263" t="inlineStr">
        <is>
          <t>Out</t>
        </is>
      </c>
    </row>
    <row r="12" ht="15" customHeight="1" s="261">
      <c r="B12" s="271" t="inlineStr">
        <is>
          <t>Mai/20</t>
        </is>
      </c>
      <c r="C12" s="260">
        <f>FRANGOS!C12+SUÍNOS!C12+BOVINOS!C12+PERUS!C12+'PATOS E MARRECOS'!C12+'DEMAIS CARNES E MIUDEZAS'!C12</f>
        <v/>
      </c>
      <c r="D12" s="260">
        <f>FRANGOS!D12+SUÍNOS!D12+BOVINOS!D12+PERUS!D12+'PATOS E MARRECOS'!D12+'DEMAIS CARNES E MIUDEZAS'!D12</f>
        <v/>
      </c>
      <c r="G12" s="273" t="n"/>
      <c r="H12" s="266" t="n"/>
      <c r="I12" s="266" t="n"/>
      <c r="U12" s="263" t="inlineStr">
        <is>
          <t>Nov</t>
        </is>
      </c>
    </row>
    <row r="13" ht="15" customHeight="1" s="261">
      <c r="B13" s="271" t="inlineStr">
        <is>
          <t>Jun/20</t>
        </is>
      </c>
      <c r="C13" s="260">
        <f>FRANGOS!C13+SUÍNOS!C13+BOVINOS!C13+PERUS!C13+'PATOS E MARRECOS'!C13+'DEMAIS CARNES E MIUDEZAS'!C13</f>
        <v/>
      </c>
      <c r="D13" s="260">
        <f>FRANGOS!D13+SUÍNOS!D13+BOVINOS!D13+PERUS!D13+'PATOS E MARRECOS'!D13+'DEMAIS CARNES E MIUDEZAS'!D13</f>
        <v/>
      </c>
      <c r="G13" s="273" t="n"/>
      <c r="H13" s="266" t="n"/>
      <c r="I13" s="266" t="n"/>
      <c r="U13" s="263" t="inlineStr">
        <is>
          <t>Dez</t>
        </is>
      </c>
    </row>
    <row r="14" ht="15" customHeight="1" s="261">
      <c r="B14" s="271" t="inlineStr">
        <is>
          <t>Jul/20</t>
        </is>
      </c>
      <c r="C14" s="260">
        <f>FRANGOS!C14+SUÍNOS!C14+BOVINOS!C14+PERUS!C14+'PATOS E MARRECOS'!C14+'DEMAIS CARNES E MIUDEZAS'!C14</f>
        <v/>
      </c>
      <c r="D14" s="260">
        <f>FRANGOS!D14+SUÍNOS!D14+BOVINOS!D14+PERUS!D14+'PATOS E MARRECOS'!D14+'DEMAIS CARNES E MIUDEZAS'!D14</f>
        <v/>
      </c>
      <c r="G14" s="273" t="n"/>
      <c r="H14" s="266" t="n"/>
      <c r="I14" s="266" t="n"/>
    </row>
    <row r="15" ht="15" customHeight="1" s="261">
      <c r="B15" s="271" t="inlineStr">
        <is>
          <t>Ago/20</t>
        </is>
      </c>
      <c r="C15" s="260">
        <f>FRANGOS!C15+SUÍNOS!C15+BOVINOS!C15+PERUS!C15+'PATOS E MARRECOS'!C15+'DEMAIS CARNES E MIUDEZAS'!C15</f>
        <v/>
      </c>
      <c r="D15" s="260">
        <f>FRANGOS!D15+SUÍNOS!D15+BOVINOS!D15+PERUS!D15+'PATOS E MARRECOS'!D15+'DEMAIS CARNES E MIUDEZAS'!D15</f>
        <v/>
      </c>
      <c r="G15" s="273" t="n"/>
      <c r="H15" s="266" t="n"/>
      <c r="I15" s="266" t="n"/>
    </row>
    <row r="16" ht="15" customHeight="1" s="261">
      <c r="B16" s="271" t="inlineStr">
        <is>
          <t>Set/20</t>
        </is>
      </c>
      <c r="C16" s="260">
        <f>FRANGOS!C16+SUÍNOS!C16+BOVINOS!C16+PERUS!C16+'PATOS E MARRECOS'!C16+'DEMAIS CARNES E MIUDEZAS'!C16</f>
        <v/>
      </c>
      <c r="D16" s="260">
        <f>FRANGOS!D16+SUÍNOS!D16+BOVINOS!D16+PERUS!D16+'PATOS E MARRECOS'!D16+'DEMAIS CARNES E MIUDEZAS'!D16</f>
        <v/>
      </c>
      <c r="G16" s="504" t="n"/>
      <c r="H16" s="266" t="n"/>
      <c r="I16" s="266" t="n"/>
    </row>
    <row r="17" ht="15" customHeight="1" s="261">
      <c r="B17" s="271" t="inlineStr">
        <is>
          <t>Out/20</t>
        </is>
      </c>
      <c r="C17" s="260">
        <f>FRANGOS!C17+SUÍNOS!C17+BOVINOS!C17+PERUS!C17+'PATOS E MARRECOS'!C17+'DEMAIS CARNES E MIUDEZAS'!C17</f>
        <v/>
      </c>
      <c r="D17" s="260">
        <f>FRANGOS!D17+SUÍNOS!D17+BOVINOS!D17+PERUS!D17+'PATOS E MARRECOS'!D17+'DEMAIS CARNES E MIUDEZAS'!D17</f>
        <v/>
      </c>
      <c r="G17" s="393" t="n"/>
      <c r="H17" s="266" t="n"/>
      <c r="I17" s="266" t="n"/>
    </row>
    <row r="18" ht="15" customHeight="1" s="261">
      <c r="B18" s="271" t="inlineStr">
        <is>
          <t>Nov/20</t>
        </is>
      </c>
      <c r="C18" s="260">
        <f>FRANGOS!C18+SUÍNOS!C18+BOVINOS!C18+PERUS!C18+'PATOS E MARRECOS'!C18+'DEMAIS CARNES E MIUDEZAS'!C18</f>
        <v/>
      </c>
      <c r="D18" s="260">
        <f>FRANGOS!D18+SUÍNOS!D18+BOVINOS!D18+PERUS!D18+'PATOS E MARRECOS'!D18+'DEMAIS CARNES E MIUDEZAS'!D18</f>
        <v/>
      </c>
      <c r="G18" s="273" t="n"/>
      <c r="H18" s="266" t="n"/>
      <c r="I18" s="266" t="n"/>
    </row>
    <row r="19" ht="15" customHeight="1" s="261">
      <c r="B19" s="271" t="inlineStr">
        <is>
          <t>Dez/20</t>
        </is>
      </c>
      <c r="C19" s="260">
        <f>FRANGOS!C19+SUÍNOS!C19+BOVINOS!C19+PERUS!C19+'PATOS E MARRECOS'!C19+'DEMAIS CARNES E MIUDEZAS'!C19</f>
        <v/>
      </c>
      <c r="D19" s="260">
        <f>FRANGOS!D19+SUÍNOS!D19+BOVINOS!D19+PERUS!D19+'PATOS E MARRECOS'!D19+'DEMAIS CARNES E MIUDEZAS'!D19</f>
        <v/>
      </c>
      <c r="G19" s="273" t="n"/>
      <c r="H19" s="266" t="n"/>
      <c r="I19" s="266" t="n"/>
    </row>
    <row r="20" ht="15" customHeight="1" s="261">
      <c r="B20" s="274" t="inlineStr">
        <is>
          <t>TOTAL</t>
        </is>
      </c>
      <c r="C20" s="275">
        <f>SUM(C8:C19)</f>
        <v/>
      </c>
      <c r="D20" s="260">
        <f>SUM(D8:D19)</f>
        <v/>
      </c>
      <c r="E20" s="276" t="n"/>
      <c r="F20" s="266" t="n"/>
      <c r="G20" s="273" t="n"/>
      <c r="H20" s="266" t="n"/>
      <c r="I20" s="266" t="n"/>
    </row>
    <row r="21" ht="15" customHeight="1" s="261">
      <c r="B21" s="274" t="n"/>
      <c r="C21" s="277" t="n"/>
      <c r="E21" s="276" t="n"/>
      <c r="F21" s="266" t="n"/>
      <c r="G21" s="273" t="n"/>
      <c r="H21" s="266" t="n"/>
      <c r="I21" s="266" t="n"/>
    </row>
    <row r="22" ht="15.75" customHeight="1" s="261">
      <c r="B22" s="266" t="n"/>
      <c r="C22" s="266" t="n"/>
      <c r="D22" s="282" t="n"/>
      <c r="E22" s="278" t="inlineStr">
        <is>
          <t>Variação em relação ao mês anterior</t>
        </is>
      </c>
      <c r="F22" s="279" t="n"/>
      <c r="G22" s="280" t="inlineStr">
        <is>
          <t>Variação em relação ao mesmo mês de 2021</t>
        </is>
      </c>
      <c r="H22" s="279" t="n"/>
      <c r="I22" s="266" t="n"/>
    </row>
    <row r="23" ht="19.5" customHeight="1" s="261">
      <c r="B23" s="281" t="n">
        <v>2021</v>
      </c>
      <c r="C23" s="266" t="n"/>
      <c r="D23" s="282" t="n"/>
      <c r="E23" s="283" t="n"/>
      <c r="F23" s="284" t="n"/>
      <c r="G23" s="283" t="n"/>
      <c r="H23" s="284" t="n"/>
      <c r="I23" s="266" t="n"/>
    </row>
    <row r="24" ht="15" customHeight="1" s="261">
      <c r="B24" s="285" t="n"/>
      <c r="C24" s="505" t="inlineStr">
        <is>
          <t>US$</t>
        </is>
      </c>
      <c r="D24" s="506" t="inlineStr">
        <is>
          <t>Kg</t>
        </is>
      </c>
      <c r="E24" s="290" t="inlineStr">
        <is>
          <t>Valor</t>
        </is>
      </c>
      <c r="F24" s="289" t="inlineStr">
        <is>
          <t>Peso</t>
        </is>
      </c>
      <c r="G24" s="290" t="inlineStr">
        <is>
          <t>Valor</t>
        </is>
      </c>
      <c r="H24" s="289" t="inlineStr">
        <is>
          <t>Peso</t>
        </is>
      </c>
      <c r="I24" s="266" t="n"/>
    </row>
    <row r="25" ht="15" customHeight="1" s="261">
      <c r="B25" s="291" t="inlineStr">
        <is>
          <t>Jan/21</t>
        </is>
      </c>
      <c r="C25" s="292">
        <f>FRANGOS!C25+SUÍNOS!C25+BOVINOS!C25+PERUS!C25+'PATOS E MARRECOS'!C25+'DEMAIS CARNES E MIUDEZAS'!C25</f>
        <v/>
      </c>
      <c r="D25" s="292">
        <f>FRANGOS!D25+SUÍNOS!D25+BOVINOS!D25+PERUS!D25+'PATOS E MARRECOS'!D25+'DEMAIS CARNES E MIUDEZAS'!D25</f>
        <v/>
      </c>
      <c r="E25" s="260">
        <f>(C25-C19)/C19</f>
        <v/>
      </c>
      <c r="F25" s="260">
        <f>(D25-D19)/D19</f>
        <v/>
      </c>
      <c r="G25" s="260">
        <f>(C25-C8)/C8</f>
        <v/>
      </c>
      <c r="H25" s="260">
        <f>(D25-D8)/D8</f>
        <v/>
      </c>
      <c r="I25" s="266" t="n"/>
    </row>
    <row r="26" ht="15" customHeight="1" s="261">
      <c r="B26" s="291" t="inlineStr">
        <is>
          <t>Fev/21</t>
        </is>
      </c>
      <c r="C26" s="292">
        <f>FRANGOS!C26+SUÍNOS!C26+BOVINOS!C26+PERUS!C26+'PATOS E MARRECOS'!C26+'DEMAIS CARNES E MIUDEZAS'!C26</f>
        <v/>
      </c>
      <c r="D26" s="292">
        <f>FRANGOS!D26+SUÍNOS!D26+BOVINOS!D26+PERUS!D26+'PATOS E MARRECOS'!D26+'DEMAIS CARNES E MIUDEZAS'!D26</f>
        <v/>
      </c>
      <c r="E26" s="260">
        <f>(C26-C25)/C25</f>
        <v/>
      </c>
      <c r="F26" s="260">
        <f>(D26-D25)/D25</f>
        <v/>
      </c>
      <c r="G26" s="260">
        <f>(C26-C9)/C9</f>
        <v/>
      </c>
      <c r="H26" s="260">
        <f>(D26-D9)/D9</f>
        <v/>
      </c>
      <c r="I26" s="266" t="n"/>
    </row>
    <row r="27" ht="15" customHeight="1" s="261">
      <c r="B27" s="291" t="inlineStr">
        <is>
          <t>Mar/21</t>
        </is>
      </c>
      <c r="C27" s="292">
        <f>FRANGOS!C27+SUÍNOS!C27+BOVINOS!C27+PERUS!C27+'PATOS E MARRECOS'!C27+'DEMAIS CARNES E MIUDEZAS'!C27</f>
        <v/>
      </c>
      <c r="D27" s="292">
        <f>FRANGOS!D27+SUÍNOS!D27+BOVINOS!D27+PERUS!D27+'PATOS E MARRECOS'!D27+'DEMAIS CARNES E MIUDEZAS'!D27</f>
        <v/>
      </c>
      <c r="E27" s="260">
        <f>(C27-C26)/C26</f>
        <v/>
      </c>
      <c r="F27" s="260">
        <f>(D27-D26)/D26</f>
        <v/>
      </c>
      <c r="G27" s="260">
        <f>(C27-C10)/C10</f>
        <v/>
      </c>
      <c r="H27" s="260">
        <f>(D27-D10)/D10</f>
        <v/>
      </c>
      <c r="I27" s="266" t="n"/>
    </row>
    <row r="28" ht="15" customHeight="1" s="261">
      <c r="B28" s="291" t="inlineStr">
        <is>
          <t>Abr/21</t>
        </is>
      </c>
      <c r="C28" s="292">
        <f>FRANGOS!C28+SUÍNOS!C28+BOVINOS!C28+PERUS!C28+'PATOS E MARRECOS'!C28+'DEMAIS CARNES E MIUDEZAS'!C28</f>
        <v/>
      </c>
      <c r="D28" s="292">
        <f>FRANGOS!D28+SUÍNOS!D28+BOVINOS!D28+PERUS!D28+'PATOS E MARRECOS'!D28+'DEMAIS CARNES E MIUDEZAS'!D28</f>
        <v/>
      </c>
      <c r="E28" s="260">
        <f>(C28-C27)/C27</f>
        <v/>
      </c>
      <c r="F28" s="260">
        <f>(D28-D27)/D27</f>
        <v/>
      </c>
      <c r="G28" s="260">
        <f>(C28-C11)/C11</f>
        <v/>
      </c>
      <c r="H28" s="260">
        <f>(D28-D11)/D11</f>
        <v/>
      </c>
      <c r="I28" s="266" t="n"/>
    </row>
    <row r="29" ht="15" customHeight="1" s="261">
      <c r="B29" s="293" t="inlineStr">
        <is>
          <t>Mai/21</t>
        </is>
      </c>
      <c r="C29" s="292">
        <f>FRANGOS!C29+SUÍNOS!C29+BOVINOS!C29+PERUS!C29+'PATOS E MARRECOS'!C29+'DEMAIS CARNES E MIUDEZAS'!C29</f>
        <v/>
      </c>
      <c r="D29" s="292">
        <f>FRANGOS!D29+SUÍNOS!D29+BOVINOS!D29+PERUS!D29+'PATOS E MARRECOS'!D29+'DEMAIS CARNES E MIUDEZAS'!D29</f>
        <v/>
      </c>
      <c r="E29" s="260">
        <f>(C29-C28)/C28</f>
        <v/>
      </c>
      <c r="F29" s="260">
        <f>(D29-D28)/D28</f>
        <v/>
      </c>
      <c r="G29" s="260">
        <f>(C29-C12)/C12</f>
        <v/>
      </c>
      <c r="H29" s="260">
        <f>(D29-D12)/D12</f>
        <v/>
      </c>
      <c r="I29" s="266" t="n"/>
    </row>
    <row r="30" ht="15" customHeight="1" s="261">
      <c r="B30" s="291" t="inlineStr">
        <is>
          <t>Jun/21</t>
        </is>
      </c>
      <c r="C30" s="292">
        <f>FRANGOS!C30+SUÍNOS!C30+BOVINOS!C30+PERUS!C30+'PATOS E MARRECOS'!C30+'DEMAIS CARNES E MIUDEZAS'!C30</f>
        <v/>
      </c>
      <c r="D30" s="292">
        <f>FRANGOS!D30+SUÍNOS!D30+BOVINOS!D30+PERUS!D30+'PATOS E MARRECOS'!D30+'DEMAIS CARNES E MIUDEZAS'!D30</f>
        <v/>
      </c>
      <c r="E30" s="260">
        <f>(C30-C29)/C29</f>
        <v/>
      </c>
      <c r="F30" s="260">
        <f>(D30-D29)/D29</f>
        <v/>
      </c>
      <c r="G30" s="260">
        <f>(C30-C13)/C13</f>
        <v/>
      </c>
      <c r="H30" s="260">
        <f>(D30-D13)/D13</f>
        <v/>
      </c>
      <c r="I30" s="266" t="n"/>
    </row>
    <row r="31" ht="15" customFormat="1" customHeight="1" s="260">
      <c r="B31" s="291" t="inlineStr">
        <is>
          <t>Jul/21</t>
        </is>
      </c>
      <c r="C31" s="292">
        <f>FRANGOS!C31+SUÍNOS!C31+BOVINOS!C31+PERUS!C31+'PATOS E MARRECOS'!C31+'DEMAIS CARNES E MIUDEZAS'!C31</f>
        <v/>
      </c>
      <c r="D31" s="292">
        <f>FRANGOS!D31+SUÍNOS!D31+BOVINOS!D31+PERUS!D31+'PATOS E MARRECOS'!D31+'DEMAIS CARNES E MIUDEZAS'!D31</f>
        <v/>
      </c>
      <c r="E31" s="260">
        <f>(C31-C30)/C30</f>
        <v/>
      </c>
      <c r="F31" s="260">
        <f>(D31-D30)/D30</f>
        <v/>
      </c>
      <c r="G31" s="260">
        <f>(C31-C14)/C14</f>
        <v/>
      </c>
      <c r="H31" s="260">
        <f>(D31-D14)/D14</f>
        <v/>
      </c>
      <c r="I31" s="266" t="n"/>
    </row>
    <row r="32" ht="15" customFormat="1" customHeight="1" s="260">
      <c r="A32" s="294" t="n"/>
      <c r="B32" s="291" t="inlineStr">
        <is>
          <t>Ago/21</t>
        </is>
      </c>
      <c r="C32" s="292">
        <f>FRANGOS!C32+SUÍNOS!C32+BOVINOS!C32+PERUS!C32+'PATOS E MARRECOS'!C32+'DEMAIS CARNES E MIUDEZAS'!C32</f>
        <v/>
      </c>
      <c r="D32" s="292">
        <f>FRANGOS!D32+SUÍNOS!D32+BOVINOS!D32+PERUS!D32+'PATOS E MARRECOS'!D32+'DEMAIS CARNES E MIUDEZAS'!D32</f>
        <v/>
      </c>
      <c r="E32" s="260">
        <f>(C32-C31)/C31</f>
        <v/>
      </c>
      <c r="F32" s="260">
        <f>(D32-D31)/D31</f>
        <v/>
      </c>
      <c r="G32" s="260">
        <f>(C32-C15)/C15</f>
        <v/>
      </c>
      <c r="H32" s="260">
        <f>(D32-D15)/D15</f>
        <v/>
      </c>
      <c r="I32" s="266" t="n"/>
    </row>
    <row r="33" ht="15" customHeight="1" s="261">
      <c r="A33" s="313" t="n"/>
      <c r="B33" s="291" t="inlineStr">
        <is>
          <t>Set/21</t>
        </is>
      </c>
      <c r="C33" s="295">
        <f>FRANGOS!C33+SUÍNOS!C33+BOVINOS!C33+PERUS!C33+'PATOS E MARRECOS'!C33+'DEMAIS CARNES E MIUDEZAS'!C33</f>
        <v/>
      </c>
      <c r="D33" s="295">
        <f>FRANGOS!D33+SUÍNOS!D33+BOVINOS!D33+PERUS!D33+'PATOS E MARRECOS'!D33+'DEMAIS CARNES E MIUDEZAS'!D33</f>
        <v/>
      </c>
      <c r="E33" s="260">
        <f>(C33-C32)/C32</f>
        <v/>
      </c>
      <c r="F33" s="260">
        <f>(D33-D32)/D32</f>
        <v/>
      </c>
      <c r="G33" s="260">
        <f>(C33-C16)/C16</f>
        <v/>
      </c>
      <c r="H33" s="260">
        <f>(D33-D16)/D16</f>
        <v/>
      </c>
      <c r="I33" s="266" t="n"/>
    </row>
    <row r="34" ht="15" customHeight="1" s="261">
      <c r="A34" s="313" t="inlineStr">
        <is>
          <t xml:space="preserve"> </t>
        </is>
      </c>
      <c r="B34" s="291" t="inlineStr">
        <is>
          <t>Out/21</t>
        </is>
      </c>
      <c r="C34" s="292">
        <f>FRANGOS!C34+SUÍNOS!C34+BOVINOS!C34+PERUS!C34+'PATOS E MARRECOS'!C34+'DEMAIS CARNES E MIUDEZAS'!C34</f>
        <v/>
      </c>
      <c r="D34" s="292">
        <f>FRANGOS!D34+SUÍNOS!D34+BOVINOS!D34+PERUS!D34+'PATOS E MARRECOS'!D34+'DEMAIS CARNES E MIUDEZAS'!D34</f>
        <v/>
      </c>
      <c r="E34" s="260">
        <f>(C34-C33)/C33</f>
        <v/>
      </c>
      <c r="F34" s="260">
        <f>(D34-D33)/D33</f>
        <v/>
      </c>
      <c r="G34" s="260">
        <f>(C34-C17)/C17</f>
        <v/>
      </c>
      <c r="H34" s="260">
        <f>(D34-D17)/D17</f>
        <v/>
      </c>
      <c r="I34" s="266" t="n"/>
    </row>
    <row r="35" ht="15" customHeight="1" s="261">
      <c r="B35" s="291" t="inlineStr">
        <is>
          <t>Nov/21</t>
        </is>
      </c>
      <c r="C35" s="292">
        <f>FRANGOS!C35+SUÍNOS!C35+BOVINOS!C35+PERUS!C35+'PATOS E MARRECOS'!C35+'DEMAIS CARNES E MIUDEZAS'!C35</f>
        <v/>
      </c>
      <c r="D35" s="292">
        <f>FRANGOS!D35+SUÍNOS!D35+BOVINOS!D35+PERUS!D35+'PATOS E MARRECOS'!D35+'DEMAIS CARNES E MIUDEZAS'!D35</f>
        <v/>
      </c>
      <c r="E35" s="260">
        <f>(C35-C34)/C34</f>
        <v/>
      </c>
      <c r="F35" s="260">
        <f>(D35-D34)/D34</f>
        <v/>
      </c>
      <c r="G35" s="260">
        <f>(C35-C18)/C18</f>
        <v/>
      </c>
      <c r="H35" s="260">
        <f>(D35-D18)/D18</f>
        <v/>
      </c>
      <c r="I35" s="266" t="n"/>
    </row>
    <row r="36" ht="15" customHeight="1" s="261">
      <c r="B36" s="291" t="inlineStr">
        <is>
          <t>Dez/21</t>
        </is>
      </c>
      <c r="C36" s="292">
        <f>FRANGOS!C36+SUÍNOS!C36+BOVINOS!C36+PERUS!C36+'PATOS E MARRECOS'!C36+'DEMAIS CARNES E MIUDEZAS'!C36</f>
        <v/>
      </c>
      <c r="D36" s="292">
        <f>FRANGOS!D36+SUÍNOS!D36+BOVINOS!D36+PERUS!D36+'PATOS E MARRECOS'!D36+'DEMAIS CARNES E MIUDEZAS'!D36</f>
        <v/>
      </c>
      <c r="E36" s="260">
        <f>(C36-C35)/C35</f>
        <v/>
      </c>
      <c r="F36" s="260">
        <f>(D36-D35)/D35</f>
        <v/>
      </c>
      <c r="G36" s="260">
        <f>(C36-C19)/C19</f>
        <v/>
      </c>
      <c r="H36" s="260">
        <f>(D36-D19)/D19</f>
        <v/>
      </c>
      <c r="I36" s="266" t="n"/>
    </row>
    <row r="37" ht="15" customHeight="1" s="261">
      <c r="B37" s="266" t="n"/>
      <c r="C37" s="266" t="n"/>
      <c r="D37" s="507" t="n"/>
      <c r="E37" s="266" t="n"/>
      <c r="F37" s="266" t="n"/>
      <c r="G37" s="266" t="n"/>
      <c r="H37" s="266" t="n"/>
      <c r="I37" s="266" t="n"/>
    </row>
    <row r="38" ht="15" customHeight="1" s="261">
      <c r="B38" s="296" t="inlineStr">
        <is>
          <t>Acumulado no ano:</t>
        </is>
      </c>
      <c r="C38" s="508">
        <f>SUM(C25:C36)</f>
        <v/>
      </c>
      <c r="D38" s="509">
        <f>SUM(D25:D36)</f>
        <v/>
      </c>
      <c r="E38" s="266" t="n"/>
      <c r="F38" s="266" t="n"/>
      <c r="G38" s="266" t="n"/>
      <c r="H38" s="266" t="n"/>
      <c r="I38" s="266" t="n"/>
    </row>
    <row r="39" ht="15" customHeight="1" s="261">
      <c r="B39" s="266" t="n"/>
      <c r="C39" s="266" t="n"/>
      <c r="D39" s="266" t="n"/>
      <c r="E39" s="266" t="n"/>
      <c r="F39" s="299" t="n"/>
      <c r="H39" s="266" t="n"/>
      <c r="I39" s="266" t="n"/>
    </row>
    <row r="40" ht="13.5" customHeight="1" s="261">
      <c r="B40" s="300">
        <f>FRANGOS!B40</f>
        <v/>
      </c>
      <c r="C40" s="260">
        <f>(C38/(C8+C9+C10+C11+C12+C13))-1</f>
        <v/>
      </c>
      <c r="D40" s="260">
        <f>(D38/(D8+D9+D10+D11+D12+D13))-1</f>
        <v/>
      </c>
      <c r="G40" s="301" t="n"/>
      <c r="H40" s="301" t="n"/>
    </row>
    <row r="41" ht="13.5" customHeight="1" s="261"/>
    <row r="42" ht="13.5" customHeight="1" s="261">
      <c r="D42" s="294" t="n"/>
    </row>
    <row r="43" ht="15" customHeight="1" s="261">
      <c r="F43" s="299" t="n"/>
      <c r="H43" s="266" t="n"/>
    </row>
    <row r="44" ht="13.5" customHeight="1" s="261">
      <c r="G44" s="301" t="n"/>
      <c r="H44" s="301" t="n"/>
    </row>
    <row r="45" ht="13.5" customHeight="1" s="261"/>
    <row r="46" ht="13.5" customHeight="1" s="261"/>
    <row r="47" ht="13.5" customHeight="1" s="261"/>
    <row r="48" ht="13.5" customHeight="1" s="261"/>
    <row r="49" ht="13.5" customHeight="1" s="261"/>
    <row r="50" ht="13.5" customHeight="1" s="261"/>
    <row r="51" ht="13.5" customHeight="1" s="261"/>
    <row r="169" ht="19.5" customHeight="1" s="261">
      <c r="A169" s="264" t="inlineStr">
        <is>
          <t>SANTA CATARINA</t>
        </is>
      </c>
      <c r="B169" s="397" t="n"/>
    </row>
    <row r="170" ht="17.25" customHeight="1" s="261">
      <c r="B170" s="265" t="n">
        <v>2018</v>
      </c>
      <c r="C170" s="266" t="n"/>
      <c r="D170" s="266" t="n"/>
    </row>
    <row r="171" ht="15" customHeight="1" s="261">
      <c r="B171" s="268" t="n"/>
      <c r="C171" s="269" t="inlineStr">
        <is>
          <t>US$</t>
        </is>
      </c>
      <c r="D171" s="269" t="inlineStr">
        <is>
          <t>Kg</t>
        </is>
      </c>
    </row>
    <row r="172" ht="15" customHeight="1" s="261">
      <c r="B172" s="271" t="inlineStr">
        <is>
          <t>Jan/18</t>
        </is>
      </c>
      <c r="C172" s="260" t="n">
        <v>182582303</v>
      </c>
      <c r="D172" s="260" t="n">
        <v>101925399</v>
      </c>
    </row>
    <row r="173" ht="15" customHeight="1" s="261">
      <c r="B173" s="271" t="inlineStr">
        <is>
          <t>Fev/18</t>
        </is>
      </c>
      <c r="C173" s="260" t="n">
        <v>169175025</v>
      </c>
      <c r="D173" s="260" t="n">
        <v>92861464</v>
      </c>
    </row>
    <row r="174" ht="15" customHeight="1" s="261">
      <c r="B174" s="271" t="inlineStr">
        <is>
          <t>Mar/18</t>
        </is>
      </c>
      <c r="C174" s="260" t="n">
        <v>207747802</v>
      </c>
      <c r="D174" s="260" t="n">
        <v>116483386</v>
      </c>
    </row>
    <row r="175" ht="15" customHeight="1" s="261">
      <c r="B175" s="271" t="inlineStr">
        <is>
          <t>Abr/18</t>
        </is>
      </c>
      <c r="C175" s="260" t="n">
        <v>163294820</v>
      </c>
      <c r="D175" s="260" t="n">
        <v>89723468</v>
      </c>
    </row>
    <row r="176" ht="15" customHeight="1" s="261">
      <c r="B176" s="271" t="inlineStr">
        <is>
          <t>Mai/18</t>
        </is>
      </c>
      <c r="C176" s="260" t="n">
        <v>234984264</v>
      </c>
      <c r="D176" s="260" t="n">
        <v>137601890</v>
      </c>
    </row>
    <row r="177" ht="15" customHeight="1" s="261">
      <c r="B177" s="271" t="inlineStr">
        <is>
          <t>Jun/18</t>
        </is>
      </c>
      <c r="C177" s="260" t="n">
        <v>158537129</v>
      </c>
      <c r="D177" s="260" t="n">
        <v>95598400</v>
      </c>
    </row>
    <row r="178" ht="15" customHeight="1" s="261">
      <c r="B178" s="271" t="inlineStr">
        <is>
          <t>Jul/18</t>
        </is>
      </c>
      <c r="C178" s="260" t="n">
        <v>355621925</v>
      </c>
      <c r="D178" s="260" t="n">
        <v>220075203</v>
      </c>
    </row>
    <row r="179" ht="15" customHeight="1" s="261">
      <c r="B179" s="271" t="inlineStr">
        <is>
          <t>Ago/18</t>
        </is>
      </c>
      <c r="C179" s="260" t="n">
        <v>310463872</v>
      </c>
      <c r="D179" s="260" t="n">
        <v>189015484</v>
      </c>
    </row>
    <row r="180" ht="15" customHeight="1" s="261">
      <c r="B180" s="271" t="inlineStr">
        <is>
          <t>Set/18</t>
        </is>
      </c>
      <c r="C180" s="260" t="n">
        <v>264857332</v>
      </c>
      <c r="D180" s="260" t="n">
        <v>161876641</v>
      </c>
    </row>
    <row r="181" ht="15" customHeight="1" s="261">
      <c r="B181" s="271" t="inlineStr">
        <is>
          <t>Out/18</t>
        </is>
      </c>
      <c r="C181" s="260" t="n">
        <v>297255214</v>
      </c>
      <c r="D181" s="260" t="n">
        <v>183121238</v>
      </c>
    </row>
    <row r="182" ht="15" customHeight="1" s="261">
      <c r="B182" s="271" t="inlineStr">
        <is>
          <t>Nov/18</t>
        </is>
      </c>
      <c r="C182" s="260" t="n">
        <v>268345033</v>
      </c>
      <c r="D182" s="260" t="n">
        <v>155579993</v>
      </c>
    </row>
    <row r="183" ht="15" customHeight="1" s="261">
      <c r="B183" s="271" t="inlineStr">
        <is>
          <t>Dez/18</t>
        </is>
      </c>
      <c r="C183" s="260" t="n">
        <v>326473615</v>
      </c>
      <c r="D183" s="260" t="n">
        <v>191105001</v>
      </c>
    </row>
    <row r="184" ht="13.5" customHeight="1" s="261">
      <c r="B184" s="457" t="inlineStr">
        <is>
          <t>TOTAL</t>
        </is>
      </c>
      <c r="C184" s="275">
        <f>SUM(C172:C183)</f>
        <v/>
      </c>
      <c r="D184" s="260">
        <f>SUM(D172:D183)</f>
        <v/>
      </c>
    </row>
  </sheetData>
  <mergeCells count="3">
    <mergeCell ref="E6:F6"/>
    <mergeCell ref="E22:F23"/>
    <mergeCell ref="G22:H23"/>
  </mergeCells>
  <conditionalFormatting sqref="G27:H27">
    <cfRule type="cellIs" rank="0" priority="2" equalAverage="0" operator="lessThan" aboveAverage="0" dxfId="1" text="" percent="0" bottom="0">
      <formula>0</formula>
    </cfRule>
    <cfRule type="cellIs" rank="0" priority="3" equalAverage="0" operator="lessThan" aboveAverage="0" dxfId="2" text="" percent="0" bottom="0">
      <formula>0</formula>
    </cfRule>
    <cfRule type="cellIs" rank="0" priority="4" equalAverage="0" operator="greaterThan" aboveAverage="0" dxfId="0" text="" percent="0" bottom="0">
      <formula>0</formula>
    </cfRule>
  </conditionalFormatting>
  <conditionalFormatting sqref="E28:H28">
    <cfRule type="cellIs" rank="0" priority="5" equalAverage="0" operator="lessThan" aboveAverage="0" dxfId="1" text="" percent="0" bottom="0">
      <formula>0</formula>
    </cfRule>
    <cfRule type="cellIs" rank="0" priority="6" equalAverage="0" operator="lessThan" aboveAverage="0" dxfId="2" text="" percent="0" bottom="0">
      <formula>0</formula>
    </cfRule>
    <cfRule type="cellIs" rank="0" priority="7" equalAverage="0" operator="greaterThan" aboveAverage="0" dxfId="0" text="" percent="0" bottom="0">
      <formula>0</formula>
    </cfRule>
  </conditionalFormatting>
  <conditionalFormatting sqref="G26:H26">
    <cfRule type="cellIs" rank="0" priority="8" equalAverage="0" operator="lessThan" aboveAverage="0" dxfId="1" text="" percent="0" bottom="0">
      <formula>0</formula>
    </cfRule>
    <cfRule type="cellIs" rank="0" priority="9" equalAverage="0" operator="lessThan" aboveAverage="0" dxfId="2" text="" percent="0" bottom="0">
      <formula>0</formula>
    </cfRule>
    <cfRule type="cellIs" rank="0" priority="10" equalAverage="0" operator="greaterThan" aboveAverage="0" dxfId="0" text="" percent="0" bottom="0">
      <formula>0</formula>
    </cfRule>
  </conditionalFormatting>
  <conditionalFormatting sqref="G25:H25">
    <cfRule type="cellIs" rank="0" priority="11" equalAverage="0" operator="lessThan" aboveAverage="0" dxfId="1" text="" percent="0" bottom="0">
      <formula>0</formula>
    </cfRule>
    <cfRule type="cellIs" rank="0" priority="12" equalAverage="0" operator="lessThan" aboveAverage="0" dxfId="2" text="" percent="0" bottom="0">
      <formula>0</formula>
    </cfRule>
    <cfRule type="cellIs" rank="0" priority="13" equalAverage="0" operator="greaterThan" aboveAverage="0" dxfId="0" text="" percent="0" bottom="0">
      <formula>0</formula>
    </cfRule>
  </conditionalFormatting>
  <conditionalFormatting sqref="E25:F25">
    <cfRule type="cellIs" rank="0" priority="14" equalAverage="0" operator="lessThan" aboveAverage="0" dxfId="1" text="" percent="0" bottom="0">
      <formula>0</formula>
    </cfRule>
    <cfRule type="cellIs" rank="0" priority="15" equalAverage="0" operator="lessThan" aboveAverage="0" dxfId="2" text="" percent="0" bottom="0">
      <formula>0</formula>
    </cfRule>
    <cfRule type="cellIs" rank="0" priority="16" equalAverage="0" operator="greaterThan" aboveAverage="0" dxfId="0" text="" percent="0" bottom="0">
      <formula>0</formula>
    </cfRule>
  </conditionalFormatting>
  <conditionalFormatting sqref="E26:F26">
    <cfRule type="cellIs" rank="0" priority="17" equalAverage="0" operator="lessThan" aboveAverage="0" dxfId="1" text="" percent="0" bottom="0">
      <formula>0</formula>
    </cfRule>
    <cfRule type="cellIs" rank="0" priority="18" equalAverage="0" operator="lessThan" aboveAverage="0" dxfId="2" text="" percent="0" bottom="0">
      <formula>0</formula>
    </cfRule>
    <cfRule type="cellIs" rank="0" priority="19" equalAverage="0" operator="greaterThan" aboveAverage="0" dxfId="0" text="" percent="0" bottom="0">
      <formula>0</formula>
    </cfRule>
  </conditionalFormatting>
  <conditionalFormatting sqref="E27:F27">
    <cfRule type="cellIs" rank="0" priority="20" equalAverage="0" operator="lessThan" aboveAverage="0" dxfId="1" text="" percent="0" bottom="0">
      <formula>0</formula>
    </cfRule>
    <cfRule type="cellIs" rank="0" priority="21" equalAverage="0" operator="lessThan" aboveAverage="0" dxfId="2" text="" percent="0" bottom="0">
      <formula>0</formula>
    </cfRule>
    <cfRule type="cellIs" rank="0" priority="22" equalAverage="0" operator="greaterThan" aboveAverage="0" dxfId="0" text="" percent="0" bottom="0">
      <formula>0</formula>
    </cfRule>
  </conditionalFormatting>
  <conditionalFormatting sqref="G28:H28">
    <cfRule type="cellIs" rank="0" priority="23" equalAverage="0" operator="lessThan" aboveAverage="0" dxfId="1" text="" percent="0" bottom="0">
      <formula>0</formula>
    </cfRule>
    <cfRule type="cellIs" rank="0" priority="24" equalAverage="0" operator="lessThan" aboveAverage="0" dxfId="2" text="" percent="0" bottom="0">
      <formula>0</formula>
    </cfRule>
    <cfRule type="cellIs" rank="0" priority="25" equalAverage="0" operator="greaterThan" aboveAverage="0" dxfId="0" text="" percent="0" bottom="0">
      <formula>0</formula>
    </cfRule>
  </conditionalFormatting>
  <conditionalFormatting sqref="E29:H29">
    <cfRule type="cellIs" rank="0" priority="26" equalAverage="0" operator="lessThan" aboveAverage="0" dxfId="1" text="" percent="0" bottom="0">
      <formula>0</formula>
    </cfRule>
    <cfRule type="cellIs" rank="0" priority="27" equalAverage="0" operator="lessThan" aboveAverage="0" dxfId="2" text="" percent="0" bottom="0">
      <formula>0</formula>
    </cfRule>
    <cfRule type="cellIs" rank="0" priority="28" equalAverage="0" operator="greaterThan" aboveAverage="0" dxfId="0" text="" percent="0" bottom="0">
      <formula>0</formula>
    </cfRule>
    <cfRule type="cellIs" rank="0" priority="29" equalAverage="0" operator="lessThan" aboveAverage="0" dxfId="1" text="" percent="0" bottom="0">
      <formula>0</formula>
    </cfRule>
    <cfRule type="cellIs" rank="0" priority="30" equalAverage="0" operator="lessThan" aboveAverage="0" dxfId="2" text="" percent="0" bottom="0">
      <formula>0</formula>
    </cfRule>
    <cfRule type="cellIs" rank="0" priority="31" equalAverage="0" operator="greaterThan" aboveAverage="0" dxfId="0" text="" percent="0" bottom="0">
      <formula>0</formula>
    </cfRule>
  </conditionalFormatting>
  <conditionalFormatting sqref="E28:F28">
    <cfRule type="cellIs" rank="0" priority="32" equalAverage="0" operator="lessThan" aboveAverage="0" dxfId="1" text="" percent="0" bottom="0">
      <formula>0</formula>
    </cfRule>
    <cfRule type="cellIs" rank="0" priority="33" equalAverage="0" operator="lessThan" aboveAverage="0" dxfId="2" text="" percent="0" bottom="0">
      <formula>0</formula>
    </cfRule>
    <cfRule type="cellIs" rank="0" priority="34" equalAverage="0" operator="greaterThan" aboveAverage="0" dxfId="0" text="" percent="0" bottom="0">
      <formula>0</formula>
    </cfRule>
  </conditionalFormatting>
  <conditionalFormatting sqref="G29:H29">
    <cfRule type="cellIs" rank="0" priority="35" equalAverage="0" operator="lessThan" aboveAverage="0" dxfId="1" text="" percent="0" bottom="0">
      <formula>0</formula>
    </cfRule>
    <cfRule type="cellIs" rank="0" priority="36" equalAverage="0" operator="lessThan" aboveAverage="0" dxfId="2" text="" percent="0" bottom="0">
      <formula>0</formula>
    </cfRule>
    <cfRule type="cellIs" rank="0" priority="37" equalAverage="0" operator="greaterThan" aboveAverage="0" dxfId="0" text="" percent="0" bottom="0">
      <formula>0</formula>
    </cfRule>
  </conditionalFormatting>
  <conditionalFormatting sqref="E30:H30">
    <cfRule type="cellIs" rank="0" priority="38" equalAverage="0" operator="lessThan" aboveAverage="0" dxfId="1" text="" percent="0" bottom="0">
      <formula>0</formula>
    </cfRule>
    <cfRule type="cellIs" rank="0" priority="39" equalAverage="0" operator="lessThan" aboveAverage="0" dxfId="2" text="" percent="0" bottom="0">
      <formula>0</formula>
    </cfRule>
    <cfRule type="cellIs" rank="0" priority="40" equalAverage="0" operator="greaterThan" aboveAverage="0" dxfId="0" text="" percent="0" bottom="0">
      <formula>0</formula>
    </cfRule>
  </conditionalFormatting>
  <conditionalFormatting sqref="E29:F29">
    <cfRule type="cellIs" rank="0" priority="41" equalAverage="0" operator="lessThan" aboveAverage="0" dxfId="1" text="" percent="0" bottom="0">
      <formula>0</formula>
    </cfRule>
    <cfRule type="cellIs" rank="0" priority="42" equalAverage="0" operator="lessThan" aboveAverage="0" dxfId="2" text="" percent="0" bottom="0">
      <formula>0</formula>
    </cfRule>
    <cfRule type="cellIs" rank="0" priority="43" equalAverage="0" operator="greaterThan" aboveAverage="0" dxfId="0" text="" percent="0" bottom="0">
      <formula>0</formula>
    </cfRule>
  </conditionalFormatting>
  <conditionalFormatting sqref="C40:D40">
    <cfRule type="cellIs" rank="0" priority="44" equalAverage="0" operator="lessThan" aboveAverage="0" dxfId="1" text="" percent="0" bottom="0">
      <formula>0</formula>
    </cfRule>
    <cfRule type="cellIs" rank="0" priority="45" equalAverage="0" operator="greaterThan" aboveAverage="0" dxfId="0" text="" percent="0" bottom="0">
      <formula>0</formula>
    </cfRule>
    <cfRule type="cellIs" rank="0" priority="46" equalAverage="0" operator="greaterThan" aboveAverage="0" dxfId="0" text="" percent="0" bottom="0">
      <formula>0</formula>
    </cfRule>
  </conditionalFormatting>
  <hyperlinks>
    <hyperlink ref="A2" display="http://comexstat.mdic.gov.br/pt/geral/6332" r:id="rId1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  <drawing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Alexandre Luis Giehl</dc:creator>
  <dc:language>en-US</dc:language>
  <dcterms:created xsi:type="dcterms:W3CDTF">2017-04-06T21:54:03Z</dcterms:created>
  <dcterms:modified xsi:type="dcterms:W3CDTF">2022-07-19T09:26:05Z</dcterms:modified>
  <cp:revision>6</cp:revision>
  <cp:lastPrinted>2019-04-16T18:36:14Z</cp:lastPrinted>
</cp:coreProperties>
</file>