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b\Documents\UTokyo\Senior Division\Steel_Labo\Sotsuron\2022年9月22日(舘石さん)\"/>
    </mc:Choice>
  </mc:AlternateContent>
  <xr:revisionPtr revIDLastSave="0" documentId="13_ncr:1_{1F8B98FB-02B3-462B-9D38-80A376F534D5}" xr6:coauthVersionLast="47" xr6:coauthVersionMax="47" xr10:uidLastSave="{00000000-0000-0000-0000-000000000000}"/>
  <bookViews>
    <workbookView xWindow="-103" yWindow="-103" windowWidth="22149" windowHeight="13320" activeTab="3" xr2:uid="{319CB73E-44EA-43EC-979F-53C8479FA9B2}"/>
  </bookViews>
  <sheets>
    <sheet name="6000_3000" sheetId="1" r:id="rId1"/>
    <sheet name="8000_3000" sheetId="5" r:id="rId2"/>
    <sheet name="6000_4000" sheetId="6" r:id="rId3"/>
    <sheet name="8000_400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7" i="7" l="1"/>
  <c r="AD37" i="7"/>
  <c r="Z37" i="7"/>
  <c r="R37" i="7"/>
  <c r="Q37" i="7"/>
  <c r="P37" i="7"/>
  <c r="L37" i="7"/>
  <c r="M37" i="7" s="1"/>
  <c r="J37" i="7"/>
  <c r="H37" i="7"/>
  <c r="G37" i="7"/>
  <c r="F37" i="7"/>
  <c r="D37" i="7"/>
  <c r="C37" i="7"/>
  <c r="AH36" i="7"/>
  <c r="AD36" i="7"/>
  <c r="Z36" i="7"/>
  <c r="R36" i="7"/>
  <c r="Q36" i="7"/>
  <c r="P36" i="7"/>
  <c r="M36" i="7"/>
  <c r="L36" i="7"/>
  <c r="J36" i="7"/>
  <c r="I36" i="7"/>
  <c r="U36" i="7" s="1"/>
  <c r="H36" i="7"/>
  <c r="G36" i="7"/>
  <c r="F36" i="7"/>
  <c r="C36" i="7"/>
  <c r="AH35" i="7"/>
  <c r="AD35" i="7"/>
  <c r="Z35" i="7"/>
  <c r="R35" i="7"/>
  <c r="Q35" i="7"/>
  <c r="P35" i="7"/>
  <c r="L35" i="7"/>
  <c r="M35" i="7" s="1"/>
  <c r="J35" i="7"/>
  <c r="H35" i="7"/>
  <c r="G35" i="7"/>
  <c r="F35" i="7"/>
  <c r="C35" i="7"/>
  <c r="AH34" i="7"/>
  <c r="AD34" i="7"/>
  <c r="Z34" i="7"/>
  <c r="R34" i="7"/>
  <c r="Q34" i="7"/>
  <c r="P34" i="7"/>
  <c r="M34" i="7"/>
  <c r="K34" i="7"/>
  <c r="K37" i="7" s="1"/>
  <c r="I34" i="7"/>
  <c r="D34" i="7"/>
  <c r="D36" i="7" s="1"/>
  <c r="AH33" i="7"/>
  <c r="AD33" i="7"/>
  <c r="Z33" i="7"/>
  <c r="R33" i="7"/>
  <c r="Q33" i="7"/>
  <c r="P33" i="7"/>
  <c r="L33" i="7"/>
  <c r="M33" i="7" s="1"/>
  <c r="J33" i="7"/>
  <c r="H33" i="7"/>
  <c r="G33" i="7"/>
  <c r="F33" i="7"/>
  <c r="C33" i="7"/>
  <c r="AH32" i="7"/>
  <c r="AD32" i="7"/>
  <c r="Z32" i="7"/>
  <c r="R32" i="7"/>
  <c r="Q32" i="7"/>
  <c r="P32" i="7"/>
  <c r="M32" i="7"/>
  <c r="L32" i="7"/>
  <c r="K32" i="7"/>
  <c r="N32" i="7" s="1"/>
  <c r="J32" i="7"/>
  <c r="H32" i="7"/>
  <c r="G32" i="7"/>
  <c r="F32" i="7"/>
  <c r="C32" i="7"/>
  <c r="AH31" i="7"/>
  <c r="AD31" i="7"/>
  <c r="Z31" i="7"/>
  <c r="R31" i="7"/>
  <c r="Q31" i="7"/>
  <c r="P31" i="7"/>
  <c r="L31" i="7"/>
  <c r="M31" i="7" s="1"/>
  <c r="J31" i="7"/>
  <c r="H31" i="7"/>
  <c r="G31" i="7"/>
  <c r="F31" i="7"/>
  <c r="D31" i="7"/>
  <c r="C31" i="7"/>
  <c r="AH30" i="7"/>
  <c r="AD30" i="7"/>
  <c r="Z30" i="7"/>
  <c r="R30" i="7"/>
  <c r="Q30" i="7"/>
  <c r="P30" i="7"/>
  <c r="M30" i="7"/>
  <c r="K30" i="7"/>
  <c r="K31" i="7" s="1"/>
  <c r="I30" i="7"/>
  <c r="I33" i="7" s="1"/>
  <c r="U33" i="7" s="1"/>
  <c r="D30" i="7"/>
  <c r="AH29" i="7"/>
  <c r="AD29" i="7"/>
  <c r="Z29" i="7"/>
  <c r="R29" i="7"/>
  <c r="Q29" i="7"/>
  <c r="P29" i="7"/>
  <c r="L29" i="7"/>
  <c r="M29" i="7" s="1"/>
  <c r="J29" i="7"/>
  <c r="H29" i="7"/>
  <c r="G29" i="7"/>
  <c r="F29" i="7"/>
  <c r="D29" i="7"/>
  <c r="C29" i="7"/>
  <c r="AH28" i="7"/>
  <c r="AD28" i="7"/>
  <c r="Z28" i="7"/>
  <c r="R28" i="7"/>
  <c r="Q28" i="7"/>
  <c r="P28" i="7"/>
  <c r="M28" i="7"/>
  <c r="L28" i="7"/>
  <c r="J28" i="7"/>
  <c r="H28" i="7"/>
  <c r="G28" i="7"/>
  <c r="F28" i="7"/>
  <c r="C28" i="7"/>
  <c r="AH27" i="7"/>
  <c r="AD27" i="7"/>
  <c r="Z27" i="7"/>
  <c r="S27" i="7"/>
  <c r="R27" i="7"/>
  <c r="Q27" i="7"/>
  <c r="P27" i="7"/>
  <c r="L27" i="7"/>
  <c r="M27" i="7" s="1"/>
  <c r="J27" i="7"/>
  <c r="H27" i="7"/>
  <c r="G27" i="7"/>
  <c r="F27" i="7"/>
  <c r="C27" i="7"/>
  <c r="AH26" i="7"/>
  <c r="AD26" i="7"/>
  <c r="Z26" i="7"/>
  <c r="R26" i="7"/>
  <c r="Q26" i="7"/>
  <c r="P26" i="7"/>
  <c r="M26" i="7"/>
  <c r="K26" i="7"/>
  <c r="K29" i="7" s="1"/>
  <c r="N29" i="7" s="1"/>
  <c r="I26" i="7"/>
  <c r="D26" i="7"/>
  <c r="D28" i="7" s="1"/>
  <c r="AH25" i="7"/>
  <c r="AD25" i="7"/>
  <c r="Z25" i="7"/>
  <c r="R25" i="7"/>
  <c r="Q25" i="7"/>
  <c r="P25" i="7"/>
  <c r="L25" i="7"/>
  <c r="M25" i="7" s="1"/>
  <c r="J25" i="7"/>
  <c r="H25" i="7"/>
  <c r="G25" i="7"/>
  <c r="F25" i="7"/>
  <c r="C25" i="7"/>
  <c r="AH24" i="7"/>
  <c r="AD24" i="7"/>
  <c r="Z24" i="7"/>
  <c r="R24" i="7"/>
  <c r="Q24" i="7"/>
  <c r="P24" i="7"/>
  <c r="M24" i="7"/>
  <c r="L24" i="7"/>
  <c r="K24" i="7"/>
  <c r="N24" i="7" s="1"/>
  <c r="J24" i="7"/>
  <c r="H24" i="7"/>
  <c r="G24" i="7"/>
  <c r="F24" i="7"/>
  <c r="C24" i="7"/>
  <c r="AH23" i="7"/>
  <c r="AD23" i="7"/>
  <c r="Z23" i="7"/>
  <c r="R23" i="7"/>
  <c r="Q23" i="7"/>
  <c r="P23" i="7"/>
  <c r="L23" i="7"/>
  <c r="M23" i="7" s="1"/>
  <c r="J23" i="7"/>
  <c r="H23" i="7"/>
  <c r="G23" i="7"/>
  <c r="F23" i="7"/>
  <c r="C23" i="7"/>
  <c r="AH22" i="7"/>
  <c r="AD22" i="7"/>
  <c r="Z22" i="7"/>
  <c r="R22" i="7"/>
  <c r="Q22" i="7"/>
  <c r="P22" i="7"/>
  <c r="M22" i="7"/>
  <c r="K22" i="7"/>
  <c r="K23" i="7" s="1"/>
  <c r="I22" i="7"/>
  <c r="D22" i="7"/>
  <c r="AH21" i="7"/>
  <c r="AD21" i="7"/>
  <c r="Z21" i="7"/>
  <c r="R21" i="7"/>
  <c r="Q21" i="7"/>
  <c r="P21" i="7"/>
  <c r="M21" i="7"/>
  <c r="L21" i="7"/>
  <c r="J21" i="7"/>
  <c r="I21" i="7"/>
  <c r="H21" i="7"/>
  <c r="G21" i="7"/>
  <c r="F21" i="7"/>
  <c r="E21" i="7"/>
  <c r="V21" i="7" s="1"/>
  <c r="C21" i="7"/>
  <c r="AH20" i="7"/>
  <c r="AD20" i="7"/>
  <c r="Z20" i="7"/>
  <c r="S20" i="7"/>
  <c r="R20" i="7"/>
  <c r="Q20" i="7"/>
  <c r="T20" i="7" s="1"/>
  <c r="W20" i="7" s="1"/>
  <c r="X20" i="7" s="1"/>
  <c r="P20" i="7"/>
  <c r="L20" i="7"/>
  <c r="M20" i="7" s="1"/>
  <c r="J20" i="7"/>
  <c r="H20" i="7"/>
  <c r="G20" i="7"/>
  <c r="F20" i="7"/>
  <c r="C20" i="7"/>
  <c r="AH19" i="7"/>
  <c r="AD19" i="7"/>
  <c r="Z19" i="7"/>
  <c r="R19" i="7"/>
  <c r="Q19" i="7"/>
  <c r="P19" i="7"/>
  <c r="M19" i="7"/>
  <c r="L19" i="7"/>
  <c r="J19" i="7"/>
  <c r="I19" i="7"/>
  <c r="H19" i="7"/>
  <c r="G19" i="7"/>
  <c r="U19" i="7" s="1"/>
  <c r="F19" i="7"/>
  <c r="C19" i="7"/>
  <c r="AH18" i="7"/>
  <c r="AD18" i="7"/>
  <c r="Z18" i="7"/>
  <c r="U18" i="7"/>
  <c r="R18" i="7"/>
  <c r="Q18" i="7"/>
  <c r="P18" i="7"/>
  <c r="M18" i="7"/>
  <c r="K18" i="7"/>
  <c r="I18" i="7"/>
  <c r="I20" i="7" s="1"/>
  <c r="U20" i="7" s="1"/>
  <c r="E18" i="7"/>
  <c r="E20" i="7" s="1"/>
  <c r="V20" i="7" s="1"/>
  <c r="D18" i="7"/>
  <c r="D21" i="7" s="1"/>
  <c r="AH17" i="7"/>
  <c r="AD17" i="7"/>
  <c r="Z17" i="7"/>
  <c r="R17" i="7"/>
  <c r="Q17" i="7"/>
  <c r="P17" i="7"/>
  <c r="M17" i="7"/>
  <c r="L17" i="7"/>
  <c r="K17" i="7"/>
  <c r="N17" i="7" s="1"/>
  <c r="J17" i="7"/>
  <c r="H17" i="7"/>
  <c r="G17" i="7"/>
  <c r="U17" i="7" s="1"/>
  <c r="F17" i="7"/>
  <c r="C17" i="7"/>
  <c r="AH16" i="7"/>
  <c r="AD16" i="7"/>
  <c r="Z16" i="7"/>
  <c r="R16" i="7"/>
  <c r="Q16" i="7"/>
  <c r="P16" i="7"/>
  <c r="L16" i="7"/>
  <c r="M16" i="7" s="1"/>
  <c r="J16" i="7"/>
  <c r="H16" i="7"/>
  <c r="G16" i="7"/>
  <c r="F16" i="7"/>
  <c r="D16" i="7"/>
  <c r="C16" i="7"/>
  <c r="AH15" i="7"/>
  <c r="AD15" i="7"/>
  <c r="Z15" i="7"/>
  <c r="R15" i="7"/>
  <c r="Q15" i="7"/>
  <c r="P15" i="7"/>
  <c r="M15" i="7"/>
  <c r="L15" i="7"/>
  <c r="J15" i="7"/>
  <c r="I15" i="7"/>
  <c r="H15" i="7"/>
  <c r="G15" i="7"/>
  <c r="U15" i="7" s="1"/>
  <c r="F15" i="7"/>
  <c r="C15" i="7"/>
  <c r="AH14" i="7"/>
  <c r="AD14" i="7"/>
  <c r="Z14" i="7"/>
  <c r="U14" i="7"/>
  <c r="S14" i="7"/>
  <c r="R14" i="7"/>
  <c r="Q14" i="7"/>
  <c r="P14" i="7"/>
  <c r="N14" i="7"/>
  <c r="M14" i="7"/>
  <c r="K14" i="7"/>
  <c r="K16" i="7" s="1"/>
  <c r="N16" i="7" s="1"/>
  <c r="I14" i="7"/>
  <c r="I17" i="7" s="1"/>
  <c r="E14" i="7"/>
  <c r="E15" i="7" s="1"/>
  <c r="V15" i="7" s="1"/>
  <c r="D14" i="7"/>
  <c r="D15" i="7" s="1"/>
  <c r="AH13" i="7"/>
  <c r="AD13" i="7"/>
  <c r="Z13" i="7"/>
  <c r="V13" i="7"/>
  <c r="R13" i="7"/>
  <c r="Q13" i="7"/>
  <c r="P13" i="7"/>
  <c r="M13" i="7"/>
  <c r="L13" i="7"/>
  <c r="J13" i="7"/>
  <c r="I13" i="7"/>
  <c r="H13" i="7"/>
  <c r="G13" i="7"/>
  <c r="F13" i="7"/>
  <c r="E13" i="7"/>
  <c r="C13" i="7"/>
  <c r="AH12" i="7"/>
  <c r="AD12" i="7"/>
  <c r="Z12" i="7"/>
  <c r="S12" i="7"/>
  <c r="R12" i="7"/>
  <c r="Q12" i="7"/>
  <c r="P12" i="7"/>
  <c r="L12" i="7"/>
  <c r="M12" i="7" s="1"/>
  <c r="J12" i="7"/>
  <c r="H12" i="7"/>
  <c r="G12" i="7"/>
  <c r="F12" i="7"/>
  <c r="D12" i="7"/>
  <c r="C12" i="7"/>
  <c r="AH11" i="7"/>
  <c r="AD11" i="7"/>
  <c r="Z11" i="7"/>
  <c r="R11" i="7"/>
  <c r="Q11" i="7"/>
  <c r="P11" i="7"/>
  <c r="M11" i="7"/>
  <c r="L11" i="7"/>
  <c r="J11" i="7"/>
  <c r="I11" i="7"/>
  <c r="H11" i="7"/>
  <c r="G11" i="7"/>
  <c r="U11" i="7" s="1"/>
  <c r="F11" i="7"/>
  <c r="C11" i="7"/>
  <c r="AH10" i="7"/>
  <c r="AD10" i="7"/>
  <c r="Z10" i="7"/>
  <c r="U10" i="7"/>
  <c r="R10" i="7"/>
  <c r="Q10" i="7"/>
  <c r="P10" i="7"/>
  <c r="M10" i="7"/>
  <c r="K10" i="7"/>
  <c r="I10" i="7"/>
  <c r="I12" i="7" s="1"/>
  <c r="U12" i="7" s="1"/>
  <c r="E10" i="7"/>
  <c r="E12" i="7" s="1"/>
  <c r="V12" i="7" s="1"/>
  <c r="D10" i="7"/>
  <c r="D13" i="7" s="1"/>
  <c r="AH9" i="7"/>
  <c r="AD9" i="7"/>
  <c r="Z9" i="7"/>
  <c r="T9" i="7"/>
  <c r="S9" i="7"/>
  <c r="S33" i="7" s="1"/>
  <c r="L9" i="7"/>
  <c r="M9" i="7" s="1"/>
  <c r="J9" i="7"/>
  <c r="H9" i="7"/>
  <c r="G9" i="7"/>
  <c r="F9" i="7"/>
  <c r="C9" i="7"/>
  <c r="AH8" i="7"/>
  <c r="AD8" i="7"/>
  <c r="Z8" i="7"/>
  <c r="T8" i="7"/>
  <c r="S8" i="7"/>
  <c r="L8" i="7"/>
  <c r="M8" i="7" s="1"/>
  <c r="J8" i="7"/>
  <c r="H8" i="7"/>
  <c r="G8" i="7"/>
  <c r="F8" i="7"/>
  <c r="C8" i="7"/>
  <c r="AH7" i="7"/>
  <c r="AD7" i="7"/>
  <c r="Z7" i="7"/>
  <c r="T7" i="7"/>
  <c r="S7" i="7"/>
  <c r="S15" i="7" s="1"/>
  <c r="T15" i="7" s="1"/>
  <c r="L7" i="7"/>
  <c r="M7" i="7" s="1"/>
  <c r="J7" i="7"/>
  <c r="H7" i="7"/>
  <c r="G7" i="7"/>
  <c r="F7" i="7"/>
  <c r="C7" i="7"/>
  <c r="AH6" i="7"/>
  <c r="AD6" i="7"/>
  <c r="Z6" i="7"/>
  <c r="U6" i="7"/>
  <c r="S6" i="7"/>
  <c r="M6" i="7"/>
  <c r="N6" i="7" s="1"/>
  <c r="K6" i="7"/>
  <c r="I6" i="7"/>
  <c r="D6" i="7"/>
  <c r="D7" i="7" s="1"/>
  <c r="AH37" i="6"/>
  <c r="AD37" i="6"/>
  <c r="Z37" i="6"/>
  <c r="R37" i="6"/>
  <c r="Q37" i="6"/>
  <c r="P37" i="6"/>
  <c r="L37" i="6"/>
  <c r="M37" i="6" s="1"/>
  <c r="J37" i="6"/>
  <c r="H37" i="6"/>
  <c r="G37" i="6"/>
  <c r="F37" i="6"/>
  <c r="D37" i="6"/>
  <c r="C37" i="6"/>
  <c r="AH36" i="6"/>
  <c r="AD36" i="6"/>
  <c r="Z36" i="6"/>
  <c r="R36" i="6"/>
  <c r="Q36" i="6"/>
  <c r="P36" i="6"/>
  <c r="M36" i="6"/>
  <c r="L36" i="6"/>
  <c r="K36" i="6"/>
  <c r="N36" i="6" s="1"/>
  <c r="J36" i="6"/>
  <c r="H36" i="6"/>
  <c r="G36" i="6"/>
  <c r="F36" i="6"/>
  <c r="C36" i="6"/>
  <c r="AH35" i="6"/>
  <c r="AD35" i="6"/>
  <c r="Z35" i="6"/>
  <c r="R35" i="6"/>
  <c r="Q35" i="6"/>
  <c r="P35" i="6"/>
  <c r="L35" i="6"/>
  <c r="M35" i="6" s="1"/>
  <c r="J35" i="6"/>
  <c r="H35" i="6"/>
  <c r="G35" i="6"/>
  <c r="F35" i="6"/>
  <c r="C35" i="6"/>
  <c r="AH34" i="6"/>
  <c r="AD34" i="6"/>
  <c r="Z34" i="6"/>
  <c r="R34" i="6"/>
  <c r="Q34" i="6"/>
  <c r="P34" i="6"/>
  <c r="M34" i="6"/>
  <c r="N34" i="6" s="1"/>
  <c r="K34" i="6"/>
  <c r="K37" i="6" s="1"/>
  <c r="I34" i="6"/>
  <c r="D34" i="6"/>
  <c r="D36" i="6" s="1"/>
  <c r="AH33" i="6"/>
  <c r="AD33" i="6"/>
  <c r="Z33" i="6"/>
  <c r="R33" i="6"/>
  <c r="Q33" i="6"/>
  <c r="P33" i="6"/>
  <c r="L33" i="6"/>
  <c r="M33" i="6" s="1"/>
  <c r="J33" i="6"/>
  <c r="H33" i="6"/>
  <c r="G33" i="6"/>
  <c r="F33" i="6"/>
  <c r="C33" i="6"/>
  <c r="AH32" i="6"/>
  <c r="AD32" i="6"/>
  <c r="Z32" i="6"/>
  <c r="R32" i="6"/>
  <c r="Q32" i="6"/>
  <c r="P32" i="6"/>
  <c r="M32" i="6"/>
  <c r="L32" i="6"/>
  <c r="K32" i="6"/>
  <c r="N32" i="6" s="1"/>
  <c r="J32" i="6"/>
  <c r="H32" i="6"/>
  <c r="G32" i="6"/>
  <c r="F32" i="6"/>
  <c r="C32" i="6"/>
  <c r="AH31" i="6"/>
  <c r="AD31" i="6"/>
  <c r="Z31" i="6"/>
  <c r="R31" i="6"/>
  <c r="Q31" i="6"/>
  <c r="P31" i="6"/>
  <c r="L31" i="6"/>
  <c r="M31" i="6" s="1"/>
  <c r="J31" i="6"/>
  <c r="H31" i="6"/>
  <c r="G31" i="6"/>
  <c r="F31" i="6"/>
  <c r="C31" i="6"/>
  <c r="AH30" i="6"/>
  <c r="AD30" i="6"/>
  <c r="Z30" i="6"/>
  <c r="R30" i="6"/>
  <c r="Q30" i="6"/>
  <c r="P30" i="6"/>
  <c r="M30" i="6"/>
  <c r="K30" i="6"/>
  <c r="K31" i="6" s="1"/>
  <c r="N31" i="6" s="1"/>
  <c r="I30" i="6"/>
  <c r="I32" i="6" s="1"/>
  <c r="D30" i="6"/>
  <c r="AH29" i="6"/>
  <c r="AD29" i="6"/>
  <c r="Z29" i="6"/>
  <c r="R29" i="6"/>
  <c r="Q29" i="6"/>
  <c r="P29" i="6"/>
  <c r="L29" i="6"/>
  <c r="M29" i="6" s="1"/>
  <c r="J29" i="6"/>
  <c r="H29" i="6"/>
  <c r="G29" i="6"/>
  <c r="F29" i="6"/>
  <c r="C29" i="6"/>
  <c r="AH28" i="6"/>
  <c r="AD28" i="6"/>
  <c r="Z28" i="6"/>
  <c r="R28" i="6"/>
  <c r="Q28" i="6"/>
  <c r="P28" i="6"/>
  <c r="M28" i="6"/>
  <c r="L28" i="6"/>
  <c r="K28" i="6"/>
  <c r="N28" i="6" s="1"/>
  <c r="J28" i="6"/>
  <c r="H28" i="6"/>
  <c r="G28" i="6"/>
  <c r="F28" i="6"/>
  <c r="C28" i="6"/>
  <c r="AH27" i="6"/>
  <c r="AD27" i="6"/>
  <c r="Z27" i="6"/>
  <c r="R27" i="6"/>
  <c r="Q27" i="6"/>
  <c r="P27" i="6"/>
  <c r="L27" i="6"/>
  <c r="M27" i="6" s="1"/>
  <c r="J27" i="6"/>
  <c r="H27" i="6"/>
  <c r="G27" i="6"/>
  <c r="F27" i="6"/>
  <c r="C27" i="6"/>
  <c r="AH26" i="6"/>
  <c r="AD26" i="6"/>
  <c r="Z26" i="6"/>
  <c r="R26" i="6"/>
  <c r="Q26" i="6"/>
  <c r="P26" i="6"/>
  <c r="M26" i="6"/>
  <c r="K26" i="6"/>
  <c r="K29" i="6" s="1"/>
  <c r="I26" i="6"/>
  <c r="I28" i="6" s="1"/>
  <c r="D26" i="6"/>
  <c r="AH25" i="6"/>
  <c r="AD25" i="6"/>
  <c r="Z25" i="6"/>
  <c r="R25" i="6"/>
  <c r="Q25" i="6"/>
  <c r="P25" i="6"/>
  <c r="L25" i="6"/>
  <c r="M25" i="6" s="1"/>
  <c r="J25" i="6"/>
  <c r="H25" i="6"/>
  <c r="G25" i="6"/>
  <c r="F25" i="6"/>
  <c r="C25" i="6"/>
  <c r="AH24" i="6"/>
  <c r="AD24" i="6"/>
  <c r="Z24" i="6"/>
  <c r="R24" i="6"/>
  <c r="Q24" i="6"/>
  <c r="P24" i="6"/>
  <c r="M24" i="6"/>
  <c r="L24" i="6"/>
  <c r="K24" i="6"/>
  <c r="N24" i="6" s="1"/>
  <c r="J24" i="6"/>
  <c r="I24" i="6"/>
  <c r="H24" i="6"/>
  <c r="G24" i="6"/>
  <c r="U24" i="6" s="1"/>
  <c r="F24" i="6"/>
  <c r="C24" i="6"/>
  <c r="AH23" i="6"/>
  <c r="AD23" i="6"/>
  <c r="Z23" i="6"/>
  <c r="S23" i="6"/>
  <c r="R23" i="6"/>
  <c r="Q23" i="6"/>
  <c r="P23" i="6"/>
  <c r="L23" i="6"/>
  <c r="M23" i="6" s="1"/>
  <c r="J23" i="6"/>
  <c r="H23" i="6"/>
  <c r="G23" i="6"/>
  <c r="F23" i="6"/>
  <c r="C23" i="6"/>
  <c r="AH22" i="6"/>
  <c r="AD22" i="6"/>
  <c r="Z22" i="6"/>
  <c r="R22" i="6"/>
  <c r="Q22" i="6"/>
  <c r="P22" i="6"/>
  <c r="M22" i="6"/>
  <c r="K22" i="6"/>
  <c r="K23" i="6" s="1"/>
  <c r="N23" i="6" s="1"/>
  <c r="I22" i="6"/>
  <c r="D22" i="6"/>
  <c r="AH21" i="6"/>
  <c r="AD21" i="6"/>
  <c r="Z21" i="6"/>
  <c r="R21" i="6"/>
  <c r="Q21" i="6"/>
  <c r="P21" i="6"/>
  <c r="L21" i="6"/>
  <c r="M21" i="6" s="1"/>
  <c r="J21" i="6"/>
  <c r="H21" i="6"/>
  <c r="G21" i="6"/>
  <c r="F21" i="6"/>
  <c r="D21" i="6"/>
  <c r="C21" i="6"/>
  <c r="AH20" i="6"/>
  <c r="AD20" i="6"/>
  <c r="Z20" i="6"/>
  <c r="R20" i="6"/>
  <c r="Q20" i="6"/>
  <c r="P20" i="6"/>
  <c r="M20" i="6"/>
  <c r="L20" i="6"/>
  <c r="J20" i="6"/>
  <c r="H20" i="6"/>
  <c r="G20" i="6"/>
  <c r="F20" i="6"/>
  <c r="C20" i="6"/>
  <c r="AH19" i="6"/>
  <c r="AD19" i="6"/>
  <c r="Z19" i="6"/>
  <c r="R19" i="6"/>
  <c r="Q19" i="6"/>
  <c r="P19" i="6"/>
  <c r="L19" i="6"/>
  <c r="M19" i="6" s="1"/>
  <c r="J19" i="6"/>
  <c r="H19" i="6"/>
  <c r="G19" i="6"/>
  <c r="F19" i="6"/>
  <c r="C19" i="6"/>
  <c r="AH18" i="6"/>
  <c r="AD18" i="6"/>
  <c r="Z18" i="6"/>
  <c r="R18" i="6"/>
  <c r="Q18" i="6"/>
  <c r="P18" i="6"/>
  <c r="M18" i="6"/>
  <c r="K18" i="6"/>
  <c r="K21" i="6" s="1"/>
  <c r="N21" i="6" s="1"/>
  <c r="I18" i="6"/>
  <c r="D18" i="6"/>
  <c r="D20" i="6" s="1"/>
  <c r="AH17" i="6"/>
  <c r="AD17" i="6"/>
  <c r="Z17" i="6"/>
  <c r="S17" i="6"/>
  <c r="R17" i="6"/>
  <c r="Q17" i="6"/>
  <c r="P17" i="6"/>
  <c r="L17" i="6"/>
  <c r="M17" i="6" s="1"/>
  <c r="J17" i="6"/>
  <c r="H17" i="6"/>
  <c r="G17" i="6"/>
  <c r="F17" i="6"/>
  <c r="C17" i="6"/>
  <c r="AH16" i="6"/>
  <c r="AD16" i="6"/>
  <c r="Z16" i="6"/>
  <c r="R16" i="6"/>
  <c r="Q16" i="6"/>
  <c r="P16" i="6"/>
  <c r="M16" i="6"/>
  <c r="L16" i="6"/>
  <c r="K16" i="6"/>
  <c r="J16" i="6"/>
  <c r="H16" i="6"/>
  <c r="G16" i="6"/>
  <c r="F16" i="6"/>
  <c r="C16" i="6"/>
  <c r="AH15" i="6"/>
  <c r="AD15" i="6"/>
  <c r="Z15" i="6"/>
  <c r="R15" i="6"/>
  <c r="Q15" i="6"/>
  <c r="P15" i="6"/>
  <c r="L15" i="6"/>
  <c r="M15" i="6" s="1"/>
  <c r="J15" i="6"/>
  <c r="H15" i="6"/>
  <c r="G15" i="6"/>
  <c r="F15" i="6"/>
  <c r="C15" i="6"/>
  <c r="AH14" i="6"/>
  <c r="AD14" i="6"/>
  <c r="Z14" i="6"/>
  <c r="R14" i="6"/>
  <c r="Q14" i="6"/>
  <c r="P14" i="6"/>
  <c r="M14" i="6"/>
  <c r="K14" i="6"/>
  <c r="K15" i="6" s="1"/>
  <c r="N15" i="6" s="1"/>
  <c r="I14" i="6"/>
  <c r="I16" i="6" s="1"/>
  <c r="D14" i="6"/>
  <c r="AH13" i="6"/>
  <c r="AD13" i="6"/>
  <c r="Z13" i="6"/>
  <c r="R13" i="6"/>
  <c r="Q13" i="6"/>
  <c r="P13" i="6"/>
  <c r="M13" i="6"/>
  <c r="L13" i="6"/>
  <c r="J13" i="6"/>
  <c r="I13" i="6"/>
  <c r="H13" i="6"/>
  <c r="G13" i="6"/>
  <c r="U13" i="6" s="1"/>
  <c r="F13" i="6"/>
  <c r="E13" i="6"/>
  <c r="V13" i="6" s="1"/>
  <c r="C13" i="6"/>
  <c r="AH12" i="6"/>
  <c r="AD12" i="6"/>
  <c r="Z12" i="6"/>
  <c r="S12" i="6"/>
  <c r="R12" i="6"/>
  <c r="Q12" i="6"/>
  <c r="T12" i="6" s="1"/>
  <c r="P12" i="6"/>
  <c r="L12" i="6"/>
  <c r="M12" i="6" s="1"/>
  <c r="J12" i="6"/>
  <c r="H12" i="6"/>
  <c r="G12" i="6"/>
  <c r="F12" i="6"/>
  <c r="C12" i="6"/>
  <c r="AH11" i="6"/>
  <c r="AD11" i="6"/>
  <c r="Z11" i="6"/>
  <c r="R11" i="6"/>
  <c r="Q11" i="6"/>
  <c r="P11" i="6"/>
  <c r="M11" i="6"/>
  <c r="L11" i="6"/>
  <c r="J11" i="6"/>
  <c r="I11" i="6"/>
  <c r="H11" i="6"/>
  <c r="G11" i="6"/>
  <c r="U11" i="6" s="1"/>
  <c r="F11" i="6"/>
  <c r="C11" i="6"/>
  <c r="AH10" i="6"/>
  <c r="AD10" i="6"/>
  <c r="Z10" i="6"/>
  <c r="U10" i="6"/>
  <c r="R10" i="6"/>
  <c r="Q10" i="6"/>
  <c r="P10" i="6"/>
  <c r="M10" i="6"/>
  <c r="K10" i="6"/>
  <c r="K13" i="6" s="1"/>
  <c r="N13" i="6" s="1"/>
  <c r="I10" i="6"/>
  <c r="I12" i="6" s="1"/>
  <c r="U12" i="6" s="1"/>
  <c r="E10" i="6"/>
  <c r="E12" i="6" s="1"/>
  <c r="V12" i="6" s="1"/>
  <c r="D10" i="6"/>
  <c r="D13" i="6" s="1"/>
  <c r="AH9" i="6"/>
  <c r="AD9" i="6"/>
  <c r="Z9" i="6"/>
  <c r="T9" i="6"/>
  <c r="S9" i="6"/>
  <c r="S13" i="6" s="1"/>
  <c r="T13" i="6" s="1"/>
  <c r="L9" i="6"/>
  <c r="M9" i="6" s="1"/>
  <c r="J9" i="6"/>
  <c r="H9" i="6"/>
  <c r="G9" i="6"/>
  <c r="F9" i="6"/>
  <c r="D9" i="6"/>
  <c r="C9" i="6"/>
  <c r="AH8" i="6"/>
  <c r="AD8" i="6"/>
  <c r="Z8" i="6"/>
  <c r="T8" i="6"/>
  <c r="S8" i="6"/>
  <c r="L8" i="6"/>
  <c r="M8" i="6" s="1"/>
  <c r="J8" i="6"/>
  <c r="H8" i="6"/>
  <c r="G8" i="6"/>
  <c r="F8" i="6"/>
  <c r="D8" i="6"/>
  <c r="C8" i="6"/>
  <c r="AH7" i="6"/>
  <c r="AD7" i="6"/>
  <c r="Z7" i="6"/>
  <c r="T7" i="6"/>
  <c r="S7" i="6"/>
  <c r="S35" i="6" s="1"/>
  <c r="L7" i="6"/>
  <c r="M7" i="6" s="1"/>
  <c r="J7" i="6"/>
  <c r="H7" i="6"/>
  <c r="G7" i="6"/>
  <c r="F7" i="6"/>
  <c r="D7" i="6"/>
  <c r="C7" i="6"/>
  <c r="AH6" i="6"/>
  <c r="AD6" i="6"/>
  <c r="Z6" i="6"/>
  <c r="T6" i="6"/>
  <c r="S6" i="6"/>
  <c r="N6" i="6"/>
  <c r="M6" i="6"/>
  <c r="K6" i="6"/>
  <c r="K9" i="6" s="1"/>
  <c r="I6" i="6"/>
  <c r="I8" i="6" s="1"/>
  <c r="E6" i="6"/>
  <c r="D6" i="6"/>
  <c r="AH37" i="5"/>
  <c r="AD37" i="5"/>
  <c r="Z37" i="5"/>
  <c r="R37" i="5"/>
  <c r="Q37" i="5"/>
  <c r="P37" i="5"/>
  <c r="M37" i="5"/>
  <c r="L37" i="5"/>
  <c r="J37" i="5"/>
  <c r="H37" i="5"/>
  <c r="G37" i="5"/>
  <c r="F37" i="5"/>
  <c r="C37" i="5"/>
  <c r="AH36" i="5"/>
  <c r="AD36" i="5"/>
  <c r="Z36" i="5"/>
  <c r="R36" i="5"/>
  <c r="Q36" i="5"/>
  <c r="P36" i="5"/>
  <c r="L36" i="5"/>
  <c r="M36" i="5" s="1"/>
  <c r="J36" i="5"/>
  <c r="H36" i="5"/>
  <c r="G36" i="5"/>
  <c r="F36" i="5"/>
  <c r="C36" i="5"/>
  <c r="AH35" i="5"/>
  <c r="AD35" i="5"/>
  <c r="Z35" i="5"/>
  <c r="U35" i="5"/>
  <c r="R35" i="5"/>
  <c r="Q35" i="5"/>
  <c r="P35" i="5"/>
  <c r="L35" i="5"/>
  <c r="M35" i="5" s="1"/>
  <c r="J35" i="5"/>
  <c r="I35" i="5"/>
  <c r="H35" i="5"/>
  <c r="G35" i="5"/>
  <c r="F35" i="5"/>
  <c r="C35" i="5"/>
  <c r="AH34" i="5"/>
  <c r="AD34" i="5"/>
  <c r="Z34" i="5"/>
  <c r="U34" i="5"/>
  <c r="R34" i="5"/>
  <c r="Q34" i="5"/>
  <c r="P34" i="5"/>
  <c r="M34" i="5"/>
  <c r="K34" i="5"/>
  <c r="I34" i="5"/>
  <c r="I37" i="5" s="1"/>
  <c r="D34" i="5"/>
  <c r="AH33" i="5"/>
  <c r="AD33" i="5"/>
  <c r="Z33" i="5"/>
  <c r="R33" i="5"/>
  <c r="Q33" i="5"/>
  <c r="P33" i="5"/>
  <c r="L33" i="5"/>
  <c r="M33" i="5" s="1"/>
  <c r="K33" i="5"/>
  <c r="J33" i="5"/>
  <c r="H33" i="5"/>
  <c r="G33" i="5"/>
  <c r="F33" i="5"/>
  <c r="D33" i="5"/>
  <c r="C33" i="5"/>
  <c r="AH32" i="5"/>
  <c r="AD32" i="5"/>
  <c r="Z32" i="5"/>
  <c r="R32" i="5"/>
  <c r="Q32" i="5"/>
  <c r="P32" i="5"/>
  <c r="L32" i="5"/>
  <c r="M32" i="5" s="1"/>
  <c r="J32" i="5"/>
  <c r="H32" i="5"/>
  <c r="G32" i="5"/>
  <c r="F32" i="5"/>
  <c r="D32" i="5"/>
  <c r="C32" i="5"/>
  <c r="AH31" i="5"/>
  <c r="AD31" i="5"/>
  <c r="Z31" i="5"/>
  <c r="S31" i="5"/>
  <c r="T31" i="5" s="1"/>
  <c r="R31" i="5"/>
  <c r="Q31" i="5"/>
  <c r="P31" i="5"/>
  <c r="M31" i="5"/>
  <c r="L31" i="5"/>
  <c r="J31" i="5"/>
  <c r="I31" i="5"/>
  <c r="H31" i="5"/>
  <c r="G31" i="5"/>
  <c r="F31" i="5"/>
  <c r="E31" i="5"/>
  <c r="V31" i="5" s="1"/>
  <c r="C31" i="5"/>
  <c r="AH30" i="5"/>
  <c r="AD30" i="5"/>
  <c r="Z30" i="5"/>
  <c r="R30" i="5"/>
  <c r="Q30" i="5"/>
  <c r="P30" i="5"/>
  <c r="N30" i="5"/>
  <c r="M30" i="5"/>
  <c r="K30" i="5"/>
  <c r="K31" i="5" s="1"/>
  <c r="N31" i="5" s="1"/>
  <c r="I30" i="5"/>
  <c r="I32" i="5" s="1"/>
  <c r="U32" i="5" s="1"/>
  <c r="E30" i="5"/>
  <c r="D30" i="5"/>
  <c r="D31" i="5" s="1"/>
  <c r="AH29" i="5"/>
  <c r="AD29" i="5"/>
  <c r="Z29" i="5"/>
  <c r="R29" i="5"/>
  <c r="Q29" i="5"/>
  <c r="P29" i="5"/>
  <c r="M29" i="5"/>
  <c r="L29" i="5"/>
  <c r="J29" i="5"/>
  <c r="I29" i="5"/>
  <c r="H29" i="5"/>
  <c r="G29" i="5"/>
  <c r="F29" i="5"/>
  <c r="C29" i="5"/>
  <c r="AH28" i="5"/>
  <c r="AD28" i="5"/>
  <c r="Z28" i="5"/>
  <c r="R28" i="5"/>
  <c r="Q28" i="5"/>
  <c r="P28" i="5"/>
  <c r="L28" i="5"/>
  <c r="M28" i="5" s="1"/>
  <c r="J28" i="5"/>
  <c r="H28" i="5"/>
  <c r="G28" i="5"/>
  <c r="F28" i="5"/>
  <c r="C28" i="5"/>
  <c r="AH27" i="5"/>
  <c r="AD27" i="5"/>
  <c r="Z27" i="5"/>
  <c r="U27" i="5"/>
  <c r="R27" i="5"/>
  <c r="Q27" i="5"/>
  <c r="P27" i="5"/>
  <c r="L27" i="5"/>
  <c r="M27" i="5" s="1"/>
  <c r="J27" i="5"/>
  <c r="H27" i="5"/>
  <c r="G27" i="5"/>
  <c r="F27" i="5"/>
  <c r="C27" i="5"/>
  <c r="AH26" i="5"/>
  <c r="AD26" i="5"/>
  <c r="Z26" i="5"/>
  <c r="U26" i="5"/>
  <c r="R26" i="5"/>
  <c r="Q26" i="5"/>
  <c r="P26" i="5"/>
  <c r="M26" i="5"/>
  <c r="K26" i="5"/>
  <c r="K27" i="5" s="1"/>
  <c r="N27" i="5" s="1"/>
  <c r="I26" i="5"/>
  <c r="I27" i="5" s="1"/>
  <c r="D26" i="5"/>
  <c r="AH25" i="5"/>
  <c r="AD25" i="5"/>
  <c r="Z25" i="5"/>
  <c r="R25" i="5"/>
  <c r="Q25" i="5"/>
  <c r="P25" i="5"/>
  <c r="L25" i="5"/>
  <c r="M25" i="5" s="1"/>
  <c r="J25" i="5"/>
  <c r="H25" i="5"/>
  <c r="G25" i="5"/>
  <c r="U25" i="5" s="1"/>
  <c r="F25" i="5"/>
  <c r="D25" i="5"/>
  <c r="C25" i="5"/>
  <c r="AH24" i="5"/>
  <c r="AD24" i="5"/>
  <c r="Z24" i="5"/>
  <c r="R24" i="5"/>
  <c r="Q24" i="5"/>
  <c r="P24" i="5"/>
  <c r="L24" i="5"/>
  <c r="M24" i="5" s="1"/>
  <c r="J24" i="5"/>
  <c r="H24" i="5"/>
  <c r="G24" i="5"/>
  <c r="F24" i="5"/>
  <c r="D24" i="5"/>
  <c r="C24" i="5"/>
  <c r="AH23" i="5"/>
  <c r="AD23" i="5"/>
  <c r="Z23" i="5"/>
  <c r="R23" i="5"/>
  <c r="Q23" i="5"/>
  <c r="P23" i="5"/>
  <c r="M23" i="5"/>
  <c r="L23" i="5"/>
  <c r="J23" i="5"/>
  <c r="I23" i="5"/>
  <c r="H23" i="5"/>
  <c r="G23" i="5"/>
  <c r="F23" i="5"/>
  <c r="E23" i="5"/>
  <c r="V23" i="5" s="1"/>
  <c r="C23" i="5"/>
  <c r="AH22" i="5"/>
  <c r="AD22" i="5"/>
  <c r="Z22" i="5"/>
  <c r="R22" i="5"/>
  <c r="Q22" i="5"/>
  <c r="P22" i="5"/>
  <c r="M22" i="5"/>
  <c r="K22" i="5"/>
  <c r="N22" i="5" s="1"/>
  <c r="I22" i="5"/>
  <c r="I25" i="5" s="1"/>
  <c r="E22" i="5"/>
  <c r="D22" i="5"/>
  <c r="D23" i="5" s="1"/>
  <c r="AH21" i="5"/>
  <c r="AD21" i="5"/>
  <c r="Z21" i="5"/>
  <c r="R21" i="5"/>
  <c r="Q21" i="5"/>
  <c r="P21" i="5"/>
  <c r="M21" i="5"/>
  <c r="L21" i="5"/>
  <c r="K21" i="5"/>
  <c r="N21" i="5" s="1"/>
  <c r="J21" i="5"/>
  <c r="H21" i="5"/>
  <c r="G21" i="5"/>
  <c r="F21" i="5"/>
  <c r="C21" i="5"/>
  <c r="AH20" i="5"/>
  <c r="AD20" i="5"/>
  <c r="Z20" i="5"/>
  <c r="R20" i="5"/>
  <c r="Q20" i="5"/>
  <c r="P20" i="5"/>
  <c r="L20" i="5"/>
  <c r="M20" i="5" s="1"/>
  <c r="J20" i="5"/>
  <c r="H20" i="5"/>
  <c r="G20" i="5"/>
  <c r="U20" i="5" s="1"/>
  <c r="F20" i="5"/>
  <c r="D20" i="5"/>
  <c r="C20" i="5"/>
  <c r="AH19" i="5"/>
  <c r="AD19" i="5"/>
  <c r="Z19" i="5"/>
  <c r="R19" i="5"/>
  <c r="Q19" i="5"/>
  <c r="P19" i="5"/>
  <c r="M19" i="5"/>
  <c r="L19" i="5"/>
  <c r="J19" i="5"/>
  <c r="I19" i="5"/>
  <c r="U19" i="5" s="1"/>
  <c r="H19" i="5"/>
  <c r="G19" i="5"/>
  <c r="F19" i="5"/>
  <c r="C19" i="5"/>
  <c r="AH18" i="5"/>
  <c r="AD18" i="5"/>
  <c r="Z18" i="5"/>
  <c r="R18" i="5"/>
  <c r="Q18" i="5"/>
  <c r="P18" i="5"/>
  <c r="N18" i="5"/>
  <c r="M18" i="5"/>
  <c r="K18" i="5"/>
  <c r="K19" i="5" s="1"/>
  <c r="I18" i="5"/>
  <c r="I20" i="5" s="1"/>
  <c r="E18" i="5"/>
  <c r="D18" i="5"/>
  <c r="D21" i="5" s="1"/>
  <c r="AH17" i="5"/>
  <c r="AD17" i="5"/>
  <c r="Z17" i="5"/>
  <c r="R17" i="5"/>
  <c r="Q17" i="5"/>
  <c r="P17" i="5"/>
  <c r="M17" i="5"/>
  <c r="L17" i="5"/>
  <c r="J17" i="5"/>
  <c r="I17" i="5"/>
  <c r="U17" i="5" s="1"/>
  <c r="H17" i="5"/>
  <c r="G17" i="5"/>
  <c r="F17" i="5"/>
  <c r="C17" i="5"/>
  <c r="AH16" i="5"/>
  <c r="AD16" i="5"/>
  <c r="Z16" i="5"/>
  <c r="R16" i="5"/>
  <c r="Q16" i="5"/>
  <c r="P16" i="5"/>
  <c r="M16" i="5"/>
  <c r="L16" i="5"/>
  <c r="J16" i="5"/>
  <c r="H16" i="5"/>
  <c r="G16" i="5"/>
  <c r="U16" i="5" s="1"/>
  <c r="F16" i="5"/>
  <c r="C16" i="5"/>
  <c r="AH15" i="5"/>
  <c r="AD15" i="5"/>
  <c r="Z15" i="5"/>
  <c r="R15" i="5"/>
  <c r="Q15" i="5"/>
  <c r="P15" i="5"/>
  <c r="M15" i="5"/>
  <c r="L15" i="5"/>
  <c r="K15" i="5"/>
  <c r="N15" i="5" s="1"/>
  <c r="J15" i="5"/>
  <c r="H15" i="5"/>
  <c r="G15" i="5"/>
  <c r="F15" i="5"/>
  <c r="C15" i="5"/>
  <c r="AH14" i="5"/>
  <c r="AD14" i="5"/>
  <c r="Z14" i="5"/>
  <c r="U14" i="5"/>
  <c r="R14" i="5"/>
  <c r="Q14" i="5"/>
  <c r="P14" i="5"/>
  <c r="M14" i="5"/>
  <c r="K14" i="5"/>
  <c r="I14" i="5"/>
  <c r="I16" i="5" s="1"/>
  <c r="D14" i="5"/>
  <c r="D17" i="5" s="1"/>
  <c r="AH13" i="5"/>
  <c r="AD13" i="5"/>
  <c r="Z13" i="5"/>
  <c r="R13" i="5"/>
  <c r="Q13" i="5"/>
  <c r="P13" i="5"/>
  <c r="L13" i="5"/>
  <c r="M13" i="5" s="1"/>
  <c r="J13" i="5"/>
  <c r="H13" i="5"/>
  <c r="G13" i="5"/>
  <c r="U13" i="5" s="1"/>
  <c r="F13" i="5"/>
  <c r="C13" i="5"/>
  <c r="AH12" i="5"/>
  <c r="AD12" i="5"/>
  <c r="Z12" i="5"/>
  <c r="R12" i="5"/>
  <c r="Q12" i="5"/>
  <c r="P12" i="5"/>
  <c r="L12" i="5"/>
  <c r="M12" i="5" s="1"/>
  <c r="J12" i="5"/>
  <c r="H12" i="5"/>
  <c r="G12" i="5"/>
  <c r="F12" i="5"/>
  <c r="D12" i="5"/>
  <c r="C12" i="5"/>
  <c r="AH11" i="5"/>
  <c r="AD11" i="5"/>
  <c r="Z11" i="5"/>
  <c r="R11" i="5"/>
  <c r="Q11" i="5"/>
  <c r="P11" i="5"/>
  <c r="M11" i="5"/>
  <c r="L11" i="5"/>
  <c r="J11" i="5"/>
  <c r="I11" i="5"/>
  <c r="U11" i="5" s="1"/>
  <c r="H11" i="5"/>
  <c r="G11" i="5"/>
  <c r="F11" i="5"/>
  <c r="C11" i="5"/>
  <c r="AH10" i="5"/>
  <c r="AD10" i="5"/>
  <c r="Z10" i="5"/>
  <c r="S10" i="5"/>
  <c r="T10" i="5" s="1"/>
  <c r="R10" i="5"/>
  <c r="Q10" i="5"/>
  <c r="P10" i="5"/>
  <c r="N10" i="5"/>
  <c r="M10" i="5"/>
  <c r="K10" i="5"/>
  <c r="K13" i="5" s="1"/>
  <c r="N13" i="5" s="1"/>
  <c r="I10" i="5"/>
  <c r="I13" i="5" s="1"/>
  <c r="E10" i="5"/>
  <c r="E13" i="5" s="1"/>
  <c r="V13" i="5" s="1"/>
  <c r="D10" i="5"/>
  <c r="D13" i="5" s="1"/>
  <c r="AH9" i="5"/>
  <c r="AD9" i="5"/>
  <c r="Z9" i="5"/>
  <c r="S9" i="5"/>
  <c r="M9" i="5"/>
  <c r="L9" i="5"/>
  <c r="J9" i="5"/>
  <c r="H9" i="5"/>
  <c r="G9" i="5"/>
  <c r="F9" i="5"/>
  <c r="C9" i="5"/>
  <c r="AH8" i="5"/>
  <c r="AD8" i="5"/>
  <c r="Z8" i="5"/>
  <c r="T8" i="5"/>
  <c r="S8" i="5"/>
  <c r="S12" i="5" s="1"/>
  <c r="L8" i="5"/>
  <c r="M8" i="5" s="1"/>
  <c r="J8" i="5"/>
  <c r="H8" i="5"/>
  <c r="G8" i="5"/>
  <c r="F8" i="5"/>
  <c r="D8" i="5"/>
  <c r="C8" i="5"/>
  <c r="AH7" i="5"/>
  <c r="AD7" i="5"/>
  <c r="Z7" i="5"/>
  <c r="S7" i="5"/>
  <c r="M7" i="5"/>
  <c r="L7" i="5"/>
  <c r="J7" i="5"/>
  <c r="H7" i="5"/>
  <c r="G7" i="5"/>
  <c r="F7" i="5"/>
  <c r="C7" i="5"/>
  <c r="AH6" i="5"/>
  <c r="AD6" i="5"/>
  <c r="Z6" i="5"/>
  <c r="T6" i="5"/>
  <c r="S6" i="5"/>
  <c r="S18" i="5" s="1"/>
  <c r="M6" i="5"/>
  <c r="K6" i="5"/>
  <c r="K8" i="5" s="1"/>
  <c r="N8" i="5" s="1"/>
  <c r="I6" i="5"/>
  <c r="I9" i="5" s="1"/>
  <c r="D6" i="5"/>
  <c r="D9" i="5" s="1"/>
  <c r="AH7" i="1"/>
  <c r="AI7" i="1" s="1"/>
  <c r="AJ7" i="1" s="1"/>
  <c r="AK7" i="1" s="1"/>
  <c r="AH8" i="1"/>
  <c r="AH9" i="1"/>
  <c r="AH10" i="1"/>
  <c r="AH11" i="1"/>
  <c r="AI11" i="1" s="1"/>
  <c r="AJ11" i="1" s="1"/>
  <c r="AK11" i="1" s="1"/>
  <c r="AH12" i="1"/>
  <c r="AH13" i="1"/>
  <c r="AH14" i="1"/>
  <c r="AH15" i="1"/>
  <c r="AI15" i="1" s="1"/>
  <c r="AJ15" i="1" s="1"/>
  <c r="AK15" i="1" s="1"/>
  <c r="AH16" i="1"/>
  <c r="AH17" i="1"/>
  <c r="AH18" i="1"/>
  <c r="AH19" i="1"/>
  <c r="AI19" i="1" s="1"/>
  <c r="AJ19" i="1" s="1"/>
  <c r="AK19" i="1" s="1"/>
  <c r="AH20" i="1"/>
  <c r="AH21" i="1"/>
  <c r="AH22" i="1"/>
  <c r="AH23" i="1"/>
  <c r="AI23" i="1" s="1"/>
  <c r="AJ23" i="1" s="1"/>
  <c r="AK23" i="1" s="1"/>
  <c r="AH24" i="1"/>
  <c r="AH25" i="1"/>
  <c r="AH26" i="1"/>
  <c r="AH27" i="1"/>
  <c r="AI27" i="1" s="1"/>
  <c r="AJ27" i="1" s="1"/>
  <c r="AK27" i="1" s="1"/>
  <c r="AH28" i="1"/>
  <c r="AH29" i="1"/>
  <c r="AH30" i="1"/>
  <c r="AH31" i="1"/>
  <c r="AI31" i="1" s="1"/>
  <c r="AJ31" i="1" s="1"/>
  <c r="AK31" i="1" s="1"/>
  <c r="AH32" i="1"/>
  <c r="AH33" i="1"/>
  <c r="AH34" i="1"/>
  <c r="AI34" i="1" s="1"/>
  <c r="AJ34" i="1" s="1"/>
  <c r="AK34" i="1" s="1"/>
  <c r="AH35" i="1"/>
  <c r="AI35" i="1" s="1"/>
  <c r="AJ35" i="1" s="1"/>
  <c r="AK35" i="1" s="1"/>
  <c r="AH36" i="1"/>
  <c r="AH37" i="1"/>
  <c r="AH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6" i="1"/>
  <c r="AI37" i="1"/>
  <c r="AJ37" i="1" s="1"/>
  <c r="AK37" i="1" s="1"/>
  <c r="AI36" i="1"/>
  <c r="AJ36" i="1" s="1"/>
  <c r="AK36" i="1" s="1"/>
  <c r="AI33" i="1"/>
  <c r="AJ33" i="1" s="1"/>
  <c r="AK33" i="1" s="1"/>
  <c r="AI32" i="1"/>
  <c r="AJ32" i="1" s="1"/>
  <c r="AK32" i="1" s="1"/>
  <c r="AI30" i="1"/>
  <c r="AJ30" i="1" s="1"/>
  <c r="AK30" i="1" s="1"/>
  <c r="AI29" i="1"/>
  <c r="AJ29" i="1" s="1"/>
  <c r="AK29" i="1" s="1"/>
  <c r="AI28" i="1"/>
  <c r="AJ28" i="1" s="1"/>
  <c r="AK28" i="1" s="1"/>
  <c r="AI26" i="1"/>
  <c r="AJ26" i="1" s="1"/>
  <c r="AK26" i="1" s="1"/>
  <c r="AI25" i="1"/>
  <c r="AJ25" i="1" s="1"/>
  <c r="AK25" i="1" s="1"/>
  <c r="AI24" i="1"/>
  <c r="AJ24" i="1" s="1"/>
  <c r="AK24" i="1" s="1"/>
  <c r="AI22" i="1"/>
  <c r="AJ22" i="1" s="1"/>
  <c r="AK22" i="1" s="1"/>
  <c r="AI21" i="1"/>
  <c r="AJ21" i="1" s="1"/>
  <c r="AK21" i="1" s="1"/>
  <c r="AI20" i="1"/>
  <c r="AJ20" i="1" s="1"/>
  <c r="AK20" i="1" s="1"/>
  <c r="AI18" i="1"/>
  <c r="AJ18" i="1" s="1"/>
  <c r="AK18" i="1" s="1"/>
  <c r="AI17" i="1"/>
  <c r="AJ17" i="1" s="1"/>
  <c r="AK17" i="1" s="1"/>
  <c r="AI16" i="1"/>
  <c r="AJ16" i="1" s="1"/>
  <c r="AK16" i="1" s="1"/>
  <c r="AI14" i="1"/>
  <c r="AJ14" i="1" s="1"/>
  <c r="AK14" i="1" s="1"/>
  <c r="AI13" i="1"/>
  <c r="AJ13" i="1" s="1"/>
  <c r="AK13" i="1" s="1"/>
  <c r="AI12" i="1"/>
  <c r="AJ12" i="1" s="1"/>
  <c r="AK12" i="1" s="1"/>
  <c r="AI10" i="1"/>
  <c r="AJ10" i="1" s="1"/>
  <c r="AK10" i="1" s="1"/>
  <c r="AI9" i="1"/>
  <c r="AJ9" i="1" s="1"/>
  <c r="AK9" i="1" s="1"/>
  <c r="AI8" i="1"/>
  <c r="AJ8" i="1" s="1"/>
  <c r="AK8" i="1" s="1"/>
  <c r="AI6" i="1"/>
  <c r="AJ6" i="1" s="1"/>
  <c r="AK6" i="1" s="1"/>
  <c r="AE37" i="1"/>
  <c r="AF37" i="1" s="1"/>
  <c r="AG37" i="1" s="1"/>
  <c r="AE36" i="1"/>
  <c r="AF36" i="1" s="1"/>
  <c r="AG36" i="1" s="1"/>
  <c r="AE35" i="1"/>
  <c r="AF35" i="1" s="1"/>
  <c r="AG35" i="1" s="1"/>
  <c r="AE34" i="1"/>
  <c r="AF34" i="1" s="1"/>
  <c r="AG34" i="1" s="1"/>
  <c r="AE33" i="1"/>
  <c r="AF33" i="1" s="1"/>
  <c r="AG33" i="1" s="1"/>
  <c r="AE32" i="1"/>
  <c r="AF32" i="1" s="1"/>
  <c r="AG32" i="1" s="1"/>
  <c r="AE31" i="1"/>
  <c r="AF31" i="1" s="1"/>
  <c r="AG31" i="1" s="1"/>
  <c r="AE30" i="1"/>
  <c r="AF30" i="1" s="1"/>
  <c r="AG30" i="1" s="1"/>
  <c r="AE29" i="1"/>
  <c r="AF29" i="1" s="1"/>
  <c r="AG29" i="1" s="1"/>
  <c r="AE28" i="1"/>
  <c r="AF28" i="1" s="1"/>
  <c r="AG28" i="1" s="1"/>
  <c r="AE27" i="1"/>
  <c r="AF27" i="1" s="1"/>
  <c r="AG27" i="1" s="1"/>
  <c r="AE26" i="1"/>
  <c r="AF26" i="1" s="1"/>
  <c r="AG26" i="1" s="1"/>
  <c r="AE25" i="1"/>
  <c r="AF25" i="1" s="1"/>
  <c r="AG25" i="1" s="1"/>
  <c r="AE24" i="1"/>
  <c r="AF24" i="1" s="1"/>
  <c r="AG24" i="1" s="1"/>
  <c r="AE23" i="1"/>
  <c r="AF23" i="1" s="1"/>
  <c r="AG23" i="1" s="1"/>
  <c r="AE22" i="1"/>
  <c r="AF22" i="1" s="1"/>
  <c r="AG22" i="1" s="1"/>
  <c r="AE21" i="1"/>
  <c r="AF21" i="1" s="1"/>
  <c r="AG21" i="1" s="1"/>
  <c r="AE20" i="1"/>
  <c r="AF20" i="1" s="1"/>
  <c r="AG20" i="1" s="1"/>
  <c r="AE19" i="1"/>
  <c r="AF19" i="1" s="1"/>
  <c r="AG19" i="1" s="1"/>
  <c r="AE18" i="1"/>
  <c r="AF18" i="1" s="1"/>
  <c r="AG18" i="1" s="1"/>
  <c r="AE17" i="1"/>
  <c r="AF17" i="1" s="1"/>
  <c r="AG17" i="1" s="1"/>
  <c r="AE16" i="1"/>
  <c r="AF16" i="1" s="1"/>
  <c r="AG16" i="1" s="1"/>
  <c r="AE15" i="1"/>
  <c r="AF15" i="1" s="1"/>
  <c r="AG15" i="1" s="1"/>
  <c r="AE14" i="1"/>
  <c r="AF14" i="1" s="1"/>
  <c r="AG14" i="1" s="1"/>
  <c r="AE13" i="1"/>
  <c r="AF13" i="1" s="1"/>
  <c r="AG13" i="1" s="1"/>
  <c r="AE12" i="1"/>
  <c r="AF12" i="1" s="1"/>
  <c r="AG12" i="1" s="1"/>
  <c r="AE11" i="1"/>
  <c r="AF11" i="1" s="1"/>
  <c r="AG11" i="1" s="1"/>
  <c r="AE10" i="1"/>
  <c r="AF10" i="1" s="1"/>
  <c r="AG10" i="1" s="1"/>
  <c r="AE9" i="1"/>
  <c r="AF9" i="1" s="1"/>
  <c r="AG9" i="1" s="1"/>
  <c r="AE8" i="1"/>
  <c r="AF8" i="1" s="1"/>
  <c r="AG8" i="1" s="1"/>
  <c r="AE7" i="1"/>
  <c r="AF7" i="1" s="1"/>
  <c r="AG7" i="1" s="1"/>
  <c r="AE6" i="1"/>
  <c r="AF6" i="1" s="1"/>
  <c r="AG6" i="1" s="1"/>
  <c r="Z7" i="1"/>
  <c r="AA7" i="1" s="1"/>
  <c r="AB7" i="1" s="1"/>
  <c r="AC7" i="1" s="1"/>
  <c r="Z8" i="1"/>
  <c r="AA8" i="1"/>
  <c r="AB8" i="1" s="1"/>
  <c r="AC8" i="1" s="1"/>
  <c r="Z9" i="1"/>
  <c r="AA9" i="1"/>
  <c r="AB9" i="1" s="1"/>
  <c r="AC9" i="1" s="1"/>
  <c r="Z10" i="1"/>
  <c r="AA10" i="1"/>
  <c r="AB10" i="1" s="1"/>
  <c r="AC10" i="1" s="1"/>
  <c r="Z11" i="1"/>
  <c r="AA11" i="1"/>
  <c r="AB11" i="1" s="1"/>
  <c r="AC11" i="1" s="1"/>
  <c r="Z12" i="1"/>
  <c r="AA12" i="1"/>
  <c r="AB12" i="1" s="1"/>
  <c r="AC12" i="1" s="1"/>
  <c r="Z13" i="1"/>
  <c r="AA13" i="1"/>
  <c r="AB13" i="1" s="1"/>
  <c r="AC13" i="1" s="1"/>
  <c r="Z14" i="1"/>
  <c r="AA14" i="1"/>
  <c r="AB14" i="1" s="1"/>
  <c r="AC14" i="1" s="1"/>
  <c r="Z15" i="1"/>
  <c r="AA15" i="1"/>
  <c r="AB15" i="1" s="1"/>
  <c r="AC15" i="1" s="1"/>
  <c r="Z16" i="1"/>
  <c r="AA16" i="1"/>
  <c r="AB16" i="1" s="1"/>
  <c r="AC16" i="1" s="1"/>
  <c r="Z17" i="1"/>
  <c r="AA17" i="1"/>
  <c r="AB17" i="1" s="1"/>
  <c r="AC17" i="1" s="1"/>
  <c r="Z18" i="1"/>
  <c r="AA18" i="1"/>
  <c r="AB18" i="1" s="1"/>
  <c r="AC18" i="1" s="1"/>
  <c r="Z19" i="1"/>
  <c r="AA19" i="1"/>
  <c r="AB19" i="1" s="1"/>
  <c r="AC19" i="1" s="1"/>
  <c r="Z20" i="1"/>
  <c r="AA20" i="1"/>
  <c r="AB20" i="1" s="1"/>
  <c r="AC20" i="1" s="1"/>
  <c r="Z21" i="1"/>
  <c r="AA21" i="1"/>
  <c r="AB21" i="1" s="1"/>
  <c r="AC21" i="1" s="1"/>
  <c r="Z22" i="1"/>
  <c r="AA22" i="1"/>
  <c r="AB22" i="1" s="1"/>
  <c r="AC22" i="1" s="1"/>
  <c r="Z23" i="1"/>
  <c r="AA23" i="1"/>
  <c r="AB23" i="1" s="1"/>
  <c r="AC23" i="1" s="1"/>
  <c r="Z24" i="1"/>
  <c r="AA24" i="1"/>
  <c r="AB24" i="1" s="1"/>
  <c r="AC24" i="1" s="1"/>
  <c r="Z25" i="1"/>
  <c r="AA25" i="1"/>
  <c r="AB25" i="1" s="1"/>
  <c r="AC25" i="1" s="1"/>
  <c r="Z26" i="1"/>
  <c r="AA26" i="1"/>
  <c r="AB26" i="1" s="1"/>
  <c r="AC26" i="1" s="1"/>
  <c r="Z27" i="1"/>
  <c r="AA27" i="1"/>
  <c r="AB27" i="1" s="1"/>
  <c r="AC27" i="1" s="1"/>
  <c r="Z28" i="1"/>
  <c r="AA28" i="1"/>
  <c r="AB28" i="1" s="1"/>
  <c r="AC28" i="1" s="1"/>
  <c r="Z29" i="1"/>
  <c r="AA29" i="1"/>
  <c r="AB29" i="1" s="1"/>
  <c r="AC29" i="1" s="1"/>
  <c r="Z30" i="1"/>
  <c r="AA30" i="1"/>
  <c r="AB30" i="1" s="1"/>
  <c r="AC30" i="1" s="1"/>
  <c r="Z31" i="1"/>
  <c r="AA31" i="1"/>
  <c r="AB31" i="1" s="1"/>
  <c r="AC31" i="1" s="1"/>
  <c r="Z32" i="1"/>
  <c r="AA32" i="1"/>
  <c r="AB32" i="1" s="1"/>
  <c r="AC32" i="1" s="1"/>
  <c r="Z33" i="1"/>
  <c r="AA33" i="1"/>
  <c r="AB33" i="1" s="1"/>
  <c r="AC33" i="1" s="1"/>
  <c r="Z34" i="1"/>
  <c r="AA34" i="1"/>
  <c r="AB34" i="1" s="1"/>
  <c r="AC34" i="1" s="1"/>
  <c r="Z35" i="1"/>
  <c r="AA35" i="1"/>
  <c r="AB35" i="1" s="1"/>
  <c r="AC35" i="1" s="1"/>
  <c r="Z36" i="1"/>
  <c r="AA36" i="1"/>
  <c r="AB36" i="1" s="1"/>
  <c r="AC36" i="1" s="1"/>
  <c r="Z37" i="1"/>
  <c r="AA37" i="1"/>
  <c r="AB37" i="1" s="1"/>
  <c r="AC37" i="1" s="1"/>
  <c r="AC6" i="1"/>
  <c r="AB6" i="1"/>
  <c r="AA6" i="1"/>
  <c r="N10" i="1"/>
  <c r="N14" i="1"/>
  <c r="N18" i="1"/>
  <c r="N26" i="1"/>
  <c r="N30" i="1"/>
  <c r="N34" i="1"/>
  <c r="M10" i="1"/>
  <c r="M14" i="1"/>
  <c r="M18" i="1"/>
  <c r="M22" i="1"/>
  <c r="M26" i="1"/>
  <c r="M30" i="1"/>
  <c r="M34" i="1"/>
  <c r="M6" i="1"/>
  <c r="L37" i="1"/>
  <c r="M37" i="1" s="1"/>
  <c r="L36" i="1"/>
  <c r="M36" i="1" s="1"/>
  <c r="L35" i="1"/>
  <c r="M35" i="1" s="1"/>
  <c r="L33" i="1"/>
  <c r="M33" i="1" s="1"/>
  <c r="L32" i="1"/>
  <c r="M32" i="1" s="1"/>
  <c r="L31" i="1"/>
  <c r="M31" i="1" s="1"/>
  <c r="L29" i="1"/>
  <c r="M29" i="1" s="1"/>
  <c r="L28" i="1"/>
  <c r="M28" i="1" s="1"/>
  <c r="L27" i="1"/>
  <c r="M27" i="1" s="1"/>
  <c r="L25" i="1"/>
  <c r="M25" i="1" s="1"/>
  <c r="L24" i="1"/>
  <c r="M24" i="1" s="1"/>
  <c r="L23" i="1"/>
  <c r="M23" i="1" s="1"/>
  <c r="L21" i="1"/>
  <c r="M21" i="1" s="1"/>
  <c r="L20" i="1"/>
  <c r="M20" i="1" s="1"/>
  <c r="L19" i="1"/>
  <c r="M19" i="1" s="1"/>
  <c r="L17" i="1"/>
  <c r="M17" i="1" s="1"/>
  <c r="L16" i="1"/>
  <c r="M16" i="1" s="1"/>
  <c r="L15" i="1"/>
  <c r="M15" i="1" s="1"/>
  <c r="L13" i="1"/>
  <c r="M13" i="1" s="1"/>
  <c r="L12" i="1"/>
  <c r="M12" i="1" s="1"/>
  <c r="L11" i="1"/>
  <c r="M11" i="1" s="1"/>
  <c r="L9" i="1"/>
  <c r="M9" i="1" s="1"/>
  <c r="L8" i="1"/>
  <c r="M8" i="1" s="1"/>
  <c r="L7" i="1"/>
  <c r="M7" i="1" s="1"/>
  <c r="K34" i="1"/>
  <c r="K36" i="1" s="1"/>
  <c r="N36" i="1" s="1"/>
  <c r="K30" i="1"/>
  <c r="K33" i="1" s="1"/>
  <c r="N33" i="1" s="1"/>
  <c r="K26" i="1"/>
  <c r="K28" i="1" s="1"/>
  <c r="N28" i="1" s="1"/>
  <c r="K22" i="1"/>
  <c r="K25" i="1" s="1"/>
  <c r="N25" i="1" s="1"/>
  <c r="K18" i="1"/>
  <c r="K20" i="1" s="1"/>
  <c r="N20" i="1" s="1"/>
  <c r="K14" i="1"/>
  <c r="K17" i="1" s="1"/>
  <c r="N17" i="1" s="1"/>
  <c r="K10" i="1"/>
  <c r="K11" i="1" s="1"/>
  <c r="N11" i="1" s="1"/>
  <c r="K6" i="1"/>
  <c r="K9" i="1" s="1"/>
  <c r="N9" i="1" s="1"/>
  <c r="K13" i="1"/>
  <c r="N13" i="1" s="1"/>
  <c r="J37" i="1"/>
  <c r="J33" i="1"/>
  <c r="J29" i="1"/>
  <c r="J25" i="1"/>
  <c r="J21" i="1"/>
  <c r="J17" i="1"/>
  <c r="J13" i="1"/>
  <c r="J9" i="1"/>
  <c r="Z6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Q10" i="1"/>
  <c r="R10" i="1"/>
  <c r="Q11" i="1"/>
  <c r="R11" i="1"/>
  <c r="Q12" i="1"/>
  <c r="R12" i="1"/>
  <c r="Q13" i="1"/>
  <c r="R13" i="1"/>
  <c r="P13" i="1"/>
  <c r="P12" i="1"/>
  <c r="P11" i="1"/>
  <c r="P10" i="1"/>
  <c r="S9" i="1"/>
  <c r="T9" i="1" s="1"/>
  <c r="S8" i="1"/>
  <c r="S28" i="1" s="1"/>
  <c r="S7" i="1"/>
  <c r="S15" i="1" s="1"/>
  <c r="S6" i="1"/>
  <c r="T6" i="1" s="1"/>
  <c r="D10" i="1"/>
  <c r="D11" i="1" s="1"/>
  <c r="I10" i="1"/>
  <c r="U10" i="1" s="1"/>
  <c r="C11" i="1"/>
  <c r="F11" i="1"/>
  <c r="G11" i="1"/>
  <c r="H11" i="1"/>
  <c r="C12" i="1"/>
  <c r="F12" i="1"/>
  <c r="G12" i="1"/>
  <c r="H12" i="1"/>
  <c r="C13" i="1"/>
  <c r="F13" i="1"/>
  <c r="G13" i="1"/>
  <c r="H13" i="1"/>
  <c r="I34" i="1"/>
  <c r="I35" i="1" s="1"/>
  <c r="I30" i="1"/>
  <c r="I31" i="1" s="1"/>
  <c r="I26" i="1"/>
  <c r="I27" i="1" s="1"/>
  <c r="I22" i="1"/>
  <c r="I25" i="1" s="1"/>
  <c r="I18" i="1"/>
  <c r="I20" i="1" s="1"/>
  <c r="I14" i="1"/>
  <c r="I17" i="1" s="1"/>
  <c r="I6" i="1"/>
  <c r="I9" i="1" s="1"/>
  <c r="F37" i="1"/>
  <c r="F36" i="1"/>
  <c r="F35" i="1"/>
  <c r="F33" i="1"/>
  <c r="F32" i="1"/>
  <c r="F31" i="1"/>
  <c r="F29" i="1"/>
  <c r="F28" i="1"/>
  <c r="F27" i="1"/>
  <c r="F25" i="1"/>
  <c r="F24" i="1"/>
  <c r="F23" i="1"/>
  <c r="F21" i="1"/>
  <c r="F20" i="1"/>
  <c r="F19" i="1"/>
  <c r="F17" i="1"/>
  <c r="F16" i="1"/>
  <c r="F15" i="1"/>
  <c r="F9" i="1"/>
  <c r="F8" i="1"/>
  <c r="F7" i="1"/>
  <c r="H37" i="1"/>
  <c r="G37" i="1"/>
  <c r="C37" i="1"/>
  <c r="H36" i="1"/>
  <c r="G36" i="1"/>
  <c r="C36" i="1"/>
  <c r="H35" i="1"/>
  <c r="G35" i="1"/>
  <c r="C35" i="1"/>
  <c r="H33" i="1"/>
  <c r="G33" i="1"/>
  <c r="C33" i="1"/>
  <c r="H32" i="1"/>
  <c r="G32" i="1"/>
  <c r="C32" i="1"/>
  <c r="H31" i="1"/>
  <c r="G31" i="1"/>
  <c r="C31" i="1"/>
  <c r="H29" i="1"/>
  <c r="G29" i="1"/>
  <c r="C29" i="1"/>
  <c r="H28" i="1"/>
  <c r="G28" i="1"/>
  <c r="C28" i="1"/>
  <c r="H27" i="1"/>
  <c r="G27" i="1"/>
  <c r="C27" i="1"/>
  <c r="H25" i="1"/>
  <c r="G25" i="1"/>
  <c r="C25" i="1"/>
  <c r="H24" i="1"/>
  <c r="G24" i="1"/>
  <c r="C24" i="1"/>
  <c r="H23" i="1"/>
  <c r="G23" i="1"/>
  <c r="C23" i="1"/>
  <c r="H21" i="1"/>
  <c r="G21" i="1"/>
  <c r="C21" i="1"/>
  <c r="H20" i="1"/>
  <c r="G20" i="1"/>
  <c r="C20" i="1"/>
  <c r="H19" i="1"/>
  <c r="G19" i="1"/>
  <c r="C19" i="1"/>
  <c r="H17" i="1"/>
  <c r="G17" i="1"/>
  <c r="C17" i="1"/>
  <c r="H16" i="1"/>
  <c r="G16" i="1"/>
  <c r="C16" i="1"/>
  <c r="H15" i="1"/>
  <c r="G15" i="1"/>
  <c r="C15" i="1"/>
  <c r="D14" i="1"/>
  <c r="D15" i="1" s="1"/>
  <c r="C8" i="1"/>
  <c r="G8" i="1"/>
  <c r="H8" i="1"/>
  <c r="C9" i="1"/>
  <c r="G9" i="1"/>
  <c r="H9" i="1"/>
  <c r="G7" i="1"/>
  <c r="H7" i="1"/>
  <c r="C7" i="1"/>
  <c r="D18" i="1"/>
  <c r="D22" i="1"/>
  <c r="D26" i="1"/>
  <c r="D30" i="1"/>
  <c r="E30" i="1" s="1"/>
  <c r="V30" i="1" s="1"/>
  <c r="D34" i="1"/>
  <c r="E34" i="1" s="1"/>
  <c r="V34" i="1" s="1"/>
  <c r="D6" i="1"/>
  <c r="K21" i="7" l="1"/>
  <c r="N21" i="7" s="1"/>
  <c r="N18" i="7"/>
  <c r="K20" i="7"/>
  <c r="N20" i="7" s="1"/>
  <c r="T33" i="7"/>
  <c r="E6" i="7"/>
  <c r="D8" i="7"/>
  <c r="AA20" i="7"/>
  <c r="AB20" i="7" s="1"/>
  <c r="AC20" i="7" s="1"/>
  <c r="AI20" i="7"/>
  <c r="AJ20" i="7" s="1"/>
  <c r="AK20" i="7" s="1"/>
  <c r="K13" i="7"/>
  <c r="N13" i="7" s="1"/>
  <c r="N10" i="7"/>
  <c r="K12" i="7"/>
  <c r="N12" i="7" s="1"/>
  <c r="I8" i="7"/>
  <c r="I9" i="7"/>
  <c r="I7" i="7"/>
  <c r="U7" i="7" s="1"/>
  <c r="S34" i="7"/>
  <c r="T34" i="7" s="1"/>
  <c r="S26" i="7"/>
  <c r="T26" i="7" s="1"/>
  <c r="S30" i="7"/>
  <c r="T30" i="7" s="1"/>
  <c r="S22" i="7"/>
  <c r="T22" i="7" s="1"/>
  <c r="S18" i="7"/>
  <c r="T18" i="7" s="1"/>
  <c r="S10" i="7"/>
  <c r="D9" i="7"/>
  <c r="T12" i="7"/>
  <c r="W12" i="7" s="1"/>
  <c r="X12" i="7" s="1"/>
  <c r="AI12" i="7"/>
  <c r="AJ12" i="7" s="1"/>
  <c r="AK12" i="7" s="1"/>
  <c r="T14" i="7"/>
  <c r="U21" i="7"/>
  <c r="I27" i="7"/>
  <c r="U27" i="7" s="1"/>
  <c r="I29" i="7"/>
  <c r="U29" i="7" s="1"/>
  <c r="U26" i="7"/>
  <c r="I28" i="7"/>
  <c r="U9" i="7"/>
  <c r="AE12" i="7"/>
  <c r="AF12" i="7" s="1"/>
  <c r="AG12" i="7" s="1"/>
  <c r="V14" i="7"/>
  <c r="E17" i="7"/>
  <c r="V17" i="7" s="1"/>
  <c r="E16" i="7"/>
  <c r="V16" i="7" s="1"/>
  <c r="K9" i="7"/>
  <c r="N9" i="7" s="1"/>
  <c r="K7" i="7"/>
  <c r="N7" i="7" s="1"/>
  <c r="K8" i="7"/>
  <c r="N8" i="7" s="1"/>
  <c r="T6" i="7"/>
  <c r="W15" i="7"/>
  <c r="U8" i="7"/>
  <c r="T10" i="7"/>
  <c r="K11" i="7"/>
  <c r="N11" i="7" s="1"/>
  <c r="U13" i="7"/>
  <c r="K19" i="7"/>
  <c r="N19" i="7" s="1"/>
  <c r="AE20" i="7"/>
  <c r="AF20" i="7" s="1"/>
  <c r="AG20" i="7" s="1"/>
  <c r="N37" i="7"/>
  <c r="S32" i="7"/>
  <c r="T32" i="7" s="1"/>
  <c r="S24" i="7"/>
  <c r="T24" i="7" s="1"/>
  <c r="S36" i="7"/>
  <c r="S28" i="7"/>
  <c r="T28" i="7" s="1"/>
  <c r="V10" i="7"/>
  <c r="D11" i="7"/>
  <c r="S13" i="7"/>
  <c r="T13" i="7" s="1"/>
  <c r="I16" i="7"/>
  <c r="U16" i="7" s="1"/>
  <c r="D17" i="7"/>
  <c r="V18" i="7"/>
  <c r="D19" i="7"/>
  <c r="S21" i="7"/>
  <c r="T21" i="7" s="1"/>
  <c r="W21" i="7" s="1"/>
  <c r="AI21" i="7" s="1"/>
  <c r="AJ21" i="7" s="1"/>
  <c r="AK21" i="7" s="1"/>
  <c r="D25" i="7"/>
  <c r="D24" i="7"/>
  <c r="E22" i="7"/>
  <c r="D23" i="7"/>
  <c r="D33" i="7"/>
  <c r="D32" i="7"/>
  <c r="E30" i="7"/>
  <c r="T36" i="7"/>
  <c r="E11" i="7"/>
  <c r="V11" i="7" s="1"/>
  <c r="K15" i="7"/>
  <c r="N15" i="7" s="1"/>
  <c r="S16" i="7"/>
  <c r="T16" i="7" s="1"/>
  <c r="E19" i="7"/>
  <c r="V19" i="7" s="1"/>
  <c r="D20" i="7"/>
  <c r="I25" i="7"/>
  <c r="U25" i="7" s="1"/>
  <c r="U22" i="7"/>
  <c r="I24" i="7"/>
  <c r="U24" i="7" s="1"/>
  <c r="I23" i="7"/>
  <c r="U23" i="7" s="1"/>
  <c r="T27" i="7"/>
  <c r="S31" i="7"/>
  <c r="S23" i="7"/>
  <c r="T23" i="7" s="1"/>
  <c r="S37" i="7"/>
  <c r="T37" i="7" s="1"/>
  <c r="S29" i="7"/>
  <c r="T29" i="7" s="1"/>
  <c r="S11" i="7"/>
  <c r="T11" i="7" s="1"/>
  <c r="S17" i="7"/>
  <c r="T17" i="7" s="1"/>
  <c r="W17" i="7" s="1"/>
  <c r="S19" i="7"/>
  <c r="T19" i="7" s="1"/>
  <c r="N23" i="7"/>
  <c r="S25" i="7"/>
  <c r="T25" i="7" s="1"/>
  <c r="U28" i="7"/>
  <c r="N31" i="7"/>
  <c r="T31" i="7"/>
  <c r="I35" i="7"/>
  <c r="U35" i="7" s="1"/>
  <c r="I37" i="7"/>
  <c r="U37" i="7" s="1"/>
  <c r="U34" i="7"/>
  <c r="S35" i="7"/>
  <c r="T35" i="7" s="1"/>
  <c r="N22" i="7"/>
  <c r="K25" i="7"/>
  <c r="N25" i="7" s="1"/>
  <c r="K27" i="7"/>
  <c r="N27" i="7" s="1"/>
  <c r="N30" i="7"/>
  <c r="I31" i="7"/>
  <c r="U31" i="7" s="1"/>
  <c r="K33" i="7"/>
  <c r="N33" i="7" s="1"/>
  <c r="K35" i="7"/>
  <c r="N35" i="7" s="1"/>
  <c r="D27" i="7"/>
  <c r="K28" i="7"/>
  <c r="N28" i="7" s="1"/>
  <c r="I32" i="7"/>
  <c r="U32" i="7" s="1"/>
  <c r="D35" i="7"/>
  <c r="K36" i="7"/>
  <c r="N36" i="7" s="1"/>
  <c r="E26" i="7"/>
  <c r="N26" i="7"/>
  <c r="U30" i="7"/>
  <c r="E34" i="7"/>
  <c r="N34" i="7"/>
  <c r="U8" i="6"/>
  <c r="W13" i="6"/>
  <c r="X13" i="6" s="1"/>
  <c r="N9" i="6"/>
  <c r="W7" i="6"/>
  <c r="E8" i="6"/>
  <c r="V8" i="6" s="1"/>
  <c r="W8" i="6" s="1"/>
  <c r="E9" i="6"/>
  <c r="V9" i="6" s="1"/>
  <c r="E7" i="6"/>
  <c r="V7" i="6" s="1"/>
  <c r="V6" i="6"/>
  <c r="W12" i="6"/>
  <c r="X12" i="6" s="1"/>
  <c r="S34" i="6"/>
  <c r="T34" i="6" s="1"/>
  <c r="S26" i="6"/>
  <c r="T26" i="6" s="1"/>
  <c r="S30" i="6"/>
  <c r="T30" i="6" s="1"/>
  <c r="S22" i="6"/>
  <c r="T22" i="6" s="1"/>
  <c r="S18" i="6"/>
  <c r="T18" i="6" s="1"/>
  <c r="S14" i="6"/>
  <c r="T14" i="6" s="1"/>
  <c r="I7" i="6"/>
  <c r="U7" i="6" s="1"/>
  <c r="K8" i="6"/>
  <c r="N8" i="6" s="1"/>
  <c r="S32" i="6"/>
  <c r="T32" i="6" s="1"/>
  <c r="S24" i="6"/>
  <c r="T24" i="6" s="1"/>
  <c r="S36" i="6"/>
  <c r="T36" i="6" s="1"/>
  <c r="S28" i="6"/>
  <c r="T28" i="6" s="1"/>
  <c r="S16" i="6"/>
  <c r="T16" i="6" s="1"/>
  <c r="S20" i="6"/>
  <c r="T20" i="6" s="1"/>
  <c r="I9" i="6"/>
  <c r="U9" i="6" s="1"/>
  <c r="W9" i="6" s="1"/>
  <c r="V10" i="6"/>
  <c r="D11" i="6"/>
  <c r="K12" i="6"/>
  <c r="N12" i="6" s="1"/>
  <c r="D17" i="6"/>
  <c r="D16" i="6"/>
  <c r="E14" i="6"/>
  <c r="D15" i="6"/>
  <c r="I19" i="6"/>
  <c r="U19" i="6" s="1"/>
  <c r="I21" i="6"/>
  <c r="U21" i="6" s="1"/>
  <c r="U18" i="6"/>
  <c r="S19" i="6"/>
  <c r="N29" i="6"/>
  <c r="S27" i="6"/>
  <c r="U28" i="6"/>
  <c r="S31" i="6"/>
  <c r="U32" i="6"/>
  <c r="K11" i="6"/>
  <c r="N11" i="6" s="1"/>
  <c r="N10" i="6"/>
  <c r="S10" i="6"/>
  <c r="T10" i="6" s="1"/>
  <c r="W10" i="6" s="1"/>
  <c r="E11" i="6"/>
  <c r="V11" i="6" s="1"/>
  <c r="D12" i="6"/>
  <c r="I17" i="6"/>
  <c r="U17" i="6" s="1"/>
  <c r="U14" i="6"/>
  <c r="I15" i="6"/>
  <c r="U15" i="6" s="1"/>
  <c r="T17" i="6"/>
  <c r="I20" i="6"/>
  <c r="U20" i="6" s="1"/>
  <c r="T21" i="6"/>
  <c r="U6" i="6"/>
  <c r="W6" i="6" s="1"/>
  <c r="K7" i="6"/>
  <c r="N7" i="6" s="1"/>
  <c r="S37" i="6"/>
  <c r="S21" i="6"/>
  <c r="S33" i="6"/>
  <c r="S29" i="6"/>
  <c r="S25" i="6"/>
  <c r="S11" i="6"/>
  <c r="T11" i="6" s="1"/>
  <c r="W11" i="6" s="1"/>
  <c r="AI13" i="6"/>
  <c r="AJ13" i="6" s="1"/>
  <c r="AK13" i="6" s="1"/>
  <c r="S15" i="6"/>
  <c r="T15" i="6" s="1"/>
  <c r="U16" i="6"/>
  <c r="N16" i="6"/>
  <c r="T19" i="6"/>
  <c r="T35" i="6"/>
  <c r="N14" i="6"/>
  <c r="K17" i="6"/>
  <c r="N17" i="6" s="1"/>
  <c r="K19" i="6"/>
  <c r="N19" i="6" s="1"/>
  <c r="D19" i="6"/>
  <c r="K20" i="6"/>
  <c r="N20" i="6" s="1"/>
  <c r="D24" i="6"/>
  <c r="E22" i="6"/>
  <c r="D23" i="6"/>
  <c r="T23" i="6"/>
  <c r="D28" i="6"/>
  <c r="E26" i="6"/>
  <c r="D27" i="6"/>
  <c r="T27" i="6"/>
  <c r="D32" i="6"/>
  <c r="E30" i="6"/>
  <c r="D31" i="6"/>
  <c r="T31" i="6"/>
  <c r="I35" i="6"/>
  <c r="U35" i="6" s="1"/>
  <c r="I37" i="6"/>
  <c r="U37" i="6" s="1"/>
  <c r="U34" i="6"/>
  <c r="T37" i="6"/>
  <c r="E18" i="6"/>
  <c r="N18" i="6"/>
  <c r="I25" i="6"/>
  <c r="U25" i="6" s="1"/>
  <c r="U22" i="6"/>
  <c r="I23" i="6"/>
  <c r="U23" i="6" s="1"/>
  <c r="D25" i="6"/>
  <c r="T25" i="6"/>
  <c r="I27" i="6"/>
  <c r="U27" i="6" s="1"/>
  <c r="I29" i="6"/>
  <c r="U29" i="6" s="1"/>
  <c r="U26" i="6"/>
  <c r="D29" i="6"/>
  <c r="T29" i="6"/>
  <c r="I33" i="6"/>
  <c r="U33" i="6" s="1"/>
  <c r="U30" i="6"/>
  <c r="I31" i="6"/>
  <c r="U31" i="6" s="1"/>
  <c r="D33" i="6"/>
  <c r="T33" i="6"/>
  <c r="N37" i="6"/>
  <c r="I36" i="6"/>
  <c r="U36" i="6" s="1"/>
  <c r="N22" i="6"/>
  <c r="K25" i="6"/>
  <c r="N25" i="6" s="1"/>
  <c r="K27" i="6"/>
  <c r="N27" i="6" s="1"/>
  <c r="N30" i="6"/>
  <c r="K33" i="6"/>
  <c r="N33" i="6" s="1"/>
  <c r="K35" i="6"/>
  <c r="N35" i="6" s="1"/>
  <c r="D35" i="6"/>
  <c r="N26" i="6"/>
  <c r="E34" i="6"/>
  <c r="U8" i="5"/>
  <c r="U9" i="5"/>
  <c r="T12" i="5"/>
  <c r="E11" i="5"/>
  <c r="V11" i="5" s="1"/>
  <c r="U6" i="5"/>
  <c r="K7" i="5"/>
  <c r="N7" i="5" s="1"/>
  <c r="S35" i="5"/>
  <c r="S27" i="5"/>
  <c r="S15" i="5"/>
  <c r="T15" i="5" s="1"/>
  <c r="S19" i="5"/>
  <c r="I8" i="5"/>
  <c r="K9" i="5"/>
  <c r="N9" i="5" s="1"/>
  <c r="S37" i="5"/>
  <c r="T37" i="5" s="1"/>
  <c r="S33" i="5"/>
  <c r="T33" i="5" s="1"/>
  <c r="S25" i="5"/>
  <c r="T25" i="5" s="1"/>
  <c r="S21" i="5"/>
  <c r="T21" i="5" s="1"/>
  <c r="S13" i="5"/>
  <c r="T13" i="5" s="1"/>
  <c r="W13" i="5" s="1"/>
  <c r="X13" i="5" s="1"/>
  <c r="S29" i="5"/>
  <c r="T29" i="5" s="1"/>
  <c r="S17" i="5"/>
  <c r="S11" i="5"/>
  <c r="T11" i="5" s="1"/>
  <c r="W11" i="5" s="1"/>
  <c r="E12" i="5"/>
  <c r="V12" i="5" s="1"/>
  <c r="I12" i="5"/>
  <c r="U12" i="5" s="1"/>
  <c r="U15" i="5"/>
  <c r="S16" i="5"/>
  <c r="E20" i="5"/>
  <c r="V20" i="5" s="1"/>
  <c r="V18" i="5"/>
  <c r="E21" i="5"/>
  <c r="V21" i="5" s="1"/>
  <c r="S23" i="5"/>
  <c r="T23" i="5" s="1"/>
  <c r="AE13" i="5"/>
  <c r="AF13" i="5" s="1"/>
  <c r="AG13" i="5" s="1"/>
  <c r="T27" i="5"/>
  <c r="E6" i="5"/>
  <c r="N6" i="5"/>
  <c r="D7" i="5"/>
  <c r="T7" i="5"/>
  <c r="T9" i="5"/>
  <c r="U10" i="5"/>
  <c r="K11" i="5"/>
  <c r="N11" i="5" s="1"/>
  <c r="K17" i="5"/>
  <c r="N17" i="5" s="1"/>
  <c r="N14" i="5"/>
  <c r="K16" i="5"/>
  <c r="N16" i="5" s="1"/>
  <c r="E19" i="5"/>
  <c r="V19" i="5" s="1"/>
  <c r="U21" i="5"/>
  <c r="S34" i="5"/>
  <c r="S26" i="5"/>
  <c r="S30" i="5"/>
  <c r="T30" i="5" s="1"/>
  <c r="S14" i="5"/>
  <c r="T14" i="5" s="1"/>
  <c r="S22" i="5"/>
  <c r="T22" i="5" s="1"/>
  <c r="I7" i="5"/>
  <c r="U7" i="5" s="1"/>
  <c r="S32" i="5"/>
  <c r="S24" i="5"/>
  <c r="T24" i="5" s="1"/>
  <c r="S36" i="5"/>
  <c r="S28" i="5"/>
  <c r="T28" i="5" s="1"/>
  <c r="S20" i="5"/>
  <c r="T20" i="5" s="1"/>
  <c r="W20" i="5" s="1"/>
  <c r="X20" i="5" s="1"/>
  <c r="V10" i="5"/>
  <c r="D11" i="5"/>
  <c r="K12" i="5"/>
  <c r="N12" i="5" s="1"/>
  <c r="T16" i="5"/>
  <c r="T17" i="5"/>
  <c r="N19" i="5"/>
  <c r="T18" i="5"/>
  <c r="T19" i="5"/>
  <c r="W19" i="5" s="1"/>
  <c r="AA20" i="5"/>
  <c r="AB20" i="5" s="1"/>
  <c r="D15" i="5"/>
  <c r="K20" i="5"/>
  <c r="N20" i="5" s="1"/>
  <c r="E25" i="5"/>
  <c r="V25" i="5" s="1"/>
  <c r="V22" i="5"/>
  <c r="D28" i="5"/>
  <c r="E26" i="5"/>
  <c r="D29" i="5"/>
  <c r="D27" i="5"/>
  <c r="K28" i="5"/>
  <c r="N28" i="5" s="1"/>
  <c r="D36" i="5"/>
  <c r="E34" i="5"/>
  <c r="D37" i="5"/>
  <c r="D35" i="5"/>
  <c r="T35" i="5"/>
  <c r="U37" i="5"/>
  <c r="E14" i="5"/>
  <c r="I15" i="5"/>
  <c r="D16" i="5"/>
  <c r="U18" i="5"/>
  <c r="AI20" i="5"/>
  <c r="AJ20" i="5" s="1"/>
  <c r="I21" i="5"/>
  <c r="U23" i="5"/>
  <c r="E24" i="5"/>
  <c r="V24" i="5" s="1"/>
  <c r="I24" i="5"/>
  <c r="U24" i="5" s="1"/>
  <c r="T26" i="5"/>
  <c r="E33" i="5"/>
  <c r="V33" i="5" s="1"/>
  <c r="V30" i="5"/>
  <c r="U31" i="5"/>
  <c r="W31" i="5" s="1"/>
  <c r="E32" i="5"/>
  <c r="V32" i="5" s="1"/>
  <c r="T34" i="5"/>
  <c r="T36" i="5"/>
  <c r="D19" i="5"/>
  <c r="AE20" i="5"/>
  <c r="AF20" i="5" s="1"/>
  <c r="K23" i="5"/>
  <c r="N23" i="5" s="1"/>
  <c r="K24" i="5"/>
  <c r="N24" i="5" s="1"/>
  <c r="U22" i="5"/>
  <c r="K25" i="5"/>
  <c r="N25" i="5" s="1"/>
  <c r="K29" i="5"/>
  <c r="N29" i="5" s="1"/>
  <c r="N26" i="5"/>
  <c r="U29" i="5"/>
  <c r="I33" i="5"/>
  <c r="U33" i="5" s="1"/>
  <c r="U30" i="5"/>
  <c r="T32" i="5"/>
  <c r="N33" i="5"/>
  <c r="K37" i="5"/>
  <c r="N37" i="5" s="1"/>
  <c r="N34" i="5"/>
  <c r="K36" i="5"/>
  <c r="N36" i="5" s="1"/>
  <c r="K35" i="5"/>
  <c r="N35" i="5" s="1"/>
  <c r="I28" i="5"/>
  <c r="U28" i="5" s="1"/>
  <c r="K32" i="5"/>
  <c r="N32" i="5" s="1"/>
  <c r="I36" i="5"/>
  <c r="U36" i="5" s="1"/>
  <c r="N22" i="1"/>
  <c r="N6" i="1"/>
  <c r="K7" i="1"/>
  <c r="N7" i="1" s="1"/>
  <c r="K23" i="1"/>
  <c r="N23" i="1" s="1"/>
  <c r="K31" i="1"/>
  <c r="N31" i="1" s="1"/>
  <c r="K15" i="1"/>
  <c r="N15" i="1" s="1"/>
  <c r="U25" i="1"/>
  <c r="K16" i="1"/>
  <c r="N16" i="1" s="1"/>
  <c r="K32" i="1"/>
  <c r="N32" i="1" s="1"/>
  <c r="K12" i="1"/>
  <c r="N12" i="1" s="1"/>
  <c r="K37" i="1"/>
  <c r="N37" i="1" s="1"/>
  <c r="K27" i="1"/>
  <c r="N27" i="1" s="1"/>
  <c r="K29" i="1"/>
  <c r="N29" i="1" s="1"/>
  <c r="K24" i="1"/>
  <c r="N24" i="1" s="1"/>
  <c r="K21" i="1"/>
  <c r="N21" i="1" s="1"/>
  <c r="K35" i="1"/>
  <c r="N35" i="1" s="1"/>
  <c r="K19" i="1"/>
  <c r="N19" i="1" s="1"/>
  <c r="K8" i="1"/>
  <c r="N8" i="1" s="1"/>
  <c r="U31" i="1"/>
  <c r="J8" i="1"/>
  <c r="J12" i="1"/>
  <c r="J16" i="1"/>
  <c r="J20" i="1"/>
  <c r="J24" i="1"/>
  <c r="J28" i="1"/>
  <c r="J32" i="1"/>
  <c r="J36" i="1"/>
  <c r="J7" i="1"/>
  <c r="J11" i="1"/>
  <c r="J15" i="1"/>
  <c r="J19" i="1"/>
  <c r="J23" i="1"/>
  <c r="J27" i="1"/>
  <c r="J31" i="1"/>
  <c r="J35" i="1"/>
  <c r="I32" i="1"/>
  <c r="U32" i="1" s="1"/>
  <c r="U17" i="1"/>
  <c r="U9" i="1"/>
  <c r="I16" i="1"/>
  <c r="U16" i="1" s="1"/>
  <c r="S36" i="1"/>
  <c r="T36" i="1" s="1"/>
  <c r="I13" i="1"/>
  <c r="U13" i="1" s="1"/>
  <c r="S10" i="1"/>
  <c r="T15" i="1"/>
  <c r="S18" i="1"/>
  <c r="S26" i="1"/>
  <c r="T26" i="1" s="1"/>
  <c r="S34" i="1"/>
  <c r="U14" i="1"/>
  <c r="T8" i="1"/>
  <c r="S20" i="1"/>
  <c r="T20" i="1" s="1"/>
  <c r="U34" i="1"/>
  <c r="U20" i="1"/>
  <c r="U27" i="1"/>
  <c r="I12" i="1"/>
  <c r="U12" i="1" s="1"/>
  <c r="S16" i="1"/>
  <c r="T16" i="1" s="1"/>
  <c r="S24" i="1"/>
  <c r="T24" i="1" s="1"/>
  <c r="T28" i="1"/>
  <c r="S32" i="1"/>
  <c r="T32" i="1" s="1"/>
  <c r="E10" i="1"/>
  <c r="V10" i="1" s="1"/>
  <c r="S12" i="1"/>
  <c r="T12" i="1" s="1"/>
  <c r="U35" i="1"/>
  <c r="I11" i="1"/>
  <c r="U11" i="1" s="1"/>
  <c r="T10" i="1"/>
  <c r="W10" i="1" s="1"/>
  <c r="S14" i="1"/>
  <c r="T14" i="1" s="1"/>
  <c r="T18" i="1"/>
  <c r="S22" i="1"/>
  <c r="T22" i="1" s="1"/>
  <c r="S30" i="1"/>
  <c r="T30" i="1" s="1"/>
  <c r="T34" i="1"/>
  <c r="W34" i="1" s="1"/>
  <c r="X34" i="1" s="1"/>
  <c r="I21" i="1"/>
  <c r="U21" i="1" s="1"/>
  <c r="D12" i="1"/>
  <c r="S11" i="1"/>
  <c r="T11" i="1" s="1"/>
  <c r="U30" i="1"/>
  <c r="T7" i="1"/>
  <c r="E14" i="1"/>
  <c r="V14" i="1" s="1"/>
  <c r="S17" i="1"/>
  <c r="T17" i="1" s="1"/>
  <c r="S19" i="1"/>
  <c r="T19" i="1" s="1"/>
  <c r="S21" i="1"/>
  <c r="T21" i="1" s="1"/>
  <c r="S23" i="1"/>
  <c r="T23" i="1" s="1"/>
  <c r="S25" i="1"/>
  <c r="T25" i="1" s="1"/>
  <c r="S27" i="1"/>
  <c r="T27" i="1" s="1"/>
  <c r="S29" i="1"/>
  <c r="T29" i="1" s="1"/>
  <c r="S31" i="1"/>
  <c r="T31" i="1" s="1"/>
  <c r="S33" i="1"/>
  <c r="T33" i="1" s="1"/>
  <c r="S35" i="1"/>
  <c r="T35" i="1" s="1"/>
  <c r="S37" i="1"/>
  <c r="T37" i="1" s="1"/>
  <c r="U26" i="1"/>
  <c r="E18" i="1"/>
  <c r="V18" i="1" s="1"/>
  <c r="E26" i="1"/>
  <c r="V26" i="1" s="1"/>
  <c r="E35" i="1"/>
  <c r="V35" i="1" s="1"/>
  <c r="I28" i="1"/>
  <c r="U28" i="1" s="1"/>
  <c r="E31" i="1"/>
  <c r="V31" i="1" s="1"/>
  <c r="D13" i="1"/>
  <c r="S13" i="1"/>
  <c r="T13" i="1" s="1"/>
  <c r="U6" i="1"/>
  <c r="U22" i="1"/>
  <c r="U18" i="1"/>
  <c r="E6" i="1"/>
  <c r="E8" i="1" s="1"/>
  <c r="V8" i="1" s="1"/>
  <c r="E22" i="1"/>
  <c r="V22" i="1" s="1"/>
  <c r="I37" i="1"/>
  <c r="U37" i="1" s="1"/>
  <c r="I36" i="1"/>
  <c r="U36" i="1" s="1"/>
  <c r="I33" i="1"/>
  <c r="U33" i="1" s="1"/>
  <c r="I29" i="1"/>
  <c r="U29" i="1" s="1"/>
  <c r="I23" i="1"/>
  <c r="U23" i="1" s="1"/>
  <c r="I15" i="1"/>
  <c r="U15" i="1" s="1"/>
  <c r="E12" i="1"/>
  <c r="V12" i="1" s="1"/>
  <c r="I24" i="1"/>
  <c r="U24" i="1" s="1"/>
  <c r="I19" i="1"/>
  <c r="U19" i="1" s="1"/>
  <c r="I8" i="1"/>
  <c r="U8" i="1" s="1"/>
  <c r="I7" i="1"/>
  <c r="U7" i="1" s="1"/>
  <c r="D21" i="1"/>
  <c r="E36" i="1"/>
  <c r="V36" i="1" s="1"/>
  <c r="D37" i="1"/>
  <c r="D16" i="1"/>
  <c r="D27" i="1"/>
  <c r="D32" i="1"/>
  <c r="D17" i="1"/>
  <c r="D23" i="1"/>
  <c r="D28" i="1"/>
  <c r="E32" i="1"/>
  <c r="V32" i="1" s="1"/>
  <c r="D33" i="1"/>
  <c r="E37" i="1"/>
  <c r="V37" i="1" s="1"/>
  <c r="D7" i="1"/>
  <c r="D9" i="1"/>
  <c r="D19" i="1"/>
  <c r="D24" i="1"/>
  <c r="D29" i="1"/>
  <c r="E33" i="1"/>
  <c r="V33" i="1" s="1"/>
  <c r="D35" i="1"/>
  <c r="D8" i="1"/>
  <c r="D20" i="1"/>
  <c r="D25" i="1"/>
  <c r="D31" i="1"/>
  <c r="D36" i="1"/>
  <c r="W16" i="7" l="1"/>
  <c r="W13" i="7"/>
  <c r="AA12" i="7"/>
  <c r="AB12" i="7" s="1"/>
  <c r="AC12" i="7" s="1"/>
  <c r="W18" i="7"/>
  <c r="AI18" i="7" s="1"/>
  <c r="AJ18" i="7" s="1"/>
  <c r="AK18" i="7" s="1"/>
  <c r="W19" i="7"/>
  <c r="W14" i="7"/>
  <c r="W32" i="5"/>
  <c r="AE32" i="5" s="1"/>
  <c r="AF32" i="5" s="1"/>
  <c r="AG32" i="5" s="1"/>
  <c r="W24" i="5"/>
  <c r="W10" i="5"/>
  <c r="W22" i="5"/>
  <c r="X22" i="5" s="1"/>
  <c r="X16" i="7"/>
  <c r="AI16" i="7"/>
  <c r="AJ16" i="7" s="1"/>
  <c r="AK16" i="7" s="1"/>
  <c r="AA16" i="7"/>
  <c r="AB16" i="7" s="1"/>
  <c r="AC16" i="7" s="1"/>
  <c r="AE16" i="7"/>
  <c r="AF16" i="7" s="1"/>
  <c r="AG16" i="7" s="1"/>
  <c r="AE14" i="7"/>
  <c r="AF14" i="7" s="1"/>
  <c r="AG14" i="7" s="1"/>
  <c r="AI19" i="7"/>
  <c r="AJ19" i="7" s="1"/>
  <c r="AK19" i="7" s="1"/>
  <c r="AE19" i="7"/>
  <c r="AF19" i="7" s="1"/>
  <c r="AG19" i="7" s="1"/>
  <c r="AA19" i="7"/>
  <c r="AB19" i="7" s="1"/>
  <c r="AC19" i="7" s="1"/>
  <c r="X19" i="7"/>
  <c r="X21" i="7"/>
  <c r="AE21" i="7"/>
  <c r="AF21" i="7" s="1"/>
  <c r="AG21" i="7" s="1"/>
  <c r="AA21" i="7"/>
  <c r="AB21" i="7" s="1"/>
  <c r="AC21" i="7" s="1"/>
  <c r="AA14" i="7"/>
  <c r="AB14" i="7" s="1"/>
  <c r="AC14" i="7" s="1"/>
  <c r="W10" i="7"/>
  <c r="E27" i="7"/>
  <c r="V27" i="7" s="1"/>
  <c r="V26" i="7"/>
  <c r="E29" i="7"/>
  <c r="V29" i="7" s="1"/>
  <c r="W29" i="7" s="1"/>
  <c r="E28" i="7"/>
  <c r="V28" i="7" s="1"/>
  <c r="W28" i="7" s="1"/>
  <c r="AI17" i="7"/>
  <c r="AJ17" i="7" s="1"/>
  <c r="AK17" i="7" s="1"/>
  <c r="AE17" i="7"/>
  <c r="AF17" i="7" s="1"/>
  <c r="AG17" i="7" s="1"/>
  <c r="AA17" i="7"/>
  <c r="AB17" i="7" s="1"/>
  <c r="AC17" i="7" s="1"/>
  <c r="X17" i="7"/>
  <c r="E33" i="7"/>
  <c r="V33" i="7" s="1"/>
  <c r="W33" i="7" s="1"/>
  <c r="E32" i="7"/>
  <c r="V32" i="7" s="1"/>
  <c r="W32" i="7" s="1"/>
  <c r="E31" i="7"/>
  <c r="V31" i="7" s="1"/>
  <c r="V30" i="7"/>
  <c r="W30" i="7" s="1"/>
  <c r="E25" i="7"/>
  <c r="V25" i="7" s="1"/>
  <c r="W25" i="7" s="1"/>
  <c r="E24" i="7"/>
  <c r="V24" i="7" s="1"/>
  <c r="E23" i="7"/>
  <c r="V23" i="7" s="1"/>
  <c r="W23" i="7" s="1"/>
  <c r="V22" i="7"/>
  <c r="W22" i="7" s="1"/>
  <c r="X13" i="7"/>
  <c r="AI13" i="7"/>
  <c r="AJ13" i="7" s="1"/>
  <c r="AK13" i="7" s="1"/>
  <c r="AA13" i="7"/>
  <c r="AB13" i="7" s="1"/>
  <c r="AC13" i="7" s="1"/>
  <c r="AE13" i="7"/>
  <c r="AF13" i="7" s="1"/>
  <c r="AG13" i="7" s="1"/>
  <c r="E8" i="7"/>
  <c r="V8" i="7" s="1"/>
  <c r="W8" i="7" s="1"/>
  <c r="E9" i="7"/>
  <c r="V9" i="7" s="1"/>
  <c r="W9" i="7" s="1"/>
  <c r="E7" i="7"/>
  <c r="V7" i="7" s="1"/>
  <c r="W7" i="7" s="1"/>
  <c r="V6" i="7"/>
  <c r="W6" i="7" s="1"/>
  <c r="E35" i="7"/>
  <c r="V35" i="7" s="1"/>
  <c r="W35" i="7" s="1"/>
  <c r="V34" i="7"/>
  <c r="W34" i="7" s="1"/>
  <c r="E37" i="7"/>
  <c r="V37" i="7" s="1"/>
  <c r="W37" i="7" s="1"/>
  <c r="E36" i="7"/>
  <c r="V36" i="7" s="1"/>
  <c r="W36" i="7" s="1"/>
  <c r="W31" i="7"/>
  <c r="W11" i="7"/>
  <c r="W27" i="7"/>
  <c r="W24" i="7"/>
  <c r="X15" i="7"/>
  <c r="AI15" i="7"/>
  <c r="AJ15" i="7" s="1"/>
  <c r="AK15" i="7" s="1"/>
  <c r="AA15" i="7"/>
  <c r="AB15" i="7" s="1"/>
  <c r="AC15" i="7" s="1"/>
  <c r="AE15" i="7"/>
  <c r="AF15" i="7" s="1"/>
  <c r="AG15" i="7" s="1"/>
  <c r="W26" i="7"/>
  <c r="X6" i="6"/>
  <c r="AE6" i="6"/>
  <c r="AF6" i="6" s="1"/>
  <c r="AG6" i="6" s="1"/>
  <c r="AI6" i="6"/>
  <c r="AJ6" i="6" s="1"/>
  <c r="AK6" i="6" s="1"/>
  <c r="AA6" i="6"/>
  <c r="AB6" i="6" s="1"/>
  <c r="AC6" i="6" s="1"/>
  <c r="X9" i="6"/>
  <c r="AI9" i="6"/>
  <c r="AJ9" i="6" s="1"/>
  <c r="AK9" i="6" s="1"/>
  <c r="AE9" i="6"/>
  <c r="AF9" i="6" s="1"/>
  <c r="AG9" i="6" s="1"/>
  <c r="AA9" i="6"/>
  <c r="AB9" i="6" s="1"/>
  <c r="AC9" i="6" s="1"/>
  <c r="X10" i="6"/>
  <c r="AE10" i="6"/>
  <c r="AF10" i="6" s="1"/>
  <c r="AG10" i="6" s="1"/>
  <c r="AI10" i="6"/>
  <c r="AJ10" i="6" s="1"/>
  <c r="AK10" i="6" s="1"/>
  <c r="AA10" i="6"/>
  <c r="AB10" i="6" s="1"/>
  <c r="AC10" i="6" s="1"/>
  <c r="AI8" i="6"/>
  <c r="AJ8" i="6" s="1"/>
  <c r="AK8" i="6" s="1"/>
  <c r="X8" i="6"/>
  <c r="AE8" i="6"/>
  <c r="AF8" i="6" s="1"/>
  <c r="AG8" i="6" s="1"/>
  <c r="AA8" i="6"/>
  <c r="AB8" i="6" s="1"/>
  <c r="AC8" i="6" s="1"/>
  <c r="W37" i="6"/>
  <c r="E27" i="6"/>
  <c r="V27" i="6" s="1"/>
  <c r="E29" i="6"/>
  <c r="V29" i="6" s="1"/>
  <c r="E28" i="6"/>
  <c r="V28" i="6" s="1"/>
  <c r="V26" i="6"/>
  <c r="W26" i="6" s="1"/>
  <c r="AA13" i="6"/>
  <c r="AB13" i="6" s="1"/>
  <c r="AC13" i="6" s="1"/>
  <c r="W28" i="6"/>
  <c r="W22" i="6"/>
  <c r="AE12" i="6"/>
  <c r="AF12" i="6" s="1"/>
  <c r="AG12" i="6" s="1"/>
  <c r="AA12" i="6"/>
  <c r="AB12" i="6" s="1"/>
  <c r="AC12" i="6" s="1"/>
  <c r="W29" i="6"/>
  <c r="E33" i="6"/>
  <c r="V33" i="6" s="1"/>
  <c r="W33" i="6" s="1"/>
  <c r="E31" i="6"/>
  <c r="V31" i="6" s="1"/>
  <c r="W31" i="6" s="1"/>
  <c r="E32" i="6"/>
  <c r="V32" i="6" s="1"/>
  <c r="V30" i="6"/>
  <c r="W18" i="6"/>
  <c r="X7" i="6"/>
  <c r="AI7" i="6"/>
  <c r="AJ7" i="6" s="1"/>
  <c r="AK7" i="6" s="1"/>
  <c r="AE7" i="6"/>
  <c r="AF7" i="6" s="1"/>
  <c r="AG7" i="6" s="1"/>
  <c r="AA7" i="6"/>
  <c r="AB7" i="6" s="1"/>
  <c r="AC7" i="6" s="1"/>
  <c r="E25" i="6"/>
  <c r="V25" i="6" s="1"/>
  <c r="W25" i="6" s="1"/>
  <c r="E23" i="6"/>
  <c r="V23" i="6" s="1"/>
  <c r="E24" i="6"/>
  <c r="V24" i="6" s="1"/>
  <c r="W24" i="6" s="1"/>
  <c r="V22" i="6"/>
  <c r="X11" i="6"/>
  <c r="AI11" i="6"/>
  <c r="AJ11" i="6" s="1"/>
  <c r="AK11" i="6" s="1"/>
  <c r="AE11" i="6"/>
  <c r="AF11" i="6" s="1"/>
  <c r="AG11" i="6" s="1"/>
  <c r="AA11" i="6"/>
  <c r="AB11" i="6" s="1"/>
  <c r="AC11" i="6" s="1"/>
  <c r="AE13" i="6"/>
  <c r="AF13" i="6" s="1"/>
  <c r="AG13" i="6" s="1"/>
  <c r="W30" i="6"/>
  <c r="AI12" i="6"/>
  <c r="AJ12" i="6" s="1"/>
  <c r="AK12" i="6" s="1"/>
  <c r="W23" i="6"/>
  <c r="W21" i="6"/>
  <c r="W32" i="6"/>
  <c r="E35" i="6"/>
  <c r="V35" i="6" s="1"/>
  <c r="W35" i="6" s="1"/>
  <c r="V34" i="6"/>
  <c r="W34" i="6" s="1"/>
  <c r="E37" i="6"/>
  <c r="V37" i="6" s="1"/>
  <c r="E36" i="6"/>
  <c r="V36" i="6" s="1"/>
  <c r="W36" i="6" s="1"/>
  <c r="E19" i="6"/>
  <c r="V19" i="6" s="1"/>
  <c r="W19" i="6" s="1"/>
  <c r="V18" i="6"/>
  <c r="E21" i="6"/>
  <c r="V21" i="6" s="1"/>
  <c r="E20" i="6"/>
  <c r="V20" i="6" s="1"/>
  <c r="W27" i="6"/>
  <c r="E17" i="6"/>
  <c r="V17" i="6" s="1"/>
  <c r="W17" i="6" s="1"/>
  <c r="E15" i="6"/>
  <c r="V15" i="6" s="1"/>
  <c r="W15" i="6" s="1"/>
  <c r="E16" i="6"/>
  <c r="V16" i="6" s="1"/>
  <c r="W16" i="6" s="1"/>
  <c r="V14" i="6"/>
  <c r="W20" i="6"/>
  <c r="W14" i="6"/>
  <c r="X11" i="5"/>
  <c r="AI11" i="5"/>
  <c r="AJ11" i="5" s="1"/>
  <c r="AK11" i="5" s="1"/>
  <c r="AE11" i="5"/>
  <c r="AF11" i="5" s="1"/>
  <c r="AG11" i="5" s="1"/>
  <c r="AA11" i="5"/>
  <c r="AB11" i="5" s="1"/>
  <c r="AC11" i="5" s="1"/>
  <c r="X31" i="5"/>
  <c r="AE31" i="5"/>
  <c r="AF31" i="5" s="1"/>
  <c r="AG31" i="5" s="1"/>
  <c r="AI31" i="5"/>
  <c r="AJ31" i="5" s="1"/>
  <c r="AK31" i="5" s="1"/>
  <c r="AA31" i="5"/>
  <c r="AB31" i="5" s="1"/>
  <c r="AC31" i="5" s="1"/>
  <c r="X24" i="5"/>
  <c r="AE24" i="5"/>
  <c r="AF24" i="5" s="1"/>
  <c r="AG24" i="5" s="1"/>
  <c r="AA24" i="5"/>
  <c r="AB24" i="5" s="1"/>
  <c r="AC24" i="5" s="1"/>
  <c r="AI24" i="5"/>
  <c r="AJ24" i="5" s="1"/>
  <c r="AK24" i="5" s="1"/>
  <c r="AI10" i="5"/>
  <c r="AJ10" i="5" s="1"/>
  <c r="AK10" i="5" s="1"/>
  <c r="AE10" i="5"/>
  <c r="AF10" i="5" s="1"/>
  <c r="AG10" i="5" s="1"/>
  <c r="AA10" i="5"/>
  <c r="AB10" i="5" s="1"/>
  <c r="AC10" i="5" s="1"/>
  <c r="X10" i="5"/>
  <c r="AA22" i="5"/>
  <c r="AB22" i="5" s="1"/>
  <c r="AC22" i="5" s="1"/>
  <c r="W12" i="5"/>
  <c r="X19" i="5"/>
  <c r="AI19" i="5"/>
  <c r="AJ19" i="5" s="1"/>
  <c r="AK19" i="5" s="1"/>
  <c r="AA19" i="5"/>
  <c r="AB19" i="5" s="1"/>
  <c r="AC19" i="5" s="1"/>
  <c r="AE19" i="5"/>
  <c r="AF19" i="5" s="1"/>
  <c r="AG19" i="5" s="1"/>
  <c r="W30" i="5"/>
  <c r="W21" i="5"/>
  <c r="X32" i="5"/>
  <c r="AI32" i="5"/>
  <c r="AJ32" i="5" s="1"/>
  <c r="AK32" i="5" s="1"/>
  <c r="AA32" i="5"/>
  <c r="AB32" i="5" s="1"/>
  <c r="AC32" i="5" s="1"/>
  <c r="AC20" i="5"/>
  <c r="AG20" i="5"/>
  <c r="E35" i="5"/>
  <c r="V35" i="5" s="1"/>
  <c r="W35" i="5" s="1"/>
  <c r="E37" i="5"/>
  <c r="V37" i="5" s="1"/>
  <c r="W37" i="5" s="1"/>
  <c r="E36" i="5"/>
  <c r="V36" i="5" s="1"/>
  <c r="W36" i="5" s="1"/>
  <c r="V34" i="5"/>
  <c r="E27" i="5"/>
  <c r="V27" i="5" s="1"/>
  <c r="E28" i="5"/>
  <c r="V28" i="5" s="1"/>
  <c r="E29" i="5"/>
  <c r="V29" i="5" s="1"/>
  <c r="W29" i="5" s="1"/>
  <c r="V26" i="5"/>
  <c r="W26" i="5" s="1"/>
  <c r="W18" i="5"/>
  <c r="W28" i="5"/>
  <c r="AI13" i="5"/>
  <c r="AJ13" i="5" s="1"/>
  <c r="AK13" i="5" s="1"/>
  <c r="E9" i="5"/>
  <c r="V9" i="5" s="1"/>
  <c r="W9" i="5" s="1"/>
  <c r="E7" i="5"/>
  <c r="V7" i="5" s="1"/>
  <c r="W7" i="5" s="1"/>
  <c r="V6" i="5"/>
  <c r="W6" i="5" s="1"/>
  <c r="E8" i="5"/>
  <c r="V8" i="5" s="1"/>
  <c r="W8" i="5" s="1"/>
  <c r="W27" i="5"/>
  <c r="W23" i="5"/>
  <c r="W25" i="5"/>
  <c r="W34" i="5"/>
  <c r="AK20" i="5"/>
  <c r="E16" i="5"/>
  <c r="V16" i="5" s="1"/>
  <c r="W16" i="5" s="1"/>
  <c r="E15" i="5"/>
  <c r="V15" i="5" s="1"/>
  <c r="W15" i="5" s="1"/>
  <c r="V14" i="5"/>
  <c r="W14" i="5" s="1"/>
  <c r="E17" i="5"/>
  <c r="V17" i="5" s="1"/>
  <c r="W17" i="5" s="1"/>
  <c r="AA13" i="5"/>
  <c r="AB13" i="5" s="1"/>
  <c r="AC13" i="5" s="1"/>
  <c r="W33" i="5"/>
  <c r="E11" i="1"/>
  <c r="V11" i="1" s="1"/>
  <c r="E28" i="1"/>
  <c r="V28" i="1" s="1"/>
  <c r="E13" i="1"/>
  <c r="V13" i="1" s="1"/>
  <c r="W13" i="1" s="1"/>
  <c r="W18" i="1"/>
  <c r="X18" i="1" s="1"/>
  <c r="W30" i="1"/>
  <c r="X30" i="1" s="1"/>
  <c r="E9" i="1"/>
  <c r="V9" i="1" s="1"/>
  <c r="W9" i="1" s="1"/>
  <c r="X9" i="1" s="1"/>
  <c r="E23" i="1"/>
  <c r="V23" i="1" s="1"/>
  <c r="W23" i="1" s="1"/>
  <c r="W26" i="1"/>
  <c r="X26" i="1" s="1"/>
  <c r="E20" i="1"/>
  <c r="V20" i="1" s="1"/>
  <c r="W20" i="1" s="1"/>
  <c r="X20" i="1" s="1"/>
  <c r="E29" i="1"/>
  <c r="V29" i="1" s="1"/>
  <c r="W29" i="1" s="1"/>
  <c r="X10" i="1"/>
  <c r="E19" i="1"/>
  <c r="V19" i="1" s="1"/>
  <c r="W19" i="1" s="1"/>
  <c r="W14" i="1"/>
  <c r="W22" i="1"/>
  <c r="X22" i="1" s="1"/>
  <c r="E21" i="1"/>
  <c r="V21" i="1" s="1"/>
  <c r="W21" i="1" s="1"/>
  <c r="W36" i="1"/>
  <c r="X36" i="1" s="1"/>
  <c r="W32" i="1"/>
  <c r="X32" i="1" s="1"/>
  <c r="E25" i="1"/>
  <c r="V25" i="1" s="1"/>
  <c r="W25" i="1" s="1"/>
  <c r="X25" i="1" s="1"/>
  <c r="W12" i="1"/>
  <c r="X12" i="1" s="1"/>
  <c r="W8" i="1"/>
  <c r="X14" i="1"/>
  <c r="W31" i="1"/>
  <c r="E24" i="1"/>
  <c r="V24" i="1" s="1"/>
  <c r="W24" i="1" s="1"/>
  <c r="W35" i="1"/>
  <c r="W28" i="1"/>
  <c r="E7" i="1"/>
  <c r="V7" i="1" s="1"/>
  <c r="W7" i="1" s="1"/>
  <c r="W11" i="1"/>
  <c r="V6" i="1"/>
  <c r="W6" i="1" s="1"/>
  <c r="W33" i="1"/>
  <c r="W37" i="1"/>
  <c r="E27" i="1"/>
  <c r="V27" i="1" s="1"/>
  <c r="W27" i="1" s="1"/>
  <c r="E16" i="1"/>
  <c r="V16" i="1" s="1"/>
  <c r="W16" i="1" s="1"/>
  <c r="E15" i="1"/>
  <c r="V15" i="1" s="1"/>
  <c r="W15" i="1" s="1"/>
  <c r="E17" i="1"/>
  <c r="V17" i="1" s="1"/>
  <c r="W17" i="1" s="1"/>
  <c r="AA18" i="7" l="1"/>
  <c r="AB18" i="7" s="1"/>
  <c r="AC18" i="7" s="1"/>
  <c r="X18" i="7"/>
  <c r="AE18" i="7"/>
  <c r="AF18" i="7" s="1"/>
  <c r="AG18" i="7" s="1"/>
  <c r="X14" i="7"/>
  <c r="AI14" i="7"/>
  <c r="AJ14" i="7" s="1"/>
  <c r="AK14" i="7" s="1"/>
  <c r="AE22" i="5"/>
  <c r="AF22" i="5" s="1"/>
  <c r="AG22" i="5" s="1"/>
  <c r="AI22" i="5"/>
  <c r="AJ22" i="5" s="1"/>
  <c r="AK22" i="5" s="1"/>
  <c r="AI34" i="7"/>
  <c r="AJ34" i="7" s="1"/>
  <c r="AK34" i="7" s="1"/>
  <c r="AE34" i="7"/>
  <c r="AF34" i="7" s="1"/>
  <c r="AG34" i="7" s="1"/>
  <c r="AA34" i="7"/>
  <c r="AB34" i="7" s="1"/>
  <c r="AC34" i="7" s="1"/>
  <c r="X34" i="7"/>
  <c r="AI9" i="7"/>
  <c r="AJ9" i="7" s="1"/>
  <c r="AK9" i="7" s="1"/>
  <c r="AE9" i="7"/>
  <c r="AF9" i="7" s="1"/>
  <c r="AG9" i="7" s="1"/>
  <c r="AA9" i="7"/>
  <c r="AB9" i="7" s="1"/>
  <c r="AC9" i="7" s="1"/>
  <c r="X9" i="7"/>
  <c r="AI32" i="7"/>
  <c r="AJ32" i="7" s="1"/>
  <c r="AK32" i="7" s="1"/>
  <c r="AE32" i="7"/>
  <c r="AF32" i="7" s="1"/>
  <c r="AG32" i="7" s="1"/>
  <c r="AA32" i="7"/>
  <c r="AB32" i="7" s="1"/>
  <c r="AC32" i="7" s="1"/>
  <c r="X32" i="7"/>
  <c r="X35" i="7"/>
  <c r="AI35" i="7"/>
  <c r="AJ35" i="7" s="1"/>
  <c r="AK35" i="7" s="1"/>
  <c r="AA35" i="7"/>
  <c r="AB35" i="7" s="1"/>
  <c r="AC35" i="7" s="1"/>
  <c r="AE35" i="7"/>
  <c r="AF35" i="7" s="1"/>
  <c r="AG35" i="7" s="1"/>
  <c r="AI8" i="7"/>
  <c r="AJ8" i="7" s="1"/>
  <c r="AK8" i="7" s="1"/>
  <c r="X8" i="7"/>
  <c r="AE8" i="7"/>
  <c r="AF8" i="7" s="1"/>
  <c r="AG8" i="7" s="1"/>
  <c r="AA8" i="7"/>
  <c r="AB8" i="7" s="1"/>
  <c r="AC8" i="7" s="1"/>
  <c r="X25" i="7"/>
  <c r="AE25" i="7"/>
  <c r="AF25" i="7" s="1"/>
  <c r="AG25" i="7" s="1"/>
  <c r="AA25" i="7"/>
  <c r="AB25" i="7" s="1"/>
  <c r="AC25" i="7" s="1"/>
  <c r="AI25" i="7"/>
  <c r="AJ25" i="7" s="1"/>
  <c r="AK25" i="7" s="1"/>
  <c r="X33" i="7"/>
  <c r="AA33" i="7"/>
  <c r="AB33" i="7" s="1"/>
  <c r="AC33" i="7" s="1"/>
  <c r="AI33" i="7"/>
  <c r="AJ33" i="7" s="1"/>
  <c r="AK33" i="7" s="1"/>
  <c r="AE33" i="7"/>
  <c r="AF33" i="7" s="1"/>
  <c r="AG33" i="7" s="1"/>
  <c r="X36" i="7"/>
  <c r="AE36" i="7"/>
  <c r="AF36" i="7" s="1"/>
  <c r="AG36" i="7" s="1"/>
  <c r="AI36" i="7"/>
  <c r="AJ36" i="7" s="1"/>
  <c r="AK36" i="7" s="1"/>
  <c r="AA36" i="7"/>
  <c r="AB36" i="7" s="1"/>
  <c r="AC36" i="7" s="1"/>
  <c r="X6" i="7"/>
  <c r="AI6" i="7"/>
  <c r="AJ6" i="7" s="1"/>
  <c r="AK6" i="7" s="1"/>
  <c r="AE6" i="7"/>
  <c r="AF6" i="7" s="1"/>
  <c r="AG6" i="7" s="1"/>
  <c r="AA6" i="7"/>
  <c r="AB6" i="7" s="1"/>
  <c r="AC6" i="7" s="1"/>
  <c r="AE22" i="7"/>
  <c r="AF22" i="7" s="1"/>
  <c r="AG22" i="7" s="1"/>
  <c r="AI22" i="7"/>
  <c r="AJ22" i="7" s="1"/>
  <c r="AK22" i="7" s="1"/>
  <c r="X22" i="7"/>
  <c r="AA22" i="7"/>
  <c r="AB22" i="7" s="1"/>
  <c r="AC22" i="7" s="1"/>
  <c r="X30" i="7"/>
  <c r="AI30" i="7"/>
  <c r="AJ30" i="7" s="1"/>
  <c r="AK30" i="7" s="1"/>
  <c r="AA30" i="7"/>
  <c r="AB30" i="7" s="1"/>
  <c r="AC30" i="7" s="1"/>
  <c r="AE30" i="7"/>
  <c r="AF30" i="7" s="1"/>
  <c r="AG30" i="7" s="1"/>
  <c r="X28" i="7"/>
  <c r="AI28" i="7"/>
  <c r="AJ28" i="7" s="1"/>
  <c r="AK28" i="7" s="1"/>
  <c r="AA28" i="7"/>
  <c r="AB28" i="7" s="1"/>
  <c r="AC28" i="7" s="1"/>
  <c r="AE28" i="7"/>
  <c r="AF28" i="7" s="1"/>
  <c r="AG28" i="7" s="1"/>
  <c r="X37" i="7"/>
  <c r="AI37" i="7"/>
  <c r="AJ37" i="7" s="1"/>
  <c r="AK37" i="7" s="1"/>
  <c r="AE37" i="7"/>
  <c r="AF37" i="7" s="1"/>
  <c r="AG37" i="7" s="1"/>
  <c r="AA37" i="7"/>
  <c r="AB37" i="7" s="1"/>
  <c r="AC37" i="7" s="1"/>
  <c r="AE7" i="7"/>
  <c r="AF7" i="7" s="1"/>
  <c r="AG7" i="7" s="1"/>
  <c r="AA7" i="7"/>
  <c r="AB7" i="7" s="1"/>
  <c r="AC7" i="7" s="1"/>
  <c r="AI7" i="7"/>
  <c r="AJ7" i="7" s="1"/>
  <c r="AK7" i="7" s="1"/>
  <c r="X7" i="7"/>
  <c r="X23" i="7"/>
  <c r="AE23" i="7"/>
  <c r="AF23" i="7" s="1"/>
  <c r="AG23" i="7" s="1"/>
  <c r="AA23" i="7"/>
  <c r="AB23" i="7" s="1"/>
  <c r="AC23" i="7" s="1"/>
  <c r="AI23" i="7"/>
  <c r="AJ23" i="7" s="1"/>
  <c r="AK23" i="7" s="1"/>
  <c r="X29" i="7"/>
  <c r="AI29" i="7"/>
  <c r="AJ29" i="7" s="1"/>
  <c r="AK29" i="7" s="1"/>
  <c r="AA29" i="7"/>
  <c r="AB29" i="7" s="1"/>
  <c r="AC29" i="7" s="1"/>
  <c r="AE29" i="7"/>
  <c r="AF29" i="7" s="1"/>
  <c r="AG29" i="7" s="1"/>
  <c r="AI11" i="7"/>
  <c r="AJ11" i="7" s="1"/>
  <c r="AK11" i="7" s="1"/>
  <c r="AE11" i="7"/>
  <c r="AF11" i="7" s="1"/>
  <c r="AG11" i="7" s="1"/>
  <c r="AA11" i="7"/>
  <c r="AB11" i="7" s="1"/>
  <c r="AC11" i="7" s="1"/>
  <c r="X11" i="7"/>
  <c r="AI26" i="7"/>
  <c r="AJ26" i="7" s="1"/>
  <c r="AK26" i="7" s="1"/>
  <c r="AE26" i="7"/>
  <c r="AF26" i="7" s="1"/>
  <c r="AG26" i="7" s="1"/>
  <c r="AA26" i="7"/>
  <c r="AB26" i="7" s="1"/>
  <c r="AC26" i="7" s="1"/>
  <c r="X26" i="7"/>
  <c r="X31" i="7"/>
  <c r="AA31" i="7"/>
  <c r="AB31" i="7" s="1"/>
  <c r="AC31" i="7" s="1"/>
  <c r="AI31" i="7"/>
  <c r="AJ31" i="7" s="1"/>
  <c r="AK31" i="7" s="1"/>
  <c r="AE31" i="7"/>
  <c r="AF31" i="7" s="1"/>
  <c r="AG31" i="7" s="1"/>
  <c r="X10" i="7"/>
  <c r="AE10" i="7"/>
  <c r="AF10" i="7" s="1"/>
  <c r="AG10" i="7" s="1"/>
  <c r="AI10" i="7"/>
  <c r="AJ10" i="7" s="1"/>
  <c r="AK10" i="7" s="1"/>
  <c r="AA10" i="7"/>
  <c r="AB10" i="7" s="1"/>
  <c r="AC10" i="7" s="1"/>
  <c r="AI24" i="7"/>
  <c r="AJ24" i="7" s="1"/>
  <c r="AK24" i="7" s="1"/>
  <c r="AE24" i="7"/>
  <c r="AF24" i="7" s="1"/>
  <c r="AG24" i="7" s="1"/>
  <c r="AA24" i="7"/>
  <c r="AB24" i="7" s="1"/>
  <c r="AC24" i="7" s="1"/>
  <c r="X24" i="7"/>
  <c r="X27" i="7"/>
  <c r="AE27" i="7"/>
  <c r="AF27" i="7" s="1"/>
  <c r="AG27" i="7" s="1"/>
  <c r="AA27" i="7"/>
  <c r="AB27" i="7" s="1"/>
  <c r="AC27" i="7" s="1"/>
  <c r="AI27" i="7"/>
  <c r="AJ27" i="7" s="1"/>
  <c r="AK27" i="7" s="1"/>
  <c r="X33" i="6"/>
  <c r="AI33" i="6"/>
  <c r="AJ33" i="6" s="1"/>
  <c r="AK33" i="6" s="1"/>
  <c r="AA33" i="6"/>
  <c r="AB33" i="6" s="1"/>
  <c r="AC33" i="6" s="1"/>
  <c r="AE33" i="6"/>
  <c r="AF33" i="6" s="1"/>
  <c r="AG33" i="6" s="1"/>
  <c r="X19" i="6"/>
  <c r="AA19" i="6"/>
  <c r="AB19" i="6" s="1"/>
  <c r="AC19" i="6" s="1"/>
  <c r="AI19" i="6"/>
  <c r="AJ19" i="6" s="1"/>
  <c r="AK19" i="6" s="1"/>
  <c r="AE19" i="6"/>
  <c r="AF19" i="6" s="1"/>
  <c r="AG19" i="6" s="1"/>
  <c r="X35" i="6"/>
  <c r="AI35" i="6"/>
  <c r="AJ35" i="6" s="1"/>
  <c r="AK35" i="6" s="1"/>
  <c r="AE35" i="6"/>
  <c r="AF35" i="6" s="1"/>
  <c r="AG35" i="6" s="1"/>
  <c r="AA35" i="6"/>
  <c r="AB35" i="6" s="1"/>
  <c r="AC35" i="6" s="1"/>
  <c r="AA24" i="6"/>
  <c r="AB24" i="6" s="1"/>
  <c r="AC24" i="6" s="1"/>
  <c r="AE24" i="6"/>
  <c r="AF24" i="6" s="1"/>
  <c r="AG24" i="6" s="1"/>
  <c r="AI24" i="6"/>
  <c r="AJ24" i="6" s="1"/>
  <c r="AK24" i="6" s="1"/>
  <c r="X24" i="6"/>
  <c r="X17" i="6"/>
  <c r="AE17" i="6"/>
  <c r="AF17" i="6" s="1"/>
  <c r="AG17" i="6" s="1"/>
  <c r="AA17" i="6"/>
  <c r="AB17" i="6" s="1"/>
  <c r="AC17" i="6" s="1"/>
  <c r="AI17" i="6"/>
  <c r="AJ17" i="6" s="1"/>
  <c r="AK17" i="6" s="1"/>
  <c r="AI16" i="6"/>
  <c r="AJ16" i="6" s="1"/>
  <c r="AK16" i="6" s="1"/>
  <c r="AE16" i="6"/>
  <c r="AF16" i="6" s="1"/>
  <c r="AG16" i="6" s="1"/>
  <c r="AA16" i="6"/>
  <c r="AB16" i="6" s="1"/>
  <c r="AC16" i="6" s="1"/>
  <c r="X16" i="6"/>
  <c r="X36" i="6"/>
  <c r="AE36" i="6"/>
  <c r="AF36" i="6" s="1"/>
  <c r="AG36" i="6" s="1"/>
  <c r="AI36" i="6"/>
  <c r="AJ36" i="6" s="1"/>
  <c r="AK36" i="6" s="1"/>
  <c r="AA36" i="6"/>
  <c r="AB36" i="6" s="1"/>
  <c r="AC36" i="6" s="1"/>
  <c r="AI34" i="6"/>
  <c r="AJ34" i="6" s="1"/>
  <c r="AK34" i="6" s="1"/>
  <c r="AE34" i="6"/>
  <c r="AF34" i="6" s="1"/>
  <c r="AG34" i="6" s="1"/>
  <c r="AA34" i="6"/>
  <c r="AB34" i="6" s="1"/>
  <c r="AC34" i="6" s="1"/>
  <c r="X34" i="6"/>
  <c r="X15" i="6"/>
  <c r="AE15" i="6"/>
  <c r="AF15" i="6" s="1"/>
  <c r="AG15" i="6" s="1"/>
  <c r="AA15" i="6"/>
  <c r="AB15" i="6" s="1"/>
  <c r="AC15" i="6" s="1"/>
  <c r="AI15" i="6"/>
  <c r="AJ15" i="6" s="1"/>
  <c r="AK15" i="6" s="1"/>
  <c r="X25" i="6"/>
  <c r="AI25" i="6"/>
  <c r="AJ25" i="6" s="1"/>
  <c r="AK25" i="6" s="1"/>
  <c r="AE25" i="6"/>
  <c r="AF25" i="6" s="1"/>
  <c r="AG25" i="6" s="1"/>
  <c r="AA25" i="6"/>
  <c r="AB25" i="6" s="1"/>
  <c r="AC25" i="6" s="1"/>
  <c r="X31" i="6"/>
  <c r="AI31" i="6"/>
  <c r="AJ31" i="6" s="1"/>
  <c r="AK31" i="6" s="1"/>
  <c r="AA31" i="6"/>
  <c r="AB31" i="6" s="1"/>
  <c r="AC31" i="6" s="1"/>
  <c r="AE31" i="6"/>
  <c r="AF31" i="6" s="1"/>
  <c r="AG31" i="6" s="1"/>
  <c r="AI26" i="6"/>
  <c r="AJ26" i="6" s="1"/>
  <c r="AK26" i="6" s="1"/>
  <c r="X26" i="6"/>
  <c r="AA26" i="6"/>
  <c r="AB26" i="6" s="1"/>
  <c r="AC26" i="6" s="1"/>
  <c r="AE26" i="6"/>
  <c r="AF26" i="6" s="1"/>
  <c r="AG26" i="6" s="1"/>
  <c r="AE14" i="6"/>
  <c r="AF14" i="6" s="1"/>
  <c r="AG14" i="6" s="1"/>
  <c r="AI14" i="6"/>
  <c r="AJ14" i="6" s="1"/>
  <c r="AK14" i="6" s="1"/>
  <c r="X14" i="6"/>
  <c r="AA14" i="6"/>
  <c r="AB14" i="6" s="1"/>
  <c r="AC14" i="6" s="1"/>
  <c r="X27" i="6"/>
  <c r="AA27" i="6"/>
  <c r="AB27" i="6" s="1"/>
  <c r="AC27" i="6" s="1"/>
  <c r="AE27" i="6"/>
  <c r="AF27" i="6" s="1"/>
  <c r="AG27" i="6" s="1"/>
  <c r="AI27" i="6"/>
  <c r="AJ27" i="6" s="1"/>
  <c r="AK27" i="6" s="1"/>
  <c r="X21" i="6"/>
  <c r="AI21" i="6"/>
  <c r="AJ21" i="6" s="1"/>
  <c r="AK21" i="6" s="1"/>
  <c r="AE21" i="6"/>
  <c r="AF21" i="6" s="1"/>
  <c r="AG21" i="6" s="1"/>
  <c r="AA21" i="6"/>
  <c r="AB21" i="6" s="1"/>
  <c r="AC21" i="6" s="1"/>
  <c r="AI30" i="6"/>
  <c r="AJ30" i="6" s="1"/>
  <c r="AK30" i="6" s="1"/>
  <c r="X30" i="6"/>
  <c r="AA30" i="6"/>
  <c r="AB30" i="6" s="1"/>
  <c r="AC30" i="6" s="1"/>
  <c r="AE30" i="6"/>
  <c r="AF30" i="6" s="1"/>
  <c r="AG30" i="6" s="1"/>
  <c r="AI18" i="6"/>
  <c r="AJ18" i="6" s="1"/>
  <c r="AK18" i="6" s="1"/>
  <c r="AE18" i="6"/>
  <c r="AF18" i="6" s="1"/>
  <c r="AG18" i="6" s="1"/>
  <c r="AA18" i="6"/>
  <c r="AB18" i="6" s="1"/>
  <c r="AC18" i="6" s="1"/>
  <c r="X18" i="6"/>
  <c r="AI22" i="6"/>
  <c r="AJ22" i="6" s="1"/>
  <c r="AK22" i="6" s="1"/>
  <c r="X22" i="6"/>
  <c r="AA22" i="6"/>
  <c r="AB22" i="6" s="1"/>
  <c r="AC22" i="6" s="1"/>
  <c r="AE22" i="6"/>
  <c r="AF22" i="6" s="1"/>
  <c r="AG22" i="6" s="1"/>
  <c r="X20" i="6"/>
  <c r="AI20" i="6"/>
  <c r="AJ20" i="6" s="1"/>
  <c r="AK20" i="6" s="1"/>
  <c r="AA20" i="6"/>
  <c r="AB20" i="6" s="1"/>
  <c r="AC20" i="6" s="1"/>
  <c r="AE20" i="6"/>
  <c r="AF20" i="6" s="1"/>
  <c r="AG20" i="6" s="1"/>
  <c r="X23" i="6"/>
  <c r="AE23" i="6"/>
  <c r="AF23" i="6" s="1"/>
  <c r="AG23" i="6" s="1"/>
  <c r="AA23" i="6"/>
  <c r="AB23" i="6" s="1"/>
  <c r="AC23" i="6" s="1"/>
  <c r="AI23" i="6"/>
  <c r="AJ23" i="6" s="1"/>
  <c r="AK23" i="6" s="1"/>
  <c r="X29" i="6"/>
  <c r="AI29" i="6"/>
  <c r="AJ29" i="6" s="1"/>
  <c r="AK29" i="6" s="1"/>
  <c r="AA29" i="6"/>
  <c r="AB29" i="6" s="1"/>
  <c r="AC29" i="6" s="1"/>
  <c r="AE29" i="6"/>
  <c r="AF29" i="6" s="1"/>
  <c r="AG29" i="6" s="1"/>
  <c r="AA28" i="6"/>
  <c r="AB28" i="6" s="1"/>
  <c r="AC28" i="6" s="1"/>
  <c r="AE28" i="6"/>
  <c r="AF28" i="6" s="1"/>
  <c r="AG28" i="6" s="1"/>
  <c r="AI28" i="6"/>
  <c r="AJ28" i="6" s="1"/>
  <c r="AK28" i="6" s="1"/>
  <c r="X28" i="6"/>
  <c r="X37" i="6"/>
  <c r="AI37" i="6"/>
  <c r="AJ37" i="6" s="1"/>
  <c r="AK37" i="6" s="1"/>
  <c r="AA37" i="6"/>
  <c r="AB37" i="6" s="1"/>
  <c r="AC37" i="6" s="1"/>
  <c r="AE37" i="6"/>
  <c r="AF37" i="6" s="1"/>
  <c r="AG37" i="6" s="1"/>
  <c r="AA32" i="6"/>
  <c r="AB32" i="6" s="1"/>
  <c r="AC32" i="6" s="1"/>
  <c r="AE32" i="6"/>
  <c r="AF32" i="6" s="1"/>
  <c r="AG32" i="6" s="1"/>
  <c r="AI32" i="6"/>
  <c r="AJ32" i="6" s="1"/>
  <c r="AK32" i="6" s="1"/>
  <c r="X32" i="6"/>
  <c r="AI15" i="5"/>
  <c r="AJ15" i="5" s="1"/>
  <c r="AK15" i="5" s="1"/>
  <c r="AE15" i="5"/>
  <c r="AF15" i="5" s="1"/>
  <c r="AG15" i="5" s="1"/>
  <c r="AA15" i="5"/>
  <c r="AB15" i="5" s="1"/>
  <c r="AC15" i="5" s="1"/>
  <c r="X15" i="5"/>
  <c r="X37" i="5"/>
  <c r="AI37" i="5"/>
  <c r="AJ37" i="5" s="1"/>
  <c r="AK37" i="5" s="1"/>
  <c r="AE37" i="5"/>
  <c r="AF37" i="5" s="1"/>
  <c r="AG37" i="5" s="1"/>
  <c r="AA37" i="5"/>
  <c r="AB37" i="5" s="1"/>
  <c r="AC37" i="5" s="1"/>
  <c r="AI16" i="5"/>
  <c r="AJ16" i="5" s="1"/>
  <c r="AK16" i="5" s="1"/>
  <c r="AE16" i="5"/>
  <c r="AF16" i="5" s="1"/>
  <c r="AG16" i="5" s="1"/>
  <c r="AA16" i="5"/>
  <c r="AB16" i="5" s="1"/>
  <c r="AC16" i="5" s="1"/>
  <c r="X16" i="5"/>
  <c r="AE7" i="5"/>
  <c r="AF7" i="5" s="1"/>
  <c r="AG7" i="5" s="1"/>
  <c r="X7" i="5"/>
  <c r="AA7" i="5"/>
  <c r="AB7" i="5" s="1"/>
  <c r="AC7" i="5" s="1"/>
  <c r="AI7" i="5"/>
  <c r="AJ7" i="5" s="1"/>
  <c r="AK7" i="5" s="1"/>
  <c r="X35" i="5"/>
  <c r="AE35" i="5"/>
  <c r="AF35" i="5" s="1"/>
  <c r="AG35" i="5" s="1"/>
  <c r="AI35" i="5"/>
  <c r="AJ35" i="5" s="1"/>
  <c r="AK35" i="5" s="1"/>
  <c r="AA35" i="5"/>
  <c r="AB35" i="5" s="1"/>
  <c r="AC35" i="5" s="1"/>
  <c r="X9" i="5"/>
  <c r="AE9" i="5"/>
  <c r="AF9" i="5" s="1"/>
  <c r="AG9" i="5" s="1"/>
  <c r="AI9" i="5"/>
  <c r="AJ9" i="5" s="1"/>
  <c r="AK9" i="5" s="1"/>
  <c r="AA9" i="5"/>
  <c r="AB9" i="5" s="1"/>
  <c r="AC9" i="5" s="1"/>
  <c r="X6" i="5"/>
  <c r="AA6" i="5"/>
  <c r="AB6" i="5" s="1"/>
  <c r="AC6" i="5" s="1"/>
  <c r="AI6" i="5"/>
  <c r="AJ6" i="5" s="1"/>
  <c r="AK6" i="5" s="1"/>
  <c r="AE6" i="5"/>
  <c r="AF6" i="5" s="1"/>
  <c r="AG6" i="5" s="1"/>
  <c r="X14" i="5"/>
  <c r="AA14" i="5"/>
  <c r="AB14" i="5" s="1"/>
  <c r="AC14" i="5" s="1"/>
  <c r="AI14" i="5"/>
  <c r="AJ14" i="5" s="1"/>
  <c r="AK14" i="5" s="1"/>
  <c r="AE14" i="5"/>
  <c r="AF14" i="5" s="1"/>
  <c r="AG14" i="5" s="1"/>
  <c r="X8" i="5"/>
  <c r="AI8" i="5"/>
  <c r="AJ8" i="5" s="1"/>
  <c r="AK8" i="5" s="1"/>
  <c r="AA8" i="5"/>
  <c r="AB8" i="5" s="1"/>
  <c r="AC8" i="5" s="1"/>
  <c r="AE8" i="5"/>
  <c r="AF8" i="5" s="1"/>
  <c r="AG8" i="5" s="1"/>
  <c r="X29" i="5"/>
  <c r="AI29" i="5"/>
  <c r="AJ29" i="5" s="1"/>
  <c r="AK29" i="5" s="1"/>
  <c r="AA29" i="5"/>
  <c r="AB29" i="5" s="1"/>
  <c r="AC29" i="5" s="1"/>
  <c r="AE29" i="5"/>
  <c r="AF29" i="5" s="1"/>
  <c r="AG29" i="5" s="1"/>
  <c r="X36" i="5"/>
  <c r="AA36" i="5"/>
  <c r="AB36" i="5" s="1"/>
  <c r="AC36" i="5" s="1"/>
  <c r="AE36" i="5"/>
  <c r="AF36" i="5" s="1"/>
  <c r="AG36" i="5" s="1"/>
  <c r="AI36" i="5"/>
  <c r="AJ36" i="5" s="1"/>
  <c r="AK36" i="5" s="1"/>
  <c r="X26" i="5"/>
  <c r="AA26" i="5"/>
  <c r="AB26" i="5" s="1"/>
  <c r="AC26" i="5" s="1"/>
  <c r="AI26" i="5"/>
  <c r="AJ26" i="5" s="1"/>
  <c r="AK26" i="5" s="1"/>
  <c r="AE26" i="5"/>
  <c r="AF26" i="5" s="1"/>
  <c r="AG26" i="5" s="1"/>
  <c r="X17" i="5"/>
  <c r="AI17" i="5"/>
  <c r="AJ17" i="5" s="1"/>
  <c r="AK17" i="5" s="1"/>
  <c r="AA17" i="5"/>
  <c r="AB17" i="5" s="1"/>
  <c r="AC17" i="5" s="1"/>
  <c r="AE17" i="5"/>
  <c r="AF17" i="5" s="1"/>
  <c r="AG17" i="5" s="1"/>
  <c r="X33" i="5"/>
  <c r="AA33" i="5"/>
  <c r="AB33" i="5" s="1"/>
  <c r="AC33" i="5" s="1"/>
  <c r="AE33" i="5"/>
  <c r="AF33" i="5" s="1"/>
  <c r="AG33" i="5" s="1"/>
  <c r="AI33" i="5"/>
  <c r="AJ33" i="5" s="1"/>
  <c r="AK33" i="5" s="1"/>
  <c r="X23" i="5"/>
  <c r="AE23" i="5"/>
  <c r="AF23" i="5" s="1"/>
  <c r="AG23" i="5" s="1"/>
  <c r="AI23" i="5"/>
  <c r="AJ23" i="5" s="1"/>
  <c r="AK23" i="5" s="1"/>
  <c r="AA23" i="5"/>
  <c r="AB23" i="5" s="1"/>
  <c r="AC23" i="5" s="1"/>
  <c r="X28" i="5"/>
  <c r="AI28" i="5"/>
  <c r="AJ28" i="5" s="1"/>
  <c r="AK28" i="5" s="1"/>
  <c r="AE28" i="5"/>
  <c r="AF28" i="5" s="1"/>
  <c r="AG28" i="5" s="1"/>
  <c r="AA28" i="5"/>
  <c r="AB28" i="5" s="1"/>
  <c r="AC28" i="5" s="1"/>
  <c r="X21" i="5"/>
  <c r="AI21" i="5"/>
  <c r="AJ21" i="5" s="1"/>
  <c r="AK21" i="5" s="1"/>
  <c r="AE21" i="5"/>
  <c r="AF21" i="5" s="1"/>
  <c r="AG21" i="5" s="1"/>
  <c r="AA21" i="5"/>
  <c r="AB21" i="5" s="1"/>
  <c r="AC21" i="5" s="1"/>
  <c r="X25" i="5"/>
  <c r="AI25" i="5"/>
  <c r="AJ25" i="5" s="1"/>
  <c r="AK25" i="5" s="1"/>
  <c r="AE25" i="5"/>
  <c r="AF25" i="5" s="1"/>
  <c r="AG25" i="5" s="1"/>
  <c r="AA25" i="5"/>
  <c r="AB25" i="5" s="1"/>
  <c r="AC25" i="5" s="1"/>
  <c r="X27" i="5"/>
  <c r="AI27" i="5"/>
  <c r="AJ27" i="5" s="1"/>
  <c r="AK27" i="5" s="1"/>
  <c r="AE27" i="5"/>
  <c r="AF27" i="5" s="1"/>
  <c r="AG27" i="5" s="1"/>
  <c r="AA27" i="5"/>
  <c r="AB27" i="5" s="1"/>
  <c r="AC27" i="5" s="1"/>
  <c r="AI18" i="5"/>
  <c r="AJ18" i="5" s="1"/>
  <c r="AK18" i="5" s="1"/>
  <c r="AE18" i="5"/>
  <c r="AF18" i="5" s="1"/>
  <c r="AG18" i="5" s="1"/>
  <c r="AA18" i="5"/>
  <c r="AB18" i="5" s="1"/>
  <c r="AC18" i="5" s="1"/>
  <c r="X18" i="5"/>
  <c r="X30" i="5"/>
  <c r="AI30" i="5"/>
  <c r="AJ30" i="5" s="1"/>
  <c r="AK30" i="5" s="1"/>
  <c r="AA30" i="5"/>
  <c r="AB30" i="5" s="1"/>
  <c r="AC30" i="5" s="1"/>
  <c r="AE30" i="5"/>
  <c r="AF30" i="5" s="1"/>
  <c r="AG30" i="5" s="1"/>
  <c r="X12" i="5"/>
  <c r="AA12" i="5"/>
  <c r="AB12" i="5" s="1"/>
  <c r="AC12" i="5" s="1"/>
  <c r="AI12" i="5"/>
  <c r="AJ12" i="5" s="1"/>
  <c r="AK12" i="5" s="1"/>
  <c r="AE12" i="5"/>
  <c r="AF12" i="5" s="1"/>
  <c r="AG12" i="5" s="1"/>
  <c r="X34" i="5"/>
  <c r="AI34" i="5"/>
  <c r="AJ34" i="5" s="1"/>
  <c r="AK34" i="5" s="1"/>
  <c r="AA34" i="5"/>
  <c r="AB34" i="5" s="1"/>
  <c r="AC34" i="5" s="1"/>
  <c r="AE34" i="5"/>
  <c r="AF34" i="5" s="1"/>
  <c r="AG34" i="5" s="1"/>
  <c r="X21" i="1"/>
  <c r="X15" i="1"/>
  <c r="X16" i="1"/>
  <c r="X17" i="1"/>
  <c r="X37" i="1"/>
  <c r="X11" i="1"/>
  <c r="X35" i="1"/>
  <c r="X31" i="1"/>
  <c r="X23" i="1"/>
  <c r="X28" i="1"/>
  <c r="X13" i="1"/>
  <c r="X33" i="1"/>
  <c r="X19" i="1"/>
  <c r="X27" i="1"/>
  <c r="X6" i="1"/>
  <c r="X7" i="1"/>
  <c r="X29" i="1"/>
  <c r="X24" i="1"/>
  <c r="X8" i="1"/>
</calcChain>
</file>

<file path=xl/sharedStrings.xml><?xml version="1.0" encoding="utf-8"?>
<sst xmlns="http://schemas.openxmlformats.org/spreadsheetml/2006/main" count="332" uniqueCount="47">
  <si>
    <t>H-300x300</t>
  </si>
  <si>
    <t>H-390x300</t>
  </si>
  <si>
    <t>H-440x300</t>
  </si>
  <si>
    <t>H-396x199</t>
  </si>
  <si>
    <t>H-400x200</t>
  </si>
  <si>
    <t>H-446x199</t>
  </si>
  <si>
    <t>H-450x200</t>
  </si>
  <si>
    <t>H-496x199</t>
  </si>
  <si>
    <t>H-500x200</t>
  </si>
  <si>
    <t>H-596x199</t>
  </si>
  <si>
    <t>H-600x200</t>
  </si>
  <si>
    <t>Mjy[kNm]</t>
    <phoneticPr fontId="1"/>
  </si>
  <si>
    <t>165*Mjy</t>
    <phoneticPr fontId="1"/>
  </si>
  <si>
    <t>H-488x300</t>
  </si>
  <si>
    <t>Lc[mm]</t>
    <phoneticPr fontId="1"/>
  </si>
  <si>
    <t>Lb[mm]</t>
    <phoneticPr fontId="1"/>
  </si>
  <si>
    <t>Eb[kN/mm2]</t>
    <phoneticPr fontId="1"/>
  </si>
  <si>
    <t>Ib[mm4]</t>
    <phoneticPr fontId="1"/>
  </si>
  <si>
    <t>Ec[kN/mm2]</t>
    <phoneticPr fontId="1"/>
  </si>
  <si>
    <t>Ic[mm4]</t>
    <phoneticPr fontId="1"/>
  </si>
  <si>
    <t>Ac[mm2]</t>
    <phoneticPr fontId="1"/>
  </si>
  <si>
    <t>Ab[mm2]</t>
    <phoneticPr fontId="1"/>
  </si>
  <si>
    <t>Ib[cm4]</t>
    <phoneticPr fontId="1"/>
  </si>
  <si>
    <t>Ic[cm4]</t>
    <phoneticPr fontId="1"/>
  </si>
  <si>
    <t>第一項</t>
    <rPh sb="0" eb="3">
      <t>ダイイッコウ</t>
    </rPh>
    <phoneticPr fontId="1"/>
  </si>
  <si>
    <t>第二項</t>
    <rPh sb="0" eb="3">
      <t>ダイニコウ</t>
    </rPh>
    <phoneticPr fontId="1"/>
  </si>
  <si>
    <t>第三項</t>
    <rPh sb="0" eb="2">
      <t>ダイサン</t>
    </rPh>
    <rPh sb="2" eb="3">
      <t>コウ</t>
    </rPh>
    <phoneticPr fontId="1"/>
  </si>
  <si>
    <t>δ/P[mm/kN]</t>
    <phoneticPr fontId="1"/>
  </si>
  <si>
    <t>Kj[1/kNmm]</t>
    <phoneticPr fontId="1"/>
  </si>
  <si>
    <t>Mjy:接合部の降伏曲げ耐力</t>
    <rPh sb="4" eb="7">
      <t>セツゴウブ</t>
    </rPh>
    <rPh sb="8" eb="10">
      <t>コウフク</t>
    </rPh>
    <rPh sb="10" eb="11">
      <t>マ</t>
    </rPh>
    <rPh sb="12" eb="14">
      <t>タイリョク</t>
    </rPh>
    <phoneticPr fontId="1"/>
  </si>
  <si>
    <t>柱断面</t>
    <rPh sb="0" eb="1">
      <t>ハシラ</t>
    </rPh>
    <rPh sb="1" eb="3">
      <t>ダンメン</t>
    </rPh>
    <phoneticPr fontId="1"/>
  </si>
  <si>
    <t>梁断面</t>
    <rPh sb="0" eb="1">
      <t>ハリ</t>
    </rPh>
    <rPh sb="1" eb="3">
      <t>ダンメン</t>
    </rPh>
    <phoneticPr fontId="1"/>
  </si>
  <si>
    <t>P/δ[kN/mm]</t>
    <phoneticPr fontId="1"/>
  </si>
  <si>
    <t>Zb[cm3]</t>
    <phoneticPr fontId="1"/>
  </si>
  <si>
    <t>Zb[mm3]</t>
    <phoneticPr fontId="1"/>
  </si>
  <si>
    <t>Fb[N/mm2]</t>
    <phoneticPr fontId="1"/>
  </si>
  <si>
    <t>Fb[kN/mm2]</t>
    <phoneticPr fontId="1"/>
  </si>
  <si>
    <t>Mby[kNmm]</t>
    <phoneticPr fontId="1"/>
  </si>
  <si>
    <t>M/Mby</t>
    <phoneticPr fontId="1"/>
  </si>
  <si>
    <t>δ[mm]</t>
    <phoneticPr fontId="1"/>
  </si>
  <si>
    <t>P[kN]</t>
    <phoneticPr fontId="1"/>
  </si>
  <si>
    <t>M[kNmm]</t>
    <phoneticPr fontId="1"/>
  </si>
  <si>
    <t>R=1/400</t>
    <phoneticPr fontId="1"/>
  </si>
  <si>
    <t>R=1/200</t>
    <phoneticPr fontId="1"/>
  </si>
  <si>
    <t>R=1/120</t>
    <phoneticPr fontId="1"/>
  </si>
  <si>
    <t>M:梁の接合部にかかるモーメント</t>
    <rPh sb="2" eb="3">
      <t>ハリ</t>
    </rPh>
    <rPh sb="4" eb="7">
      <t>セ</t>
    </rPh>
    <phoneticPr fontId="1"/>
  </si>
  <si>
    <t>接合部番号（仮）</t>
    <rPh sb="0" eb="3">
      <t>セツ</t>
    </rPh>
    <rPh sb="3" eb="5">
      <t>バンゴウ</t>
    </rPh>
    <rPh sb="6" eb="7">
      <t>カリ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</si>
</sst>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柱梁接合部のモーメント比？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'6000_3000'!$Z$4</c:f>
              <c:strCache>
                <c:ptCount val="1"/>
                <c:pt idx="0">
                  <c:v>R=1/400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'6000_3000'!$AM$6:$AM$37</c:f>
              <c:numCache>
                <c:formatCode>General</c:formatCode>
                <c:ptCount val="3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</c:numCache>
            </c:numRef>
          </c:cat>
          <c:val>
            <c:numRef>
              <c:f>'6000_3000'!$AC$6:$AC$37</c:f>
              <c:numCache>
                <c:formatCode>General</c:formatCode>
                <c:ptCount val="32"/>
                <c:pt idx="0">
                  <c:v>0.15902292452904782</c:v>
                </c:pt>
                <c:pt idx="1">
                  <c:v>0.16601270000156251</c:v>
                </c:pt>
                <c:pt idx="2">
                  <c:v>0.1686103933926042</c:v>
                </c:pt>
                <c:pt idx="3">
                  <c:v>0.16984605940831804</c:v>
                </c:pt>
                <c:pt idx="4">
                  <c:v>0.14412987073110403</c:v>
                </c:pt>
                <c:pt idx="5">
                  <c:v>0.15087278201300669</c:v>
                </c:pt>
                <c:pt idx="6">
                  <c:v>0.15338805453354123</c:v>
                </c:pt>
                <c:pt idx="7">
                  <c:v>0.15458629556856682</c:v>
                </c:pt>
                <c:pt idx="8">
                  <c:v>0.15942178856963615</c:v>
                </c:pt>
                <c:pt idx="9">
                  <c:v>0.16838619184741244</c:v>
                </c:pt>
                <c:pt idx="10">
                  <c:v>0.17177171206229064</c:v>
                </c:pt>
                <c:pt idx="11">
                  <c:v>0.17339258325486001</c:v>
                </c:pt>
                <c:pt idx="12">
                  <c:v>0.14449319672597433</c:v>
                </c:pt>
                <c:pt idx="13">
                  <c:v>0.1530503908930014</c:v>
                </c:pt>
                <c:pt idx="14">
                  <c:v>0.15629474631479678</c:v>
                </c:pt>
                <c:pt idx="15">
                  <c:v>0.15785049333052101</c:v>
                </c:pt>
                <c:pt idx="16">
                  <c:v>0.15943304575222172</c:v>
                </c:pt>
                <c:pt idx="17">
                  <c:v>0.17138183093577855</c:v>
                </c:pt>
                <c:pt idx="18">
                  <c:v>0.17600533562914392</c:v>
                </c:pt>
                <c:pt idx="19">
                  <c:v>0.17824103430156327</c:v>
                </c:pt>
                <c:pt idx="20">
                  <c:v>0.14621843537136828</c:v>
                </c:pt>
                <c:pt idx="21">
                  <c:v>0.15764230401390722</c:v>
                </c:pt>
                <c:pt idx="22">
                  <c:v>0.16208087215718395</c:v>
                </c:pt>
                <c:pt idx="23">
                  <c:v>0.16423079946414185</c:v>
                </c:pt>
                <c:pt idx="24">
                  <c:v>0.15456133394446461</c:v>
                </c:pt>
                <c:pt idx="25">
                  <c:v>0.17017644236487903</c:v>
                </c:pt>
                <c:pt idx="26">
                  <c:v>0.17642387470267656</c:v>
                </c:pt>
                <c:pt idx="27">
                  <c:v>0.17948749808563058</c:v>
                </c:pt>
                <c:pt idx="28">
                  <c:v>0.1414003980317729</c:v>
                </c:pt>
                <c:pt idx="29">
                  <c:v>0.15614660807079581</c:v>
                </c:pt>
                <c:pt idx="30">
                  <c:v>0.16207087784022367</c:v>
                </c:pt>
                <c:pt idx="31">
                  <c:v>0.16498116394533863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A-42D2-8421-F884471DE56D}"/>
            </c:ext>
          </c:extLst>
        </c:ser>
        <c:ser>
          <c:idx val="1"/>
          <c:order val="1"/>
          <c:tx>
            <c:strRef>
              <c:f>'6000_3000'!$AD$4</c:f>
              <c:strCache>
                <c:ptCount val="1"/>
                <c:pt idx="0">
                  <c:v>R=1/200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'6000_3000'!$AG$6:$AG$37</c:f>
              <c:numCache>
                <c:formatCode>General</c:formatCode>
                <c:ptCount val="32"/>
                <c:pt idx="0">
                  <c:v>0.31804584905809563</c:v>
                </c:pt>
                <c:pt idx="1">
                  <c:v>0.33202540000312503</c:v>
                </c:pt>
                <c:pt idx="2">
                  <c:v>0.33722078678520839</c:v>
                </c:pt>
                <c:pt idx="3">
                  <c:v>0.33969211881663608</c:v>
                </c:pt>
                <c:pt idx="4">
                  <c:v>0.28825974146220806</c:v>
                </c:pt>
                <c:pt idx="5">
                  <c:v>0.30174556402601338</c:v>
                </c:pt>
                <c:pt idx="6">
                  <c:v>0.30677610906708247</c:v>
                </c:pt>
                <c:pt idx="7">
                  <c:v>0.30917259113713363</c:v>
                </c:pt>
                <c:pt idx="8">
                  <c:v>0.31884357713927231</c:v>
                </c:pt>
                <c:pt idx="9">
                  <c:v>0.33677238369482487</c:v>
                </c:pt>
                <c:pt idx="10">
                  <c:v>0.34354342412458128</c:v>
                </c:pt>
                <c:pt idx="11">
                  <c:v>0.34678516650972002</c:v>
                </c:pt>
                <c:pt idx="12">
                  <c:v>0.28898639345194865</c:v>
                </c:pt>
                <c:pt idx="13">
                  <c:v>0.30610078178600281</c:v>
                </c:pt>
                <c:pt idx="14">
                  <c:v>0.31258949262959357</c:v>
                </c:pt>
                <c:pt idx="15">
                  <c:v>0.31570098666104202</c:v>
                </c:pt>
                <c:pt idx="16">
                  <c:v>0.31886609150444345</c:v>
                </c:pt>
                <c:pt idx="17">
                  <c:v>0.3427636618715571</c:v>
                </c:pt>
                <c:pt idx="18">
                  <c:v>0.35201067125828783</c:v>
                </c:pt>
                <c:pt idx="19">
                  <c:v>0.35648206860312653</c:v>
                </c:pt>
                <c:pt idx="20">
                  <c:v>0.29243687074273655</c:v>
                </c:pt>
                <c:pt idx="21">
                  <c:v>0.31528460802781444</c:v>
                </c:pt>
                <c:pt idx="22">
                  <c:v>0.32416174431436789</c:v>
                </c:pt>
                <c:pt idx="23">
                  <c:v>0.32846159892828369</c:v>
                </c:pt>
                <c:pt idx="24">
                  <c:v>0.30912266788892923</c:v>
                </c:pt>
                <c:pt idx="25">
                  <c:v>0.34035288472975805</c:v>
                </c:pt>
                <c:pt idx="26">
                  <c:v>0.35284774940535313</c:v>
                </c:pt>
                <c:pt idx="27">
                  <c:v>0.35897499617126116</c:v>
                </c:pt>
                <c:pt idx="28">
                  <c:v>0.2828007960635458</c:v>
                </c:pt>
                <c:pt idx="29">
                  <c:v>0.31229321614159161</c:v>
                </c:pt>
                <c:pt idx="30">
                  <c:v>0.32414175568044734</c:v>
                </c:pt>
                <c:pt idx="31">
                  <c:v>0.32996232789067725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A-42D2-8421-F884471DE56D}"/>
            </c:ext>
          </c:extLst>
        </c:ser>
        <c:ser>
          <c:idx val="2"/>
          <c:order val="2"/>
          <c:tx>
            <c:strRef>
              <c:f>'6000_3000'!$AH$4</c:f>
              <c:strCache>
                <c:ptCount val="1"/>
                <c:pt idx="0">
                  <c:v>R=1/120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'6000_3000'!$AK$6:$AK$38</c:f>
              <c:numCache>
                <c:formatCode>General</c:formatCode>
                <c:ptCount val="33"/>
                <c:pt idx="0">
                  <c:v>0.53007641509682601</c:v>
                </c:pt>
                <c:pt idx="1">
                  <c:v>0.5533756666718751</c:v>
                </c:pt>
                <c:pt idx="2">
                  <c:v>0.56203464464201403</c:v>
                </c:pt>
                <c:pt idx="3">
                  <c:v>0.56615353136106017</c:v>
                </c:pt>
                <c:pt idx="4">
                  <c:v>0.48043290243701342</c:v>
                </c:pt>
                <c:pt idx="5">
                  <c:v>0.502909273376689</c:v>
                </c:pt>
                <c:pt idx="6">
                  <c:v>0.5112935151118041</c:v>
                </c:pt>
                <c:pt idx="7">
                  <c:v>0.51528765189522263</c:v>
                </c:pt>
                <c:pt idx="8">
                  <c:v>0.5314059618987873</c:v>
                </c:pt>
                <c:pt idx="9">
                  <c:v>0.56128730615804134</c:v>
                </c:pt>
                <c:pt idx="10">
                  <c:v>0.57257237354096879</c:v>
                </c:pt>
                <c:pt idx="11">
                  <c:v>0.57797527751619993</c:v>
                </c:pt>
                <c:pt idx="12">
                  <c:v>0.48164398908658113</c:v>
                </c:pt>
                <c:pt idx="13">
                  <c:v>0.51016796964333799</c:v>
                </c:pt>
                <c:pt idx="14">
                  <c:v>0.52098248771598921</c:v>
                </c:pt>
                <c:pt idx="15">
                  <c:v>0.52616831110173667</c:v>
                </c:pt>
                <c:pt idx="16">
                  <c:v>0.53144348584073908</c:v>
                </c:pt>
                <c:pt idx="17">
                  <c:v>0.57127276978592845</c:v>
                </c:pt>
                <c:pt idx="18">
                  <c:v>0.58668445209714626</c:v>
                </c:pt>
                <c:pt idx="19">
                  <c:v>0.59413678100521083</c:v>
                </c:pt>
                <c:pt idx="20">
                  <c:v>0.48739478457122759</c:v>
                </c:pt>
                <c:pt idx="21">
                  <c:v>0.52547434671302418</c:v>
                </c:pt>
                <c:pt idx="22">
                  <c:v>0.54026957385728003</c:v>
                </c:pt>
                <c:pt idx="23">
                  <c:v>0.54743599821380617</c:v>
                </c:pt>
                <c:pt idx="24">
                  <c:v>0.51520444648154862</c:v>
                </c:pt>
                <c:pt idx="25">
                  <c:v>0.56725480788293003</c:v>
                </c:pt>
                <c:pt idx="26">
                  <c:v>0.58807958234225521</c:v>
                </c:pt>
                <c:pt idx="27">
                  <c:v>0.59829166028543523</c:v>
                </c:pt>
                <c:pt idx="28">
                  <c:v>0.47133466010590958</c:v>
                </c:pt>
                <c:pt idx="29">
                  <c:v>0.52048869356931937</c:v>
                </c:pt>
                <c:pt idx="30">
                  <c:v>0.54023625946741227</c:v>
                </c:pt>
                <c:pt idx="31">
                  <c:v>0.54993721315112876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A-42D2-8421-F884471D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43584"/>
        <c:axId val="496042752"/>
      </c:lineChart>
      <c:catAx>
        <c:axId val="49604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接合部番号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42752"/>
        <c:crosses val="autoZero"/>
        <c:auto val="1"/>
        <c:lblAlgn val="ctr"/>
        <c:lblOffset val="100"/>
        <c:noMultiLvlLbl val="0"/>
      </c:catAx>
      <c:valAx>
        <c:axId val="4960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M/Mby</a:t>
                </a:r>
                <a:r>
                  <a:rPr lang="ja-JP" altLang="en-US" baseline="0"/>
                  <a:t> </a:t>
                </a:r>
                <a:r>
                  <a:rPr lang="en-US" altLang="ja-JP"/>
                  <a:t>[</a:t>
                </a:r>
                <a:r>
                  <a:rPr lang="ja-JP" altLang="en-US"/>
                  <a:t>・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柱梁接合部のモーメント比？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'8000_3000'!$Z$4</c:f>
              <c:strCache>
                <c:ptCount val="1"/>
                <c:pt idx="0">
                  <c:v>R=1/400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'8000_3000'!$AM$6:$AM$37</c:f>
              <c:numCache>
                <c:formatCode>General</c:formatCode>
                <c:ptCount val="3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</c:numCache>
            </c:numRef>
          </c:cat>
          <c:val>
            <c:numRef>
              <c:f>'8000_3000'!$AC$6:$AC$37</c:f>
              <c:numCache>
                <c:formatCode>General</c:formatCode>
                <c:ptCount val="32"/>
                <c:pt idx="0">
                  <c:v>0.14165155287979614</c:v>
                </c:pt>
                <c:pt idx="1">
                  <c:v>0.1471711344238564</c:v>
                </c:pt>
                <c:pt idx="2">
                  <c:v>0.14920902073683504</c:v>
                </c:pt>
                <c:pt idx="3">
                  <c:v>0.15017586496223315</c:v>
                </c:pt>
                <c:pt idx="4">
                  <c:v>0.12988425450371963</c:v>
                </c:pt>
                <c:pt idx="5">
                  <c:v>0.13533491210092935</c:v>
                </c:pt>
                <c:pt idx="6">
                  <c:v>0.13735531471578924</c:v>
                </c:pt>
                <c:pt idx="7">
                  <c:v>0.13831537295602428</c:v>
                </c:pt>
                <c:pt idx="8">
                  <c:v>0.14371893338097316</c:v>
                </c:pt>
                <c:pt idx="9">
                  <c:v>0.15096421431445498</c:v>
                </c:pt>
                <c:pt idx="10">
                  <c:v>0.15367976549213058</c:v>
                </c:pt>
                <c:pt idx="11">
                  <c:v>0.15497589134872747</c:v>
                </c:pt>
                <c:pt idx="12">
                  <c:v>0.13159587939156783</c:v>
                </c:pt>
                <c:pt idx="13">
                  <c:v>0.13865631486207944</c:v>
                </c:pt>
                <c:pt idx="14">
                  <c:v>0.14131381862518647</c:v>
                </c:pt>
                <c:pt idx="15">
                  <c:v>0.14258440830367575</c:v>
                </c:pt>
                <c:pt idx="16">
                  <c:v>0.14513049377891038</c:v>
                </c:pt>
                <c:pt idx="17">
                  <c:v>0.15496549245914304</c:v>
                </c:pt>
                <c:pt idx="18">
                  <c:v>0.15873592272087311</c:v>
                </c:pt>
                <c:pt idx="19">
                  <c:v>0.16055215378059828</c:v>
                </c:pt>
                <c:pt idx="20">
                  <c:v>0.13423157846727199</c:v>
                </c:pt>
                <c:pt idx="21">
                  <c:v>0.14379791325752028</c:v>
                </c:pt>
                <c:pt idx="22">
                  <c:v>0.14748200094130412</c:v>
                </c:pt>
                <c:pt idx="23">
                  <c:v>0.14925995167126638</c:v>
                </c:pt>
                <c:pt idx="24">
                  <c:v>0.14318445213487041</c:v>
                </c:pt>
                <c:pt idx="25">
                  <c:v>0.15648646450166515</c:v>
                </c:pt>
                <c:pt idx="26">
                  <c:v>0.16175361263563462</c:v>
                </c:pt>
                <c:pt idx="27">
                  <c:v>0.16432520415740895</c:v>
                </c:pt>
                <c:pt idx="28">
                  <c:v>0.1318982631309436</c:v>
                </c:pt>
                <c:pt idx="29">
                  <c:v>0.14463987409375759</c:v>
                </c:pt>
                <c:pt idx="30">
                  <c:v>0.14970900185629554</c:v>
                </c:pt>
                <c:pt idx="31">
                  <c:v>0.15218886161622072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7-41FF-991D-30AB8B1E7533}"/>
            </c:ext>
          </c:extLst>
        </c:ser>
        <c:ser>
          <c:idx val="1"/>
          <c:order val="1"/>
          <c:tx>
            <c:strRef>
              <c:f>'8000_3000'!$AD$4</c:f>
              <c:strCache>
                <c:ptCount val="1"/>
                <c:pt idx="0">
                  <c:v>R=1/200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'8000_3000'!$AG$6:$AG$37</c:f>
              <c:numCache>
                <c:formatCode>General</c:formatCode>
                <c:ptCount val="32"/>
                <c:pt idx="0">
                  <c:v>0.28330310575959228</c:v>
                </c:pt>
                <c:pt idx="1">
                  <c:v>0.29434226884771281</c:v>
                </c:pt>
                <c:pt idx="2">
                  <c:v>0.29841804147367007</c:v>
                </c:pt>
                <c:pt idx="3">
                  <c:v>0.30035172992446629</c:v>
                </c:pt>
                <c:pt idx="4">
                  <c:v>0.25976850900743925</c:v>
                </c:pt>
                <c:pt idx="5">
                  <c:v>0.2706698242018587</c:v>
                </c:pt>
                <c:pt idx="6">
                  <c:v>0.27471062943157848</c:v>
                </c:pt>
                <c:pt idx="7">
                  <c:v>0.27663074591204856</c:v>
                </c:pt>
                <c:pt idx="8">
                  <c:v>0.28743786676194633</c:v>
                </c:pt>
                <c:pt idx="9">
                  <c:v>0.30192842862890995</c:v>
                </c:pt>
                <c:pt idx="10">
                  <c:v>0.30735953098426116</c:v>
                </c:pt>
                <c:pt idx="11">
                  <c:v>0.30995178269745494</c:v>
                </c:pt>
                <c:pt idx="12">
                  <c:v>0.26319175878313567</c:v>
                </c:pt>
                <c:pt idx="13">
                  <c:v>0.27731262972415888</c:v>
                </c:pt>
                <c:pt idx="14">
                  <c:v>0.28262763725037293</c:v>
                </c:pt>
                <c:pt idx="15">
                  <c:v>0.28516881660735149</c:v>
                </c:pt>
                <c:pt idx="16">
                  <c:v>0.29026098755782076</c:v>
                </c:pt>
                <c:pt idx="17">
                  <c:v>0.30993098491828608</c:v>
                </c:pt>
                <c:pt idx="18">
                  <c:v>0.31747184544174623</c:v>
                </c:pt>
                <c:pt idx="19">
                  <c:v>0.32110430756119657</c:v>
                </c:pt>
                <c:pt idx="20">
                  <c:v>0.26846315693454398</c:v>
                </c:pt>
                <c:pt idx="21">
                  <c:v>0.28759582651504056</c:v>
                </c:pt>
                <c:pt idx="22">
                  <c:v>0.29496400188260824</c:v>
                </c:pt>
                <c:pt idx="23">
                  <c:v>0.29851990334253276</c:v>
                </c:pt>
                <c:pt idx="24">
                  <c:v>0.28636890426974082</c:v>
                </c:pt>
                <c:pt idx="25">
                  <c:v>0.31297292900333029</c:v>
                </c:pt>
                <c:pt idx="26">
                  <c:v>0.32350722527126924</c:v>
                </c:pt>
                <c:pt idx="27">
                  <c:v>0.3286504083148179</c:v>
                </c:pt>
                <c:pt idx="28">
                  <c:v>0.26379652626188721</c:v>
                </c:pt>
                <c:pt idx="29">
                  <c:v>0.28927974818751517</c:v>
                </c:pt>
                <c:pt idx="30">
                  <c:v>0.29941800371259109</c:v>
                </c:pt>
                <c:pt idx="31">
                  <c:v>0.30437772323244144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1FF-991D-30AB8B1E7533}"/>
            </c:ext>
          </c:extLst>
        </c:ser>
        <c:ser>
          <c:idx val="2"/>
          <c:order val="2"/>
          <c:tx>
            <c:strRef>
              <c:f>'8000_3000'!$AH$4</c:f>
              <c:strCache>
                <c:ptCount val="1"/>
                <c:pt idx="0">
                  <c:v>R=1/120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'8000_3000'!$AK$6:$AK$38</c:f>
              <c:numCache>
                <c:formatCode>General</c:formatCode>
                <c:ptCount val="33"/>
                <c:pt idx="0">
                  <c:v>0.4721718429326538</c:v>
                </c:pt>
                <c:pt idx="1">
                  <c:v>0.49057044807952138</c:v>
                </c:pt>
                <c:pt idx="2">
                  <c:v>0.49736340245611688</c:v>
                </c:pt>
                <c:pt idx="3">
                  <c:v>0.50058621654077706</c:v>
                </c:pt>
                <c:pt idx="4">
                  <c:v>0.43294751501239881</c:v>
                </c:pt>
                <c:pt idx="5">
                  <c:v>0.45111637366976454</c:v>
                </c:pt>
                <c:pt idx="6">
                  <c:v>0.45785104905263091</c:v>
                </c:pt>
                <c:pt idx="7">
                  <c:v>0.46105124318674762</c:v>
                </c:pt>
                <c:pt idx="8">
                  <c:v>0.47906311126991064</c:v>
                </c:pt>
                <c:pt idx="9">
                  <c:v>0.50321404771485001</c:v>
                </c:pt>
                <c:pt idx="10">
                  <c:v>0.51226588497376868</c:v>
                </c:pt>
                <c:pt idx="11">
                  <c:v>0.51658630449575826</c:v>
                </c:pt>
                <c:pt idx="12">
                  <c:v>0.43865293130522615</c:v>
                </c:pt>
                <c:pt idx="13">
                  <c:v>0.4621877162069315</c:v>
                </c:pt>
                <c:pt idx="14">
                  <c:v>0.47104606208395489</c:v>
                </c:pt>
                <c:pt idx="15">
                  <c:v>0.47528136101225249</c:v>
                </c:pt>
                <c:pt idx="16">
                  <c:v>0.48376831259636793</c:v>
                </c:pt>
                <c:pt idx="17">
                  <c:v>0.51655164153047683</c:v>
                </c:pt>
                <c:pt idx="18">
                  <c:v>0.52911974240291049</c:v>
                </c:pt>
                <c:pt idx="19">
                  <c:v>0.53517384593532769</c:v>
                </c:pt>
                <c:pt idx="20">
                  <c:v>0.44743859489090665</c:v>
                </c:pt>
                <c:pt idx="21">
                  <c:v>0.47932637752506763</c:v>
                </c:pt>
                <c:pt idx="22">
                  <c:v>0.49160666980434709</c:v>
                </c:pt>
                <c:pt idx="23">
                  <c:v>0.49753317223755467</c:v>
                </c:pt>
                <c:pt idx="24">
                  <c:v>0.47728150711623474</c:v>
                </c:pt>
                <c:pt idx="25">
                  <c:v>0.52162154833888386</c:v>
                </c:pt>
                <c:pt idx="26">
                  <c:v>0.53917870878544882</c:v>
                </c:pt>
                <c:pt idx="27">
                  <c:v>0.54775068052469655</c:v>
                </c:pt>
                <c:pt idx="28">
                  <c:v>0.43966087710314539</c:v>
                </c:pt>
                <c:pt idx="29">
                  <c:v>0.4821329136458587</c:v>
                </c:pt>
                <c:pt idx="30">
                  <c:v>0.49903000618765186</c:v>
                </c:pt>
                <c:pt idx="31">
                  <c:v>0.50729620538740261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7-41FF-991D-30AB8B1E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43584"/>
        <c:axId val="496042752"/>
      </c:lineChart>
      <c:catAx>
        <c:axId val="49604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接合部番号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42752"/>
        <c:crosses val="autoZero"/>
        <c:auto val="1"/>
        <c:lblAlgn val="ctr"/>
        <c:lblOffset val="100"/>
        <c:noMultiLvlLbl val="0"/>
      </c:catAx>
      <c:valAx>
        <c:axId val="4960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M/Mby</a:t>
                </a:r>
                <a:r>
                  <a:rPr lang="ja-JP" altLang="en-US" baseline="0"/>
                  <a:t> </a:t>
                </a:r>
                <a:r>
                  <a:rPr lang="en-US" altLang="ja-JP"/>
                  <a:t>[</a:t>
                </a:r>
                <a:r>
                  <a:rPr lang="ja-JP" altLang="en-US"/>
                  <a:t>・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柱梁接合部のモーメント比？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'6000_4000'!$Z$4</c:f>
              <c:strCache>
                <c:ptCount val="1"/>
                <c:pt idx="0">
                  <c:v>R=1/400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'6000_4000'!$AM$6:$AM$37</c:f>
              <c:numCache>
                <c:formatCode>General</c:formatCode>
                <c:ptCount val="3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</c:numCache>
            </c:numRef>
          </c:cat>
          <c:val>
            <c:numRef>
              <c:f>'6000_4000'!$AC$6:$AC$37</c:f>
              <c:numCache>
                <c:formatCode>General</c:formatCode>
                <c:ptCount val="32"/>
                <c:pt idx="0">
                  <c:v>0.15438346505357148</c:v>
                </c:pt>
                <c:pt idx="1">
                  <c:v>0.16328246589181369</c:v>
                </c:pt>
                <c:pt idx="2">
                  <c:v>0.16664947642876493</c:v>
                </c:pt>
                <c:pt idx="3">
                  <c:v>0.16826268976196418</c:v>
                </c:pt>
                <c:pt idx="4">
                  <c:v>0.13967435570532166</c:v>
                </c:pt>
                <c:pt idx="5">
                  <c:v>0.14823462908019056</c:v>
                </c:pt>
                <c:pt idx="6">
                  <c:v>0.15148888562425009</c:v>
                </c:pt>
                <c:pt idx="7">
                  <c:v>0.15305108906799722</c:v>
                </c:pt>
                <c:pt idx="8">
                  <c:v>0.15358584879317705</c:v>
                </c:pt>
                <c:pt idx="9">
                  <c:v>0.16485968268561718</c:v>
                </c:pt>
                <c:pt idx="10">
                  <c:v>0.16921334868409771</c:v>
                </c:pt>
                <c:pt idx="11">
                  <c:v>0.17131683524773689</c:v>
                </c:pt>
                <c:pt idx="12">
                  <c:v>0.13894828271217144</c:v>
                </c:pt>
                <c:pt idx="13">
                  <c:v>0.1496782969240347</c:v>
                </c:pt>
                <c:pt idx="14">
                  <c:v>0.15384241721884354</c:v>
                </c:pt>
                <c:pt idx="15">
                  <c:v>0.15585843235539695</c:v>
                </c:pt>
                <c:pt idx="16">
                  <c:v>0.15187532428597358</c:v>
                </c:pt>
                <c:pt idx="17">
                  <c:v>0.16663112248358836</c:v>
                </c:pt>
                <c:pt idx="18">
                  <c:v>0.17250573302514322</c:v>
                </c:pt>
                <c:pt idx="19">
                  <c:v>0.17538050449492404</c:v>
                </c:pt>
                <c:pt idx="20">
                  <c:v>0.13902749301400455</c:v>
                </c:pt>
                <c:pt idx="21">
                  <c:v>0.15309220349795571</c:v>
                </c:pt>
                <c:pt idx="22">
                  <c:v>0.15872031483333088</c:v>
                </c:pt>
                <c:pt idx="23">
                  <c:v>0.16148043873196577</c:v>
                </c:pt>
                <c:pt idx="24">
                  <c:v>0.14506095794666565</c:v>
                </c:pt>
                <c:pt idx="25">
                  <c:v>0.16387816073777128</c:v>
                </c:pt>
                <c:pt idx="26">
                  <c:v>0.17168427871912745</c:v>
                </c:pt>
                <c:pt idx="27">
                  <c:v>0.17557267030764076</c:v>
                </c:pt>
                <c:pt idx="28">
                  <c:v>0.13247116984806115</c:v>
                </c:pt>
                <c:pt idx="29">
                  <c:v>0.15018830291619553</c:v>
                </c:pt>
                <c:pt idx="30">
                  <c:v>0.15757516346336781</c:v>
                </c:pt>
                <c:pt idx="31">
                  <c:v>0.16126287758324784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2-48AC-831C-E5CF27E6E36E}"/>
            </c:ext>
          </c:extLst>
        </c:ser>
        <c:ser>
          <c:idx val="1"/>
          <c:order val="1"/>
          <c:tx>
            <c:strRef>
              <c:f>'6000_4000'!$AD$4</c:f>
              <c:strCache>
                <c:ptCount val="1"/>
                <c:pt idx="0">
                  <c:v>R=1/200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'6000_4000'!$AG$6:$AG$37</c:f>
              <c:numCache>
                <c:formatCode>General</c:formatCode>
                <c:ptCount val="32"/>
                <c:pt idx="0">
                  <c:v>0.30876693010714296</c:v>
                </c:pt>
                <c:pt idx="1">
                  <c:v>0.32656493178362739</c:v>
                </c:pt>
                <c:pt idx="2">
                  <c:v>0.33329895285752986</c:v>
                </c:pt>
                <c:pt idx="3">
                  <c:v>0.33652537952392836</c:v>
                </c:pt>
                <c:pt idx="4">
                  <c:v>0.27934871141064332</c:v>
                </c:pt>
                <c:pt idx="5">
                  <c:v>0.29646925816038111</c:v>
                </c:pt>
                <c:pt idx="6">
                  <c:v>0.30297777124850017</c:v>
                </c:pt>
                <c:pt idx="7">
                  <c:v>0.30610217813599444</c:v>
                </c:pt>
                <c:pt idx="8">
                  <c:v>0.3071716975863541</c:v>
                </c:pt>
                <c:pt idx="9">
                  <c:v>0.32971936537123436</c:v>
                </c:pt>
                <c:pt idx="10">
                  <c:v>0.33842669736819542</c:v>
                </c:pt>
                <c:pt idx="11">
                  <c:v>0.34263367049547377</c:v>
                </c:pt>
                <c:pt idx="12">
                  <c:v>0.27789656542434288</c:v>
                </c:pt>
                <c:pt idx="13">
                  <c:v>0.2993565938480694</c:v>
                </c:pt>
                <c:pt idx="14">
                  <c:v>0.30768483443768707</c:v>
                </c:pt>
                <c:pt idx="15">
                  <c:v>0.31171686471079391</c:v>
                </c:pt>
                <c:pt idx="16">
                  <c:v>0.30375064857194717</c:v>
                </c:pt>
                <c:pt idx="17">
                  <c:v>0.33326224496717671</c:v>
                </c:pt>
                <c:pt idx="18">
                  <c:v>0.34501146605028643</c:v>
                </c:pt>
                <c:pt idx="19">
                  <c:v>0.35076100898984808</c:v>
                </c:pt>
                <c:pt idx="20">
                  <c:v>0.2780549860280091</c:v>
                </c:pt>
                <c:pt idx="21">
                  <c:v>0.30618440699591143</c:v>
                </c:pt>
                <c:pt idx="22">
                  <c:v>0.31744062966666176</c:v>
                </c:pt>
                <c:pt idx="23">
                  <c:v>0.32296087746393154</c:v>
                </c:pt>
                <c:pt idx="24">
                  <c:v>0.29012191589333131</c:v>
                </c:pt>
                <c:pt idx="25">
                  <c:v>0.32775632147554257</c:v>
                </c:pt>
                <c:pt idx="26">
                  <c:v>0.3433685574382549</c:v>
                </c:pt>
                <c:pt idx="27">
                  <c:v>0.35114534061528152</c:v>
                </c:pt>
                <c:pt idx="28">
                  <c:v>0.2649423396961223</c:v>
                </c:pt>
                <c:pt idx="29">
                  <c:v>0.30037660583239106</c:v>
                </c:pt>
                <c:pt idx="30">
                  <c:v>0.31515032692673561</c:v>
                </c:pt>
                <c:pt idx="31">
                  <c:v>0.32252575516649568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2-48AC-831C-E5CF27E6E36E}"/>
            </c:ext>
          </c:extLst>
        </c:ser>
        <c:ser>
          <c:idx val="2"/>
          <c:order val="2"/>
          <c:tx>
            <c:strRef>
              <c:f>'6000_4000'!$AH$4</c:f>
              <c:strCache>
                <c:ptCount val="1"/>
                <c:pt idx="0">
                  <c:v>R=1/120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'6000_4000'!$AK$6:$AK$38</c:f>
              <c:numCache>
                <c:formatCode>General</c:formatCode>
                <c:ptCount val="33"/>
                <c:pt idx="0">
                  <c:v>0.51461155017857152</c:v>
                </c:pt>
                <c:pt idx="1">
                  <c:v>0.54427488630604548</c:v>
                </c:pt>
                <c:pt idx="2">
                  <c:v>0.55549825476254988</c:v>
                </c:pt>
                <c:pt idx="3">
                  <c:v>0.5608756325398806</c:v>
                </c:pt>
                <c:pt idx="4">
                  <c:v>0.46558118568440554</c:v>
                </c:pt>
                <c:pt idx="5">
                  <c:v>0.49411543026730181</c:v>
                </c:pt>
                <c:pt idx="6">
                  <c:v>0.50496295208083353</c:v>
                </c:pt>
                <c:pt idx="7">
                  <c:v>0.51017029689332405</c:v>
                </c:pt>
                <c:pt idx="8">
                  <c:v>0.51195282931059016</c:v>
                </c:pt>
                <c:pt idx="9">
                  <c:v>0.54953227561872398</c:v>
                </c:pt>
                <c:pt idx="10">
                  <c:v>0.5640444956136591</c:v>
                </c:pt>
                <c:pt idx="11">
                  <c:v>0.57105611749245644</c:v>
                </c:pt>
                <c:pt idx="12">
                  <c:v>0.46316094237390476</c:v>
                </c:pt>
                <c:pt idx="13">
                  <c:v>0.49892765641344905</c:v>
                </c:pt>
                <c:pt idx="14">
                  <c:v>0.5128080573961451</c:v>
                </c:pt>
                <c:pt idx="15">
                  <c:v>0.5195281078513232</c:v>
                </c:pt>
                <c:pt idx="16">
                  <c:v>0.50625108095324522</c:v>
                </c:pt>
                <c:pt idx="17">
                  <c:v>0.55543707494529448</c:v>
                </c:pt>
                <c:pt idx="18">
                  <c:v>0.57501911008381057</c:v>
                </c:pt>
                <c:pt idx="19">
                  <c:v>0.5846016816497468</c:v>
                </c:pt>
                <c:pt idx="20">
                  <c:v>0.46342497671334854</c:v>
                </c:pt>
                <c:pt idx="21">
                  <c:v>0.51030734499318564</c:v>
                </c:pt>
                <c:pt idx="22">
                  <c:v>0.52906771611110293</c:v>
                </c:pt>
                <c:pt idx="23">
                  <c:v>0.53826812910655253</c:v>
                </c:pt>
                <c:pt idx="24">
                  <c:v>0.48353652648888551</c:v>
                </c:pt>
                <c:pt idx="25">
                  <c:v>0.54626053579257094</c:v>
                </c:pt>
                <c:pt idx="26">
                  <c:v>0.57228092906375805</c:v>
                </c:pt>
                <c:pt idx="27">
                  <c:v>0.58524223435880252</c:v>
                </c:pt>
                <c:pt idx="28">
                  <c:v>0.44157056616020379</c:v>
                </c:pt>
                <c:pt idx="29">
                  <c:v>0.50062767638731842</c:v>
                </c:pt>
                <c:pt idx="30">
                  <c:v>0.52525054487789269</c:v>
                </c:pt>
                <c:pt idx="31">
                  <c:v>0.53754292527749281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2-48AC-831C-E5CF27E6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43584"/>
        <c:axId val="496042752"/>
      </c:lineChart>
      <c:catAx>
        <c:axId val="49604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接合部番号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42752"/>
        <c:crosses val="autoZero"/>
        <c:auto val="1"/>
        <c:lblAlgn val="ctr"/>
        <c:lblOffset val="100"/>
        <c:noMultiLvlLbl val="0"/>
      </c:catAx>
      <c:valAx>
        <c:axId val="4960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M/Mby</a:t>
                </a:r>
                <a:r>
                  <a:rPr lang="ja-JP" altLang="en-US" baseline="0"/>
                  <a:t> </a:t>
                </a:r>
                <a:r>
                  <a:rPr lang="en-US" altLang="ja-JP"/>
                  <a:t>[</a:t>
                </a:r>
                <a:r>
                  <a:rPr lang="ja-JP" altLang="en-US"/>
                  <a:t>・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柱梁接合部のモーメント比？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'8000_4000'!$Z$4</c:f>
              <c:strCache>
                <c:ptCount val="1"/>
                <c:pt idx="0">
                  <c:v>R=1/400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'8000_4000'!$AM$6:$AM$37</c:f>
              <c:numCache>
                <c:formatCode>General</c:formatCode>
                <c:ptCount val="3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</c:numCache>
            </c:numRef>
          </c:cat>
          <c:val>
            <c:numRef>
              <c:f>'8000_4000'!$AC$6:$AC$37</c:f>
              <c:numCache>
                <c:formatCode>General</c:formatCode>
                <c:ptCount val="32"/>
                <c:pt idx="0">
                  <c:v>0.13795857335462935</c:v>
                </c:pt>
                <c:pt idx="1">
                  <c:v>0.14502145392289373</c:v>
                </c:pt>
                <c:pt idx="2">
                  <c:v>0.14767135390986413</c:v>
                </c:pt>
                <c:pt idx="3">
                  <c:v>0.14893666673133843</c:v>
                </c:pt>
                <c:pt idx="4">
                  <c:v>0.12625487890947681</c:v>
                </c:pt>
                <c:pt idx="5">
                  <c:v>0.13320833735966292</c:v>
                </c:pt>
                <c:pt idx="6">
                  <c:v>0.13583044106116618</c:v>
                </c:pt>
                <c:pt idx="7">
                  <c:v>0.13708504773737126</c:v>
                </c:pt>
                <c:pt idx="8">
                  <c:v>0.13895887587177325</c:v>
                </c:pt>
                <c:pt idx="9">
                  <c:v>0.14812353530826278</c:v>
                </c:pt>
                <c:pt idx="10">
                  <c:v>0.15162872545123199</c:v>
                </c:pt>
                <c:pt idx="11">
                  <c:v>0.15331556121652329</c:v>
                </c:pt>
                <c:pt idx="12">
                  <c:v>0.12698084710766402</c:v>
                </c:pt>
                <c:pt idx="13">
                  <c:v>0.13588292494335899</c:v>
                </c:pt>
                <c:pt idx="14">
                  <c:v>0.13930605354184522</c:v>
                </c:pt>
                <c:pt idx="15">
                  <c:v>0.14095704245816373</c:v>
                </c:pt>
                <c:pt idx="16">
                  <c:v>0.13884119347155613</c:v>
                </c:pt>
                <c:pt idx="17">
                  <c:v>0.15107097623726992</c:v>
                </c:pt>
                <c:pt idx="18">
                  <c:v>0.15588381701971379</c:v>
                </c:pt>
                <c:pt idx="19">
                  <c:v>0.15822751429543624</c:v>
                </c:pt>
                <c:pt idx="20">
                  <c:v>0.12814679096701212</c:v>
                </c:pt>
                <c:pt idx="21">
                  <c:v>0.14000229198107839</c:v>
                </c:pt>
                <c:pt idx="22">
                  <c:v>0.14469435485588719</c:v>
                </c:pt>
                <c:pt idx="23">
                  <c:v>0.14698469424212773</c:v>
                </c:pt>
                <c:pt idx="24">
                  <c:v>0.13499414496351739</c:v>
                </c:pt>
                <c:pt idx="25">
                  <c:v>0.15114486015510581</c:v>
                </c:pt>
                <c:pt idx="26">
                  <c:v>0.15776055254136412</c:v>
                </c:pt>
                <c:pt idx="27">
                  <c:v>0.16103779664516832</c:v>
                </c:pt>
                <c:pt idx="28">
                  <c:v>0.12409569262292691</c:v>
                </c:pt>
                <c:pt idx="29">
                  <c:v>0.13951295288331231</c:v>
                </c:pt>
                <c:pt idx="30">
                  <c:v>0.14586481558790496</c:v>
                </c:pt>
                <c:pt idx="31">
                  <c:v>0.14901929818473109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C-4766-9C85-747CB88850DA}"/>
            </c:ext>
          </c:extLst>
        </c:ser>
        <c:ser>
          <c:idx val="1"/>
          <c:order val="1"/>
          <c:tx>
            <c:strRef>
              <c:f>'8000_4000'!$AD$4</c:f>
              <c:strCache>
                <c:ptCount val="1"/>
                <c:pt idx="0">
                  <c:v>R=1/200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'8000_4000'!$AG$6:$AG$37</c:f>
              <c:numCache>
                <c:formatCode>General</c:formatCode>
                <c:ptCount val="32"/>
                <c:pt idx="0">
                  <c:v>0.27591714670925871</c:v>
                </c:pt>
                <c:pt idx="1">
                  <c:v>0.29004290784578746</c:v>
                </c:pt>
                <c:pt idx="2">
                  <c:v>0.29534270781972827</c:v>
                </c:pt>
                <c:pt idx="3">
                  <c:v>0.29787333346267686</c:v>
                </c:pt>
                <c:pt idx="4">
                  <c:v>0.25250975781895363</c:v>
                </c:pt>
                <c:pt idx="5">
                  <c:v>0.26641667471932584</c:v>
                </c:pt>
                <c:pt idx="6">
                  <c:v>0.27166088212233236</c:v>
                </c:pt>
                <c:pt idx="7">
                  <c:v>0.27417009547474253</c:v>
                </c:pt>
                <c:pt idx="8">
                  <c:v>0.27791775174354649</c:v>
                </c:pt>
                <c:pt idx="9">
                  <c:v>0.29624707061652555</c:v>
                </c:pt>
                <c:pt idx="10">
                  <c:v>0.30325745090246398</c:v>
                </c:pt>
                <c:pt idx="11">
                  <c:v>0.30663112243304658</c:v>
                </c:pt>
                <c:pt idx="12">
                  <c:v>0.25396169421532805</c:v>
                </c:pt>
                <c:pt idx="13">
                  <c:v>0.27176584988671798</c:v>
                </c:pt>
                <c:pt idx="14">
                  <c:v>0.27861210708369044</c:v>
                </c:pt>
                <c:pt idx="15">
                  <c:v>0.28191408491632747</c:v>
                </c:pt>
                <c:pt idx="16">
                  <c:v>0.27768238694311226</c:v>
                </c:pt>
                <c:pt idx="17">
                  <c:v>0.30214195247453984</c:v>
                </c:pt>
                <c:pt idx="18">
                  <c:v>0.31176763403942759</c:v>
                </c:pt>
                <c:pt idx="19">
                  <c:v>0.31645502859087249</c:v>
                </c:pt>
                <c:pt idx="20">
                  <c:v>0.25629358193402424</c:v>
                </c:pt>
                <c:pt idx="21">
                  <c:v>0.28000458396215677</c:v>
                </c:pt>
                <c:pt idx="22">
                  <c:v>0.28938870971177438</c:v>
                </c:pt>
                <c:pt idx="23">
                  <c:v>0.29396938848425547</c:v>
                </c:pt>
                <c:pt idx="24">
                  <c:v>0.26998828992703477</c:v>
                </c:pt>
                <c:pt idx="25">
                  <c:v>0.30228972031021162</c:v>
                </c:pt>
                <c:pt idx="26">
                  <c:v>0.31552110508272824</c:v>
                </c:pt>
                <c:pt idx="27">
                  <c:v>0.32207559329033664</c:v>
                </c:pt>
                <c:pt idx="28">
                  <c:v>0.24819138524585382</c:v>
                </c:pt>
                <c:pt idx="29">
                  <c:v>0.27902590576662462</c:v>
                </c:pt>
                <c:pt idx="30">
                  <c:v>0.29172963117580991</c:v>
                </c:pt>
                <c:pt idx="31">
                  <c:v>0.29803859636946217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C-4766-9C85-747CB88850DA}"/>
            </c:ext>
          </c:extLst>
        </c:ser>
        <c:ser>
          <c:idx val="2"/>
          <c:order val="2"/>
          <c:tx>
            <c:strRef>
              <c:f>'8000_4000'!$AH$4</c:f>
              <c:strCache>
                <c:ptCount val="1"/>
                <c:pt idx="0">
                  <c:v>R=1/120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'8000_4000'!$AK$6:$AK$38</c:f>
              <c:numCache>
                <c:formatCode>General</c:formatCode>
                <c:ptCount val="33"/>
                <c:pt idx="0">
                  <c:v>0.45986191118209779</c:v>
                </c:pt>
                <c:pt idx="1">
                  <c:v>0.48340484640964582</c:v>
                </c:pt>
                <c:pt idx="2">
                  <c:v>0.49223784636621387</c:v>
                </c:pt>
                <c:pt idx="3">
                  <c:v>0.49645555577112815</c:v>
                </c:pt>
                <c:pt idx="4">
                  <c:v>0.4208495963649227</c:v>
                </c:pt>
                <c:pt idx="5">
                  <c:v>0.44402779119887648</c:v>
                </c:pt>
                <c:pt idx="6">
                  <c:v>0.45276813687055395</c:v>
                </c:pt>
                <c:pt idx="7">
                  <c:v>0.45695015912457099</c:v>
                </c:pt>
                <c:pt idx="8">
                  <c:v>0.46319625290591093</c:v>
                </c:pt>
                <c:pt idx="9">
                  <c:v>0.49374511769420931</c:v>
                </c:pt>
                <c:pt idx="10">
                  <c:v>0.50542908483744009</c:v>
                </c:pt>
                <c:pt idx="11">
                  <c:v>0.51105187072174452</c:v>
                </c:pt>
                <c:pt idx="12">
                  <c:v>0.42326949035888012</c:v>
                </c:pt>
                <c:pt idx="13">
                  <c:v>0.45294308314452997</c:v>
                </c:pt>
                <c:pt idx="14">
                  <c:v>0.46435351180615081</c:v>
                </c:pt>
                <c:pt idx="15">
                  <c:v>0.46985680819387909</c:v>
                </c:pt>
                <c:pt idx="16">
                  <c:v>0.46280397823852049</c:v>
                </c:pt>
                <c:pt idx="17">
                  <c:v>0.50356992079089991</c:v>
                </c:pt>
                <c:pt idx="18">
                  <c:v>0.51961272339904607</c:v>
                </c:pt>
                <c:pt idx="19">
                  <c:v>0.52742504765145415</c:v>
                </c:pt>
                <c:pt idx="20">
                  <c:v>0.42715596989004045</c:v>
                </c:pt>
                <c:pt idx="21">
                  <c:v>0.46667430660359466</c:v>
                </c:pt>
                <c:pt idx="22">
                  <c:v>0.48231451618629073</c:v>
                </c:pt>
                <c:pt idx="23">
                  <c:v>0.48994898080709254</c:v>
                </c:pt>
                <c:pt idx="24">
                  <c:v>0.44998048321172468</c:v>
                </c:pt>
                <c:pt idx="25">
                  <c:v>0.50381620051701936</c:v>
                </c:pt>
                <c:pt idx="26">
                  <c:v>0.5258685084712138</c:v>
                </c:pt>
                <c:pt idx="27">
                  <c:v>0.53679265548389443</c:v>
                </c:pt>
                <c:pt idx="28">
                  <c:v>0.41365230874308972</c:v>
                </c:pt>
                <c:pt idx="29">
                  <c:v>0.46504317627770769</c:v>
                </c:pt>
                <c:pt idx="30">
                  <c:v>0.4862160519596832</c:v>
                </c:pt>
                <c:pt idx="31">
                  <c:v>0.49673099394910369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C-4766-9C85-747CB888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43584"/>
        <c:axId val="496042752"/>
      </c:lineChart>
      <c:catAx>
        <c:axId val="49604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接合部番号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42752"/>
        <c:crosses val="autoZero"/>
        <c:auto val="1"/>
        <c:lblAlgn val="ctr"/>
        <c:lblOffset val="100"/>
        <c:noMultiLvlLbl val="0"/>
      </c:catAx>
      <c:valAx>
        <c:axId val="4960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M/Mby</a:t>
                </a:r>
                <a:r>
                  <a:rPr lang="ja-JP" altLang="en-US" baseline="0"/>
                  <a:t> </a:t>
                </a:r>
                <a:r>
                  <a:rPr lang="en-US" altLang="ja-JP"/>
                  <a:t>[</a:t>
                </a:r>
                <a:r>
                  <a:rPr lang="ja-JP" altLang="en-US"/>
                  <a:t>・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805543</xdr:colOff>
      <xdr:row>11</xdr:row>
      <xdr:rowOff>201385</xdr:rowOff>
    </xdr:from>
    <xdr:to>
      <xdr:col>41</xdr:col>
      <xdr:colOff>691242</xdr:colOff>
      <xdr:row>34</xdr:row>
      <xdr:rowOff>152401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9E0B8E-D0B9-9F10-E801-69BB9626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805543</xdr:colOff>
      <xdr:row>11</xdr:row>
      <xdr:rowOff>201385</xdr:rowOff>
    </xdr:from>
    <xdr:to>
      <xdr:col>41</xdr:col>
      <xdr:colOff>691242</xdr:colOff>
      <xdr:row>34</xdr:row>
      <xdr:rowOff>152401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2EE6F4-1425-43BD-87C2-E07B9D7C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805543</xdr:colOff>
      <xdr:row>11</xdr:row>
      <xdr:rowOff>201385</xdr:rowOff>
    </xdr:from>
    <xdr:to>
      <xdr:col>41</xdr:col>
      <xdr:colOff>691242</xdr:colOff>
      <xdr:row>34</xdr:row>
      <xdr:rowOff>152401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DBE50A-74FD-45E5-ABDF-B5F6F351F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805543</xdr:colOff>
      <xdr:row>11</xdr:row>
      <xdr:rowOff>201385</xdr:rowOff>
    </xdr:from>
    <xdr:to>
      <xdr:col>41</xdr:col>
      <xdr:colOff>691242</xdr:colOff>
      <xdr:row>34</xdr:row>
      <xdr:rowOff>152401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4B7B6A-7203-4BB5-8153-5FF1BEAF1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A5C1-F321-4ED8-A112-F0486FFF36EE}">
  <dimension ref="B2:AM37"/>
  <sheetViews>
    <sheetView topLeftCell="N1" zoomScale="50" zoomScaleNormal="50" workbookViewId="0">
      <selection activeCell="C3" sqref="C3"/>
    </sheetView>
  </sheetViews>
  <sheetFormatPr defaultRowHeight="18.45" x14ac:dyDescent="0.65"/>
  <cols>
    <col min="2" max="38" width="12.640625" customWidth="1"/>
  </cols>
  <sheetData>
    <row r="2" spans="2:39" x14ac:dyDescent="0.65">
      <c r="B2" t="s">
        <v>15</v>
      </c>
      <c r="C2">
        <v>6000</v>
      </c>
      <c r="E2" t="s">
        <v>29</v>
      </c>
      <c r="Z2" t="s">
        <v>45</v>
      </c>
    </row>
    <row r="3" spans="2:39" ht="18.899999999999999" thickBot="1" x14ac:dyDescent="0.7">
      <c r="B3" t="s">
        <v>14</v>
      </c>
      <c r="C3">
        <v>3000</v>
      </c>
    </row>
    <row r="4" spans="2:39" ht="18.899999999999999" thickBot="1" x14ac:dyDescent="0.7">
      <c r="Z4" s="14" t="s">
        <v>42</v>
      </c>
      <c r="AA4" s="15"/>
      <c r="AB4" s="15"/>
      <c r="AC4" s="15"/>
      <c r="AD4" s="15" t="s">
        <v>43</v>
      </c>
      <c r="AE4" s="15"/>
      <c r="AF4" s="15"/>
      <c r="AG4" s="15"/>
      <c r="AH4" s="15" t="s">
        <v>44</v>
      </c>
      <c r="AI4" s="15"/>
      <c r="AJ4" s="15"/>
      <c r="AK4" s="16"/>
    </row>
    <row r="5" spans="2:39" x14ac:dyDescent="0.65">
      <c r="B5" s="12" t="s">
        <v>31</v>
      </c>
      <c r="C5" t="s">
        <v>11</v>
      </c>
      <c r="D5" t="s">
        <v>12</v>
      </c>
      <c r="E5" t="s">
        <v>28</v>
      </c>
      <c r="F5" t="s">
        <v>21</v>
      </c>
      <c r="G5" t="s">
        <v>16</v>
      </c>
      <c r="H5" t="s">
        <v>22</v>
      </c>
      <c r="I5" t="s">
        <v>17</v>
      </c>
      <c r="J5" t="s">
        <v>33</v>
      </c>
      <c r="K5" t="s">
        <v>34</v>
      </c>
      <c r="L5" t="s">
        <v>35</v>
      </c>
      <c r="M5" t="s">
        <v>36</v>
      </c>
      <c r="N5" s="3" t="s">
        <v>37</v>
      </c>
      <c r="O5" s="13" t="s">
        <v>30</v>
      </c>
      <c r="P5" t="s">
        <v>20</v>
      </c>
      <c r="Q5" t="s">
        <v>18</v>
      </c>
      <c r="R5" t="s">
        <v>23</v>
      </c>
      <c r="S5" t="s">
        <v>19</v>
      </c>
      <c r="T5" s="2" t="s">
        <v>24</v>
      </c>
      <c r="U5" s="2" t="s">
        <v>25</v>
      </c>
      <c r="V5" s="2" t="s">
        <v>26</v>
      </c>
      <c r="W5" t="s">
        <v>27</v>
      </c>
      <c r="X5" t="s">
        <v>32</v>
      </c>
      <c r="Z5" s="6" t="s">
        <v>39</v>
      </c>
      <c r="AA5" s="2" t="s">
        <v>40</v>
      </c>
      <c r="AB5" s="2" t="s">
        <v>41</v>
      </c>
      <c r="AC5" t="s">
        <v>38</v>
      </c>
      <c r="AD5" s="2" t="s">
        <v>39</v>
      </c>
      <c r="AE5" s="2" t="s">
        <v>40</v>
      </c>
      <c r="AF5" s="2" t="s">
        <v>41</v>
      </c>
      <c r="AG5" t="s">
        <v>38</v>
      </c>
      <c r="AH5" s="2" t="s">
        <v>39</v>
      </c>
      <c r="AI5" s="2" t="s">
        <v>40</v>
      </c>
      <c r="AJ5" s="2" t="s">
        <v>41</v>
      </c>
      <c r="AK5" s="7" t="s">
        <v>38</v>
      </c>
      <c r="AM5" s="17" t="s">
        <v>46</v>
      </c>
    </row>
    <row r="6" spans="2:39" x14ac:dyDescent="0.65">
      <c r="B6" s="12" t="s">
        <v>3</v>
      </c>
      <c r="C6" s="1">
        <v>167</v>
      </c>
      <c r="D6">
        <f>165*C6</f>
        <v>27555</v>
      </c>
      <c r="E6">
        <f>D6*1000</f>
        <v>27555000</v>
      </c>
      <c r="F6" s="1">
        <v>7141</v>
      </c>
      <c r="G6" s="1">
        <v>205</v>
      </c>
      <c r="H6" s="1">
        <v>19800</v>
      </c>
      <c r="I6">
        <f>H6*10000</f>
        <v>198000000</v>
      </c>
      <c r="J6" s="1">
        <v>999</v>
      </c>
      <c r="K6">
        <f>J6*1000</f>
        <v>999000</v>
      </c>
      <c r="L6" s="1">
        <v>235</v>
      </c>
      <c r="M6">
        <f>L6/1000</f>
        <v>0.23499999999999999</v>
      </c>
      <c r="N6" s="4">
        <f>K6*M6</f>
        <v>234765</v>
      </c>
      <c r="O6" s="13" t="s">
        <v>0</v>
      </c>
      <c r="P6" s="1">
        <v>11850</v>
      </c>
      <c r="Q6" s="1">
        <v>205</v>
      </c>
      <c r="R6" s="1">
        <v>20200</v>
      </c>
      <c r="S6">
        <f>R6*10000</f>
        <v>202000000</v>
      </c>
      <c r="T6" s="2">
        <f>($C$2^2*$C$3)/(48*Q6*S6)</f>
        <v>5.4334701762859212E-2</v>
      </c>
      <c r="U6" s="2">
        <f>($C$2^3)/(24*G6*I6)</f>
        <v>0.22172949002217296</v>
      </c>
      <c r="V6" s="2">
        <f>($C$2^2)/(4*E6)</f>
        <v>0.32661948829613502</v>
      </c>
      <c r="W6">
        <f>T6+U6+V6</f>
        <v>0.60268368008116724</v>
      </c>
      <c r="X6">
        <f>1/W6</f>
        <v>1.6592451945360851</v>
      </c>
      <c r="Z6" s="6">
        <f>$C$2/(400*2)</f>
        <v>7.5</v>
      </c>
      <c r="AA6" s="2">
        <f>Z6/$W6</f>
        <v>12.444338959020637</v>
      </c>
      <c r="AB6" s="2">
        <f>(AA6*$C$2)/2</f>
        <v>37333.016877061913</v>
      </c>
      <c r="AC6">
        <f>AB6/$N6</f>
        <v>0.15902292452904782</v>
      </c>
      <c r="AD6" s="2">
        <f>$C$2/(200*2)</f>
        <v>15</v>
      </c>
      <c r="AE6" s="2">
        <f>AD6/$W6</f>
        <v>24.888677918041274</v>
      </c>
      <c r="AF6" s="2">
        <f>(AE6*$C$2)/2</f>
        <v>74666.033754123826</v>
      </c>
      <c r="AG6">
        <f>AF6/$N6</f>
        <v>0.31804584905809563</v>
      </c>
      <c r="AH6" s="2">
        <f>$C$2/(120*2)</f>
        <v>25</v>
      </c>
      <c r="AI6" s="2">
        <f>AH6/$W6</f>
        <v>41.481129863402124</v>
      </c>
      <c r="AJ6" s="2">
        <f>(AI6*$C$2)/2</f>
        <v>124443.38959020637</v>
      </c>
      <c r="AK6" s="7">
        <f>AJ6/$N6</f>
        <v>0.53007641509682601</v>
      </c>
      <c r="AM6">
        <v>11</v>
      </c>
    </row>
    <row r="7" spans="2:39" x14ac:dyDescent="0.65">
      <c r="B7" s="12"/>
      <c r="C7">
        <f>C$6</f>
        <v>167</v>
      </c>
      <c r="D7">
        <f t="shared" ref="D7:L9" si="0">D$6</f>
        <v>27555</v>
      </c>
      <c r="E7">
        <f t="shared" si="0"/>
        <v>27555000</v>
      </c>
      <c r="F7">
        <f t="shared" si="0"/>
        <v>7141</v>
      </c>
      <c r="G7">
        <f t="shared" si="0"/>
        <v>205</v>
      </c>
      <c r="H7">
        <f t="shared" si="0"/>
        <v>19800</v>
      </c>
      <c r="I7">
        <f t="shared" si="0"/>
        <v>198000000</v>
      </c>
      <c r="J7">
        <f t="shared" si="0"/>
        <v>999</v>
      </c>
      <c r="K7">
        <f t="shared" si="0"/>
        <v>999000</v>
      </c>
      <c r="L7">
        <f t="shared" si="0"/>
        <v>235</v>
      </c>
      <c r="M7">
        <f t="shared" ref="M7:M37" si="1">L7/1000</f>
        <v>0.23499999999999999</v>
      </c>
      <c r="N7" s="4">
        <f t="shared" ref="N7:N37" si="2">K7*M7</f>
        <v>234765</v>
      </c>
      <c r="O7" s="13" t="s">
        <v>1</v>
      </c>
      <c r="P7" s="1">
        <v>13330</v>
      </c>
      <c r="Q7" s="1">
        <v>205</v>
      </c>
      <c r="R7" s="1">
        <v>37900</v>
      </c>
      <c r="S7">
        <f t="shared" ref="S7:S9" si="3">R7*10000</f>
        <v>379000000</v>
      </c>
      <c r="T7" s="2">
        <f t="shared" ref="T7:T37" si="4">($C$2^2*$C$3)/(48*Q7*S7)</f>
        <v>2.8959392496299634E-2</v>
      </c>
      <c r="U7" s="2">
        <f t="shared" ref="U7:U37" si="5">($C$2^3)/(24*G7*I7)</f>
        <v>0.22172949002217296</v>
      </c>
      <c r="V7" s="2">
        <f t="shared" ref="V7:V37" si="6">($C$2^2)/(4*E7)</f>
        <v>0.32661948829613502</v>
      </c>
      <c r="W7">
        <f t="shared" ref="W7:W37" si="7">T7+U7+V7</f>
        <v>0.57730837081460762</v>
      </c>
      <c r="X7">
        <f t="shared" ref="X7:X37" si="8">1/W7</f>
        <v>1.7321765118163033</v>
      </c>
      <c r="Z7" s="6">
        <f t="shared" ref="Z7:Z37" si="9">$C$2/(400*2)</f>
        <v>7.5</v>
      </c>
      <c r="AA7" s="2">
        <f t="shared" ref="AA7:AA37" si="10">Z7/$W7</f>
        <v>12.991323838622275</v>
      </c>
      <c r="AB7" s="2">
        <f t="shared" ref="AB7:AB37" si="11">(AA7*$C$2)/2</f>
        <v>38973.971515866826</v>
      </c>
      <c r="AC7">
        <f t="shared" ref="AC7:AC37" si="12">AB7/$N7</f>
        <v>0.16601270000156251</v>
      </c>
      <c r="AD7" s="2">
        <f t="shared" ref="AD7:AD37" si="13">$C$2/(200*2)</f>
        <v>15</v>
      </c>
      <c r="AE7" s="2">
        <f t="shared" ref="AE7:AE37" si="14">AD7/$W7</f>
        <v>25.98264767724455</v>
      </c>
      <c r="AF7" s="2">
        <f t="shared" ref="AF7:AF37" si="15">(AE7*$C$2)/2</f>
        <v>77947.943031733652</v>
      </c>
      <c r="AG7">
        <f t="shared" ref="AG7:AG37" si="16">AF7/$N7</f>
        <v>0.33202540000312503</v>
      </c>
      <c r="AH7" s="2">
        <f t="shared" ref="AH7:AH37" si="17">$C$2/(120*2)</f>
        <v>25</v>
      </c>
      <c r="AI7" s="2">
        <f t="shared" ref="AI7:AI37" si="18">AH7/$W7</f>
        <v>43.304412795407586</v>
      </c>
      <c r="AJ7" s="2">
        <f t="shared" ref="AJ7:AJ37" si="19">(AI7*$C$2)/2</f>
        <v>129913.23838622276</v>
      </c>
      <c r="AK7" s="7">
        <f t="shared" ref="AK7:AK37" si="20">AJ7/$N7</f>
        <v>0.5533756666718751</v>
      </c>
      <c r="AM7">
        <v>12</v>
      </c>
    </row>
    <row r="8" spans="2:39" x14ac:dyDescent="0.65">
      <c r="B8" s="12"/>
      <c r="C8">
        <f t="shared" ref="C8:C9" si="21">C$6</f>
        <v>167</v>
      </c>
      <c r="D8">
        <f t="shared" si="0"/>
        <v>27555</v>
      </c>
      <c r="E8">
        <f t="shared" si="0"/>
        <v>27555000</v>
      </c>
      <c r="F8">
        <f t="shared" si="0"/>
        <v>7141</v>
      </c>
      <c r="G8">
        <f t="shared" si="0"/>
        <v>205</v>
      </c>
      <c r="H8">
        <f t="shared" si="0"/>
        <v>19800</v>
      </c>
      <c r="I8">
        <f t="shared" si="0"/>
        <v>198000000</v>
      </c>
      <c r="J8">
        <f t="shared" si="0"/>
        <v>999</v>
      </c>
      <c r="K8">
        <f t="shared" si="0"/>
        <v>999000</v>
      </c>
      <c r="L8">
        <f t="shared" si="0"/>
        <v>235</v>
      </c>
      <c r="M8">
        <f t="shared" si="1"/>
        <v>0.23499999999999999</v>
      </c>
      <c r="N8" s="4">
        <f t="shared" si="2"/>
        <v>234765</v>
      </c>
      <c r="O8" s="13" t="s">
        <v>2</v>
      </c>
      <c r="P8" s="1">
        <v>15390</v>
      </c>
      <c r="Q8" s="1">
        <v>205</v>
      </c>
      <c r="R8" s="1">
        <v>54700</v>
      </c>
      <c r="S8">
        <f t="shared" si="3"/>
        <v>547000000</v>
      </c>
      <c r="T8" s="2">
        <f t="shared" si="4"/>
        <v>2.0065100102554956E-2</v>
      </c>
      <c r="U8" s="2">
        <f t="shared" si="5"/>
        <v>0.22172949002217296</v>
      </c>
      <c r="V8" s="2">
        <f t="shared" si="6"/>
        <v>0.32661948829613502</v>
      </c>
      <c r="W8">
        <f t="shared" si="7"/>
        <v>0.56841407842086289</v>
      </c>
      <c r="X8">
        <f t="shared" si="8"/>
        <v>1.7592808446584323</v>
      </c>
      <c r="Z8" s="6">
        <f t="shared" si="9"/>
        <v>7.5</v>
      </c>
      <c r="AA8" s="2">
        <f t="shared" si="10"/>
        <v>13.194606334938241</v>
      </c>
      <c r="AB8" s="2">
        <f t="shared" si="11"/>
        <v>39583.819004814723</v>
      </c>
      <c r="AC8">
        <f t="shared" si="12"/>
        <v>0.1686103933926042</v>
      </c>
      <c r="AD8" s="2">
        <f t="shared" si="13"/>
        <v>15</v>
      </c>
      <c r="AE8" s="2">
        <f t="shared" si="14"/>
        <v>26.389212669876482</v>
      </c>
      <c r="AF8" s="2">
        <f t="shared" si="15"/>
        <v>79167.638009629445</v>
      </c>
      <c r="AG8">
        <f t="shared" si="16"/>
        <v>0.33722078678520839</v>
      </c>
      <c r="AH8" s="2">
        <f t="shared" si="17"/>
        <v>25</v>
      </c>
      <c r="AI8" s="2">
        <f t="shared" si="18"/>
        <v>43.982021116460807</v>
      </c>
      <c r="AJ8" s="2">
        <f t="shared" si="19"/>
        <v>131946.06334938243</v>
      </c>
      <c r="AK8" s="7">
        <f t="shared" si="20"/>
        <v>0.56203464464201403</v>
      </c>
      <c r="AM8">
        <v>13</v>
      </c>
    </row>
    <row r="9" spans="2:39" x14ac:dyDescent="0.65">
      <c r="B9" s="12"/>
      <c r="C9">
        <f t="shared" si="21"/>
        <v>167</v>
      </c>
      <c r="D9">
        <f t="shared" si="0"/>
        <v>27555</v>
      </c>
      <c r="E9">
        <f t="shared" si="0"/>
        <v>27555000</v>
      </c>
      <c r="F9">
        <f t="shared" si="0"/>
        <v>7141</v>
      </c>
      <c r="G9">
        <f t="shared" si="0"/>
        <v>205</v>
      </c>
      <c r="H9">
        <f t="shared" si="0"/>
        <v>19800</v>
      </c>
      <c r="I9">
        <f t="shared" si="0"/>
        <v>198000000</v>
      </c>
      <c r="J9">
        <f t="shared" si="0"/>
        <v>999</v>
      </c>
      <c r="K9">
        <f t="shared" si="0"/>
        <v>999000</v>
      </c>
      <c r="L9">
        <f t="shared" si="0"/>
        <v>235</v>
      </c>
      <c r="M9">
        <f t="shared" si="1"/>
        <v>0.23499999999999999</v>
      </c>
      <c r="N9" s="4">
        <f t="shared" si="2"/>
        <v>234765</v>
      </c>
      <c r="O9" s="13" t="s">
        <v>13</v>
      </c>
      <c r="P9" s="1">
        <v>15920</v>
      </c>
      <c r="Q9" s="1">
        <v>205</v>
      </c>
      <c r="R9" s="1">
        <v>68900</v>
      </c>
      <c r="S9">
        <f t="shared" si="3"/>
        <v>689000000</v>
      </c>
      <c r="T9" s="2">
        <f t="shared" si="4"/>
        <v>1.5929767425395588E-2</v>
      </c>
      <c r="U9" s="2">
        <f t="shared" si="5"/>
        <v>0.22172949002217296</v>
      </c>
      <c r="V9" s="2">
        <f t="shared" si="6"/>
        <v>0.32661948829613502</v>
      </c>
      <c r="W9">
        <f t="shared" si="7"/>
        <v>0.56427874574370351</v>
      </c>
      <c r="X9">
        <f t="shared" si="8"/>
        <v>1.7721737838663907</v>
      </c>
      <c r="Z9" s="6">
        <f t="shared" si="9"/>
        <v>7.5</v>
      </c>
      <c r="AA9" s="2">
        <f t="shared" si="10"/>
        <v>13.291303378997929</v>
      </c>
      <c r="AB9" s="2">
        <f t="shared" si="11"/>
        <v>39873.910136993785</v>
      </c>
      <c r="AC9">
        <f t="shared" si="12"/>
        <v>0.16984605940831804</v>
      </c>
      <c r="AD9" s="2">
        <f t="shared" si="13"/>
        <v>15</v>
      </c>
      <c r="AE9" s="2">
        <f t="shared" si="14"/>
        <v>26.582606757995858</v>
      </c>
      <c r="AF9" s="2">
        <f t="shared" si="15"/>
        <v>79747.820273987571</v>
      </c>
      <c r="AG9">
        <f t="shared" si="16"/>
        <v>0.33969211881663608</v>
      </c>
      <c r="AH9" s="2">
        <f t="shared" si="17"/>
        <v>25</v>
      </c>
      <c r="AI9" s="2">
        <f t="shared" si="18"/>
        <v>44.304344596659767</v>
      </c>
      <c r="AJ9" s="2">
        <f t="shared" si="19"/>
        <v>132913.03378997929</v>
      </c>
      <c r="AK9" s="7">
        <f t="shared" si="20"/>
        <v>0.56615353136106017</v>
      </c>
      <c r="AM9">
        <v>14</v>
      </c>
    </row>
    <row r="10" spans="2:39" x14ac:dyDescent="0.65">
      <c r="B10" s="12" t="s">
        <v>4</v>
      </c>
      <c r="C10" s="1">
        <v>167</v>
      </c>
      <c r="D10">
        <f t="shared" ref="D10:D34" si="22">165*C10</f>
        <v>27555</v>
      </c>
      <c r="E10">
        <f>D10*1000</f>
        <v>27555000</v>
      </c>
      <c r="F10" s="1">
        <v>8337</v>
      </c>
      <c r="G10" s="1">
        <v>205</v>
      </c>
      <c r="H10" s="1">
        <v>23500</v>
      </c>
      <c r="I10">
        <f>H10*10000</f>
        <v>235000000</v>
      </c>
      <c r="J10" s="1">
        <v>1170</v>
      </c>
      <c r="K10">
        <f>J10*1000</f>
        <v>1170000</v>
      </c>
      <c r="L10" s="1">
        <v>235</v>
      </c>
      <c r="M10">
        <f t="shared" si="1"/>
        <v>0.23499999999999999</v>
      </c>
      <c r="N10" s="4">
        <f t="shared" si="2"/>
        <v>274950</v>
      </c>
      <c r="O10" s="13" t="s">
        <v>0</v>
      </c>
      <c r="P10">
        <f>P$6</f>
        <v>11850</v>
      </c>
      <c r="Q10">
        <f t="shared" ref="Q10:S10" si="23">Q$6</f>
        <v>205</v>
      </c>
      <c r="R10">
        <f t="shared" si="23"/>
        <v>20200</v>
      </c>
      <c r="S10">
        <f t="shared" si="23"/>
        <v>202000000</v>
      </c>
      <c r="T10" s="2">
        <f t="shared" si="4"/>
        <v>5.4334701762859212E-2</v>
      </c>
      <c r="U10" s="2">
        <f t="shared" si="5"/>
        <v>0.18681888946549041</v>
      </c>
      <c r="V10" s="2">
        <f t="shared" si="6"/>
        <v>0.32661948829613502</v>
      </c>
      <c r="W10">
        <f t="shared" si="7"/>
        <v>0.56777307952448464</v>
      </c>
      <c r="X10">
        <f t="shared" si="8"/>
        <v>1.761267020334091</v>
      </c>
      <c r="Z10" s="6">
        <f t="shared" si="9"/>
        <v>7.5</v>
      </c>
      <c r="AA10" s="2">
        <f t="shared" si="10"/>
        <v>13.209502652505684</v>
      </c>
      <c r="AB10" s="2">
        <f t="shared" si="11"/>
        <v>39628.507957517053</v>
      </c>
      <c r="AC10">
        <f t="shared" si="12"/>
        <v>0.14412987073110403</v>
      </c>
      <c r="AD10" s="2">
        <f t="shared" si="13"/>
        <v>15</v>
      </c>
      <c r="AE10" s="2">
        <f t="shared" si="14"/>
        <v>26.419005305011368</v>
      </c>
      <c r="AF10" s="2">
        <f t="shared" si="15"/>
        <v>79257.015915034106</v>
      </c>
      <c r="AG10">
        <f t="shared" si="16"/>
        <v>0.28825974146220806</v>
      </c>
      <c r="AH10" s="2">
        <f t="shared" si="17"/>
        <v>25</v>
      </c>
      <c r="AI10" s="2">
        <f t="shared" si="18"/>
        <v>44.031675508352279</v>
      </c>
      <c r="AJ10" s="2">
        <f t="shared" si="19"/>
        <v>132095.02652505683</v>
      </c>
      <c r="AK10" s="7">
        <f t="shared" si="20"/>
        <v>0.48043290243701342</v>
      </c>
      <c r="AM10">
        <v>21</v>
      </c>
    </row>
    <row r="11" spans="2:39" x14ac:dyDescent="0.65">
      <c r="B11" s="12"/>
      <c r="C11">
        <f>C$10</f>
        <v>167</v>
      </c>
      <c r="D11">
        <f t="shared" ref="D11:L13" si="24">D$10</f>
        <v>27555</v>
      </c>
      <c r="E11">
        <f t="shared" si="24"/>
        <v>27555000</v>
      </c>
      <c r="F11">
        <f t="shared" si="24"/>
        <v>8337</v>
      </c>
      <c r="G11">
        <f t="shared" si="24"/>
        <v>205</v>
      </c>
      <c r="H11">
        <f t="shared" si="24"/>
        <v>23500</v>
      </c>
      <c r="I11">
        <f t="shared" si="24"/>
        <v>235000000</v>
      </c>
      <c r="J11">
        <f t="shared" si="24"/>
        <v>1170</v>
      </c>
      <c r="K11">
        <f t="shared" si="24"/>
        <v>1170000</v>
      </c>
      <c r="L11">
        <f t="shared" si="24"/>
        <v>235</v>
      </c>
      <c r="M11">
        <f t="shared" si="1"/>
        <v>0.23499999999999999</v>
      </c>
      <c r="N11" s="4">
        <f t="shared" si="2"/>
        <v>274950</v>
      </c>
      <c r="O11" s="13" t="s">
        <v>1</v>
      </c>
      <c r="P11">
        <f>P$7</f>
        <v>13330</v>
      </c>
      <c r="Q11">
        <f t="shared" ref="Q11:S11" si="25">Q$7</f>
        <v>205</v>
      </c>
      <c r="R11">
        <f t="shared" si="25"/>
        <v>37900</v>
      </c>
      <c r="S11">
        <f t="shared" si="25"/>
        <v>379000000</v>
      </c>
      <c r="T11" s="2">
        <f t="shared" si="4"/>
        <v>2.8959392496299634E-2</v>
      </c>
      <c r="U11" s="2">
        <f t="shared" si="5"/>
        <v>0.18681888946549041</v>
      </c>
      <c r="V11" s="2">
        <f t="shared" si="6"/>
        <v>0.32661948829613502</v>
      </c>
      <c r="W11">
        <f t="shared" si="7"/>
        <v>0.54239777025792502</v>
      </c>
      <c r="X11">
        <f t="shared" si="8"/>
        <v>1.843665396198942</v>
      </c>
      <c r="Z11" s="6">
        <f t="shared" si="9"/>
        <v>7.5</v>
      </c>
      <c r="AA11" s="2">
        <f t="shared" si="10"/>
        <v>13.827490471492064</v>
      </c>
      <c r="AB11" s="2">
        <f t="shared" si="11"/>
        <v>41482.471414476189</v>
      </c>
      <c r="AC11">
        <f t="shared" si="12"/>
        <v>0.15087278201300669</v>
      </c>
      <c r="AD11" s="2">
        <f t="shared" si="13"/>
        <v>15</v>
      </c>
      <c r="AE11" s="2">
        <f t="shared" si="14"/>
        <v>27.654980942984128</v>
      </c>
      <c r="AF11" s="2">
        <f t="shared" si="15"/>
        <v>82964.942828952378</v>
      </c>
      <c r="AG11">
        <f t="shared" si="16"/>
        <v>0.30174556402601338</v>
      </c>
      <c r="AH11" s="2">
        <f t="shared" si="17"/>
        <v>25</v>
      </c>
      <c r="AI11" s="2">
        <f t="shared" si="18"/>
        <v>46.091634904973546</v>
      </c>
      <c r="AJ11" s="2">
        <f t="shared" si="19"/>
        <v>138274.90471492065</v>
      </c>
      <c r="AK11" s="7">
        <f t="shared" si="20"/>
        <v>0.502909273376689</v>
      </c>
      <c r="AM11">
        <v>22</v>
      </c>
    </row>
    <row r="12" spans="2:39" x14ac:dyDescent="0.65">
      <c r="B12" s="12"/>
      <c r="C12">
        <f t="shared" ref="C12:C13" si="26">C$10</f>
        <v>167</v>
      </c>
      <c r="D12">
        <f t="shared" si="24"/>
        <v>27555</v>
      </c>
      <c r="E12">
        <f t="shared" si="24"/>
        <v>27555000</v>
      </c>
      <c r="F12">
        <f t="shared" si="24"/>
        <v>8337</v>
      </c>
      <c r="G12">
        <f t="shared" si="24"/>
        <v>205</v>
      </c>
      <c r="H12">
        <f t="shared" si="24"/>
        <v>23500</v>
      </c>
      <c r="I12">
        <f t="shared" si="24"/>
        <v>235000000</v>
      </c>
      <c r="J12">
        <f t="shared" si="24"/>
        <v>1170</v>
      </c>
      <c r="K12">
        <f t="shared" si="24"/>
        <v>1170000</v>
      </c>
      <c r="L12">
        <f t="shared" si="24"/>
        <v>235</v>
      </c>
      <c r="M12">
        <f t="shared" si="1"/>
        <v>0.23499999999999999</v>
      </c>
      <c r="N12" s="4">
        <f t="shared" si="2"/>
        <v>274950</v>
      </c>
      <c r="O12" s="13" t="s">
        <v>2</v>
      </c>
      <c r="P12">
        <f>P$8</f>
        <v>15390</v>
      </c>
      <c r="Q12">
        <f t="shared" ref="Q12:S12" si="27">Q$8</f>
        <v>205</v>
      </c>
      <c r="R12">
        <f t="shared" si="27"/>
        <v>54700</v>
      </c>
      <c r="S12">
        <f t="shared" si="27"/>
        <v>547000000</v>
      </c>
      <c r="T12" s="2">
        <f t="shared" si="4"/>
        <v>2.0065100102554956E-2</v>
      </c>
      <c r="U12" s="2">
        <f t="shared" si="5"/>
        <v>0.18681888946549041</v>
      </c>
      <c r="V12" s="2">
        <f t="shared" si="6"/>
        <v>0.32661948829613502</v>
      </c>
      <c r="W12">
        <f t="shared" si="7"/>
        <v>0.5335034778641804</v>
      </c>
      <c r="X12">
        <f t="shared" si="8"/>
        <v>1.874402026399874</v>
      </c>
      <c r="Z12" s="6">
        <f t="shared" si="9"/>
        <v>7.5</v>
      </c>
      <c r="AA12" s="2">
        <f t="shared" si="10"/>
        <v>14.058015197999055</v>
      </c>
      <c r="AB12" s="2">
        <f t="shared" si="11"/>
        <v>42174.045593997165</v>
      </c>
      <c r="AC12">
        <f t="shared" si="12"/>
        <v>0.15338805453354123</v>
      </c>
      <c r="AD12" s="2">
        <f t="shared" si="13"/>
        <v>15</v>
      </c>
      <c r="AE12" s="2">
        <f t="shared" si="14"/>
        <v>28.116030395998109</v>
      </c>
      <c r="AF12" s="2">
        <f t="shared" si="15"/>
        <v>84348.091187994331</v>
      </c>
      <c r="AG12">
        <f t="shared" si="16"/>
        <v>0.30677610906708247</v>
      </c>
      <c r="AH12" s="2">
        <f t="shared" si="17"/>
        <v>25</v>
      </c>
      <c r="AI12" s="2">
        <f t="shared" si="18"/>
        <v>46.860050659996844</v>
      </c>
      <c r="AJ12" s="2">
        <f t="shared" si="19"/>
        <v>140580.15197999054</v>
      </c>
      <c r="AK12" s="7">
        <f t="shared" si="20"/>
        <v>0.5112935151118041</v>
      </c>
      <c r="AM12">
        <v>23</v>
      </c>
    </row>
    <row r="13" spans="2:39" x14ac:dyDescent="0.65">
      <c r="B13" s="12"/>
      <c r="C13">
        <f t="shared" si="26"/>
        <v>167</v>
      </c>
      <c r="D13">
        <f t="shared" si="24"/>
        <v>27555</v>
      </c>
      <c r="E13">
        <f t="shared" si="24"/>
        <v>27555000</v>
      </c>
      <c r="F13">
        <f t="shared" si="24"/>
        <v>8337</v>
      </c>
      <c r="G13">
        <f t="shared" si="24"/>
        <v>205</v>
      </c>
      <c r="H13">
        <f t="shared" si="24"/>
        <v>23500</v>
      </c>
      <c r="I13">
        <f t="shared" si="24"/>
        <v>235000000</v>
      </c>
      <c r="J13">
        <f t="shared" si="24"/>
        <v>1170</v>
      </c>
      <c r="K13">
        <f t="shared" si="24"/>
        <v>1170000</v>
      </c>
      <c r="L13">
        <f t="shared" si="24"/>
        <v>235</v>
      </c>
      <c r="M13">
        <f t="shared" si="1"/>
        <v>0.23499999999999999</v>
      </c>
      <c r="N13" s="4">
        <f t="shared" si="2"/>
        <v>274950</v>
      </c>
      <c r="O13" s="13" t="s">
        <v>13</v>
      </c>
      <c r="P13">
        <f>P$9</f>
        <v>15920</v>
      </c>
      <c r="Q13">
        <f t="shared" ref="Q13:S13" si="28">Q$9</f>
        <v>205</v>
      </c>
      <c r="R13">
        <f t="shared" si="28"/>
        <v>68900</v>
      </c>
      <c r="S13">
        <f t="shared" si="28"/>
        <v>689000000</v>
      </c>
      <c r="T13" s="2">
        <f t="shared" si="4"/>
        <v>1.5929767425395588E-2</v>
      </c>
      <c r="U13" s="2">
        <f t="shared" si="5"/>
        <v>0.18681888946549041</v>
      </c>
      <c r="V13" s="2">
        <f t="shared" si="6"/>
        <v>0.32661948829613502</v>
      </c>
      <c r="W13">
        <f t="shared" si="7"/>
        <v>0.52936814518702102</v>
      </c>
      <c r="X13">
        <f t="shared" si="8"/>
        <v>1.8890445318478863</v>
      </c>
      <c r="Z13" s="6">
        <f t="shared" si="9"/>
        <v>7.5</v>
      </c>
      <c r="AA13" s="2">
        <f t="shared" si="10"/>
        <v>14.167833988859147</v>
      </c>
      <c r="AB13" s="2">
        <f t="shared" si="11"/>
        <v>42503.501966577445</v>
      </c>
      <c r="AC13">
        <f t="shared" si="12"/>
        <v>0.15458629556856682</v>
      </c>
      <c r="AD13" s="2">
        <f t="shared" si="13"/>
        <v>15</v>
      </c>
      <c r="AE13" s="2">
        <f t="shared" si="14"/>
        <v>28.335667977718295</v>
      </c>
      <c r="AF13" s="2">
        <f t="shared" si="15"/>
        <v>85007.003933154891</v>
      </c>
      <c r="AG13">
        <f t="shared" si="16"/>
        <v>0.30917259113713363</v>
      </c>
      <c r="AH13" s="2">
        <f t="shared" si="17"/>
        <v>25</v>
      </c>
      <c r="AI13" s="2">
        <f t="shared" si="18"/>
        <v>47.226113296197155</v>
      </c>
      <c r="AJ13" s="2">
        <f t="shared" si="19"/>
        <v>141678.33988859146</v>
      </c>
      <c r="AK13" s="7">
        <f t="shared" si="20"/>
        <v>0.51528765189522263</v>
      </c>
      <c r="AM13">
        <v>24</v>
      </c>
    </row>
    <row r="14" spans="2:39" x14ac:dyDescent="0.65">
      <c r="B14" s="12" t="s">
        <v>5</v>
      </c>
      <c r="C14" s="1">
        <v>205</v>
      </c>
      <c r="D14">
        <f t="shared" si="22"/>
        <v>33825</v>
      </c>
      <c r="E14">
        <f>D14*1000</f>
        <v>33825000</v>
      </c>
      <c r="F14" s="1">
        <v>8297</v>
      </c>
      <c r="G14" s="1">
        <v>205</v>
      </c>
      <c r="H14" s="1">
        <v>28100</v>
      </c>
      <c r="I14">
        <f>H14*10000</f>
        <v>281000000</v>
      </c>
      <c r="J14" s="1">
        <v>1260</v>
      </c>
      <c r="K14">
        <f>J14*1000</f>
        <v>1260000</v>
      </c>
      <c r="L14" s="1">
        <v>235</v>
      </c>
      <c r="M14">
        <f t="shared" si="1"/>
        <v>0.23499999999999999</v>
      </c>
      <c r="N14" s="4">
        <f t="shared" si="2"/>
        <v>296100</v>
      </c>
      <c r="O14" s="13" t="s">
        <v>0</v>
      </c>
      <c r="P14">
        <f>P$6</f>
        <v>11850</v>
      </c>
      <c r="Q14">
        <f t="shared" ref="Q14:S14" si="29">Q$6</f>
        <v>205</v>
      </c>
      <c r="R14">
        <f t="shared" si="29"/>
        <v>20200</v>
      </c>
      <c r="S14">
        <f t="shared" si="29"/>
        <v>202000000</v>
      </c>
      <c r="T14" s="2">
        <f t="shared" si="4"/>
        <v>5.4334701762859212E-2</v>
      </c>
      <c r="U14" s="2">
        <f t="shared" si="5"/>
        <v>0.15623643780921795</v>
      </c>
      <c r="V14" s="2">
        <f t="shared" si="6"/>
        <v>0.26607538802660752</v>
      </c>
      <c r="W14">
        <f t="shared" si="7"/>
        <v>0.47664652759868464</v>
      </c>
      <c r="X14">
        <f t="shared" si="8"/>
        <v>2.0979907375764122</v>
      </c>
      <c r="Z14" s="6">
        <f t="shared" si="9"/>
        <v>7.5</v>
      </c>
      <c r="AA14" s="2">
        <f t="shared" si="10"/>
        <v>15.734930531823089</v>
      </c>
      <c r="AB14" s="2">
        <f t="shared" si="11"/>
        <v>47204.791595469265</v>
      </c>
      <c r="AC14">
        <f t="shared" si="12"/>
        <v>0.15942178856963615</v>
      </c>
      <c r="AD14" s="2">
        <f t="shared" si="13"/>
        <v>15</v>
      </c>
      <c r="AE14" s="2">
        <f t="shared" si="14"/>
        <v>31.469861063646178</v>
      </c>
      <c r="AF14" s="2">
        <f t="shared" si="15"/>
        <v>94409.583190938531</v>
      </c>
      <c r="AG14">
        <f t="shared" si="16"/>
        <v>0.31884357713927231</v>
      </c>
      <c r="AH14" s="2">
        <f t="shared" si="17"/>
        <v>25</v>
      </c>
      <c r="AI14" s="2">
        <f t="shared" si="18"/>
        <v>52.449768439410299</v>
      </c>
      <c r="AJ14" s="2">
        <f t="shared" si="19"/>
        <v>157349.30531823091</v>
      </c>
      <c r="AK14" s="7">
        <f t="shared" si="20"/>
        <v>0.5314059618987873</v>
      </c>
      <c r="AM14">
        <v>31</v>
      </c>
    </row>
    <row r="15" spans="2:39" x14ac:dyDescent="0.65">
      <c r="B15" s="12"/>
      <c r="C15">
        <f>C$14</f>
        <v>205</v>
      </c>
      <c r="D15">
        <f t="shared" ref="D15:L17" si="30">D$14</f>
        <v>33825</v>
      </c>
      <c r="E15">
        <f t="shared" si="30"/>
        <v>33825000</v>
      </c>
      <c r="F15">
        <f t="shared" si="30"/>
        <v>8297</v>
      </c>
      <c r="G15">
        <f t="shared" si="30"/>
        <v>205</v>
      </c>
      <c r="H15">
        <f t="shared" si="30"/>
        <v>28100</v>
      </c>
      <c r="I15">
        <f t="shared" si="30"/>
        <v>281000000</v>
      </c>
      <c r="J15">
        <f t="shared" si="30"/>
        <v>1260</v>
      </c>
      <c r="K15">
        <f t="shared" si="30"/>
        <v>1260000</v>
      </c>
      <c r="L15">
        <f t="shared" si="30"/>
        <v>235</v>
      </c>
      <c r="M15">
        <f t="shared" si="1"/>
        <v>0.23499999999999999</v>
      </c>
      <c r="N15" s="4">
        <f t="shared" si="2"/>
        <v>296100</v>
      </c>
      <c r="O15" s="13" t="s">
        <v>1</v>
      </c>
      <c r="P15">
        <f>P$7</f>
        <v>13330</v>
      </c>
      <c r="Q15">
        <f t="shared" ref="Q15:S15" si="31">Q$7</f>
        <v>205</v>
      </c>
      <c r="R15">
        <f t="shared" si="31"/>
        <v>37900</v>
      </c>
      <c r="S15">
        <f t="shared" si="31"/>
        <v>379000000</v>
      </c>
      <c r="T15" s="2">
        <f t="shared" si="4"/>
        <v>2.8959392496299634E-2</v>
      </c>
      <c r="U15" s="2">
        <f t="shared" si="5"/>
        <v>0.15623643780921795</v>
      </c>
      <c r="V15" s="2">
        <f t="shared" si="6"/>
        <v>0.26607538802660752</v>
      </c>
      <c r="W15">
        <f t="shared" si="7"/>
        <v>0.45127121833212513</v>
      </c>
      <c r="X15">
        <f t="shared" si="8"/>
        <v>2.2159622847119471</v>
      </c>
      <c r="Z15" s="6">
        <f t="shared" si="9"/>
        <v>7.5</v>
      </c>
      <c r="AA15" s="2">
        <f t="shared" si="10"/>
        <v>16.619717135339606</v>
      </c>
      <c r="AB15" s="2">
        <f t="shared" si="11"/>
        <v>49859.15140601882</v>
      </c>
      <c r="AC15">
        <f t="shared" si="12"/>
        <v>0.16838619184741244</v>
      </c>
      <c r="AD15" s="2">
        <f t="shared" si="13"/>
        <v>15</v>
      </c>
      <c r="AE15" s="2">
        <f t="shared" si="14"/>
        <v>33.239434270679212</v>
      </c>
      <c r="AF15" s="2">
        <f t="shared" si="15"/>
        <v>99718.30281203764</v>
      </c>
      <c r="AG15">
        <f t="shared" si="16"/>
        <v>0.33677238369482487</v>
      </c>
      <c r="AH15" s="2">
        <f t="shared" si="17"/>
        <v>25</v>
      </c>
      <c r="AI15" s="2">
        <f t="shared" si="18"/>
        <v>55.399057117798684</v>
      </c>
      <c r="AJ15" s="2">
        <f t="shared" si="19"/>
        <v>166197.17135339606</v>
      </c>
      <c r="AK15" s="7">
        <f t="shared" si="20"/>
        <v>0.56128730615804134</v>
      </c>
      <c r="AM15">
        <v>32</v>
      </c>
    </row>
    <row r="16" spans="2:39" x14ac:dyDescent="0.65">
      <c r="B16" s="12"/>
      <c r="C16">
        <f t="shared" ref="C16:C17" si="32">C$14</f>
        <v>205</v>
      </c>
      <c r="D16">
        <f t="shared" si="30"/>
        <v>33825</v>
      </c>
      <c r="E16">
        <f t="shared" si="30"/>
        <v>33825000</v>
      </c>
      <c r="F16">
        <f t="shared" si="30"/>
        <v>8297</v>
      </c>
      <c r="G16">
        <f t="shared" si="30"/>
        <v>205</v>
      </c>
      <c r="H16">
        <f t="shared" si="30"/>
        <v>28100</v>
      </c>
      <c r="I16">
        <f t="shared" si="30"/>
        <v>281000000</v>
      </c>
      <c r="J16">
        <f t="shared" si="30"/>
        <v>1260</v>
      </c>
      <c r="K16">
        <f t="shared" si="30"/>
        <v>1260000</v>
      </c>
      <c r="L16">
        <f t="shared" si="30"/>
        <v>235</v>
      </c>
      <c r="M16">
        <f t="shared" si="1"/>
        <v>0.23499999999999999</v>
      </c>
      <c r="N16" s="4">
        <f t="shared" si="2"/>
        <v>296100</v>
      </c>
      <c r="O16" s="13" t="s">
        <v>2</v>
      </c>
      <c r="P16">
        <f>P$8</f>
        <v>15390</v>
      </c>
      <c r="Q16">
        <f t="shared" ref="Q16:S16" si="33">Q$8</f>
        <v>205</v>
      </c>
      <c r="R16">
        <f t="shared" si="33"/>
        <v>54700</v>
      </c>
      <c r="S16">
        <f t="shared" si="33"/>
        <v>547000000</v>
      </c>
      <c r="T16" s="2">
        <f t="shared" si="4"/>
        <v>2.0065100102554956E-2</v>
      </c>
      <c r="U16" s="2">
        <f t="shared" si="5"/>
        <v>0.15623643780921795</v>
      </c>
      <c r="V16" s="2">
        <f t="shared" si="6"/>
        <v>0.26607538802660752</v>
      </c>
      <c r="W16">
        <f t="shared" si="7"/>
        <v>0.44237692593838041</v>
      </c>
      <c r="X16">
        <f t="shared" si="8"/>
        <v>2.260515730739745</v>
      </c>
      <c r="Z16" s="6">
        <f t="shared" si="9"/>
        <v>7.5</v>
      </c>
      <c r="AA16" s="2">
        <f t="shared" si="10"/>
        <v>16.953867980548086</v>
      </c>
      <c r="AB16" s="2">
        <f t="shared" si="11"/>
        <v>50861.603941644258</v>
      </c>
      <c r="AC16">
        <f t="shared" si="12"/>
        <v>0.17177171206229064</v>
      </c>
      <c r="AD16" s="2">
        <f t="shared" si="13"/>
        <v>15</v>
      </c>
      <c r="AE16" s="2">
        <f t="shared" si="14"/>
        <v>33.907735961096172</v>
      </c>
      <c r="AF16" s="2">
        <f t="shared" si="15"/>
        <v>101723.20788328852</v>
      </c>
      <c r="AG16">
        <f t="shared" si="16"/>
        <v>0.34354342412458128</v>
      </c>
      <c r="AH16" s="2">
        <f t="shared" si="17"/>
        <v>25</v>
      </c>
      <c r="AI16" s="2">
        <f t="shared" si="18"/>
        <v>56.51289326849362</v>
      </c>
      <c r="AJ16" s="2">
        <f t="shared" si="19"/>
        <v>169538.67980548088</v>
      </c>
      <c r="AK16" s="7">
        <f t="shared" si="20"/>
        <v>0.57257237354096879</v>
      </c>
      <c r="AM16">
        <v>33</v>
      </c>
    </row>
    <row r="17" spans="2:39" x14ac:dyDescent="0.65">
      <c r="B17" s="12"/>
      <c r="C17">
        <f t="shared" si="32"/>
        <v>205</v>
      </c>
      <c r="D17">
        <f t="shared" si="30"/>
        <v>33825</v>
      </c>
      <c r="E17">
        <f t="shared" si="30"/>
        <v>33825000</v>
      </c>
      <c r="F17">
        <f t="shared" si="30"/>
        <v>8297</v>
      </c>
      <c r="G17">
        <f t="shared" si="30"/>
        <v>205</v>
      </c>
      <c r="H17">
        <f t="shared" si="30"/>
        <v>28100</v>
      </c>
      <c r="I17">
        <f t="shared" si="30"/>
        <v>281000000</v>
      </c>
      <c r="J17">
        <f t="shared" si="30"/>
        <v>1260</v>
      </c>
      <c r="K17">
        <f t="shared" si="30"/>
        <v>1260000</v>
      </c>
      <c r="L17">
        <f t="shared" si="30"/>
        <v>235</v>
      </c>
      <c r="M17">
        <f t="shared" si="1"/>
        <v>0.23499999999999999</v>
      </c>
      <c r="N17" s="4">
        <f t="shared" si="2"/>
        <v>296100</v>
      </c>
      <c r="O17" s="13" t="s">
        <v>13</v>
      </c>
      <c r="P17">
        <f>P$9</f>
        <v>15920</v>
      </c>
      <c r="Q17">
        <f t="shared" ref="Q17:S17" si="34">Q$9</f>
        <v>205</v>
      </c>
      <c r="R17">
        <f t="shared" si="34"/>
        <v>68900</v>
      </c>
      <c r="S17">
        <f t="shared" si="34"/>
        <v>689000000</v>
      </c>
      <c r="T17" s="2">
        <f t="shared" si="4"/>
        <v>1.5929767425395588E-2</v>
      </c>
      <c r="U17" s="2">
        <f t="shared" si="5"/>
        <v>0.15623643780921795</v>
      </c>
      <c r="V17" s="2">
        <f t="shared" si="6"/>
        <v>0.26607538802660752</v>
      </c>
      <c r="W17">
        <f t="shared" si="7"/>
        <v>0.43824159326122103</v>
      </c>
      <c r="X17">
        <f t="shared" si="8"/>
        <v>2.2818463956339574</v>
      </c>
      <c r="Z17" s="6">
        <f t="shared" si="9"/>
        <v>7.5</v>
      </c>
      <c r="AA17" s="2">
        <f t="shared" si="10"/>
        <v>17.113847967254681</v>
      </c>
      <c r="AB17" s="2">
        <f t="shared" si="11"/>
        <v>51341.543901764046</v>
      </c>
      <c r="AC17">
        <f t="shared" si="12"/>
        <v>0.17339258325486001</v>
      </c>
      <c r="AD17" s="2">
        <f t="shared" si="13"/>
        <v>15</v>
      </c>
      <c r="AE17" s="2">
        <f t="shared" si="14"/>
        <v>34.227695934509363</v>
      </c>
      <c r="AF17" s="2">
        <f t="shared" si="15"/>
        <v>102683.08780352809</v>
      </c>
      <c r="AG17">
        <f t="shared" si="16"/>
        <v>0.34678516650972002</v>
      </c>
      <c r="AH17" s="2">
        <f t="shared" si="17"/>
        <v>25</v>
      </c>
      <c r="AI17" s="2">
        <f t="shared" si="18"/>
        <v>57.046159890848934</v>
      </c>
      <c r="AJ17" s="2">
        <f t="shared" si="19"/>
        <v>171138.47967254679</v>
      </c>
      <c r="AK17" s="7">
        <f t="shared" si="20"/>
        <v>0.57797527751619993</v>
      </c>
      <c r="AM17">
        <v>34</v>
      </c>
    </row>
    <row r="18" spans="2:39" x14ac:dyDescent="0.65">
      <c r="B18" s="12" t="s">
        <v>6</v>
      </c>
      <c r="C18" s="1">
        <v>205</v>
      </c>
      <c r="D18">
        <f t="shared" si="22"/>
        <v>33825</v>
      </c>
      <c r="E18">
        <f>D18*1000</f>
        <v>33825000</v>
      </c>
      <c r="F18" s="1">
        <v>9543</v>
      </c>
      <c r="G18" s="1">
        <v>205</v>
      </c>
      <c r="H18" s="1">
        <v>32900</v>
      </c>
      <c r="I18">
        <f>H18*10000</f>
        <v>329000000</v>
      </c>
      <c r="J18" s="1">
        <v>1460</v>
      </c>
      <c r="K18">
        <f>J18*1000</f>
        <v>1460000</v>
      </c>
      <c r="L18" s="1">
        <v>235</v>
      </c>
      <c r="M18">
        <f t="shared" si="1"/>
        <v>0.23499999999999999</v>
      </c>
      <c r="N18" s="4">
        <f t="shared" si="2"/>
        <v>343100</v>
      </c>
      <c r="O18" s="13" t="s">
        <v>0</v>
      </c>
      <c r="P18">
        <f>P$6</f>
        <v>11850</v>
      </c>
      <c r="Q18">
        <f t="shared" ref="Q18:S18" si="35">Q$6</f>
        <v>205</v>
      </c>
      <c r="R18">
        <f t="shared" si="35"/>
        <v>20200</v>
      </c>
      <c r="S18">
        <f t="shared" si="35"/>
        <v>202000000</v>
      </c>
      <c r="T18" s="2">
        <f t="shared" si="4"/>
        <v>5.4334701762859212E-2</v>
      </c>
      <c r="U18" s="2">
        <f t="shared" si="5"/>
        <v>0.13344206390392171</v>
      </c>
      <c r="V18" s="2">
        <f t="shared" si="6"/>
        <v>0.26607538802660752</v>
      </c>
      <c r="W18">
        <f t="shared" si="7"/>
        <v>0.45385215369338844</v>
      </c>
      <c r="X18">
        <f t="shared" si="8"/>
        <v>2.2033607020747463</v>
      </c>
      <c r="Z18" s="6">
        <f t="shared" si="9"/>
        <v>7.5</v>
      </c>
      <c r="AA18" s="2">
        <f t="shared" si="10"/>
        <v>16.525205265560597</v>
      </c>
      <c r="AB18" s="2">
        <f t="shared" si="11"/>
        <v>49575.615796681792</v>
      </c>
      <c r="AC18">
        <f t="shared" si="12"/>
        <v>0.14449319672597433</v>
      </c>
      <c r="AD18" s="2">
        <f t="shared" si="13"/>
        <v>15</v>
      </c>
      <c r="AE18" s="2">
        <f t="shared" si="14"/>
        <v>33.050410531121194</v>
      </c>
      <c r="AF18" s="2">
        <f t="shared" si="15"/>
        <v>99151.231593363584</v>
      </c>
      <c r="AG18">
        <f t="shared" si="16"/>
        <v>0.28898639345194865</v>
      </c>
      <c r="AH18" s="2">
        <f t="shared" si="17"/>
        <v>25</v>
      </c>
      <c r="AI18" s="2">
        <f t="shared" si="18"/>
        <v>55.084017551868655</v>
      </c>
      <c r="AJ18" s="2">
        <f t="shared" si="19"/>
        <v>165252.05265560598</v>
      </c>
      <c r="AK18" s="7">
        <f t="shared" si="20"/>
        <v>0.48164398908658113</v>
      </c>
      <c r="AM18">
        <v>41</v>
      </c>
    </row>
    <row r="19" spans="2:39" x14ac:dyDescent="0.65">
      <c r="B19" s="12"/>
      <c r="C19">
        <f>C$18</f>
        <v>205</v>
      </c>
      <c r="D19">
        <f t="shared" ref="D19:L21" si="36">D$18</f>
        <v>33825</v>
      </c>
      <c r="E19">
        <f t="shared" si="36"/>
        <v>33825000</v>
      </c>
      <c r="F19">
        <f t="shared" si="36"/>
        <v>9543</v>
      </c>
      <c r="G19">
        <f t="shared" si="36"/>
        <v>205</v>
      </c>
      <c r="H19">
        <f t="shared" si="36"/>
        <v>32900</v>
      </c>
      <c r="I19">
        <f t="shared" si="36"/>
        <v>329000000</v>
      </c>
      <c r="J19">
        <f t="shared" si="36"/>
        <v>1460</v>
      </c>
      <c r="K19">
        <f t="shared" si="36"/>
        <v>1460000</v>
      </c>
      <c r="L19">
        <f t="shared" si="36"/>
        <v>235</v>
      </c>
      <c r="M19">
        <f t="shared" si="1"/>
        <v>0.23499999999999999</v>
      </c>
      <c r="N19" s="4">
        <f t="shared" si="2"/>
        <v>343100</v>
      </c>
      <c r="O19" s="13" t="s">
        <v>1</v>
      </c>
      <c r="P19">
        <f>P$7</f>
        <v>13330</v>
      </c>
      <c r="Q19">
        <f t="shared" ref="Q19:S19" si="37">Q$7</f>
        <v>205</v>
      </c>
      <c r="R19">
        <f t="shared" si="37"/>
        <v>37900</v>
      </c>
      <c r="S19">
        <f t="shared" si="37"/>
        <v>379000000</v>
      </c>
      <c r="T19" s="2">
        <f t="shared" si="4"/>
        <v>2.8959392496299634E-2</v>
      </c>
      <c r="U19" s="2">
        <f t="shared" si="5"/>
        <v>0.13344206390392171</v>
      </c>
      <c r="V19" s="2">
        <f t="shared" si="6"/>
        <v>0.26607538802660752</v>
      </c>
      <c r="W19">
        <f t="shared" si="7"/>
        <v>0.42847684442682887</v>
      </c>
      <c r="X19">
        <f t="shared" si="8"/>
        <v>2.3338484051283905</v>
      </c>
      <c r="Z19" s="6">
        <f t="shared" si="9"/>
        <v>7.5</v>
      </c>
      <c r="AA19" s="2">
        <f t="shared" si="10"/>
        <v>17.503863038462928</v>
      </c>
      <c r="AB19" s="2">
        <f t="shared" si="11"/>
        <v>52511.589115388786</v>
      </c>
      <c r="AC19">
        <f t="shared" si="12"/>
        <v>0.1530503908930014</v>
      </c>
      <c r="AD19" s="2">
        <f t="shared" si="13"/>
        <v>15</v>
      </c>
      <c r="AE19" s="2">
        <f t="shared" si="14"/>
        <v>35.007726076925856</v>
      </c>
      <c r="AF19" s="2">
        <f t="shared" si="15"/>
        <v>105023.17823077757</v>
      </c>
      <c r="AG19">
        <f t="shared" si="16"/>
        <v>0.30610078178600281</v>
      </c>
      <c r="AH19" s="2">
        <f t="shared" si="17"/>
        <v>25</v>
      </c>
      <c r="AI19" s="2">
        <f t="shared" si="18"/>
        <v>58.346210128209762</v>
      </c>
      <c r="AJ19" s="2">
        <f t="shared" si="19"/>
        <v>175038.63038462927</v>
      </c>
      <c r="AK19" s="7">
        <f t="shared" si="20"/>
        <v>0.51016796964333799</v>
      </c>
      <c r="AM19">
        <v>42</v>
      </c>
    </row>
    <row r="20" spans="2:39" x14ac:dyDescent="0.65">
      <c r="B20" s="12"/>
      <c r="C20">
        <f t="shared" ref="C20:C21" si="38">C$18</f>
        <v>205</v>
      </c>
      <c r="D20">
        <f t="shared" si="36"/>
        <v>33825</v>
      </c>
      <c r="E20">
        <f t="shared" si="36"/>
        <v>33825000</v>
      </c>
      <c r="F20">
        <f t="shared" si="36"/>
        <v>9543</v>
      </c>
      <c r="G20">
        <f t="shared" si="36"/>
        <v>205</v>
      </c>
      <c r="H20">
        <f t="shared" si="36"/>
        <v>32900</v>
      </c>
      <c r="I20">
        <f t="shared" si="36"/>
        <v>329000000</v>
      </c>
      <c r="J20">
        <f t="shared" si="36"/>
        <v>1460</v>
      </c>
      <c r="K20">
        <f t="shared" si="36"/>
        <v>1460000</v>
      </c>
      <c r="L20">
        <f t="shared" si="36"/>
        <v>235</v>
      </c>
      <c r="M20">
        <f t="shared" si="1"/>
        <v>0.23499999999999999</v>
      </c>
      <c r="N20" s="4">
        <f t="shared" si="2"/>
        <v>343100</v>
      </c>
      <c r="O20" s="13" t="s">
        <v>2</v>
      </c>
      <c r="P20">
        <f>P$8</f>
        <v>15390</v>
      </c>
      <c r="Q20">
        <f t="shared" ref="Q20:S20" si="39">Q$8</f>
        <v>205</v>
      </c>
      <c r="R20">
        <f t="shared" si="39"/>
        <v>54700</v>
      </c>
      <c r="S20">
        <f t="shared" si="39"/>
        <v>547000000</v>
      </c>
      <c r="T20" s="2">
        <f t="shared" si="4"/>
        <v>2.0065100102554956E-2</v>
      </c>
      <c r="U20" s="2">
        <f t="shared" si="5"/>
        <v>0.13344206390392171</v>
      </c>
      <c r="V20" s="2">
        <f t="shared" si="6"/>
        <v>0.26607538802660752</v>
      </c>
      <c r="W20">
        <f t="shared" si="7"/>
        <v>0.4195825520330842</v>
      </c>
      <c r="X20">
        <f t="shared" si="8"/>
        <v>2.3833212204714123</v>
      </c>
      <c r="Z20" s="6">
        <f t="shared" si="9"/>
        <v>7.5</v>
      </c>
      <c r="AA20" s="2">
        <f t="shared" si="10"/>
        <v>17.87490915353559</v>
      </c>
      <c r="AB20" s="2">
        <f t="shared" si="11"/>
        <v>53624.727460606773</v>
      </c>
      <c r="AC20">
        <f t="shared" si="12"/>
        <v>0.15629474631479678</v>
      </c>
      <c r="AD20" s="2">
        <f t="shared" si="13"/>
        <v>15</v>
      </c>
      <c r="AE20" s="2">
        <f t="shared" si="14"/>
        <v>35.74981830707118</v>
      </c>
      <c r="AF20" s="2">
        <f t="shared" si="15"/>
        <v>107249.45492121355</v>
      </c>
      <c r="AG20">
        <f t="shared" si="16"/>
        <v>0.31258949262959357</v>
      </c>
      <c r="AH20" s="2">
        <f t="shared" si="17"/>
        <v>25</v>
      </c>
      <c r="AI20" s="2">
        <f t="shared" si="18"/>
        <v>59.583030511785303</v>
      </c>
      <c r="AJ20" s="2">
        <f t="shared" si="19"/>
        <v>178749.0915353559</v>
      </c>
      <c r="AK20" s="7">
        <f t="shared" si="20"/>
        <v>0.52098248771598921</v>
      </c>
      <c r="AM20">
        <v>43</v>
      </c>
    </row>
    <row r="21" spans="2:39" x14ac:dyDescent="0.65">
      <c r="B21" s="12"/>
      <c r="C21">
        <f t="shared" si="38"/>
        <v>205</v>
      </c>
      <c r="D21">
        <f t="shared" si="36"/>
        <v>33825</v>
      </c>
      <c r="E21">
        <f t="shared" si="36"/>
        <v>33825000</v>
      </c>
      <c r="F21">
        <f t="shared" si="36"/>
        <v>9543</v>
      </c>
      <c r="G21">
        <f t="shared" si="36"/>
        <v>205</v>
      </c>
      <c r="H21">
        <f t="shared" si="36"/>
        <v>32900</v>
      </c>
      <c r="I21">
        <f t="shared" si="36"/>
        <v>329000000</v>
      </c>
      <c r="J21">
        <f t="shared" si="36"/>
        <v>1460</v>
      </c>
      <c r="K21">
        <f t="shared" si="36"/>
        <v>1460000</v>
      </c>
      <c r="L21">
        <f t="shared" si="36"/>
        <v>235</v>
      </c>
      <c r="M21">
        <f t="shared" si="1"/>
        <v>0.23499999999999999</v>
      </c>
      <c r="N21" s="4">
        <f t="shared" si="2"/>
        <v>343100</v>
      </c>
      <c r="O21" s="13" t="s">
        <v>13</v>
      </c>
      <c r="P21">
        <f>P$9</f>
        <v>15920</v>
      </c>
      <c r="Q21">
        <f t="shared" ref="Q21:S21" si="40">Q$9</f>
        <v>205</v>
      </c>
      <c r="R21">
        <f t="shared" si="40"/>
        <v>68900</v>
      </c>
      <c r="S21">
        <f t="shared" si="40"/>
        <v>689000000</v>
      </c>
      <c r="T21" s="2">
        <f t="shared" si="4"/>
        <v>1.5929767425395588E-2</v>
      </c>
      <c r="U21" s="2">
        <f t="shared" si="5"/>
        <v>0.13344206390392171</v>
      </c>
      <c r="V21" s="2">
        <f t="shared" si="6"/>
        <v>0.26607538802660752</v>
      </c>
      <c r="W21">
        <f t="shared" si="7"/>
        <v>0.41544721935592482</v>
      </c>
      <c r="X21">
        <f t="shared" si="8"/>
        <v>2.4070446338534115</v>
      </c>
      <c r="Z21" s="6">
        <f t="shared" si="9"/>
        <v>7.5</v>
      </c>
      <c r="AA21" s="2">
        <f t="shared" si="10"/>
        <v>18.052834753900587</v>
      </c>
      <c r="AB21" s="2">
        <f t="shared" si="11"/>
        <v>54158.504261701761</v>
      </c>
      <c r="AC21">
        <f t="shared" si="12"/>
        <v>0.15785049333052101</v>
      </c>
      <c r="AD21" s="2">
        <f t="shared" si="13"/>
        <v>15</v>
      </c>
      <c r="AE21" s="2">
        <f t="shared" si="14"/>
        <v>36.105669507801174</v>
      </c>
      <c r="AF21" s="2">
        <f t="shared" si="15"/>
        <v>108317.00852340352</v>
      </c>
      <c r="AG21">
        <f t="shared" si="16"/>
        <v>0.31570098666104202</v>
      </c>
      <c r="AH21" s="2">
        <f t="shared" si="17"/>
        <v>25</v>
      </c>
      <c r="AI21" s="2">
        <f t="shared" si="18"/>
        <v>60.176115846335286</v>
      </c>
      <c r="AJ21" s="2">
        <f t="shared" si="19"/>
        <v>180528.34753900586</v>
      </c>
      <c r="AK21" s="7">
        <f t="shared" si="20"/>
        <v>0.52616831110173667</v>
      </c>
      <c r="AM21">
        <v>44</v>
      </c>
    </row>
    <row r="22" spans="2:39" x14ac:dyDescent="0.65">
      <c r="B22" s="12" t="s">
        <v>7</v>
      </c>
      <c r="C22" s="1">
        <v>270</v>
      </c>
      <c r="D22">
        <f t="shared" si="22"/>
        <v>44550</v>
      </c>
      <c r="E22">
        <f>D22*1000</f>
        <v>44550000</v>
      </c>
      <c r="F22" s="1">
        <v>9929</v>
      </c>
      <c r="G22" s="1">
        <v>205</v>
      </c>
      <c r="H22" s="1">
        <v>40800</v>
      </c>
      <c r="I22">
        <f>H22*10000</f>
        <v>408000000</v>
      </c>
      <c r="J22" s="1">
        <v>1650</v>
      </c>
      <c r="K22">
        <f>J22*1000</f>
        <v>1650000</v>
      </c>
      <c r="L22" s="1">
        <v>235</v>
      </c>
      <c r="M22">
        <f t="shared" si="1"/>
        <v>0.23499999999999999</v>
      </c>
      <c r="N22" s="4">
        <f t="shared" si="2"/>
        <v>387750</v>
      </c>
      <c r="O22" s="13" t="s">
        <v>0</v>
      </c>
      <c r="P22">
        <f>P$6</f>
        <v>11850</v>
      </c>
      <c r="Q22">
        <f t="shared" ref="Q22:S22" si="41">Q$6</f>
        <v>205</v>
      </c>
      <c r="R22">
        <f t="shared" si="41"/>
        <v>20200</v>
      </c>
      <c r="S22">
        <f t="shared" si="41"/>
        <v>202000000</v>
      </c>
      <c r="T22" s="2">
        <f t="shared" si="4"/>
        <v>5.4334701762859212E-2</v>
      </c>
      <c r="U22" s="2">
        <f t="shared" si="5"/>
        <v>0.10760401721664276</v>
      </c>
      <c r="V22" s="2">
        <f t="shared" si="6"/>
        <v>0.20202020202020202</v>
      </c>
      <c r="W22">
        <f t="shared" si="7"/>
        <v>0.36395892099970395</v>
      </c>
      <c r="X22">
        <f t="shared" si="8"/>
        <v>2.7475628217966208</v>
      </c>
      <c r="Z22" s="6">
        <f t="shared" si="9"/>
        <v>7.5</v>
      </c>
      <c r="AA22" s="2">
        <f t="shared" si="10"/>
        <v>20.606721163474656</v>
      </c>
      <c r="AB22" s="2">
        <f t="shared" si="11"/>
        <v>61820.163490423969</v>
      </c>
      <c r="AC22">
        <f t="shared" si="12"/>
        <v>0.15943304575222172</v>
      </c>
      <c r="AD22" s="2">
        <f t="shared" si="13"/>
        <v>15</v>
      </c>
      <c r="AE22" s="2">
        <f t="shared" si="14"/>
        <v>41.213442326949313</v>
      </c>
      <c r="AF22" s="2">
        <f t="shared" si="15"/>
        <v>123640.32698084794</v>
      </c>
      <c r="AG22">
        <f t="shared" si="16"/>
        <v>0.31886609150444345</v>
      </c>
      <c r="AH22" s="2">
        <f t="shared" si="17"/>
        <v>25</v>
      </c>
      <c r="AI22" s="2">
        <f t="shared" si="18"/>
        <v>68.689070544915523</v>
      </c>
      <c r="AJ22" s="2">
        <f t="shared" si="19"/>
        <v>206067.21163474658</v>
      </c>
      <c r="AK22" s="7">
        <f t="shared" si="20"/>
        <v>0.53144348584073908</v>
      </c>
      <c r="AM22">
        <v>51</v>
      </c>
    </row>
    <row r="23" spans="2:39" x14ac:dyDescent="0.65">
      <c r="B23" s="12"/>
      <c r="C23">
        <f>C$22</f>
        <v>270</v>
      </c>
      <c r="D23">
        <f t="shared" ref="D23:L25" si="42">D$22</f>
        <v>44550</v>
      </c>
      <c r="E23">
        <f t="shared" si="42"/>
        <v>44550000</v>
      </c>
      <c r="F23">
        <f t="shared" si="42"/>
        <v>9929</v>
      </c>
      <c r="G23">
        <f t="shared" si="42"/>
        <v>205</v>
      </c>
      <c r="H23">
        <f t="shared" si="42"/>
        <v>40800</v>
      </c>
      <c r="I23">
        <f t="shared" si="42"/>
        <v>408000000</v>
      </c>
      <c r="J23">
        <f t="shared" si="42"/>
        <v>1650</v>
      </c>
      <c r="K23">
        <f t="shared" si="42"/>
        <v>1650000</v>
      </c>
      <c r="L23">
        <f t="shared" si="42"/>
        <v>235</v>
      </c>
      <c r="M23">
        <f t="shared" si="1"/>
        <v>0.23499999999999999</v>
      </c>
      <c r="N23" s="4">
        <f t="shared" si="2"/>
        <v>387750</v>
      </c>
      <c r="O23" s="13" t="s">
        <v>1</v>
      </c>
      <c r="P23">
        <f>P$7</f>
        <v>13330</v>
      </c>
      <c r="Q23">
        <f t="shared" ref="Q23:S23" si="43">Q$7</f>
        <v>205</v>
      </c>
      <c r="R23">
        <f t="shared" si="43"/>
        <v>37900</v>
      </c>
      <c r="S23">
        <f t="shared" si="43"/>
        <v>379000000</v>
      </c>
      <c r="T23" s="2">
        <f t="shared" si="4"/>
        <v>2.8959392496299634E-2</v>
      </c>
      <c r="U23" s="2">
        <f t="shared" si="5"/>
        <v>0.10760401721664276</v>
      </c>
      <c r="V23" s="2">
        <f t="shared" si="6"/>
        <v>0.20202020202020202</v>
      </c>
      <c r="W23">
        <f t="shared" si="7"/>
        <v>0.33858361173314444</v>
      </c>
      <c r="X23">
        <f t="shared" si="8"/>
        <v>2.9534802197932506</v>
      </c>
      <c r="Z23" s="6">
        <f t="shared" si="9"/>
        <v>7.5</v>
      </c>
      <c r="AA23" s="2">
        <f t="shared" si="10"/>
        <v>22.151101648449377</v>
      </c>
      <c r="AB23" s="2">
        <f t="shared" si="11"/>
        <v>66453.304945348136</v>
      </c>
      <c r="AC23">
        <f t="shared" si="12"/>
        <v>0.17138183093577855</v>
      </c>
      <c r="AD23" s="2">
        <f t="shared" si="13"/>
        <v>15</v>
      </c>
      <c r="AE23" s="2">
        <f t="shared" si="14"/>
        <v>44.302203296898753</v>
      </c>
      <c r="AF23" s="2">
        <f t="shared" si="15"/>
        <v>132906.60989069627</v>
      </c>
      <c r="AG23">
        <f t="shared" si="16"/>
        <v>0.3427636618715571</v>
      </c>
      <c r="AH23" s="2">
        <f t="shared" si="17"/>
        <v>25</v>
      </c>
      <c r="AI23" s="2">
        <f t="shared" si="18"/>
        <v>73.83700549483126</v>
      </c>
      <c r="AJ23" s="2">
        <f t="shared" si="19"/>
        <v>221511.01648449377</v>
      </c>
      <c r="AK23" s="7">
        <f t="shared" si="20"/>
        <v>0.57127276978592845</v>
      </c>
      <c r="AM23">
        <v>52</v>
      </c>
    </row>
    <row r="24" spans="2:39" x14ac:dyDescent="0.65">
      <c r="B24" s="12"/>
      <c r="C24">
        <f t="shared" ref="C24:C25" si="44">C$22</f>
        <v>270</v>
      </c>
      <c r="D24">
        <f t="shared" si="42"/>
        <v>44550</v>
      </c>
      <c r="E24">
        <f t="shared" si="42"/>
        <v>44550000</v>
      </c>
      <c r="F24">
        <f t="shared" si="42"/>
        <v>9929</v>
      </c>
      <c r="G24">
        <f t="shared" si="42"/>
        <v>205</v>
      </c>
      <c r="H24">
        <f t="shared" si="42"/>
        <v>40800</v>
      </c>
      <c r="I24">
        <f t="shared" si="42"/>
        <v>408000000</v>
      </c>
      <c r="J24">
        <f t="shared" si="42"/>
        <v>1650</v>
      </c>
      <c r="K24">
        <f t="shared" si="42"/>
        <v>1650000</v>
      </c>
      <c r="L24">
        <f t="shared" si="42"/>
        <v>235</v>
      </c>
      <c r="M24">
        <f t="shared" si="1"/>
        <v>0.23499999999999999</v>
      </c>
      <c r="N24" s="4">
        <f t="shared" si="2"/>
        <v>387750</v>
      </c>
      <c r="O24" s="13" t="s">
        <v>2</v>
      </c>
      <c r="P24">
        <f>P$8</f>
        <v>15390</v>
      </c>
      <c r="Q24">
        <f t="shared" ref="Q24:S24" si="45">Q$8</f>
        <v>205</v>
      </c>
      <c r="R24">
        <f t="shared" si="45"/>
        <v>54700</v>
      </c>
      <c r="S24">
        <f t="shared" si="45"/>
        <v>547000000</v>
      </c>
      <c r="T24" s="2">
        <f t="shared" si="4"/>
        <v>2.0065100102554956E-2</v>
      </c>
      <c r="U24" s="2">
        <f t="shared" si="5"/>
        <v>0.10760401721664276</v>
      </c>
      <c r="V24" s="2">
        <f t="shared" si="6"/>
        <v>0.20202020202020202</v>
      </c>
      <c r="W24">
        <f t="shared" si="7"/>
        <v>0.32968931933939971</v>
      </c>
      <c r="X24">
        <f t="shared" si="8"/>
        <v>3.0331586173422465</v>
      </c>
      <c r="Z24" s="6">
        <f t="shared" si="9"/>
        <v>7.5</v>
      </c>
      <c r="AA24" s="2">
        <f t="shared" si="10"/>
        <v>22.748689630066849</v>
      </c>
      <c r="AB24" s="2">
        <f t="shared" si="11"/>
        <v>68246.06889020055</v>
      </c>
      <c r="AC24">
        <f t="shared" si="12"/>
        <v>0.17600533562914392</v>
      </c>
      <c r="AD24" s="2">
        <f t="shared" si="13"/>
        <v>15</v>
      </c>
      <c r="AE24" s="2">
        <f t="shared" si="14"/>
        <v>45.497379260133698</v>
      </c>
      <c r="AF24" s="2">
        <f t="shared" si="15"/>
        <v>136492.1377804011</v>
      </c>
      <c r="AG24">
        <f t="shared" si="16"/>
        <v>0.35201067125828783</v>
      </c>
      <c r="AH24" s="2">
        <f t="shared" si="17"/>
        <v>25</v>
      </c>
      <c r="AI24" s="2">
        <f t="shared" si="18"/>
        <v>75.828965433556164</v>
      </c>
      <c r="AJ24" s="2">
        <f t="shared" si="19"/>
        <v>227486.89630066848</v>
      </c>
      <c r="AK24" s="7">
        <f t="shared" si="20"/>
        <v>0.58668445209714626</v>
      </c>
      <c r="AM24">
        <v>53</v>
      </c>
    </row>
    <row r="25" spans="2:39" x14ac:dyDescent="0.65">
      <c r="B25" s="12"/>
      <c r="C25">
        <f t="shared" si="44"/>
        <v>270</v>
      </c>
      <c r="D25">
        <f t="shared" si="42"/>
        <v>44550</v>
      </c>
      <c r="E25">
        <f t="shared" si="42"/>
        <v>44550000</v>
      </c>
      <c r="F25">
        <f t="shared" si="42"/>
        <v>9929</v>
      </c>
      <c r="G25">
        <f t="shared" si="42"/>
        <v>205</v>
      </c>
      <c r="H25">
        <f t="shared" si="42"/>
        <v>40800</v>
      </c>
      <c r="I25">
        <f t="shared" si="42"/>
        <v>408000000</v>
      </c>
      <c r="J25">
        <f t="shared" si="42"/>
        <v>1650</v>
      </c>
      <c r="K25">
        <f t="shared" si="42"/>
        <v>1650000</v>
      </c>
      <c r="L25">
        <f t="shared" si="42"/>
        <v>235</v>
      </c>
      <c r="M25">
        <f t="shared" si="1"/>
        <v>0.23499999999999999</v>
      </c>
      <c r="N25" s="4">
        <f t="shared" si="2"/>
        <v>387750</v>
      </c>
      <c r="O25" s="13" t="s">
        <v>13</v>
      </c>
      <c r="P25">
        <f>P$9</f>
        <v>15920</v>
      </c>
      <c r="Q25">
        <f t="shared" ref="Q25:S25" si="46">Q$9</f>
        <v>205</v>
      </c>
      <c r="R25">
        <f t="shared" si="46"/>
        <v>68900</v>
      </c>
      <c r="S25">
        <f t="shared" si="46"/>
        <v>689000000</v>
      </c>
      <c r="T25" s="2">
        <f t="shared" si="4"/>
        <v>1.5929767425395588E-2</v>
      </c>
      <c r="U25" s="2">
        <f t="shared" si="5"/>
        <v>0.10760401721664276</v>
      </c>
      <c r="V25" s="2">
        <f t="shared" si="6"/>
        <v>0.20202020202020202</v>
      </c>
      <c r="W25">
        <f t="shared" si="7"/>
        <v>0.32555398666224034</v>
      </c>
      <c r="X25">
        <f t="shared" si="8"/>
        <v>3.0716871577969402</v>
      </c>
      <c r="Z25" s="6">
        <f t="shared" si="9"/>
        <v>7.5</v>
      </c>
      <c r="AA25" s="2">
        <f t="shared" si="10"/>
        <v>23.037653683477053</v>
      </c>
      <c r="AB25" s="2">
        <f t="shared" si="11"/>
        <v>69112.961050431157</v>
      </c>
      <c r="AC25">
        <f t="shared" si="12"/>
        <v>0.17824103430156327</v>
      </c>
      <c r="AD25" s="2">
        <f t="shared" si="13"/>
        <v>15</v>
      </c>
      <c r="AE25" s="2">
        <f t="shared" si="14"/>
        <v>46.075307366954107</v>
      </c>
      <c r="AF25" s="2">
        <f t="shared" si="15"/>
        <v>138225.92210086231</v>
      </c>
      <c r="AG25">
        <f t="shared" si="16"/>
        <v>0.35648206860312653</v>
      </c>
      <c r="AH25" s="2">
        <f t="shared" si="17"/>
        <v>25</v>
      </c>
      <c r="AI25" s="2">
        <f t="shared" si="18"/>
        <v>76.792178944923506</v>
      </c>
      <c r="AJ25" s="2">
        <f t="shared" si="19"/>
        <v>230376.53683477052</v>
      </c>
      <c r="AK25" s="7">
        <f t="shared" si="20"/>
        <v>0.59413678100521083</v>
      </c>
      <c r="AM25">
        <v>54</v>
      </c>
    </row>
    <row r="26" spans="2:39" x14ac:dyDescent="0.65">
      <c r="B26" s="12" t="s">
        <v>8</v>
      </c>
      <c r="C26" s="1">
        <v>270</v>
      </c>
      <c r="D26">
        <f t="shared" si="22"/>
        <v>44550</v>
      </c>
      <c r="E26">
        <f>D26*1000</f>
        <v>44550000</v>
      </c>
      <c r="F26" s="1">
        <v>11230</v>
      </c>
      <c r="G26" s="1">
        <v>205</v>
      </c>
      <c r="H26" s="1">
        <v>46800</v>
      </c>
      <c r="I26">
        <f>H26*10000</f>
        <v>468000000</v>
      </c>
      <c r="J26" s="1">
        <v>1870</v>
      </c>
      <c r="K26">
        <f>J26*1000</f>
        <v>1870000</v>
      </c>
      <c r="L26" s="1">
        <v>235</v>
      </c>
      <c r="M26">
        <f t="shared" si="1"/>
        <v>0.23499999999999999</v>
      </c>
      <c r="N26" s="4">
        <f t="shared" si="2"/>
        <v>439450</v>
      </c>
      <c r="O26" s="13" t="s">
        <v>0</v>
      </c>
      <c r="P26">
        <f>P$6</f>
        <v>11850</v>
      </c>
      <c r="Q26">
        <f t="shared" ref="Q26:S26" si="47">Q$6</f>
        <v>205</v>
      </c>
      <c r="R26">
        <f t="shared" si="47"/>
        <v>20200</v>
      </c>
      <c r="S26">
        <f t="shared" si="47"/>
        <v>202000000</v>
      </c>
      <c r="T26" s="2">
        <f t="shared" si="4"/>
        <v>5.4334701762859212E-2</v>
      </c>
      <c r="U26" s="2">
        <f t="shared" si="5"/>
        <v>9.3808630393996242E-2</v>
      </c>
      <c r="V26" s="2">
        <f t="shared" si="6"/>
        <v>0.20202020202020202</v>
      </c>
      <c r="W26">
        <f t="shared" si="7"/>
        <v>0.35016353417705748</v>
      </c>
      <c r="X26">
        <f t="shared" si="8"/>
        <v>2.8558085077310129</v>
      </c>
      <c r="Z26" s="6">
        <f t="shared" si="9"/>
        <v>7.5</v>
      </c>
      <c r="AA26" s="2">
        <f t="shared" si="10"/>
        <v>21.418563807982597</v>
      </c>
      <c r="AB26" s="2">
        <f t="shared" si="11"/>
        <v>64255.691423947792</v>
      </c>
      <c r="AC26">
        <f t="shared" si="12"/>
        <v>0.14621843537136828</v>
      </c>
      <c r="AD26" s="2">
        <f t="shared" si="13"/>
        <v>15</v>
      </c>
      <c r="AE26" s="2">
        <f t="shared" si="14"/>
        <v>42.837127615965194</v>
      </c>
      <c r="AF26" s="2">
        <f t="shared" si="15"/>
        <v>128511.38284789558</v>
      </c>
      <c r="AG26">
        <f t="shared" si="16"/>
        <v>0.29243687074273655</v>
      </c>
      <c r="AH26" s="2">
        <f t="shared" si="17"/>
        <v>25</v>
      </c>
      <c r="AI26" s="2">
        <f t="shared" si="18"/>
        <v>71.395212693275326</v>
      </c>
      <c r="AJ26" s="2">
        <f t="shared" si="19"/>
        <v>214185.63807982596</v>
      </c>
      <c r="AK26" s="7">
        <f t="shared" si="20"/>
        <v>0.48739478457122759</v>
      </c>
      <c r="AM26">
        <v>61</v>
      </c>
    </row>
    <row r="27" spans="2:39" x14ac:dyDescent="0.65">
      <c r="B27" s="12"/>
      <c r="C27">
        <f>C$26</f>
        <v>270</v>
      </c>
      <c r="D27">
        <f t="shared" ref="D27:L29" si="48">D$26</f>
        <v>44550</v>
      </c>
      <c r="E27">
        <f t="shared" si="48"/>
        <v>44550000</v>
      </c>
      <c r="F27">
        <f t="shared" si="48"/>
        <v>11230</v>
      </c>
      <c r="G27">
        <f t="shared" si="48"/>
        <v>205</v>
      </c>
      <c r="H27">
        <f t="shared" si="48"/>
        <v>46800</v>
      </c>
      <c r="I27">
        <f t="shared" si="48"/>
        <v>468000000</v>
      </c>
      <c r="J27">
        <f t="shared" si="48"/>
        <v>1870</v>
      </c>
      <c r="K27">
        <f t="shared" si="48"/>
        <v>1870000</v>
      </c>
      <c r="L27">
        <f t="shared" si="48"/>
        <v>235</v>
      </c>
      <c r="M27">
        <f t="shared" si="1"/>
        <v>0.23499999999999999</v>
      </c>
      <c r="N27" s="4">
        <f t="shared" si="2"/>
        <v>439450</v>
      </c>
      <c r="O27" s="13" t="s">
        <v>1</v>
      </c>
      <c r="P27">
        <f>P$7</f>
        <v>13330</v>
      </c>
      <c r="Q27">
        <f t="shared" ref="Q27:S27" si="49">Q$7</f>
        <v>205</v>
      </c>
      <c r="R27">
        <f t="shared" si="49"/>
        <v>37900</v>
      </c>
      <c r="S27">
        <f t="shared" si="49"/>
        <v>379000000</v>
      </c>
      <c r="T27" s="2">
        <f t="shared" si="4"/>
        <v>2.8959392496299634E-2</v>
      </c>
      <c r="U27" s="2">
        <f t="shared" si="5"/>
        <v>9.3808630393996242E-2</v>
      </c>
      <c r="V27" s="2">
        <f t="shared" si="6"/>
        <v>0.20202020202020202</v>
      </c>
      <c r="W27">
        <f t="shared" si="7"/>
        <v>0.32478822491049786</v>
      </c>
      <c r="X27">
        <f t="shared" si="8"/>
        <v>3.0789293555071793</v>
      </c>
      <c r="Z27" s="6">
        <f t="shared" si="9"/>
        <v>7.5</v>
      </c>
      <c r="AA27" s="2">
        <f t="shared" si="10"/>
        <v>23.091970166303845</v>
      </c>
      <c r="AB27" s="2">
        <f t="shared" si="11"/>
        <v>69275.910498911529</v>
      </c>
      <c r="AC27">
        <f t="shared" si="12"/>
        <v>0.15764230401390722</v>
      </c>
      <c r="AD27" s="2">
        <f t="shared" si="13"/>
        <v>15</v>
      </c>
      <c r="AE27" s="2">
        <f t="shared" si="14"/>
        <v>46.18394033260769</v>
      </c>
      <c r="AF27" s="2">
        <f t="shared" si="15"/>
        <v>138551.82099782306</v>
      </c>
      <c r="AG27">
        <f t="shared" si="16"/>
        <v>0.31528460802781444</v>
      </c>
      <c r="AH27" s="2">
        <f t="shared" si="17"/>
        <v>25</v>
      </c>
      <c r="AI27" s="2">
        <f t="shared" si="18"/>
        <v>76.973233887679484</v>
      </c>
      <c r="AJ27" s="2">
        <f t="shared" si="19"/>
        <v>230919.70166303846</v>
      </c>
      <c r="AK27" s="7">
        <f t="shared" si="20"/>
        <v>0.52547434671302418</v>
      </c>
      <c r="AM27">
        <v>62</v>
      </c>
    </row>
    <row r="28" spans="2:39" x14ac:dyDescent="0.65">
      <c r="B28" s="12"/>
      <c r="C28">
        <f t="shared" ref="C28:C29" si="50">C$26</f>
        <v>270</v>
      </c>
      <c r="D28">
        <f t="shared" si="48"/>
        <v>44550</v>
      </c>
      <c r="E28">
        <f t="shared" si="48"/>
        <v>44550000</v>
      </c>
      <c r="F28">
        <f t="shared" si="48"/>
        <v>11230</v>
      </c>
      <c r="G28">
        <f t="shared" si="48"/>
        <v>205</v>
      </c>
      <c r="H28">
        <f t="shared" si="48"/>
        <v>46800</v>
      </c>
      <c r="I28">
        <f t="shared" si="48"/>
        <v>468000000</v>
      </c>
      <c r="J28">
        <f t="shared" si="48"/>
        <v>1870</v>
      </c>
      <c r="K28">
        <f t="shared" si="48"/>
        <v>1870000</v>
      </c>
      <c r="L28">
        <f t="shared" si="48"/>
        <v>235</v>
      </c>
      <c r="M28">
        <f t="shared" si="1"/>
        <v>0.23499999999999999</v>
      </c>
      <c r="N28" s="4">
        <f t="shared" si="2"/>
        <v>439450</v>
      </c>
      <c r="O28" s="13" t="s">
        <v>2</v>
      </c>
      <c r="P28">
        <f>P$8</f>
        <v>15390</v>
      </c>
      <c r="Q28">
        <f t="shared" ref="Q28:S28" si="51">Q$8</f>
        <v>205</v>
      </c>
      <c r="R28">
        <f t="shared" si="51"/>
        <v>54700</v>
      </c>
      <c r="S28">
        <f t="shared" si="51"/>
        <v>547000000</v>
      </c>
      <c r="T28" s="2">
        <f t="shared" si="4"/>
        <v>2.0065100102554956E-2</v>
      </c>
      <c r="U28" s="2">
        <f t="shared" si="5"/>
        <v>9.3808630393996242E-2</v>
      </c>
      <c r="V28" s="2">
        <f t="shared" si="6"/>
        <v>0.20202020202020202</v>
      </c>
      <c r="W28">
        <f t="shared" si="7"/>
        <v>0.31589393251675324</v>
      </c>
      <c r="X28">
        <f t="shared" si="8"/>
        <v>3.1656195230877553</v>
      </c>
      <c r="Z28" s="6">
        <f t="shared" si="9"/>
        <v>7.5</v>
      </c>
      <c r="AA28" s="2">
        <f t="shared" si="10"/>
        <v>23.742146423158164</v>
      </c>
      <c r="AB28" s="2">
        <f t="shared" si="11"/>
        <v>71226.439269474489</v>
      </c>
      <c r="AC28">
        <f t="shared" si="12"/>
        <v>0.16208087215718395</v>
      </c>
      <c r="AD28" s="2">
        <f t="shared" si="13"/>
        <v>15</v>
      </c>
      <c r="AE28" s="2">
        <f t="shared" si="14"/>
        <v>47.484292846316329</v>
      </c>
      <c r="AF28" s="2">
        <f t="shared" si="15"/>
        <v>142452.87853894898</v>
      </c>
      <c r="AG28">
        <f t="shared" si="16"/>
        <v>0.32416174431436789</v>
      </c>
      <c r="AH28" s="2">
        <f t="shared" si="17"/>
        <v>25</v>
      </c>
      <c r="AI28" s="2">
        <f t="shared" si="18"/>
        <v>79.140488077193893</v>
      </c>
      <c r="AJ28" s="2">
        <f t="shared" si="19"/>
        <v>237421.46423158169</v>
      </c>
      <c r="AK28" s="7">
        <f t="shared" si="20"/>
        <v>0.54026957385728003</v>
      </c>
      <c r="AM28">
        <v>63</v>
      </c>
    </row>
    <row r="29" spans="2:39" x14ac:dyDescent="0.65">
      <c r="B29" s="12"/>
      <c r="C29">
        <f t="shared" si="50"/>
        <v>270</v>
      </c>
      <c r="D29">
        <f t="shared" si="48"/>
        <v>44550</v>
      </c>
      <c r="E29">
        <f t="shared" si="48"/>
        <v>44550000</v>
      </c>
      <c r="F29">
        <f t="shared" si="48"/>
        <v>11230</v>
      </c>
      <c r="G29">
        <f t="shared" si="48"/>
        <v>205</v>
      </c>
      <c r="H29">
        <f t="shared" si="48"/>
        <v>46800</v>
      </c>
      <c r="I29">
        <f t="shared" si="48"/>
        <v>468000000</v>
      </c>
      <c r="J29">
        <f t="shared" si="48"/>
        <v>1870</v>
      </c>
      <c r="K29">
        <f t="shared" si="48"/>
        <v>1870000</v>
      </c>
      <c r="L29">
        <f t="shared" si="48"/>
        <v>235</v>
      </c>
      <c r="M29">
        <f t="shared" si="1"/>
        <v>0.23499999999999999</v>
      </c>
      <c r="N29" s="4">
        <f t="shared" si="2"/>
        <v>439450</v>
      </c>
      <c r="O29" s="13" t="s">
        <v>13</v>
      </c>
      <c r="P29">
        <f>P$9</f>
        <v>15920</v>
      </c>
      <c r="Q29">
        <f t="shared" ref="Q29:S29" si="52">Q$9</f>
        <v>205</v>
      </c>
      <c r="R29">
        <f t="shared" si="52"/>
        <v>68900</v>
      </c>
      <c r="S29">
        <f t="shared" si="52"/>
        <v>689000000</v>
      </c>
      <c r="T29" s="2">
        <f t="shared" si="4"/>
        <v>1.5929767425395588E-2</v>
      </c>
      <c r="U29" s="2">
        <f t="shared" si="5"/>
        <v>9.3808630393996242E-2</v>
      </c>
      <c r="V29" s="2">
        <f t="shared" si="6"/>
        <v>0.20202020202020202</v>
      </c>
      <c r="W29">
        <f t="shared" si="7"/>
        <v>0.31175859983959386</v>
      </c>
      <c r="X29">
        <f t="shared" si="8"/>
        <v>3.2076099922007617</v>
      </c>
      <c r="Z29" s="6">
        <f t="shared" si="9"/>
        <v>7.5</v>
      </c>
      <c r="AA29" s="2">
        <f t="shared" si="10"/>
        <v>24.057074941505711</v>
      </c>
      <c r="AB29" s="2">
        <f t="shared" si="11"/>
        <v>72171.224824517136</v>
      </c>
      <c r="AC29">
        <f t="shared" si="12"/>
        <v>0.16423079946414185</v>
      </c>
      <c r="AD29" s="2">
        <f t="shared" si="13"/>
        <v>15</v>
      </c>
      <c r="AE29" s="2">
        <f t="shared" si="14"/>
        <v>48.114149883011422</v>
      </c>
      <c r="AF29" s="2">
        <f t="shared" si="15"/>
        <v>144342.44964903427</v>
      </c>
      <c r="AG29">
        <f t="shared" si="16"/>
        <v>0.32846159892828369</v>
      </c>
      <c r="AH29" s="2">
        <f t="shared" si="17"/>
        <v>25</v>
      </c>
      <c r="AI29" s="2">
        <f t="shared" si="18"/>
        <v>80.190249805019036</v>
      </c>
      <c r="AJ29" s="2">
        <f t="shared" si="19"/>
        <v>240570.7494150571</v>
      </c>
      <c r="AK29" s="7">
        <f t="shared" si="20"/>
        <v>0.54743599821380617</v>
      </c>
      <c r="AM29">
        <v>64</v>
      </c>
    </row>
    <row r="30" spans="2:39" x14ac:dyDescent="0.65">
      <c r="B30" s="12" t="s">
        <v>9</v>
      </c>
      <c r="C30" s="1">
        <v>349</v>
      </c>
      <c r="D30">
        <f t="shared" si="22"/>
        <v>57585</v>
      </c>
      <c r="E30">
        <f>D30*1000</f>
        <v>57585000</v>
      </c>
      <c r="F30" s="1">
        <v>11780</v>
      </c>
      <c r="G30" s="1">
        <v>205</v>
      </c>
      <c r="H30" s="1">
        <v>66600</v>
      </c>
      <c r="I30">
        <f>H30*10000</f>
        <v>666000000</v>
      </c>
      <c r="J30" s="1">
        <v>2240</v>
      </c>
      <c r="K30">
        <f>J30*1000</f>
        <v>2240000</v>
      </c>
      <c r="L30" s="1">
        <v>235</v>
      </c>
      <c r="M30">
        <f t="shared" si="1"/>
        <v>0.23499999999999999</v>
      </c>
      <c r="N30" s="4">
        <f t="shared" si="2"/>
        <v>526400</v>
      </c>
      <c r="O30" s="13" t="s">
        <v>0</v>
      </c>
      <c r="P30">
        <f>P$6</f>
        <v>11850</v>
      </c>
      <c r="Q30">
        <f t="shared" ref="Q30:S30" si="53">Q$6</f>
        <v>205</v>
      </c>
      <c r="R30">
        <f t="shared" si="53"/>
        <v>20200</v>
      </c>
      <c r="S30">
        <f t="shared" si="53"/>
        <v>202000000</v>
      </c>
      <c r="T30" s="2">
        <f t="shared" si="4"/>
        <v>5.4334701762859212E-2</v>
      </c>
      <c r="U30" s="2">
        <f t="shared" si="5"/>
        <v>6.5919578114700061E-2</v>
      </c>
      <c r="V30" s="2">
        <f t="shared" si="6"/>
        <v>0.15629070070330817</v>
      </c>
      <c r="W30">
        <f t="shared" si="7"/>
        <v>0.27654498058086741</v>
      </c>
      <c r="X30">
        <f t="shared" si="8"/>
        <v>3.6160482750384961</v>
      </c>
      <c r="Z30" s="6">
        <f t="shared" si="9"/>
        <v>7.5</v>
      </c>
      <c r="AA30" s="2">
        <f t="shared" si="10"/>
        <v>27.120362062788722</v>
      </c>
      <c r="AB30" s="2">
        <f t="shared" si="11"/>
        <v>81361.086188366171</v>
      </c>
      <c r="AC30">
        <f t="shared" si="12"/>
        <v>0.15456133394446461</v>
      </c>
      <c r="AD30" s="2">
        <f t="shared" si="13"/>
        <v>15</v>
      </c>
      <c r="AE30" s="2">
        <f t="shared" si="14"/>
        <v>54.240724125577444</v>
      </c>
      <c r="AF30" s="2">
        <f t="shared" si="15"/>
        <v>162722.17237673234</v>
      </c>
      <c r="AG30">
        <f t="shared" si="16"/>
        <v>0.30912266788892923</v>
      </c>
      <c r="AH30" s="2">
        <f t="shared" si="17"/>
        <v>25</v>
      </c>
      <c r="AI30" s="2">
        <f t="shared" si="18"/>
        <v>90.401206875962401</v>
      </c>
      <c r="AJ30" s="2">
        <f t="shared" si="19"/>
        <v>271203.6206278872</v>
      </c>
      <c r="AK30" s="7">
        <f t="shared" si="20"/>
        <v>0.51520444648154862</v>
      </c>
      <c r="AM30">
        <v>71</v>
      </c>
    </row>
    <row r="31" spans="2:39" x14ac:dyDescent="0.65">
      <c r="B31" s="12"/>
      <c r="C31">
        <f>C$30</f>
        <v>349</v>
      </c>
      <c r="D31">
        <f t="shared" ref="D31:L33" si="54">D$30</f>
        <v>57585</v>
      </c>
      <c r="E31">
        <f t="shared" si="54"/>
        <v>57585000</v>
      </c>
      <c r="F31">
        <f t="shared" si="54"/>
        <v>11780</v>
      </c>
      <c r="G31">
        <f t="shared" si="54"/>
        <v>205</v>
      </c>
      <c r="H31">
        <f t="shared" si="54"/>
        <v>66600</v>
      </c>
      <c r="I31">
        <f t="shared" si="54"/>
        <v>666000000</v>
      </c>
      <c r="J31">
        <f t="shared" si="54"/>
        <v>2240</v>
      </c>
      <c r="K31">
        <f t="shared" si="54"/>
        <v>2240000</v>
      </c>
      <c r="L31">
        <f t="shared" si="54"/>
        <v>235</v>
      </c>
      <c r="M31">
        <f t="shared" si="1"/>
        <v>0.23499999999999999</v>
      </c>
      <c r="N31" s="4">
        <f t="shared" si="2"/>
        <v>526400</v>
      </c>
      <c r="O31" s="13" t="s">
        <v>1</v>
      </c>
      <c r="P31">
        <f>P$7</f>
        <v>13330</v>
      </c>
      <c r="Q31">
        <f t="shared" ref="Q31:S31" si="55">Q$7</f>
        <v>205</v>
      </c>
      <c r="R31">
        <f t="shared" si="55"/>
        <v>37900</v>
      </c>
      <c r="S31">
        <f t="shared" si="55"/>
        <v>379000000</v>
      </c>
      <c r="T31" s="2">
        <f t="shared" si="4"/>
        <v>2.8959392496299634E-2</v>
      </c>
      <c r="U31" s="2">
        <f t="shared" si="5"/>
        <v>6.5919578114700061E-2</v>
      </c>
      <c r="V31" s="2">
        <f t="shared" si="6"/>
        <v>0.15629070070330817</v>
      </c>
      <c r="W31">
        <f t="shared" si="7"/>
        <v>0.2511696713143079</v>
      </c>
      <c r="X31">
        <f t="shared" si="8"/>
        <v>3.9813724115943252</v>
      </c>
      <c r="Z31" s="6">
        <f t="shared" si="9"/>
        <v>7.5</v>
      </c>
      <c r="AA31" s="2">
        <f t="shared" si="10"/>
        <v>29.860293086957437</v>
      </c>
      <c r="AB31" s="2">
        <f t="shared" si="11"/>
        <v>89580.879260872316</v>
      </c>
      <c r="AC31">
        <f t="shared" si="12"/>
        <v>0.17017644236487903</v>
      </c>
      <c r="AD31" s="2">
        <f t="shared" si="13"/>
        <v>15</v>
      </c>
      <c r="AE31" s="2">
        <f t="shared" si="14"/>
        <v>59.720586173914874</v>
      </c>
      <c r="AF31" s="2">
        <f t="shared" si="15"/>
        <v>179161.75852174463</v>
      </c>
      <c r="AG31">
        <f t="shared" si="16"/>
        <v>0.34035288472975805</v>
      </c>
      <c r="AH31" s="2">
        <f t="shared" si="17"/>
        <v>25</v>
      </c>
      <c r="AI31" s="2">
        <f t="shared" si="18"/>
        <v>99.534310289858126</v>
      </c>
      <c r="AJ31" s="2">
        <f t="shared" si="19"/>
        <v>298602.93086957437</v>
      </c>
      <c r="AK31" s="7">
        <f t="shared" si="20"/>
        <v>0.56725480788293003</v>
      </c>
      <c r="AM31">
        <v>72</v>
      </c>
    </row>
    <row r="32" spans="2:39" x14ac:dyDescent="0.65">
      <c r="B32" s="12"/>
      <c r="C32">
        <f t="shared" ref="C32:C33" si="56">C$30</f>
        <v>349</v>
      </c>
      <c r="D32">
        <f t="shared" si="54"/>
        <v>57585</v>
      </c>
      <c r="E32">
        <f t="shared" si="54"/>
        <v>57585000</v>
      </c>
      <c r="F32">
        <f t="shared" si="54"/>
        <v>11780</v>
      </c>
      <c r="G32">
        <f t="shared" si="54"/>
        <v>205</v>
      </c>
      <c r="H32">
        <f t="shared" si="54"/>
        <v>66600</v>
      </c>
      <c r="I32">
        <f t="shared" si="54"/>
        <v>666000000</v>
      </c>
      <c r="J32">
        <f t="shared" si="54"/>
        <v>2240</v>
      </c>
      <c r="K32">
        <f t="shared" si="54"/>
        <v>2240000</v>
      </c>
      <c r="L32">
        <f t="shared" si="54"/>
        <v>235</v>
      </c>
      <c r="M32">
        <f t="shared" si="1"/>
        <v>0.23499999999999999</v>
      </c>
      <c r="N32" s="4">
        <f t="shared" si="2"/>
        <v>526400</v>
      </c>
      <c r="O32" s="13" t="s">
        <v>2</v>
      </c>
      <c r="P32">
        <f>P$8</f>
        <v>15390</v>
      </c>
      <c r="Q32">
        <f t="shared" ref="Q32:S32" si="57">Q$8</f>
        <v>205</v>
      </c>
      <c r="R32">
        <f t="shared" si="57"/>
        <v>54700</v>
      </c>
      <c r="S32">
        <f t="shared" si="57"/>
        <v>547000000</v>
      </c>
      <c r="T32" s="2">
        <f t="shared" si="4"/>
        <v>2.0065100102554956E-2</v>
      </c>
      <c r="U32" s="2">
        <f t="shared" si="5"/>
        <v>6.5919578114700061E-2</v>
      </c>
      <c r="V32" s="2">
        <f t="shared" si="6"/>
        <v>0.15629070070330817</v>
      </c>
      <c r="W32">
        <f t="shared" si="7"/>
        <v>0.24227537892056317</v>
      </c>
      <c r="X32">
        <f t="shared" si="8"/>
        <v>4.1275345619328423</v>
      </c>
      <c r="Z32" s="6">
        <f t="shared" si="9"/>
        <v>7.5</v>
      </c>
      <c r="AA32" s="2">
        <f t="shared" si="10"/>
        <v>30.956509214496315</v>
      </c>
      <c r="AB32" s="2">
        <f t="shared" si="11"/>
        <v>92869.527643488938</v>
      </c>
      <c r="AC32">
        <f t="shared" si="12"/>
        <v>0.17642387470267656</v>
      </c>
      <c r="AD32" s="2">
        <f t="shared" si="13"/>
        <v>15</v>
      </c>
      <c r="AE32" s="2">
        <f t="shared" si="14"/>
        <v>61.913018428992629</v>
      </c>
      <c r="AF32" s="2">
        <f t="shared" si="15"/>
        <v>185739.05528697788</v>
      </c>
      <c r="AG32">
        <f t="shared" si="16"/>
        <v>0.35284774940535313</v>
      </c>
      <c r="AH32" s="2">
        <f t="shared" si="17"/>
        <v>25</v>
      </c>
      <c r="AI32" s="2">
        <f t="shared" si="18"/>
        <v>103.18836404832105</v>
      </c>
      <c r="AJ32" s="2">
        <f t="shared" si="19"/>
        <v>309565.09214496316</v>
      </c>
      <c r="AK32" s="7">
        <f t="shared" si="20"/>
        <v>0.58807958234225521</v>
      </c>
      <c r="AM32">
        <v>73</v>
      </c>
    </row>
    <row r="33" spans="2:39" x14ac:dyDescent="0.65">
      <c r="B33" s="12"/>
      <c r="C33">
        <f t="shared" si="56"/>
        <v>349</v>
      </c>
      <c r="D33">
        <f t="shared" si="54"/>
        <v>57585</v>
      </c>
      <c r="E33">
        <f t="shared" si="54"/>
        <v>57585000</v>
      </c>
      <c r="F33">
        <f t="shared" si="54"/>
        <v>11780</v>
      </c>
      <c r="G33">
        <f t="shared" si="54"/>
        <v>205</v>
      </c>
      <c r="H33">
        <f t="shared" si="54"/>
        <v>66600</v>
      </c>
      <c r="I33">
        <f t="shared" si="54"/>
        <v>666000000</v>
      </c>
      <c r="J33">
        <f t="shared" si="54"/>
        <v>2240</v>
      </c>
      <c r="K33">
        <f t="shared" si="54"/>
        <v>2240000</v>
      </c>
      <c r="L33">
        <f t="shared" si="54"/>
        <v>235</v>
      </c>
      <c r="M33">
        <f t="shared" si="1"/>
        <v>0.23499999999999999</v>
      </c>
      <c r="N33" s="4">
        <f t="shared" si="2"/>
        <v>526400</v>
      </c>
      <c r="O33" s="13" t="s">
        <v>13</v>
      </c>
      <c r="P33">
        <f>P$9</f>
        <v>15920</v>
      </c>
      <c r="Q33">
        <f t="shared" ref="Q33:S33" si="58">Q$9</f>
        <v>205</v>
      </c>
      <c r="R33">
        <f t="shared" si="58"/>
        <v>68900</v>
      </c>
      <c r="S33">
        <f t="shared" si="58"/>
        <v>689000000</v>
      </c>
      <c r="T33" s="2">
        <f t="shared" si="4"/>
        <v>1.5929767425395588E-2</v>
      </c>
      <c r="U33" s="2">
        <f t="shared" si="5"/>
        <v>6.5919578114700061E-2</v>
      </c>
      <c r="V33" s="2">
        <f t="shared" si="6"/>
        <v>0.15629070070330817</v>
      </c>
      <c r="W33">
        <f t="shared" si="7"/>
        <v>0.23814004624340382</v>
      </c>
      <c r="X33">
        <f t="shared" si="8"/>
        <v>4.1992097329900417</v>
      </c>
      <c r="Z33" s="6">
        <f t="shared" si="9"/>
        <v>7.5</v>
      </c>
      <c r="AA33" s="2">
        <f t="shared" si="10"/>
        <v>31.494072997425313</v>
      </c>
      <c r="AB33" s="2">
        <f t="shared" si="11"/>
        <v>94482.218992275943</v>
      </c>
      <c r="AC33">
        <f t="shared" si="12"/>
        <v>0.17948749808563058</v>
      </c>
      <c r="AD33" s="2">
        <f t="shared" si="13"/>
        <v>15</v>
      </c>
      <c r="AE33" s="2">
        <f t="shared" si="14"/>
        <v>62.988145994850626</v>
      </c>
      <c r="AF33" s="2">
        <f t="shared" si="15"/>
        <v>188964.43798455189</v>
      </c>
      <c r="AG33">
        <f t="shared" si="16"/>
        <v>0.35897499617126116</v>
      </c>
      <c r="AH33" s="2">
        <f t="shared" si="17"/>
        <v>25</v>
      </c>
      <c r="AI33" s="2">
        <f t="shared" si="18"/>
        <v>104.98024332475104</v>
      </c>
      <c r="AJ33" s="2">
        <f t="shared" si="19"/>
        <v>314940.7299742531</v>
      </c>
      <c r="AK33" s="7">
        <f t="shared" si="20"/>
        <v>0.59829166028543523</v>
      </c>
      <c r="AM33">
        <v>74</v>
      </c>
    </row>
    <row r="34" spans="2:39" x14ac:dyDescent="0.65">
      <c r="B34" s="12" t="s">
        <v>10</v>
      </c>
      <c r="C34" s="1">
        <v>349</v>
      </c>
      <c r="D34">
        <f t="shared" si="22"/>
        <v>57585</v>
      </c>
      <c r="E34">
        <f>D34*1000</f>
        <v>57585000</v>
      </c>
      <c r="F34" s="1">
        <v>13170</v>
      </c>
      <c r="G34" s="1">
        <v>205</v>
      </c>
      <c r="H34" s="1">
        <v>75600</v>
      </c>
      <c r="I34">
        <f>H34*10000</f>
        <v>756000000</v>
      </c>
      <c r="J34" s="1">
        <v>2520</v>
      </c>
      <c r="K34">
        <f>J34*1000</f>
        <v>2520000</v>
      </c>
      <c r="L34" s="1">
        <v>235</v>
      </c>
      <c r="M34">
        <f t="shared" si="1"/>
        <v>0.23499999999999999</v>
      </c>
      <c r="N34" s="4">
        <f t="shared" si="2"/>
        <v>592200</v>
      </c>
      <c r="O34" s="13" t="s">
        <v>0</v>
      </c>
      <c r="P34">
        <f>P$6</f>
        <v>11850</v>
      </c>
      <c r="Q34">
        <f t="shared" ref="Q34:S34" si="59">Q$6</f>
        <v>205</v>
      </c>
      <c r="R34">
        <f t="shared" si="59"/>
        <v>20200</v>
      </c>
      <c r="S34">
        <f t="shared" si="59"/>
        <v>202000000</v>
      </c>
      <c r="T34" s="2">
        <f t="shared" si="4"/>
        <v>5.4334701762859212E-2</v>
      </c>
      <c r="U34" s="2">
        <f t="shared" si="5"/>
        <v>5.8072009291521488E-2</v>
      </c>
      <c r="V34" s="2">
        <f t="shared" si="6"/>
        <v>0.15629070070330817</v>
      </c>
      <c r="W34">
        <f t="shared" si="7"/>
        <v>0.26869741175768885</v>
      </c>
      <c r="X34">
        <f t="shared" si="8"/>
        <v>3.7216584761962626</v>
      </c>
      <c r="Z34" s="6">
        <f t="shared" si="9"/>
        <v>7.5</v>
      </c>
      <c r="AA34" s="2">
        <f t="shared" si="10"/>
        <v>27.91243857147197</v>
      </c>
      <c r="AB34" s="2">
        <f t="shared" si="11"/>
        <v>83737.315714415905</v>
      </c>
      <c r="AC34">
        <f t="shared" si="12"/>
        <v>0.1414003980317729</v>
      </c>
      <c r="AD34" s="2">
        <f t="shared" si="13"/>
        <v>15</v>
      </c>
      <c r="AE34" s="2">
        <f t="shared" si="14"/>
        <v>55.82487714294394</v>
      </c>
      <c r="AF34" s="2">
        <f t="shared" si="15"/>
        <v>167474.63142883181</v>
      </c>
      <c r="AG34">
        <f t="shared" si="16"/>
        <v>0.2828007960635458</v>
      </c>
      <c r="AH34" s="2">
        <f t="shared" si="17"/>
        <v>25</v>
      </c>
      <c r="AI34" s="2">
        <f t="shared" si="18"/>
        <v>93.041461904906555</v>
      </c>
      <c r="AJ34" s="2">
        <f t="shared" si="19"/>
        <v>279124.38571471965</v>
      </c>
      <c r="AK34" s="7">
        <f t="shared" si="20"/>
        <v>0.47133466010590958</v>
      </c>
      <c r="AM34">
        <v>81</v>
      </c>
    </row>
    <row r="35" spans="2:39" x14ac:dyDescent="0.65">
      <c r="B35" s="12"/>
      <c r="C35">
        <f>C$34</f>
        <v>349</v>
      </c>
      <c r="D35">
        <f t="shared" ref="D35:L37" si="60">D$34</f>
        <v>57585</v>
      </c>
      <c r="E35">
        <f t="shared" si="60"/>
        <v>57585000</v>
      </c>
      <c r="F35">
        <f t="shared" si="60"/>
        <v>13170</v>
      </c>
      <c r="G35">
        <f t="shared" si="60"/>
        <v>205</v>
      </c>
      <c r="H35">
        <f t="shared" si="60"/>
        <v>75600</v>
      </c>
      <c r="I35">
        <f t="shared" si="60"/>
        <v>756000000</v>
      </c>
      <c r="J35">
        <f t="shared" si="60"/>
        <v>2520</v>
      </c>
      <c r="K35">
        <f t="shared" si="60"/>
        <v>2520000</v>
      </c>
      <c r="L35">
        <f t="shared" si="60"/>
        <v>235</v>
      </c>
      <c r="M35">
        <f t="shared" si="1"/>
        <v>0.23499999999999999</v>
      </c>
      <c r="N35" s="4">
        <f t="shared" si="2"/>
        <v>592200</v>
      </c>
      <c r="O35" s="13" t="s">
        <v>1</v>
      </c>
      <c r="P35">
        <f>P$7</f>
        <v>13330</v>
      </c>
      <c r="Q35">
        <f t="shared" ref="Q35:S35" si="61">Q$7</f>
        <v>205</v>
      </c>
      <c r="R35">
        <f t="shared" si="61"/>
        <v>37900</v>
      </c>
      <c r="S35">
        <f t="shared" si="61"/>
        <v>379000000</v>
      </c>
      <c r="T35" s="2">
        <f t="shared" si="4"/>
        <v>2.8959392496299634E-2</v>
      </c>
      <c r="U35" s="2">
        <f t="shared" si="5"/>
        <v>5.8072009291521488E-2</v>
      </c>
      <c r="V35" s="2">
        <f t="shared" si="6"/>
        <v>0.15629070070330817</v>
      </c>
      <c r="W35">
        <f t="shared" si="7"/>
        <v>0.24332210249112929</v>
      </c>
      <c r="X35">
        <f t="shared" si="8"/>
        <v>4.1097787244233457</v>
      </c>
      <c r="Z35" s="6">
        <f t="shared" si="9"/>
        <v>7.5</v>
      </c>
      <c r="AA35" s="2">
        <f t="shared" si="10"/>
        <v>30.823340433175094</v>
      </c>
      <c r="AB35" s="2">
        <f t="shared" si="11"/>
        <v>92470.02129952528</v>
      </c>
      <c r="AC35">
        <f t="shared" si="12"/>
        <v>0.15614660807079581</v>
      </c>
      <c r="AD35" s="2">
        <f t="shared" si="13"/>
        <v>15</v>
      </c>
      <c r="AE35" s="2">
        <f t="shared" si="14"/>
        <v>61.646680866350188</v>
      </c>
      <c r="AF35" s="2">
        <f t="shared" si="15"/>
        <v>184940.04259905056</v>
      </c>
      <c r="AG35">
        <f t="shared" si="16"/>
        <v>0.31229321614159161</v>
      </c>
      <c r="AH35" s="2">
        <f t="shared" si="17"/>
        <v>25</v>
      </c>
      <c r="AI35" s="2">
        <f t="shared" si="18"/>
        <v>102.74446811058365</v>
      </c>
      <c r="AJ35" s="2">
        <f t="shared" si="19"/>
        <v>308233.40433175093</v>
      </c>
      <c r="AK35" s="7">
        <f t="shared" si="20"/>
        <v>0.52048869356931937</v>
      </c>
      <c r="AM35">
        <v>82</v>
      </c>
    </row>
    <row r="36" spans="2:39" x14ac:dyDescent="0.65">
      <c r="B36" s="12"/>
      <c r="C36">
        <f t="shared" ref="C36:C37" si="62">C$34</f>
        <v>349</v>
      </c>
      <c r="D36">
        <f t="shared" si="60"/>
        <v>57585</v>
      </c>
      <c r="E36">
        <f t="shared" si="60"/>
        <v>57585000</v>
      </c>
      <c r="F36">
        <f t="shared" si="60"/>
        <v>13170</v>
      </c>
      <c r="G36">
        <f t="shared" si="60"/>
        <v>205</v>
      </c>
      <c r="H36">
        <f t="shared" si="60"/>
        <v>75600</v>
      </c>
      <c r="I36">
        <f t="shared" si="60"/>
        <v>756000000</v>
      </c>
      <c r="J36">
        <f t="shared" si="60"/>
        <v>2520</v>
      </c>
      <c r="K36">
        <f t="shared" si="60"/>
        <v>2520000</v>
      </c>
      <c r="L36">
        <f t="shared" si="60"/>
        <v>235</v>
      </c>
      <c r="M36">
        <f t="shared" si="1"/>
        <v>0.23499999999999999</v>
      </c>
      <c r="N36" s="4">
        <f t="shared" si="2"/>
        <v>592200</v>
      </c>
      <c r="O36" s="13" t="s">
        <v>2</v>
      </c>
      <c r="P36">
        <f>P$8</f>
        <v>15390</v>
      </c>
      <c r="Q36">
        <f t="shared" ref="Q36:S36" si="63">Q$8</f>
        <v>205</v>
      </c>
      <c r="R36">
        <f t="shared" si="63"/>
        <v>54700</v>
      </c>
      <c r="S36">
        <f t="shared" si="63"/>
        <v>547000000</v>
      </c>
      <c r="T36" s="2">
        <f t="shared" si="4"/>
        <v>2.0065100102554956E-2</v>
      </c>
      <c r="U36" s="2">
        <f t="shared" si="5"/>
        <v>5.8072009291521488E-2</v>
      </c>
      <c r="V36" s="2">
        <f t="shared" si="6"/>
        <v>0.15629070070330817</v>
      </c>
      <c r="W36">
        <f t="shared" si="7"/>
        <v>0.23442781009738461</v>
      </c>
      <c r="X36">
        <f t="shared" si="8"/>
        <v>4.2657055047546875</v>
      </c>
      <c r="Z36" s="6">
        <f t="shared" si="9"/>
        <v>7.5</v>
      </c>
      <c r="AA36" s="2">
        <f t="shared" si="10"/>
        <v>31.992791285660154</v>
      </c>
      <c r="AB36" s="2">
        <f t="shared" si="11"/>
        <v>95978.373856980455</v>
      </c>
      <c r="AC36">
        <f t="shared" si="12"/>
        <v>0.16207087784022367</v>
      </c>
      <c r="AD36" s="2">
        <f t="shared" si="13"/>
        <v>15</v>
      </c>
      <c r="AE36" s="2">
        <f t="shared" si="14"/>
        <v>63.985582571320307</v>
      </c>
      <c r="AF36" s="2">
        <f t="shared" si="15"/>
        <v>191956.74771396091</v>
      </c>
      <c r="AG36">
        <f t="shared" si="16"/>
        <v>0.32414175568044734</v>
      </c>
      <c r="AH36" s="2">
        <f t="shared" si="17"/>
        <v>25</v>
      </c>
      <c r="AI36" s="2">
        <f t="shared" si="18"/>
        <v>106.64263761886718</v>
      </c>
      <c r="AJ36" s="2">
        <f t="shared" si="19"/>
        <v>319927.91285660153</v>
      </c>
      <c r="AK36" s="7">
        <f t="shared" si="20"/>
        <v>0.54023625946741227</v>
      </c>
      <c r="AM36">
        <v>83</v>
      </c>
    </row>
    <row r="37" spans="2:39" ht="18.899999999999999" thickBot="1" x14ac:dyDescent="0.7">
      <c r="B37" s="12"/>
      <c r="C37">
        <f t="shared" si="62"/>
        <v>349</v>
      </c>
      <c r="D37">
        <f t="shared" si="60"/>
        <v>57585</v>
      </c>
      <c r="E37">
        <f t="shared" si="60"/>
        <v>57585000</v>
      </c>
      <c r="F37">
        <f t="shared" si="60"/>
        <v>13170</v>
      </c>
      <c r="G37">
        <f t="shared" si="60"/>
        <v>205</v>
      </c>
      <c r="H37">
        <f t="shared" si="60"/>
        <v>75600</v>
      </c>
      <c r="I37">
        <f t="shared" si="60"/>
        <v>756000000</v>
      </c>
      <c r="J37">
        <f t="shared" si="60"/>
        <v>2520</v>
      </c>
      <c r="K37">
        <f t="shared" si="60"/>
        <v>2520000</v>
      </c>
      <c r="L37">
        <f t="shared" si="60"/>
        <v>235</v>
      </c>
      <c r="M37">
        <f t="shared" si="1"/>
        <v>0.23499999999999999</v>
      </c>
      <c r="N37" s="5">
        <f t="shared" si="2"/>
        <v>592200</v>
      </c>
      <c r="O37" s="13" t="s">
        <v>13</v>
      </c>
      <c r="P37">
        <f>P$9</f>
        <v>15920</v>
      </c>
      <c r="Q37">
        <f t="shared" ref="Q37:S37" si="64">Q$9</f>
        <v>205</v>
      </c>
      <c r="R37">
        <f t="shared" si="64"/>
        <v>68900</v>
      </c>
      <c r="S37">
        <f t="shared" si="64"/>
        <v>689000000</v>
      </c>
      <c r="T37" s="2">
        <f t="shared" si="4"/>
        <v>1.5929767425395588E-2</v>
      </c>
      <c r="U37" s="2">
        <f t="shared" si="5"/>
        <v>5.8072009291521488E-2</v>
      </c>
      <c r="V37" s="2">
        <f t="shared" si="6"/>
        <v>0.15629070070330817</v>
      </c>
      <c r="W37">
        <f t="shared" si="7"/>
        <v>0.23029247742022524</v>
      </c>
      <c r="X37">
        <f t="shared" si="8"/>
        <v>4.342304235041313</v>
      </c>
      <c r="Z37" s="8">
        <f t="shared" si="9"/>
        <v>7.5</v>
      </c>
      <c r="AA37" s="9">
        <f t="shared" si="10"/>
        <v>32.567281762809849</v>
      </c>
      <c r="AB37" s="9">
        <f t="shared" si="11"/>
        <v>97701.84528842954</v>
      </c>
      <c r="AC37" s="10">
        <f t="shared" si="12"/>
        <v>0.16498116394533863</v>
      </c>
      <c r="AD37" s="9">
        <f t="shared" si="13"/>
        <v>15</v>
      </c>
      <c r="AE37" s="9">
        <f t="shared" si="14"/>
        <v>65.134563525619697</v>
      </c>
      <c r="AF37" s="9">
        <f t="shared" si="15"/>
        <v>195403.69057685908</v>
      </c>
      <c r="AG37" s="10">
        <f t="shared" si="16"/>
        <v>0.32996232789067725</v>
      </c>
      <c r="AH37" s="9">
        <f t="shared" si="17"/>
        <v>25</v>
      </c>
      <c r="AI37" s="9">
        <f t="shared" si="18"/>
        <v>108.55760587603282</v>
      </c>
      <c r="AJ37" s="9">
        <f t="shared" si="19"/>
        <v>325672.81762809848</v>
      </c>
      <c r="AK37" s="11">
        <f t="shared" si="20"/>
        <v>0.54993721315112876</v>
      </c>
      <c r="AM37">
        <v>84</v>
      </c>
    </row>
  </sheetData>
  <mergeCells count="3">
    <mergeCell ref="Z4:AC4"/>
    <mergeCell ref="AD4:AG4"/>
    <mergeCell ref="AH4:AK4"/>
  </mergeCells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3956-35AB-479F-8B57-2FEECB60C01F}">
  <dimension ref="B2:AM37"/>
  <sheetViews>
    <sheetView topLeftCell="N1" zoomScale="50" zoomScaleNormal="50" workbookViewId="0">
      <selection activeCell="C3" sqref="C3"/>
    </sheetView>
  </sheetViews>
  <sheetFormatPr defaultRowHeight="18.45" x14ac:dyDescent="0.65"/>
  <cols>
    <col min="2" max="38" width="12.640625" customWidth="1"/>
  </cols>
  <sheetData>
    <row r="2" spans="2:39" x14ac:dyDescent="0.65">
      <c r="B2" t="s">
        <v>15</v>
      </c>
      <c r="C2">
        <v>8000</v>
      </c>
      <c r="E2" t="s">
        <v>29</v>
      </c>
      <c r="Z2" t="s">
        <v>45</v>
      </c>
    </row>
    <row r="3" spans="2:39" ht="18.899999999999999" thickBot="1" x14ac:dyDescent="0.7">
      <c r="B3" t="s">
        <v>14</v>
      </c>
      <c r="C3">
        <v>3000</v>
      </c>
    </row>
    <row r="4" spans="2:39" ht="18.899999999999999" thickBot="1" x14ac:dyDescent="0.7">
      <c r="Z4" s="14" t="s">
        <v>42</v>
      </c>
      <c r="AA4" s="15"/>
      <c r="AB4" s="15"/>
      <c r="AC4" s="15"/>
      <c r="AD4" s="15" t="s">
        <v>43</v>
      </c>
      <c r="AE4" s="15"/>
      <c r="AF4" s="15"/>
      <c r="AG4" s="15"/>
      <c r="AH4" s="15" t="s">
        <v>44</v>
      </c>
      <c r="AI4" s="15"/>
      <c r="AJ4" s="15"/>
      <c r="AK4" s="16"/>
    </row>
    <row r="5" spans="2:39" x14ac:dyDescent="0.65">
      <c r="B5" s="12" t="s">
        <v>31</v>
      </c>
      <c r="C5" t="s">
        <v>11</v>
      </c>
      <c r="D5" t="s">
        <v>12</v>
      </c>
      <c r="E5" t="s">
        <v>28</v>
      </c>
      <c r="F5" t="s">
        <v>21</v>
      </c>
      <c r="G5" t="s">
        <v>16</v>
      </c>
      <c r="H5" t="s">
        <v>22</v>
      </c>
      <c r="I5" t="s">
        <v>17</v>
      </c>
      <c r="J5" t="s">
        <v>33</v>
      </c>
      <c r="K5" t="s">
        <v>34</v>
      </c>
      <c r="L5" t="s">
        <v>35</v>
      </c>
      <c r="M5" t="s">
        <v>36</v>
      </c>
      <c r="N5" s="3" t="s">
        <v>37</v>
      </c>
      <c r="O5" s="13" t="s">
        <v>30</v>
      </c>
      <c r="P5" t="s">
        <v>20</v>
      </c>
      <c r="Q5" t="s">
        <v>18</v>
      </c>
      <c r="R5" t="s">
        <v>23</v>
      </c>
      <c r="S5" t="s">
        <v>19</v>
      </c>
      <c r="T5" s="2" t="s">
        <v>24</v>
      </c>
      <c r="U5" s="2" t="s">
        <v>25</v>
      </c>
      <c r="V5" s="2" t="s">
        <v>26</v>
      </c>
      <c r="W5" t="s">
        <v>27</v>
      </c>
      <c r="X5" t="s">
        <v>32</v>
      </c>
      <c r="Z5" s="6" t="s">
        <v>39</v>
      </c>
      <c r="AA5" s="2" t="s">
        <v>40</v>
      </c>
      <c r="AB5" s="2" t="s">
        <v>41</v>
      </c>
      <c r="AC5" t="s">
        <v>38</v>
      </c>
      <c r="AD5" s="2" t="s">
        <v>39</v>
      </c>
      <c r="AE5" s="2" t="s">
        <v>40</v>
      </c>
      <c r="AF5" s="2" t="s">
        <v>41</v>
      </c>
      <c r="AG5" t="s">
        <v>38</v>
      </c>
      <c r="AH5" s="2" t="s">
        <v>39</v>
      </c>
      <c r="AI5" s="2" t="s">
        <v>40</v>
      </c>
      <c r="AJ5" s="2" t="s">
        <v>41</v>
      </c>
      <c r="AK5" s="7" t="s">
        <v>38</v>
      </c>
      <c r="AM5" s="17" t="s">
        <v>46</v>
      </c>
    </row>
    <row r="6" spans="2:39" x14ac:dyDescent="0.65">
      <c r="B6" s="12" t="s">
        <v>3</v>
      </c>
      <c r="C6" s="1">
        <v>167</v>
      </c>
      <c r="D6">
        <f>165*C6</f>
        <v>27555</v>
      </c>
      <c r="E6">
        <f>D6*1000</f>
        <v>27555000</v>
      </c>
      <c r="F6" s="1">
        <v>7141</v>
      </c>
      <c r="G6" s="1">
        <v>205</v>
      </c>
      <c r="H6" s="1">
        <v>19800</v>
      </c>
      <c r="I6">
        <f>H6*10000</f>
        <v>198000000</v>
      </c>
      <c r="J6" s="1">
        <v>999</v>
      </c>
      <c r="K6">
        <f>J6*1000</f>
        <v>999000</v>
      </c>
      <c r="L6" s="1">
        <v>235</v>
      </c>
      <c r="M6">
        <f>L6/1000</f>
        <v>0.23499999999999999</v>
      </c>
      <c r="N6" s="4">
        <f>K6*M6</f>
        <v>234765</v>
      </c>
      <c r="O6" s="13" t="s">
        <v>0</v>
      </c>
      <c r="P6" s="1">
        <v>11850</v>
      </c>
      <c r="Q6" s="1">
        <v>205</v>
      </c>
      <c r="R6" s="1">
        <v>20200</v>
      </c>
      <c r="S6">
        <f>R6*10000</f>
        <v>202000000</v>
      </c>
      <c r="T6" s="2">
        <f>($C$2^2*$C$3)/(48*Q6*S6)</f>
        <v>9.6595025356194159E-2</v>
      </c>
      <c r="U6" s="2">
        <f>($C$2^3)/(24*G6*I6)</f>
        <v>0.52558101338589147</v>
      </c>
      <c r="V6" s="2">
        <f>($C$2^2)/(4*E6)</f>
        <v>0.58065686808201777</v>
      </c>
      <c r="W6">
        <f>T6+U6+V6</f>
        <v>1.2028329068241033</v>
      </c>
      <c r="X6">
        <f>1/W6</f>
        <v>0.8313706702956335</v>
      </c>
      <c r="Z6" s="6">
        <f>$C$2/(400*2)</f>
        <v>10</v>
      </c>
      <c r="AA6" s="2">
        <f>Z6/$W6</f>
        <v>8.3137067029563347</v>
      </c>
      <c r="AB6" s="2">
        <f>(AA6*$C$2)/2</f>
        <v>33254.82681182534</v>
      </c>
      <c r="AC6">
        <f>AB6/$N6</f>
        <v>0.14165155287979614</v>
      </c>
      <c r="AD6" s="2">
        <f>$C$2/(200*2)</f>
        <v>20</v>
      </c>
      <c r="AE6" s="2">
        <f>AD6/$W6</f>
        <v>16.627413405912669</v>
      </c>
      <c r="AF6" s="2">
        <f>(AE6*$C$2)/2</f>
        <v>66509.65362365068</v>
      </c>
      <c r="AG6">
        <f>AF6/$N6</f>
        <v>0.28330310575959228</v>
      </c>
      <c r="AH6" s="2">
        <f>$C$2/(120*2)</f>
        <v>33.333333333333336</v>
      </c>
      <c r="AI6" s="2">
        <f>AH6/$W6</f>
        <v>27.712355676521117</v>
      </c>
      <c r="AJ6" s="2">
        <f>(AI6*$C$2)/2</f>
        <v>110849.42270608447</v>
      </c>
      <c r="AK6" s="7">
        <f>AJ6/$N6</f>
        <v>0.4721718429326538</v>
      </c>
      <c r="AM6">
        <v>11</v>
      </c>
    </row>
    <row r="7" spans="2:39" x14ac:dyDescent="0.65">
      <c r="B7" s="12"/>
      <c r="C7">
        <f>C$6</f>
        <v>167</v>
      </c>
      <c r="D7">
        <f t="shared" ref="D7:L9" si="0">D$6</f>
        <v>27555</v>
      </c>
      <c r="E7">
        <f t="shared" si="0"/>
        <v>27555000</v>
      </c>
      <c r="F7">
        <f t="shared" si="0"/>
        <v>7141</v>
      </c>
      <c r="G7">
        <f t="shared" si="0"/>
        <v>205</v>
      </c>
      <c r="H7">
        <f t="shared" si="0"/>
        <v>19800</v>
      </c>
      <c r="I7">
        <f t="shared" si="0"/>
        <v>198000000</v>
      </c>
      <c r="J7">
        <f t="shared" si="0"/>
        <v>999</v>
      </c>
      <c r="K7">
        <f t="shared" si="0"/>
        <v>999000</v>
      </c>
      <c r="L7">
        <f t="shared" si="0"/>
        <v>235</v>
      </c>
      <c r="M7">
        <f t="shared" ref="M7:M37" si="1">L7/1000</f>
        <v>0.23499999999999999</v>
      </c>
      <c r="N7" s="4">
        <f t="shared" ref="N7:N37" si="2">K7*M7</f>
        <v>234765</v>
      </c>
      <c r="O7" s="13" t="s">
        <v>1</v>
      </c>
      <c r="P7" s="1">
        <v>13330</v>
      </c>
      <c r="Q7" s="1">
        <v>205</v>
      </c>
      <c r="R7" s="1">
        <v>37900</v>
      </c>
      <c r="S7">
        <f t="shared" ref="S7:S9" si="3">R7*10000</f>
        <v>379000000</v>
      </c>
      <c r="T7" s="2">
        <f t="shared" ref="T7:T37" si="4">($C$2^2*$C$3)/(48*Q7*S7)</f>
        <v>5.1483364437866018E-2</v>
      </c>
      <c r="U7" s="2">
        <f t="shared" ref="U7:U37" si="5">($C$2^3)/(24*G7*I7)</f>
        <v>0.52558101338589147</v>
      </c>
      <c r="V7" s="2">
        <f t="shared" ref="V7:V37" si="6">($C$2^2)/(4*E7)</f>
        <v>0.58065686808201777</v>
      </c>
      <c r="W7">
        <f t="shared" ref="W7:W37" si="7">T7+U7+V7</f>
        <v>1.1577212459057753</v>
      </c>
      <c r="X7">
        <f t="shared" ref="X7:X37" si="8">1/W7</f>
        <v>0.86376578432541617</v>
      </c>
      <c r="Z7" s="6">
        <f t="shared" ref="Z7:Z37" si="9">$C$2/(400*2)</f>
        <v>10</v>
      </c>
      <c r="AA7" s="2">
        <f t="shared" ref="AA7:AA37" si="10">Z7/$W7</f>
        <v>8.6376578432541624</v>
      </c>
      <c r="AB7" s="2">
        <f t="shared" ref="AB7:AB37" si="11">(AA7*$C$2)/2</f>
        <v>34550.631373016651</v>
      </c>
      <c r="AC7">
        <f t="shared" ref="AC7:AC37" si="12">AB7/$N7</f>
        <v>0.1471711344238564</v>
      </c>
      <c r="AD7" s="2">
        <f t="shared" ref="AD7:AD37" si="13">$C$2/(200*2)</f>
        <v>20</v>
      </c>
      <c r="AE7" s="2">
        <f t="shared" ref="AE7:AE37" si="14">AD7/$W7</f>
        <v>17.275315686508325</v>
      </c>
      <c r="AF7" s="2">
        <f t="shared" ref="AF7:AF37" si="15">(AE7*$C$2)/2</f>
        <v>69101.262746033302</v>
      </c>
      <c r="AG7">
        <f t="shared" ref="AG7:AG37" si="16">AF7/$N7</f>
        <v>0.29434226884771281</v>
      </c>
      <c r="AH7" s="2">
        <f t="shared" ref="AH7:AH37" si="17">$C$2/(120*2)</f>
        <v>33.333333333333336</v>
      </c>
      <c r="AI7" s="2">
        <f t="shared" ref="AI7:AI37" si="18">AH7/$W7</f>
        <v>28.792192810847208</v>
      </c>
      <c r="AJ7" s="2">
        <f t="shared" ref="AJ7:AJ37" si="19">(AI7*$C$2)/2</f>
        <v>115168.77124338884</v>
      </c>
      <c r="AK7" s="7">
        <f t="shared" ref="AK7:AK37" si="20">AJ7/$N7</f>
        <v>0.49057044807952138</v>
      </c>
      <c r="AM7">
        <v>12</v>
      </c>
    </row>
    <row r="8" spans="2:39" x14ac:dyDescent="0.65">
      <c r="B8" s="12"/>
      <c r="C8">
        <f t="shared" ref="C8:C9" si="21">C$6</f>
        <v>167</v>
      </c>
      <c r="D8">
        <f t="shared" si="0"/>
        <v>27555</v>
      </c>
      <c r="E8">
        <f t="shared" si="0"/>
        <v>27555000</v>
      </c>
      <c r="F8">
        <f t="shared" si="0"/>
        <v>7141</v>
      </c>
      <c r="G8">
        <f t="shared" si="0"/>
        <v>205</v>
      </c>
      <c r="H8">
        <f t="shared" si="0"/>
        <v>19800</v>
      </c>
      <c r="I8">
        <f t="shared" si="0"/>
        <v>198000000</v>
      </c>
      <c r="J8">
        <f t="shared" si="0"/>
        <v>999</v>
      </c>
      <c r="K8">
        <f t="shared" si="0"/>
        <v>999000</v>
      </c>
      <c r="L8">
        <f t="shared" si="0"/>
        <v>235</v>
      </c>
      <c r="M8">
        <f t="shared" si="1"/>
        <v>0.23499999999999999</v>
      </c>
      <c r="N8" s="4">
        <f t="shared" si="2"/>
        <v>234765</v>
      </c>
      <c r="O8" s="13" t="s">
        <v>2</v>
      </c>
      <c r="P8" s="1">
        <v>15390</v>
      </c>
      <c r="Q8" s="1">
        <v>205</v>
      </c>
      <c r="R8" s="1">
        <v>54700</v>
      </c>
      <c r="S8">
        <f t="shared" si="3"/>
        <v>547000000</v>
      </c>
      <c r="T8" s="2">
        <f t="shared" si="4"/>
        <v>3.5671289071208812E-2</v>
      </c>
      <c r="U8" s="2">
        <f t="shared" si="5"/>
        <v>0.52558101338589147</v>
      </c>
      <c r="V8" s="2">
        <f t="shared" si="6"/>
        <v>0.58065686808201777</v>
      </c>
      <c r="W8">
        <f t="shared" si="7"/>
        <v>1.141909170539118</v>
      </c>
      <c r="X8">
        <f t="shared" si="8"/>
        <v>0.87572639383207695</v>
      </c>
      <c r="Z8" s="6">
        <f t="shared" si="9"/>
        <v>10</v>
      </c>
      <c r="AA8" s="2">
        <f t="shared" si="10"/>
        <v>8.7572639383207704</v>
      </c>
      <c r="AB8" s="2">
        <f t="shared" si="11"/>
        <v>35029.055753283079</v>
      </c>
      <c r="AC8">
        <f t="shared" si="12"/>
        <v>0.14920902073683504</v>
      </c>
      <c r="AD8" s="2">
        <f t="shared" si="13"/>
        <v>20</v>
      </c>
      <c r="AE8" s="2">
        <f t="shared" si="14"/>
        <v>17.514527876641541</v>
      </c>
      <c r="AF8" s="2">
        <f t="shared" si="15"/>
        <v>70058.111506566158</v>
      </c>
      <c r="AG8">
        <f t="shared" si="16"/>
        <v>0.29841804147367007</v>
      </c>
      <c r="AH8" s="2">
        <f t="shared" si="17"/>
        <v>33.333333333333336</v>
      </c>
      <c r="AI8" s="2">
        <f t="shared" si="18"/>
        <v>29.190879794402569</v>
      </c>
      <c r="AJ8" s="2">
        <f t="shared" si="19"/>
        <v>116763.51917761027</v>
      </c>
      <c r="AK8" s="7">
        <f t="shared" si="20"/>
        <v>0.49736340245611688</v>
      </c>
      <c r="AM8">
        <v>13</v>
      </c>
    </row>
    <row r="9" spans="2:39" x14ac:dyDescent="0.65">
      <c r="B9" s="12"/>
      <c r="C9">
        <f t="shared" si="21"/>
        <v>167</v>
      </c>
      <c r="D9">
        <f t="shared" si="0"/>
        <v>27555</v>
      </c>
      <c r="E9">
        <f t="shared" si="0"/>
        <v>27555000</v>
      </c>
      <c r="F9">
        <f t="shared" si="0"/>
        <v>7141</v>
      </c>
      <c r="G9">
        <f t="shared" si="0"/>
        <v>205</v>
      </c>
      <c r="H9">
        <f t="shared" si="0"/>
        <v>19800</v>
      </c>
      <c r="I9">
        <f t="shared" si="0"/>
        <v>198000000</v>
      </c>
      <c r="J9">
        <f t="shared" si="0"/>
        <v>999</v>
      </c>
      <c r="K9">
        <f t="shared" si="0"/>
        <v>999000</v>
      </c>
      <c r="L9">
        <f t="shared" si="0"/>
        <v>235</v>
      </c>
      <c r="M9">
        <f t="shared" si="1"/>
        <v>0.23499999999999999</v>
      </c>
      <c r="N9" s="4">
        <f t="shared" si="2"/>
        <v>234765</v>
      </c>
      <c r="O9" s="13" t="s">
        <v>13</v>
      </c>
      <c r="P9" s="1">
        <v>15920</v>
      </c>
      <c r="Q9" s="1">
        <v>205</v>
      </c>
      <c r="R9" s="1">
        <v>68900</v>
      </c>
      <c r="S9">
        <f t="shared" si="3"/>
        <v>689000000</v>
      </c>
      <c r="T9" s="2">
        <f t="shared" si="4"/>
        <v>2.8319586534036604E-2</v>
      </c>
      <c r="U9" s="2">
        <f t="shared" si="5"/>
        <v>0.52558101338589147</v>
      </c>
      <c r="V9" s="2">
        <f t="shared" si="6"/>
        <v>0.58065686808201777</v>
      </c>
      <c r="W9">
        <f t="shared" si="7"/>
        <v>1.1345574680019459</v>
      </c>
      <c r="X9">
        <f t="shared" si="8"/>
        <v>0.88140092344646648</v>
      </c>
      <c r="Z9" s="6">
        <f t="shared" si="9"/>
        <v>10</v>
      </c>
      <c r="AA9" s="2">
        <f t="shared" si="10"/>
        <v>8.814009234464665</v>
      </c>
      <c r="AB9" s="2">
        <f t="shared" si="11"/>
        <v>35256.036937858662</v>
      </c>
      <c r="AC9">
        <f t="shared" si="12"/>
        <v>0.15017586496223315</v>
      </c>
      <c r="AD9" s="2">
        <f t="shared" si="13"/>
        <v>20</v>
      </c>
      <c r="AE9" s="2">
        <f t="shared" si="14"/>
        <v>17.62801846892933</v>
      </c>
      <c r="AF9" s="2">
        <f t="shared" si="15"/>
        <v>70512.073875717324</v>
      </c>
      <c r="AG9">
        <f t="shared" si="16"/>
        <v>0.30035172992446629</v>
      </c>
      <c r="AH9" s="2">
        <f t="shared" si="17"/>
        <v>33.333333333333336</v>
      </c>
      <c r="AI9" s="2">
        <f t="shared" si="18"/>
        <v>29.380030781548886</v>
      </c>
      <c r="AJ9" s="2">
        <f t="shared" si="19"/>
        <v>117520.12312619554</v>
      </c>
      <c r="AK9" s="7">
        <f t="shared" si="20"/>
        <v>0.50058621654077706</v>
      </c>
      <c r="AM9">
        <v>14</v>
      </c>
    </row>
    <row r="10" spans="2:39" x14ac:dyDescent="0.65">
      <c r="B10" s="12" t="s">
        <v>4</v>
      </c>
      <c r="C10" s="1">
        <v>167</v>
      </c>
      <c r="D10">
        <f t="shared" ref="D10:D34" si="22">165*C10</f>
        <v>27555</v>
      </c>
      <c r="E10">
        <f>D10*1000</f>
        <v>27555000</v>
      </c>
      <c r="F10" s="1">
        <v>8337</v>
      </c>
      <c r="G10" s="1">
        <v>205</v>
      </c>
      <c r="H10" s="1">
        <v>23500</v>
      </c>
      <c r="I10">
        <f>H10*10000</f>
        <v>235000000</v>
      </c>
      <c r="J10" s="1">
        <v>1170</v>
      </c>
      <c r="K10">
        <f>J10*1000</f>
        <v>1170000</v>
      </c>
      <c r="L10" s="1">
        <v>235</v>
      </c>
      <c r="M10">
        <f t="shared" si="1"/>
        <v>0.23499999999999999</v>
      </c>
      <c r="N10" s="4">
        <f t="shared" si="2"/>
        <v>274950</v>
      </c>
      <c r="O10" s="13" t="s">
        <v>0</v>
      </c>
      <c r="P10">
        <f>P$6</f>
        <v>11850</v>
      </c>
      <c r="Q10">
        <f t="shared" ref="Q10:S10" si="23">Q$6</f>
        <v>205</v>
      </c>
      <c r="R10">
        <f t="shared" si="23"/>
        <v>20200</v>
      </c>
      <c r="S10">
        <f t="shared" si="23"/>
        <v>202000000</v>
      </c>
      <c r="T10" s="2">
        <f t="shared" si="4"/>
        <v>9.6595025356194159E-2</v>
      </c>
      <c r="U10" s="2">
        <f t="shared" si="5"/>
        <v>0.44282996021449578</v>
      </c>
      <c r="V10" s="2">
        <f t="shared" si="6"/>
        <v>0.58065686808201777</v>
      </c>
      <c r="W10">
        <f t="shared" si="7"/>
        <v>1.1200818536527077</v>
      </c>
      <c r="X10">
        <f t="shared" si="8"/>
        <v>0.89279189439494278</v>
      </c>
      <c r="Z10" s="6">
        <f t="shared" si="9"/>
        <v>10</v>
      </c>
      <c r="AA10" s="2">
        <f t="shared" si="10"/>
        <v>8.9279189439494271</v>
      </c>
      <c r="AB10" s="2">
        <f t="shared" si="11"/>
        <v>35711.67577579771</v>
      </c>
      <c r="AC10">
        <f t="shared" si="12"/>
        <v>0.12988425450371963</v>
      </c>
      <c r="AD10" s="2">
        <f t="shared" si="13"/>
        <v>20</v>
      </c>
      <c r="AE10" s="2">
        <f t="shared" si="14"/>
        <v>17.855837887898854</v>
      </c>
      <c r="AF10" s="2">
        <f t="shared" si="15"/>
        <v>71423.35155159542</v>
      </c>
      <c r="AG10">
        <f t="shared" si="16"/>
        <v>0.25976850900743925</v>
      </c>
      <c r="AH10" s="2">
        <f t="shared" si="17"/>
        <v>33.333333333333336</v>
      </c>
      <c r="AI10" s="2">
        <f t="shared" si="18"/>
        <v>29.759729813164761</v>
      </c>
      <c r="AJ10" s="2">
        <f t="shared" si="19"/>
        <v>119038.91925265905</v>
      </c>
      <c r="AK10" s="7">
        <f t="shared" si="20"/>
        <v>0.43294751501239881</v>
      </c>
      <c r="AM10">
        <v>21</v>
      </c>
    </row>
    <row r="11" spans="2:39" x14ac:dyDescent="0.65">
      <c r="B11" s="12"/>
      <c r="C11">
        <f>C$10</f>
        <v>167</v>
      </c>
      <c r="D11">
        <f t="shared" ref="D11:L13" si="24">D$10</f>
        <v>27555</v>
      </c>
      <c r="E11">
        <f t="shared" si="24"/>
        <v>27555000</v>
      </c>
      <c r="F11">
        <f t="shared" si="24"/>
        <v>8337</v>
      </c>
      <c r="G11">
        <f t="shared" si="24"/>
        <v>205</v>
      </c>
      <c r="H11">
        <f t="shared" si="24"/>
        <v>23500</v>
      </c>
      <c r="I11">
        <f t="shared" si="24"/>
        <v>235000000</v>
      </c>
      <c r="J11">
        <f t="shared" si="24"/>
        <v>1170</v>
      </c>
      <c r="K11">
        <f t="shared" si="24"/>
        <v>1170000</v>
      </c>
      <c r="L11">
        <f t="shared" si="24"/>
        <v>235</v>
      </c>
      <c r="M11">
        <f t="shared" si="1"/>
        <v>0.23499999999999999</v>
      </c>
      <c r="N11" s="4">
        <f t="shared" si="2"/>
        <v>274950</v>
      </c>
      <c r="O11" s="13" t="s">
        <v>1</v>
      </c>
      <c r="P11">
        <f>P$7</f>
        <v>13330</v>
      </c>
      <c r="Q11">
        <f t="shared" ref="Q11:S11" si="25">Q$7</f>
        <v>205</v>
      </c>
      <c r="R11">
        <f t="shared" si="25"/>
        <v>37900</v>
      </c>
      <c r="S11">
        <f t="shared" si="25"/>
        <v>379000000</v>
      </c>
      <c r="T11" s="2">
        <f t="shared" si="4"/>
        <v>5.1483364437866018E-2</v>
      </c>
      <c r="U11" s="2">
        <f t="shared" si="5"/>
        <v>0.44282996021449578</v>
      </c>
      <c r="V11" s="2">
        <f t="shared" si="6"/>
        <v>0.58065686808201777</v>
      </c>
      <c r="W11">
        <f t="shared" si="7"/>
        <v>1.0749701927343795</v>
      </c>
      <c r="X11">
        <f t="shared" si="8"/>
        <v>0.93025835205376306</v>
      </c>
      <c r="Z11" s="6">
        <f t="shared" si="9"/>
        <v>10</v>
      </c>
      <c r="AA11" s="2">
        <f t="shared" si="10"/>
        <v>9.302583520537631</v>
      </c>
      <c r="AB11" s="2">
        <f t="shared" si="11"/>
        <v>37210.334082150526</v>
      </c>
      <c r="AC11">
        <f t="shared" si="12"/>
        <v>0.13533491210092935</v>
      </c>
      <c r="AD11" s="2">
        <f t="shared" si="13"/>
        <v>20</v>
      </c>
      <c r="AE11" s="2">
        <f t="shared" si="14"/>
        <v>18.605167041075262</v>
      </c>
      <c r="AF11" s="2">
        <f t="shared" si="15"/>
        <v>74420.668164301052</v>
      </c>
      <c r="AG11">
        <f t="shared" si="16"/>
        <v>0.2706698242018587</v>
      </c>
      <c r="AH11" s="2">
        <f t="shared" si="17"/>
        <v>33.333333333333336</v>
      </c>
      <c r="AI11" s="2">
        <f t="shared" si="18"/>
        <v>31.008611735125438</v>
      </c>
      <c r="AJ11" s="2">
        <f t="shared" si="19"/>
        <v>124034.44694050176</v>
      </c>
      <c r="AK11" s="7">
        <f t="shared" si="20"/>
        <v>0.45111637366976454</v>
      </c>
      <c r="AM11">
        <v>22</v>
      </c>
    </row>
    <row r="12" spans="2:39" x14ac:dyDescent="0.65">
      <c r="B12" s="12"/>
      <c r="C12">
        <f t="shared" ref="C12:C13" si="26">C$10</f>
        <v>167</v>
      </c>
      <c r="D12">
        <f t="shared" si="24"/>
        <v>27555</v>
      </c>
      <c r="E12">
        <f t="shared" si="24"/>
        <v>27555000</v>
      </c>
      <c r="F12">
        <f t="shared" si="24"/>
        <v>8337</v>
      </c>
      <c r="G12">
        <f t="shared" si="24"/>
        <v>205</v>
      </c>
      <c r="H12">
        <f t="shared" si="24"/>
        <v>23500</v>
      </c>
      <c r="I12">
        <f t="shared" si="24"/>
        <v>235000000</v>
      </c>
      <c r="J12">
        <f t="shared" si="24"/>
        <v>1170</v>
      </c>
      <c r="K12">
        <f t="shared" si="24"/>
        <v>1170000</v>
      </c>
      <c r="L12">
        <f t="shared" si="24"/>
        <v>235</v>
      </c>
      <c r="M12">
        <f t="shared" si="1"/>
        <v>0.23499999999999999</v>
      </c>
      <c r="N12" s="4">
        <f t="shared" si="2"/>
        <v>274950</v>
      </c>
      <c r="O12" s="13" t="s">
        <v>2</v>
      </c>
      <c r="P12">
        <f>P$8</f>
        <v>15390</v>
      </c>
      <c r="Q12">
        <f t="shared" ref="Q12:S12" si="27">Q$8</f>
        <v>205</v>
      </c>
      <c r="R12">
        <f t="shared" si="27"/>
        <v>54700</v>
      </c>
      <c r="S12">
        <f t="shared" si="27"/>
        <v>547000000</v>
      </c>
      <c r="T12" s="2">
        <f t="shared" si="4"/>
        <v>3.5671289071208812E-2</v>
      </c>
      <c r="U12" s="2">
        <f t="shared" si="5"/>
        <v>0.44282996021449578</v>
      </c>
      <c r="V12" s="2">
        <f t="shared" si="6"/>
        <v>0.58065686808201777</v>
      </c>
      <c r="W12">
        <f t="shared" si="7"/>
        <v>1.0591581173677223</v>
      </c>
      <c r="X12">
        <f t="shared" si="8"/>
        <v>0.9441460945276563</v>
      </c>
      <c r="Z12" s="6">
        <f t="shared" si="9"/>
        <v>10</v>
      </c>
      <c r="AA12" s="2">
        <f t="shared" si="10"/>
        <v>9.4414609452765639</v>
      </c>
      <c r="AB12" s="2">
        <f t="shared" si="11"/>
        <v>37765.843781106254</v>
      </c>
      <c r="AC12">
        <f t="shared" si="12"/>
        <v>0.13735531471578924</v>
      </c>
      <c r="AD12" s="2">
        <f t="shared" si="13"/>
        <v>20</v>
      </c>
      <c r="AE12" s="2">
        <f t="shared" si="14"/>
        <v>18.882921890553128</v>
      </c>
      <c r="AF12" s="2">
        <f t="shared" si="15"/>
        <v>75531.687562212508</v>
      </c>
      <c r="AG12">
        <f t="shared" si="16"/>
        <v>0.27471062943157848</v>
      </c>
      <c r="AH12" s="2">
        <f t="shared" si="17"/>
        <v>33.333333333333336</v>
      </c>
      <c r="AI12" s="2">
        <f t="shared" si="18"/>
        <v>31.471536484255214</v>
      </c>
      <c r="AJ12" s="2">
        <f t="shared" si="19"/>
        <v>125886.14593702086</v>
      </c>
      <c r="AK12" s="7">
        <f t="shared" si="20"/>
        <v>0.45785104905263091</v>
      </c>
      <c r="AM12">
        <v>23</v>
      </c>
    </row>
    <row r="13" spans="2:39" x14ac:dyDescent="0.65">
      <c r="B13" s="12"/>
      <c r="C13">
        <f t="shared" si="26"/>
        <v>167</v>
      </c>
      <c r="D13">
        <f t="shared" si="24"/>
        <v>27555</v>
      </c>
      <c r="E13">
        <f t="shared" si="24"/>
        <v>27555000</v>
      </c>
      <c r="F13">
        <f t="shared" si="24"/>
        <v>8337</v>
      </c>
      <c r="G13">
        <f t="shared" si="24"/>
        <v>205</v>
      </c>
      <c r="H13">
        <f t="shared" si="24"/>
        <v>23500</v>
      </c>
      <c r="I13">
        <f t="shared" si="24"/>
        <v>235000000</v>
      </c>
      <c r="J13">
        <f t="shared" si="24"/>
        <v>1170</v>
      </c>
      <c r="K13">
        <f t="shared" si="24"/>
        <v>1170000</v>
      </c>
      <c r="L13">
        <f t="shared" si="24"/>
        <v>235</v>
      </c>
      <c r="M13">
        <f t="shared" si="1"/>
        <v>0.23499999999999999</v>
      </c>
      <c r="N13" s="4">
        <f t="shared" si="2"/>
        <v>274950</v>
      </c>
      <c r="O13" s="13" t="s">
        <v>13</v>
      </c>
      <c r="P13">
        <f>P$9</f>
        <v>15920</v>
      </c>
      <c r="Q13">
        <f t="shared" ref="Q13:S13" si="28">Q$9</f>
        <v>205</v>
      </c>
      <c r="R13">
        <f t="shared" si="28"/>
        <v>68900</v>
      </c>
      <c r="S13">
        <f t="shared" si="28"/>
        <v>689000000</v>
      </c>
      <c r="T13" s="2">
        <f t="shared" si="4"/>
        <v>2.8319586534036604E-2</v>
      </c>
      <c r="U13" s="2">
        <f t="shared" si="5"/>
        <v>0.44282996021449578</v>
      </c>
      <c r="V13" s="2">
        <f t="shared" si="6"/>
        <v>0.58065686808201777</v>
      </c>
      <c r="W13">
        <f t="shared" si="7"/>
        <v>1.0518064148305502</v>
      </c>
      <c r="X13">
        <f t="shared" si="8"/>
        <v>0.95074529485647186</v>
      </c>
      <c r="Z13" s="6">
        <f t="shared" si="9"/>
        <v>10</v>
      </c>
      <c r="AA13" s="2">
        <f t="shared" si="10"/>
        <v>9.507452948564719</v>
      </c>
      <c r="AB13" s="2">
        <f t="shared" si="11"/>
        <v>38029.811794258872</v>
      </c>
      <c r="AC13">
        <f t="shared" si="12"/>
        <v>0.13831537295602428</v>
      </c>
      <c r="AD13" s="2">
        <f t="shared" si="13"/>
        <v>20</v>
      </c>
      <c r="AE13" s="2">
        <f t="shared" si="14"/>
        <v>19.014905897129438</v>
      </c>
      <c r="AF13" s="2">
        <f t="shared" si="15"/>
        <v>76059.623588517745</v>
      </c>
      <c r="AG13">
        <f t="shared" si="16"/>
        <v>0.27663074591204856</v>
      </c>
      <c r="AH13" s="2">
        <f t="shared" si="17"/>
        <v>33.333333333333336</v>
      </c>
      <c r="AI13" s="2">
        <f t="shared" si="18"/>
        <v>31.691509828549066</v>
      </c>
      <c r="AJ13" s="2">
        <f t="shared" si="19"/>
        <v>126766.03931419626</v>
      </c>
      <c r="AK13" s="7">
        <f t="shared" si="20"/>
        <v>0.46105124318674762</v>
      </c>
      <c r="AM13">
        <v>24</v>
      </c>
    </row>
    <row r="14" spans="2:39" x14ac:dyDescent="0.65">
      <c r="B14" s="12" t="s">
        <v>5</v>
      </c>
      <c r="C14" s="1">
        <v>205</v>
      </c>
      <c r="D14">
        <f t="shared" si="22"/>
        <v>33825</v>
      </c>
      <c r="E14">
        <f>D14*1000</f>
        <v>33825000</v>
      </c>
      <c r="F14" s="1">
        <v>8297</v>
      </c>
      <c r="G14" s="1">
        <v>205</v>
      </c>
      <c r="H14" s="1">
        <v>28100</v>
      </c>
      <c r="I14">
        <f>H14*10000</f>
        <v>281000000</v>
      </c>
      <c r="J14" s="1">
        <v>1260</v>
      </c>
      <c r="K14">
        <f>J14*1000</f>
        <v>1260000</v>
      </c>
      <c r="L14" s="1">
        <v>235</v>
      </c>
      <c r="M14">
        <f t="shared" si="1"/>
        <v>0.23499999999999999</v>
      </c>
      <c r="N14" s="4">
        <f t="shared" si="2"/>
        <v>296100</v>
      </c>
      <c r="O14" s="13" t="s">
        <v>0</v>
      </c>
      <c r="P14">
        <f>P$6</f>
        <v>11850</v>
      </c>
      <c r="Q14">
        <f t="shared" ref="Q14:S14" si="29">Q$6</f>
        <v>205</v>
      </c>
      <c r="R14">
        <f t="shared" si="29"/>
        <v>20200</v>
      </c>
      <c r="S14">
        <f t="shared" si="29"/>
        <v>202000000</v>
      </c>
      <c r="T14" s="2">
        <f t="shared" si="4"/>
        <v>9.6595025356194159E-2</v>
      </c>
      <c r="U14" s="2">
        <f t="shared" si="5"/>
        <v>0.37033822295518332</v>
      </c>
      <c r="V14" s="2">
        <f t="shared" si="6"/>
        <v>0.47302291204730229</v>
      </c>
      <c r="W14">
        <f t="shared" si="7"/>
        <v>0.93995616035867979</v>
      </c>
      <c r="X14">
        <f t="shared" si="8"/>
        <v>1.063879404352654</v>
      </c>
      <c r="Z14" s="6">
        <f t="shared" si="9"/>
        <v>10</v>
      </c>
      <c r="AA14" s="2">
        <f t="shared" si="10"/>
        <v>10.63879404352654</v>
      </c>
      <c r="AB14" s="2">
        <f t="shared" si="11"/>
        <v>42555.176174106156</v>
      </c>
      <c r="AC14">
        <f t="shared" si="12"/>
        <v>0.14371893338097316</v>
      </c>
      <c r="AD14" s="2">
        <f t="shared" si="13"/>
        <v>20</v>
      </c>
      <c r="AE14" s="2">
        <f t="shared" si="14"/>
        <v>21.277588087053079</v>
      </c>
      <c r="AF14" s="2">
        <f t="shared" si="15"/>
        <v>85110.352348212313</v>
      </c>
      <c r="AG14">
        <f t="shared" si="16"/>
        <v>0.28743786676194633</v>
      </c>
      <c r="AH14" s="2">
        <f t="shared" si="17"/>
        <v>33.333333333333336</v>
      </c>
      <c r="AI14" s="2">
        <f t="shared" si="18"/>
        <v>35.462646811755135</v>
      </c>
      <c r="AJ14" s="2">
        <f t="shared" si="19"/>
        <v>141850.58724702054</v>
      </c>
      <c r="AK14" s="7">
        <f t="shared" si="20"/>
        <v>0.47906311126991064</v>
      </c>
      <c r="AM14">
        <v>31</v>
      </c>
    </row>
    <row r="15" spans="2:39" x14ac:dyDescent="0.65">
      <c r="B15" s="12"/>
      <c r="C15">
        <f>C$14</f>
        <v>205</v>
      </c>
      <c r="D15">
        <f t="shared" ref="D15:L17" si="30">D$14</f>
        <v>33825</v>
      </c>
      <c r="E15">
        <f t="shared" si="30"/>
        <v>33825000</v>
      </c>
      <c r="F15">
        <f t="shared" si="30"/>
        <v>8297</v>
      </c>
      <c r="G15">
        <f t="shared" si="30"/>
        <v>205</v>
      </c>
      <c r="H15">
        <f t="shared" si="30"/>
        <v>28100</v>
      </c>
      <c r="I15">
        <f t="shared" si="30"/>
        <v>281000000</v>
      </c>
      <c r="J15">
        <f t="shared" si="30"/>
        <v>1260</v>
      </c>
      <c r="K15">
        <f t="shared" si="30"/>
        <v>1260000</v>
      </c>
      <c r="L15">
        <f t="shared" si="30"/>
        <v>235</v>
      </c>
      <c r="M15">
        <f t="shared" si="1"/>
        <v>0.23499999999999999</v>
      </c>
      <c r="N15" s="4">
        <f t="shared" si="2"/>
        <v>296100</v>
      </c>
      <c r="O15" s="13" t="s">
        <v>1</v>
      </c>
      <c r="P15">
        <f>P$7</f>
        <v>13330</v>
      </c>
      <c r="Q15">
        <f t="shared" ref="Q15:S15" si="31">Q$7</f>
        <v>205</v>
      </c>
      <c r="R15">
        <f t="shared" si="31"/>
        <v>37900</v>
      </c>
      <c r="S15">
        <f t="shared" si="31"/>
        <v>379000000</v>
      </c>
      <c r="T15" s="2">
        <f t="shared" si="4"/>
        <v>5.1483364437866018E-2</v>
      </c>
      <c r="U15" s="2">
        <f t="shared" si="5"/>
        <v>0.37033822295518332</v>
      </c>
      <c r="V15" s="2">
        <f t="shared" si="6"/>
        <v>0.47302291204730229</v>
      </c>
      <c r="W15">
        <f t="shared" si="7"/>
        <v>0.8948444994403516</v>
      </c>
      <c r="X15">
        <f t="shared" si="8"/>
        <v>1.1175125964627532</v>
      </c>
      <c r="Z15" s="6">
        <f t="shared" si="9"/>
        <v>10</v>
      </c>
      <c r="AA15" s="2">
        <f t="shared" si="10"/>
        <v>11.175125964627531</v>
      </c>
      <c r="AB15" s="2">
        <f t="shared" si="11"/>
        <v>44700.503858510121</v>
      </c>
      <c r="AC15">
        <f t="shared" si="12"/>
        <v>0.15096421431445498</v>
      </c>
      <c r="AD15" s="2">
        <f t="shared" si="13"/>
        <v>20</v>
      </c>
      <c r="AE15" s="2">
        <f t="shared" si="14"/>
        <v>22.350251929255062</v>
      </c>
      <c r="AF15" s="2">
        <f t="shared" si="15"/>
        <v>89401.007717020242</v>
      </c>
      <c r="AG15">
        <f t="shared" si="16"/>
        <v>0.30192842862890995</v>
      </c>
      <c r="AH15" s="2">
        <f t="shared" si="17"/>
        <v>33.333333333333336</v>
      </c>
      <c r="AI15" s="2">
        <f t="shared" si="18"/>
        <v>37.250419882091776</v>
      </c>
      <c r="AJ15" s="2">
        <f t="shared" si="19"/>
        <v>149001.67952836709</v>
      </c>
      <c r="AK15" s="7">
        <f t="shared" si="20"/>
        <v>0.50321404771485001</v>
      </c>
      <c r="AM15">
        <v>32</v>
      </c>
    </row>
    <row r="16" spans="2:39" x14ac:dyDescent="0.65">
      <c r="B16" s="12"/>
      <c r="C16">
        <f t="shared" ref="C16:C17" si="32">C$14</f>
        <v>205</v>
      </c>
      <c r="D16">
        <f t="shared" si="30"/>
        <v>33825</v>
      </c>
      <c r="E16">
        <f t="shared" si="30"/>
        <v>33825000</v>
      </c>
      <c r="F16">
        <f t="shared" si="30"/>
        <v>8297</v>
      </c>
      <c r="G16">
        <f t="shared" si="30"/>
        <v>205</v>
      </c>
      <c r="H16">
        <f t="shared" si="30"/>
        <v>28100</v>
      </c>
      <c r="I16">
        <f t="shared" si="30"/>
        <v>281000000</v>
      </c>
      <c r="J16">
        <f t="shared" si="30"/>
        <v>1260</v>
      </c>
      <c r="K16">
        <f t="shared" si="30"/>
        <v>1260000</v>
      </c>
      <c r="L16">
        <f t="shared" si="30"/>
        <v>235</v>
      </c>
      <c r="M16">
        <f t="shared" si="1"/>
        <v>0.23499999999999999</v>
      </c>
      <c r="N16" s="4">
        <f t="shared" si="2"/>
        <v>296100</v>
      </c>
      <c r="O16" s="13" t="s">
        <v>2</v>
      </c>
      <c r="P16">
        <f>P$8</f>
        <v>15390</v>
      </c>
      <c r="Q16">
        <f t="shared" ref="Q16:S16" si="33">Q$8</f>
        <v>205</v>
      </c>
      <c r="R16">
        <f t="shared" si="33"/>
        <v>54700</v>
      </c>
      <c r="S16">
        <f t="shared" si="33"/>
        <v>547000000</v>
      </c>
      <c r="T16" s="2">
        <f t="shared" si="4"/>
        <v>3.5671289071208812E-2</v>
      </c>
      <c r="U16" s="2">
        <f t="shared" si="5"/>
        <v>0.37033822295518332</v>
      </c>
      <c r="V16" s="2">
        <f t="shared" si="6"/>
        <v>0.47302291204730229</v>
      </c>
      <c r="W16">
        <f t="shared" si="7"/>
        <v>0.87903242407369442</v>
      </c>
      <c r="X16">
        <f t="shared" si="8"/>
        <v>1.1376144640554968</v>
      </c>
      <c r="Z16" s="6">
        <f t="shared" si="9"/>
        <v>10</v>
      </c>
      <c r="AA16" s="2">
        <f t="shared" si="10"/>
        <v>11.376144640554967</v>
      </c>
      <c r="AB16" s="2">
        <f t="shared" si="11"/>
        <v>45504.578562219867</v>
      </c>
      <c r="AC16">
        <f t="shared" si="12"/>
        <v>0.15367976549213058</v>
      </c>
      <c r="AD16" s="2">
        <f t="shared" si="13"/>
        <v>20</v>
      </c>
      <c r="AE16" s="2">
        <f t="shared" si="14"/>
        <v>22.752289281109935</v>
      </c>
      <c r="AF16" s="2">
        <f t="shared" si="15"/>
        <v>91009.157124439735</v>
      </c>
      <c r="AG16">
        <f t="shared" si="16"/>
        <v>0.30735953098426116</v>
      </c>
      <c r="AH16" s="2">
        <f t="shared" si="17"/>
        <v>33.333333333333336</v>
      </c>
      <c r="AI16" s="2">
        <f t="shared" si="18"/>
        <v>37.920482135183228</v>
      </c>
      <c r="AJ16" s="2">
        <f t="shared" si="19"/>
        <v>151681.92854073292</v>
      </c>
      <c r="AK16" s="7">
        <f t="shared" si="20"/>
        <v>0.51226588497376868</v>
      </c>
      <c r="AM16">
        <v>33</v>
      </c>
    </row>
    <row r="17" spans="2:39" x14ac:dyDescent="0.65">
      <c r="B17" s="12"/>
      <c r="C17">
        <f t="shared" si="32"/>
        <v>205</v>
      </c>
      <c r="D17">
        <f t="shared" si="30"/>
        <v>33825</v>
      </c>
      <c r="E17">
        <f t="shared" si="30"/>
        <v>33825000</v>
      </c>
      <c r="F17">
        <f t="shared" si="30"/>
        <v>8297</v>
      </c>
      <c r="G17">
        <f t="shared" si="30"/>
        <v>205</v>
      </c>
      <c r="H17">
        <f t="shared" si="30"/>
        <v>28100</v>
      </c>
      <c r="I17">
        <f t="shared" si="30"/>
        <v>281000000</v>
      </c>
      <c r="J17">
        <f t="shared" si="30"/>
        <v>1260</v>
      </c>
      <c r="K17">
        <f t="shared" si="30"/>
        <v>1260000</v>
      </c>
      <c r="L17">
        <f t="shared" si="30"/>
        <v>235</v>
      </c>
      <c r="M17">
        <f t="shared" si="1"/>
        <v>0.23499999999999999</v>
      </c>
      <c r="N17" s="4">
        <f t="shared" si="2"/>
        <v>296100</v>
      </c>
      <c r="O17" s="13" t="s">
        <v>13</v>
      </c>
      <c r="P17">
        <f>P$9</f>
        <v>15920</v>
      </c>
      <c r="Q17">
        <f t="shared" ref="Q17:S17" si="34">Q$9</f>
        <v>205</v>
      </c>
      <c r="R17">
        <f t="shared" si="34"/>
        <v>68900</v>
      </c>
      <c r="S17">
        <f t="shared" si="34"/>
        <v>689000000</v>
      </c>
      <c r="T17" s="2">
        <f t="shared" si="4"/>
        <v>2.8319586534036604E-2</v>
      </c>
      <c r="U17" s="2">
        <f t="shared" si="5"/>
        <v>0.37033822295518332</v>
      </c>
      <c r="V17" s="2">
        <f t="shared" si="6"/>
        <v>0.47302291204730229</v>
      </c>
      <c r="W17">
        <f t="shared" si="7"/>
        <v>0.87168072153652221</v>
      </c>
      <c r="X17">
        <f t="shared" si="8"/>
        <v>1.1472090357089553</v>
      </c>
      <c r="Z17" s="6">
        <f t="shared" si="9"/>
        <v>10</v>
      </c>
      <c r="AA17" s="2">
        <f t="shared" si="10"/>
        <v>11.472090357089552</v>
      </c>
      <c r="AB17" s="2">
        <f t="shared" si="11"/>
        <v>45888.361428358206</v>
      </c>
      <c r="AC17">
        <f t="shared" si="12"/>
        <v>0.15497589134872747</v>
      </c>
      <c r="AD17" s="2">
        <f t="shared" si="13"/>
        <v>20</v>
      </c>
      <c r="AE17" s="2">
        <f t="shared" si="14"/>
        <v>22.944180714179105</v>
      </c>
      <c r="AF17" s="2">
        <f t="shared" si="15"/>
        <v>91776.722856716413</v>
      </c>
      <c r="AG17">
        <f t="shared" si="16"/>
        <v>0.30995178269745494</v>
      </c>
      <c r="AH17" s="2">
        <f t="shared" si="17"/>
        <v>33.333333333333336</v>
      </c>
      <c r="AI17" s="2">
        <f t="shared" si="18"/>
        <v>38.24030119029851</v>
      </c>
      <c r="AJ17" s="2">
        <f t="shared" si="19"/>
        <v>152961.20476119404</v>
      </c>
      <c r="AK17" s="7">
        <f t="shared" si="20"/>
        <v>0.51658630449575826</v>
      </c>
      <c r="AM17">
        <v>34</v>
      </c>
    </row>
    <row r="18" spans="2:39" x14ac:dyDescent="0.65">
      <c r="B18" s="12" t="s">
        <v>6</v>
      </c>
      <c r="C18" s="1">
        <v>205</v>
      </c>
      <c r="D18">
        <f t="shared" si="22"/>
        <v>33825</v>
      </c>
      <c r="E18">
        <f>D18*1000</f>
        <v>33825000</v>
      </c>
      <c r="F18" s="1">
        <v>9543</v>
      </c>
      <c r="G18" s="1">
        <v>205</v>
      </c>
      <c r="H18" s="1">
        <v>32900</v>
      </c>
      <c r="I18">
        <f>H18*10000</f>
        <v>329000000</v>
      </c>
      <c r="J18" s="1">
        <v>1460</v>
      </c>
      <c r="K18">
        <f>J18*1000</f>
        <v>1460000</v>
      </c>
      <c r="L18" s="1">
        <v>235</v>
      </c>
      <c r="M18">
        <f t="shared" si="1"/>
        <v>0.23499999999999999</v>
      </c>
      <c r="N18" s="4">
        <f t="shared" si="2"/>
        <v>343100</v>
      </c>
      <c r="O18" s="13" t="s">
        <v>0</v>
      </c>
      <c r="P18">
        <f>P$6</f>
        <v>11850</v>
      </c>
      <c r="Q18">
        <f t="shared" ref="Q18:S18" si="35">Q$6</f>
        <v>205</v>
      </c>
      <c r="R18">
        <f t="shared" si="35"/>
        <v>20200</v>
      </c>
      <c r="S18">
        <f t="shared" si="35"/>
        <v>202000000</v>
      </c>
      <c r="T18" s="2">
        <f t="shared" si="4"/>
        <v>9.6595025356194159E-2</v>
      </c>
      <c r="U18" s="2">
        <f t="shared" si="5"/>
        <v>0.31630711443892556</v>
      </c>
      <c r="V18" s="2">
        <f t="shared" si="6"/>
        <v>0.47302291204730229</v>
      </c>
      <c r="W18">
        <f t="shared" si="7"/>
        <v>0.88592505184242198</v>
      </c>
      <c r="X18">
        <f t="shared" si="8"/>
        <v>1.1287636554811731</v>
      </c>
      <c r="Z18" s="6">
        <f t="shared" si="9"/>
        <v>10</v>
      </c>
      <c r="AA18" s="2">
        <f t="shared" si="10"/>
        <v>11.28763655481173</v>
      </c>
      <c r="AB18" s="2">
        <f t="shared" si="11"/>
        <v>45150.54621924692</v>
      </c>
      <c r="AC18">
        <f t="shared" si="12"/>
        <v>0.13159587939156783</v>
      </c>
      <c r="AD18" s="2">
        <f t="shared" si="13"/>
        <v>20</v>
      </c>
      <c r="AE18" s="2">
        <f t="shared" si="14"/>
        <v>22.57527310962346</v>
      </c>
      <c r="AF18" s="2">
        <f t="shared" si="15"/>
        <v>90301.092438493841</v>
      </c>
      <c r="AG18">
        <f t="shared" si="16"/>
        <v>0.26319175878313567</v>
      </c>
      <c r="AH18" s="2">
        <f t="shared" si="17"/>
        <v>33.333333333333336</v>
      </c>
      <c r="AI18" s="2">
        <f t="shared" si="18"/>
        <v>37.625455182705771</v>
      </c>
      <c r="AJ18" s="2">
        <f t="shared" si="19"/>
        <v>150501.82073082309</v>
      </c>
      <c r="AK18" s="7">
        <f t="shared" si="20"/>
        <v>0.43865293130522615</v>
      </c>
      <c r="AM18">
        <v>41</v>
      </c>
    </row>
    <row r="19" spans="2:39" x14ac:dyDescent="0.65">
      <c r="B19" s="12"/>
      <c r="C19">
        <f>C$18</f>
        <v>205</v>
      </c>
      <c r="D19">
        <f t="shared" ref="D19:L21" si="36">D$18</f>
        <v>33825</v>
      </c>
      <c r="E19">
        <f t="shared" si="36"/>
        <v>33825000</v>
      </c>
      <c r="F19">
        <f t="shared" si="36"/>
        <v>9543</v>
      </c>
      <c r="G19">
        <f t="shared" si="36"/>
        <v>205</v>
      </c>
      <c r="H19">
        <f t="shared" si="36"/>
        <v>32900</v>
      </c>
      <c r="I19">
        <f t="shared" si="36"/>
        <v>329000000</v>
      </c>
      <c r="J19">
        <f t="shared" si="36"/>
        <v>1460</v>
      </c>
      <c r="K19">
        <f t="shared" si="36"/>
        <v>1460000</v>
      </c>
      <c r="L19">
        <f t="shared" si="36"/>
        <v>235</v>
      </c>
      <c r="M19">
        <f t="shared" si="1"/>
        <v>0.23499999999999999</v>
      </c>
      <c r="N19" s="4">
        <f t="shared" si="2"/>
        <v>343100</v>
      </c>
      <c r="O19" s="13" t="s">
        <v>1</v>
      </c>
      <c r="P19">
        <f>P$7</f>
        <v>13330</v>
      </c>
      <c r="Q19">
        <f t="shared" ref="Q19:S19" si="37">Q$7</f>
        <v>205</v>
      </c>
      <c r="R19">
        <f t="shared" si="37"/>
        <v>37900</v>
      </c>
      <c r="S19">
        <f t="shared" si="37"/>
        <v>379000000</v>
      </c>
      <c r="T19" s="2">
        <f t="shared" si="4"/>
        <v>5.1483364437866018E-2</v>
      </c>
      <c r="U19" s="2">
        <f t="shared" si="5"/>
        <v>0.31630711443892556</v>
      </c>
      <c r="V19" s="2">
        <f t="shared" si="6"/>
        <v>0.47302291204730229</v>
      </c>
      <c r="W19">
        <f t="shared" si="7"/>
        <v>0.8408133909240938</v>
      </c>
      <c r="X19">
        <f t="shared" si="8"/>
        <v>1.1893245407294863</v>
      </c>
      <c r="Z19" s="6">
        <f t="shared" si="9"/>
        <v>10</v>
      </c>
      <c r="AA19" s="2">
        <f t="shared" si="10"/>
        <v>11.893245407294865</v>
      </c>
      <c r="AB19" s="2">
        <f t="shared" si="11"/>
        <v>47572.981629179456</v>
      </c>
      <c r="AC19">
        <f t="shared" si="12"/>
        <v>0.13865631486207944</v>
      </c>
      <c r="AD19" s="2">
        <f t="shared" si="13"/>
        <v>20</v>
      </c>
      <c r="AE19" s="2">
        <f t="shared" si="14"/>
        <v>23.78649081458973</v>
      </c>
      <c r="AF19" s="2">
        <f t="shared" si="15"/>
        <v>95145.963258358912</v>
      </c>
      <c r="AG19">
        <f t="shared" si="16"/>
        <v>0.27731262972415888</v>
      </c>
      <c r="AH19" s="2">
        <f t="shared" si="17"/>
        <v>33.333333333333336</v>
      </c>
      <c r="AI19" s="2">
        <f t="shared" si="18"/>
        <v>39.644151357649548</v>
      </c>
      <c r="AJ19" s="2">
        <f t="shared" si="19"/>
        <v>158576.6054305982</v>
      </c>
      <c r="AK19" s="7">
        <f t="shared" si="20"/>
        <v>0.4621877162069315</v>
      </c>
      <c r="AM19">
        <v>42</v>
      </c>
    </row>
    <row r="20" spans="2:39" x14ac:dyDescent="0.65">
      <c r="B20" s="12"/>
      <c r="C20">
        <f t="shared" ref="C20:C21" si="38">C$18</f>
        <v>205</v>
      </c>
      <c r="D20">
        <f t="shared" si="36"/>
        <v>33825</v>
      </c>
      <c r="E20">
        <f t="shared" si="36"/>
        <v>33825000</v>
      </c>
      <c r="F20">
        <f t="shared" si="36"/>
        <v>9543</v>
      </c>
      <c r="G20">
        <f t="shared" si="36"/>
        <v>205</v>
      </c>
      <c r="H20">
        <f t="shared" si="36"/>
        <v>32900</v>
      </c>
      <c r="I20">
        <f t="shared" si="36"/>
        <v>329000000</v>
      </c>
      <c r="J20">
        <f t="shared" si="36"/>
        <v>1460</v>
      </c>
      <c r="K20">
        <f t="shared" si="36"/>
        <v>1460000</v>
      </c>
      <c r="L20">
        <f t="shared" si="36"/>
        <v>235</v>
      </c>
      <c r="M20">
        <f t="shared" si="1"/>
        <v>0.23499999999999999</v>
      </c>
      <c r="N20" s="4">
        <f t="shared" si="2"/>
        <v>343100</v>
      </c>
      <c r="O20" s="13" t="s">
        <v>2</v>
      </c>
      <c r="P20">
        <f>P$8</f>
        <v>15390</v>
      </c>
      <c r="Q20">
        <f t="shared" ref="Q20:S20" si="39">Q$8</f>
        <v>205</v>
      </c>
      <c r="R20">
        <f t="shared" si="39"/>
        <v>54700</v>
      </c>
      <c r="S20">
        <f t="shared" si="39"/>
        <v>547000000</v>
      </c>
      <c r="T20" s="2">
        <f t="shared" si="4"/>
        <v>3.5671289071208812E-2</v>
      </c>
      <c r="U20" s="2">
        <f t="shared" si="5"/>
        <v>0.31630711443892556</v>
      </c>
      <c r="V20" s="2">
        <f t="shared" si="6"/>
        <v>0.47302291204730229</v>
      </c>
      <c r="W20">
        <f t="shared" si="7"/>
        <v>0.82500131555743672</v>
      </c>
      <c r="X20">
        <f t="shared" si="8"/>
        <v>1.212119279257537</v>
      </c>
      <c r="Z20" s="6">
        <f t="shared" si="9"/>
        <v>10</v>
      </c>
      <c r="AA20" s="2">
        <f t="shared" si="10"/>
        <v>12.12119279257537</v>
      </c>
      <c r="AB20" s="2">
        <f t="shared" si="11"/>
        <v>48484.771170301479</v>
      </c>
      <c r="AC20">
        <f t="shared" si="12"/>
        <v>0.14131381862518647</v>
      </c>
      <c r="AD20" s="2">
        <f t="shared" si="13"/>
        <v>20</v>
      </c>
      <c r="AE20" s="2">
        <f t="shared" si="14"/>
        <v>24.242385585150739</v>
      </c>
      <c r="AF20" s="2">
        <f t="shared" si="15"/>
        <v>96969.542340602959</v>
      </c>
      <c r="AG20">
        <f t="shared" si="16"/>
        <v>0.28262763725037293</v>
      </c>
      <c r="AH20" s="2">
        <f t="shared" si="17"/>
        <v>33.333333333333336</v>
      </c>
      <c r="AI20" s="2">
        <f t="shared" si="18"/>
        <v>40.403975975251235</v>
      </c>
      <c r="AJ20" s="2">
        <f t="shared" si="19"/>
        <v>161615.90390100493</v>
      </c>
      <c r="AK20" s="7">
        <f t="shared" si="20"/>
        <v>0.47104606208395489</v>
      </c>
      <c r="AM20">
        <v>43</v>
      </c>
    </row>
    <row r="21" spans="2:39" x14ac:dyDescent="0.65">
      <c r="B21" s="12"/>
      <c r="C21">
        <f t="shared" si="38"/>
        <v>205</v>
      </c>
      <c r="D21">
        <f t="shared" si="36"/>
        <v>33825</v>
      </c>
      <c r="E21">
        <f t="shared" si="36"/>
        <v>33825000</v>
      </c>
      <c r="F21">
        <f t="shared" si="36"/>
        <v>9543</v>
      </c>
      <c r="G21">
        <f t="shared" si="36"/>
        <v>205</v>
      </c>
      <c r="H21">
        <f t="shared" si="36"/>
        <v>32900</v>
      </c>
      <c r="I21">
        <f t="shared" si="36"/>
        <v>329000000</v>
      </c>
      <c r="J21">
        <f t="shared" si="36"/>
        <v>1460</v>
      </c>
      <c r="K21">
        <f t="shared" si="36"/>
        <v>1460000</v>
      </c>
      <c r="L21">
        <f t="shared" si="36"/>
        <v>235</v>
      </c>
      <c r="M21">
        <f t="shared" si="1"/>
        <v>0.23499999999999999</v>
      </c>
      <c r="N21" s="4">
        <f t="shared" si="2"/>
        <v>343100</v>
      </c>
      <c r="O21" s="13" t="s">
        <v>13</v>
      </c>
      <c r="P21">
        <f>P$9</f>
        <v>15920</v>
      </c>
      <c r="Q21">
        <f t="shared" ref="Q21:S21" si="40">Q$9</f>
        <v>205</v>
      </c>
      <c r="R21">
        <f t="shared" si="40"/>
        <v>68900</v>
      </c>
      <c r="S21">
        <f t="shared" si="40"/>
        <v>689000000</v>
      </c>
      <c r="T21" s="2">
        <f t="shared" si="4"/>
        <v>2.8319586534036604E-2</v>
      </c>
      <c r="U21" s="2">
        <f t="shared" si="5"/>
        <v>0.31630711443892556</v>
      </c>
      <c r="V21" s="2">
        <f t="shared" si="6"/>
        <v>0.47302291204730229</v>
      </c>
      <c r="W21">
        <f t="shared" si="7"/>
        <v>0.8176496130202644</v>
      </c>
      <c r="X21">
        <f t="shared" si="8"/>
        <v>1.2230177622247786</v>
      </c>
      <c r="Z21" s="6">
        <f t="shared" si="9"/>
        <v>10</v>
      </c>
      <c r="AA21" s="2">
        <f t="shared" si="10"/>
        <v>12.230177622247787</v>
      </c>
      <c r="AB21" s="2">
        <f t="shared" si="11"/>
        <v>48920.71048899115</v>
      </c>
      <c r="AC21">
        <f t="shared" si="12"/>
        <v>0.14258440830367575</v>
      </c>
      <c r="AD21" s="2">
        <f t="shared" si="13"/>
        <v>20</v>
      </c>
      <c r="AE21" s="2">
        <f t="shared" si="14"/>
        <v>24.460355244495574</v>
      </c>
      <c r="AF21" s="2">
        <f t="shared" si="15"/>
        <v>97841.4209779823</v>
      </c>
      <c r="AG21">
        <f t="shared" si="16"/>
        <v>0.28516881660735149</v>
      </c>
      <c r="AH21" s="2">
        <f t="shared" si="17"/>
        <v>33.333333333333336</v>
      </c>
      <c r="AI21" s="2">
        <f t="shared" si="18"/>
        <v>40.767258740825959</v>
      </c>
      <c r="AJ21" s="2">
        <f t="shared" si="19"/>
        <v>163069.03496330383</v>
      </c>
      <c r="AK21" s="7">
        <f t="shared" si="20"/>
        <v>0.47528136101225249</v>
      </c>
      <c r="AM21">
        <v>44</v>
      </c>
    </row>
    <row r="22" spans="2:39" x14ac:dyDescent="0.65">
      <c r="B22" s="12" t="s">
        <v>7</v>
      </c>
      <c r="C22" s="1">
        <v>270</v>
      </c>
      <c r="D22">
        <f t="shared" si="22"/>
        <v>44550</v>
      </c>
      <c r="E22">
        <f>D22*1000</f>
        <v>44550000</v>
      </c>
      <c r="F22" s="1">
        <v>9929</v>
      </c>
      <c r="G22" s="1">
        <v>205</v>
      </c>
      <c r="H22" s="1">
        <v>40800</v>
      </c>
      <c r="I22">
        <f>H22*10000</f>
        <v>408000000</v>
      </c>
      <c r="J22" s="1">
        <v>1650</v>
      </c>
      <c r="K22">
        <f>J22*1000</f>
        <v>1650000</v>
      </c>
      <c r="L22" s="1">
        <v>235</v>
      </c>
      <c r="M22">
        <f t="shared" si="1"/>
        <v>0.23499999999999999</v>
      </c>
      <c r="N22" s="4">
        <f t="shared" si="2"/>
        <v>387750</v>
      </c>
      <c r="O22" s="13" t="s">
        <v>0</v>
      </c>
      <c r="P22">
        <f>P$6</f>
        <v>11850</v>
      </c>
      <c r="Q22">
        <f t="shared" ref="Q22:S22" si="41">Q$6</f>
        <v>205</v>
      </c>
      <c r="R22">
        <f t="shared" si="41"/>
        <v>20200</v>
      </c>
      <c r="S22">
        <f t="shared" si="41"/>
        <v>202000000</v>
      </c>
      <c r="T22" s="2">
        <f t="shared" si="4"/>
        <v>9.6595025356194159E-2</v>
      </c>
      <c r="U22" s="2">
        <f t="shared" si="5"/>
        <v>0.25506137414315322</v>
      </c>
      <c r="V22" s="2">
        <f t="shared" si="6"/>
        <v>0.35914702581369246</v>
      </c>
      <c r="W22">
        <f t="shared" si="7"/>
        <v>0.71080342531303975</v>
      </c>
      <c r="X22">
        <f t="shared" si="8"/>
        <v>1.4068587240693124</v>
      </c>
      <c r="Z22" s="6">
        <f t="shared" si="9"/>
        <v>10</v>
      </c>
      <c r="AA22" s="2">
        <f t="shared" si="10"/>
        <v>14.068587240693125</v>
      </c>
      <c r="AB22" s="2">
        <f t="shared" si="11"/>
        <v>56274.348962772499</v>
      </c>
      <c r="AC22">
        <f t="shared" si="12"/>
        <v>0.14513049377891038</v>
      </c>
      <c r="AD22" s="2">
        <f t="shared" si="13"/>
        <v>20</v>
      </c>
      <c r="AE22" s="2">
        <f t="shared" si="14"/>
        <v>28.13717448138625</v>
      </c>
      <c r="AF22" s="2">
        <f t="shared" si="15"/>
        <v>112548.697925545</v>
      </c>
      <c r="AG22">
        <f t="shared" si="16"/>
        <v>0.29026098755782076</v>
      </c>
      <c r="AH22" s="2">
        <f t="shared" si="17"/>
        <v>33.333333333333336</v>
      </c>
      <c r="AI22" s="2">
        <f t="shared" si="18"/>
        <v>46.89529080231042</v>
      </c>
      <c r="AJ22" s="2">
        <f t="shared" si="19"/>
        <v>187581.16320924167</v>
      </c>
      <c r="AK22" s="7">
        <f t="shared" si="20"/>
        <v>0.48376831259636793</v>
      </c>
      <c r="AM22">
        <v>51</v>
      </c>
    </row>
    <row r="23" spans="2:39" x14ac:dyDescent="0.65">
      <c r="B23" s="12"/>
      <c r="C23">
        <f>C$22</f>
        <v>270</v>
      </c>
      <c r="D23">
        <f t="shared" ref="D23:L25" si="42">D$22</f>
        <v>44550</v>
      </c>
      <c r="E23">
        <f t="shared" si="42"/>
        <v>44550000</v>
      </c>
      <c r="F23">
        <f t="shared" si="42"/>
        <v>9929</v>
      </c>
      <c r="G23">
        <f t="shared" si="42"/>
        <v>205</v>
      </c>
      <c r="H23">
        <f t="shared" si="42"/>
        <v>40800</v>
      </c>
      <c r="I23">
        <f t="shared" si="42"/>
        <v>408000000</v>
      </c>
      <c r="J23">
        <f t="shared" si="42"/>
        <v>1650</v>
      </c>
      <c r="K23">
        <f t="shared" si="42"/>
        <v>1650000</v>
      </c>
      <c r="L23">
        <f t="shared" si="42"/>
        <v>235</v>
      </c>
      <c r="M23">
        <f t="shared" si="1"/>
        <v>0.23499999999999999</v>
      </c>
      <c r="N23" s="4">
        <f t="shared" si="2"/>
        <v>387750</v>
      </c>
      <c r="O23" s="13" t="s">
        <v>1</v>
      </c>
      <c r="P23">
        <f>P$7</f>
        <v>13330</v>
      </c>
      <c r="Q23">
        <f t="shared" ref="Q23:S23" si="43">Q$7</f>
        <v>205</v>
      </c>
      <c r="R23">
        <f t="shared" si="43"/>
        <v>37900</v>
      </c>
      <c r="S23">
        <f t="shared" si="43"/>
        <v>379000000</v>
      </c>
      <c r="T23" s="2">
        <f t="shared" si="4"/>
        <v>5.1483364437866018E-2</v>
      </c>
      <c r="U23" s="2">
        <f t="shared" si="5"/>
        <v>0.25506137414315322</v>
      </c>
      <c r="V23" s="2">
        <f t="shared" si="6"/>
        <v>0.35914702581369246</v>
      </c>
      <c r="W23">
        <f t="shared" si="7"/>
        <v>0.66569176439471167</v>
      </c>
      <c r="X23">
        <f t="shared" si="8"/>
        <v>1.5021967425258178</v>
      </c>
      <c r="Z23" s="6">
        <f t="shared" si="9"/>
        <v>10</v>
      </c>
      <c r="AA23" s="2">
        <f t="shared" si="10"/>
        <v>15.021967425258177</v>
      </c>
      <c r="AB23" s="2">
        <f t="shared" si="11"/>
        <v>60087.869701032709</v>
      </c>
      <c r="AC23">
        <f t="shared" si="12"/>
        <v>0.15496549245914304</v>
      </c>
      <c r="AD23" s="2">
        <f t="shared" si="13"/>
        <v>20</v>
      </c>
      <c r="AE23" s="2">
        <f t="shared" si="14"/>
        <v>30.043934850516354</v>
      </c>
      <c r="AF23" s="2">
        <f t="shared" si="15"/>
        <v>120175.73940206542</v>
      </c>
      <c r="AG23">
        <f t="shared" si="16"/>
        <v>0.30993098491828608</v>
      </c>
      <c r="AH23" s="2">
        <f t="shared" si="17"/>
        <v>33.333333333333336</v>
      </c>
      <c r="AI23" s="2">
        <f t="shared" si="18"/>
        <v>50.073224750860597</v>
      </c>
      <c r="AJ23" s="2">
        <f t="shared" si="19"/>
        <v>200292.89900344238</v>
      </c>
      <c r="AK23" s="7">
        <f t="shared" si="20"/>
        <v>0.51655164153047683</v>
      </c>
      <c r="AM23">
        <v>52</v>
      </c>
    </row>
    <row r="24" spans="2:39" x14ac:dyDescent="0.65">
      <c r="B24" s="12"/>
      <c r="C24">
        <f t="shared" ref="C24:C25" si="44">C$22</f>
        <v>270</v>
      </c>
      <c r="D24">
        <f t="shared" si="42"/>
        <v>44550</v>
      </c>
      <c r="E24">
        <f t="shared" si="42"/>
        <v>44550000</v>
      </c>
      <c r="F24">
        <f t="shared" si="42"/>
        <v>9929</v>
      </c>
      <c r="G24">
        <f t="shared" si="42"/>
        <v>205</v>
      </c>
      <c r="H24">
        <f t="shared" si="42"/>
        <v>40800</v>
      </c>
      <c r="I24">
        <f t="shared" si="42"/>
        <v>408000000</v>
      </c>
      <c r="J24">
        <f t="shared" si="42"/>
        <v>1650</v>
      </c>
      <c r="K24">
        <f t="shared" si="42"/>
        <v>1650000</v>
      </c>
      <c r="L24">
        <f t="shared" si="42"/>
        <v>235</v>
      </c>
      <c r="M24">
        <f t="shared" si="1"/>
        <v>0.23499999999999999</v>
      </c>
      <c r="N24" s="4">
        <f t="shared" si="2"/>
        <v>387750</v>
      </c>
      <c r="O24" s="13" t="s">
        <v>2</v>
      </c>
      <c r="P24">
        <f>P$8</f>
        <v>15390</v>
      </c>
      <c r="Q24">
        <f t="shared" ref="Q24:S24" si="45">Q$8</f>
        <v>205</v>
      </c>
      <c r="R24">
        <f t="shared" si="45"/>
        <v>54700</v>
      </c>
      <c r="S24">
        <f t="shared" si="45"/>
        <v>547000000</v>
      </c>
      <c r="T24" s="2">
        <f t="shared" si="4"/>
        <v>3.5671289071208812E-2</v>
      </c>
      <c r="U24" s="2">
        <f t="shared" si="5"/>
        <v>0.25506137414315322</v>
      </c>
      <c r="V24" s="2">
        <f t="shared" si="6"/>
        <v>0.35914702581369246</v>
      </c>
      <c r="W24">
        <f t="shared" si="7"/>
        <v>0.64987968902805449</v>
      </c>
      <c r="X24">
        <f t="shared" si="8"/>
        <v>1.5387463508754637</v>
      </c>
      <c r="Z24" s="6">
        <f t="shared" si="9"/>
        <v>10</v>
      </c>
      <c r="AA24" s="2">
        <f t="shared" si="10"/>
        <v>15.387463508754637</v>
      </c>
      <c r="AB24" s="2">
        <f t="shared" si="11"/>
        <v>61549.85403501855</v>
      </c>
      <c r="AC24">
        <f t="shared" si="12"/>
        <v>0.15873592272087311</v>
      </c>
      <c r="AD24" s="2">
        <f t="shared" si="13"/>
        <v>20</v>
      </c>
      <c r="AE24" s="2">
        <f t="shared" si="14"/>
        <v>30.774927017509274</v>
      </c>
      <c r="AF24" s="2">
        <f t="shared" si="15"/>
        <v>123099.7080700371</v>
      </c>
      <c r="AG24">
        <f t="shared" si="16"/>
        <v>0.31747184544174623</v>
      </c>
      <c r="AH24" s="2">
        <f t="shared" si="17"/>
        <v>33.333333333333336</v>
      </c>
      <c r="AI24" s="2">
        <f t="shared" si="18"/>
        <v>51.291545029182132</v>
      </c>
      <c r="AJ24" s="2">
        <f t="shared" si="19"/>
        <v>205166.18011672853</v>
      </c>
      <c r="AK24" s="7">
        <f t="shared" si="20"/>
        <v>0.52911974240291049</v>
      </c>
      <c r="AM24">
        <v>53</v>
      </c>
    </row>
    <row r="25" spans="2:39" x14ac:dyDescent="0.65">
      <c r="B25" s="12"/>
      <c r="C25">
        <f t="shared" si="44"/>
        <v>270</v>
      </c>
      <c r="D25">
        <f t="shared" si="42"/>
        <v>44550</v>
      </c>
      <c r="E25">
        <f t="shared" si="42"/>
        <v>44550000</v>
      </c>
      <c r="F25">
        <f t="shared" si="42"/>
        <v>9929</v>
      </c>
      <c r="G25">
        <f t="shared" si="42"/>
        <v>205</v>
      </c>
      <c r="H25">
        <f t="shared" si="42"/>
        <v>40800</v>
      </c>
      <c r="I25">
        <f t="shared" si="42"/>
        <v>408000000</v>
      </c>
      <c r="J25">
        <f t="shared" si="42"/>
        <v>1650</v>
      </c>
      <c r="K25">
        <f t="shared" si="42"/>
        <v>1650000</v>
      </c>
      <c r="L25">
        <f t="shared" si="42"/>
        <v>235</v>
      </c>
      <c r="M25">
        <f t="shared" si="1"/>
        <v>0.23499999999999999</v>
      </c>
      <c r="N25" s="4">
        <f t="shared" si="2"/>
        <v>387750</v>
      </c>
      <c r="O25" s="13" t="s">
        <v>13</v>
      </c>
      <c r="P25">
        <f>P$9</f>
        <v>15920</v>
      </c>
      <c r="Q25">
        <f t="shared" ref="Q25:S25" si="46">Q$9</f>
        <v>205</v>
      </c>
      <c r="R25">
        <f t="shared" si="46"/>
        <v>68900</v>
      </c>
      <c r="S25">
        <f t="shared" si="46"/>
        <v>689000000</v>
      </c>
      <c r="T25" s="2">
        <f t="shared" si="4"/>
        <v>2.8319586534036604E-2</v>
      </c>
      <c r="U25" s="2">
        <f t="shared" si="5"/>
        <v>0.25506137414315322</v>
      </c>
      <c r="V25" s="2">
        <f t="shared" si="6"/>
        <v>0.35914702581369246</v>
      </c>
      <c r="W25">
        <f t="shared" si="7"/>
        <v>0.64252798649088227</v>
      </c>
      <c r="X25">
        <f t="shared" si="8"/>
        <v>1.5563524407106746</v>
      </c>
      <c r="Z25" s="6">
        <f t="shared" si="9"/>
        <v>10</v>
      </c>
      <c r="AA25" s="2">
        <f t="shared" si="10"/>
        <v>15.563524407106746</v>
      </c>
      <c r="AB25" s="2">
        <f t="shared" si="11"/>
        <v>62254.097628426985</v>
      </c>
      <c r="AC25">
        <f t="shared" si="12"/>
        <v>0.16055215378059828</v>
      </c>
      <c r="AD25" s="2">
        <f t="shared" si="13"/>
        <v>20</v>
      </c>
      <c r="AE25" s="2">
        <f t="shared" si="14"/>
        <v>31.127048814213492</v>
      </c>
      <c r="AF25" s="2">
        <f t="shared" si="15"/>
        <v>124508.19525685397</v>
      </c>
      <c r="AG25">
        <f t="shared" si="16"/>
        <v>0.32110430756119657</v>
      </c>
      <c r="AH25" s="2">
        <f t="shared" si="17"/>
        <v>33.333333333333336</v>
      </c>
      <c r="AI25" s="2">
        <f t="shared" si="18"/>
        <v>51.878414690355825</v>
      </c>
      <c r="AJ25" s="2">
        <f t="shared" si="19"/>
        <v>207513.65876142331</v>
      </c>
      <c r="AK25" s="7">
        <f t="shared" si="20"/>
        <v>0.53517384593532769</v>
      </c>
      <c r="AM25">
        <v>54</v>
      </c>
    </row>
    <row r="26" spans="2:39" x14ac:dyDescent="0.65">
      <c r="B26" s="12" t="s">
        <v>8</v>
      </c>
      <c r="C26" s="1">
        <v>270</v>
      </c>
      <c r="D26">
        <f t="shared" si="22"/>
        <v>44550</v>
      </c>
      <c r="E26">
        <f>D26*1000</f>
        <v>44550000</v>
      </c>
      <c r="F26" s="1">
        <v>11230</v>
      </c>
      <c r="G26" s="1">
        <v>205</v>
      </c>
      <c r="H26" s="1">
        <v>46800</v>
      </c>
      <c r="I26">
        <f>H26*10000</f>
        <v>468000000</v>
      </c>
      <c r="J26" s="1">
        <v>1870</v>
      </c>
      <c r="K26">
        <f>J26*1000</f>
        <v>1870000</v>
      </c>
      <c r="L26" s="1">
        <v>235</v>
      </c>
      <c r="M26">
        <f t="shared" si="1"/>
        <v>0.23499999999999999</v>
      </c>
      <c r="N26" s="4">
        <f t="shared" si="2"/>
        <v>439450</v>
      </c>
      <c r="O26" s="13" t="s">
        <v>0</v>
      </c>
      <c r="P26">
        <f>P$6</f>
        <v>11850</v>
      </c>
      <c r="Q26">
        <f t="shared" ref="Q26:S26" si="47">Q$6</f>
        <v>205</v>
      </c>
      <c r="R26">
        <f t="shared" si="47"/>
        <v>20200</v>
      </c>
      <c r="S26">
        <f t="shared" si="47"/>
        <v>202000000</v>
      </c>
      <c r="T26" s="2">
        <f t="shared" si="4"/>
        <v>9.6595025356194159E-2</v>
      </c>
      <c r="U26" s="2">
        <f t="shared" si="5"/>
        <v>0.22236119797095408</v>
      </c>
      <c r="V26" s="2">
        <f t="shared" si="6"/>
        <v>0.35914702581369246</v>
      </c>
      <c r="W26">
        <f t="shared" si="7"/>
        <v>0.67810324914084075</v>
      </c>
      <c r="X26">
        <f t="shared" si="8"/>
        <v>1.474701678936067</v>
      </c>
      <c r="Z26" s="6">
        <f t="shared" si="9"/>
        <v>10</v>
      </c>
      <c r="AA26" s="2">
        <f t="shared" si="10"/>
        <v>14.74701678936067</v>
      </c>
      <c r="AB26" s="2">
        <f t="shared" si="11"/>
        <v>58988.067157442681</v>
      </c>
      <c r="AC26">
        <f t="shared" si="12"/>
        <v>0.13423157846727199</v>
      </c>
      <c r="AD26" s="2">
        <f t="shared" si="13"/>
        <v>20</v>
      </c>
      <c r="AE26" s="2">
        <f t="shared" si="14"/>
        <v>29.494033578721339</v>
      </c>
      <c r="AF26" s="2">
        <f t="shared" si="15"/>
        <v>117976.13431488536</v>
      </c>
      <c r="AG26">
        <f t="shared" si="16"/>
        <v>0.26846315693454398</v>
      </c>
      <c r="AH26" s="2">
        <f t="shared" si="17"/>
        <v>33.333333333333336</v>
      </c>
      <c r="AI26" s="2">
        <f t="shared" si="18"/>
        <v>49.156722631202236</v>
      </c>
      <c r="AJ26" s="2">
        <f t="shared" si="19"/>
        <v>196626.89052480893</v>
      </c>
      <c r="AK26" s="7">
        <f t="shared" si="20"/>
        <v>0.44743859489090665</v>
      </c>
      <c r="AM26">
        <v>61</v>
      </c>
    </row>
    <row r="27" spans="2:39" x14ac:dyDescent="0.65">
      <c r="B27" s="12"/>
      <c r="C27">
        <f>C$26</f>
        <v>270</v>
      </c>
      <c r="D27">
        <f t="shared" ref="D27:L29" si="48">D$26</f>
        <v>44550</v>
      </c>
      <c r="E27">
        <f t="shared" si="48"/>
        <v>44550000</v>
      </c>
      <c r="F27">
        <f t="shared" si="48"/>
        <v>11230</v>
      </c>
      <c r="G27">
        <f t="shared" si="48"/>
        <v>205</v>
      </c>
      <c r="H27">
        <f t="shared" si="48"/>
        <v>46800</v>
      </c>
      <c r="I27">
        <f t="shared" si="48"/>
        <v>468000000</v>
      </c>
      <c r="J27">
        <f t="shared" si="48"/>
        <v>1870</v>
      </c>
      <c r="K27">
        <f t="shared" si="48"/>
        <v>1870000</v>
      </c>
      <c r="L27">
        <f t="shared" si="48"/>
        <v>235</v>
      </c>
      <c r="M27">
        <f t="shared" si="1"/>
        <v>0.23499999999999999</v>
      </c>
      <c r="N27" s="4">
        <f t="shared" si="2"/>
        <v>439450</v>
      </c>
      <c r="O27" s="13" t="s">
        <v>1</v>
      </c>
      <c r="P27">
        <f>P$7</f>
        <v>13330</v>
      </c>
      <c r="Q27">
        <f t="shared" ref="Q27:S27" si="49">Q$7</f>
        <v>205</v>
      </c>
      <c r="R27">
        <f t="shared" si="49"/>
        <v>37900</v>
      </c>
      <c r="S27">
        <f t="shared" si="49"/>
        <v>379000000</v>
      </c>
      <c r="T27" s="2">
        <f t="shared" si="4"/>
        <v>5.1483364437866018E-2</v>
      </c>
      <c r="U27" s="2">
        <f t="shared" si="5"/>
        <v>0.22236119797095408</v>
      </c>
      <c r="V27" s="2">
        <f t="shared" si="6"/>
        <v>0.35914702581369246</v>
      </c>
      <c r="W27">
        <f t="shared" si="7"/>
        <v>0.63299158822251256</v>
      </c>
      <c r="X27">
        <f t="shared" si="8"/>
        <v>1.5797998245254323</v>
      </c>
      <c r="Z27" s="6">
        <f t="shared" si="9"/>
        <v>10</v>
      </c>
      <c r="AA27" s="2">
        <f t="shared" si="10"/>
        <v>15.797998245254323</v>
      </c>
      <c r="AB27" s="2">
        <f t="shared" si="11"/>
        <v>63191.992981017291</v>
      </c>
      <c r="AC27">
        <f t="shared" si="12"/>
        <v>0.14379791325752028</v>
      </c>
      <c r="AD27" s="2">
        <f t="shared" si="13"/>
        <v>20</v>
      </c>
      <c r="AE27" s="2">
        <f t="shared" si="14"/>
        <v>31.595996490508647</v>
      </c>
      <c r="AF27" s="2">
        <f t="shared" si="15"/>
        <v>126383.98596203458</v>
      </c>
      <c r="AG27">
        <f t="shared" si="16"/>
        <v>0.28759582651504056</v>
      </c>
      <c r="AH27" s="2">
        <f t="shared" si="17"/>
        <v>33.333333333333336</v>
      </c>
      <c r="AI27" s="2">
        <f t="shared" si="18"/>
        <v>52.659994150847744</v>
      </c>
      <c r="AJ27" s="2">
        <f t="shared" si="19"/>
        <v>210639.97660339097</v>
      </c>
      <c r="AK27" s="7">
        <f t="shared" si="20"/>
        <v>0.47932637752506763</v>
      </c>
      <c r="AM27">
        <v>62</v>
      </c>
    </row>
    <row r="28" spans="2:39" x14ac:dyDescent="0.65">
      <c r="B28" s="12"/>
      <c r="C28">
        <f t="shared" ref="C28:C29" si="50">C$26</f>
        <v>270</v>
      </c>
      <c r="D28">
        <f t="shared" si="48"/>
        <v>44550</v>
      </c>
      <c r="E28">
        <f t="shared" si="48"/>
        <v>44550000</v>
      </c>
      <c r="F28">
        <f t="shared" si="48"/>
        <v>11230</v>
      </c>
      <c r="G28">
        <f t="shared" si="48"/>
        <v>205</v>
      </c>
      <c r="H28">
        <f t="shared" si="48"/>
        <v>46800</v>
      </c>
      <c r="I28">
        <f t="shared" si="48"/>
        <v>468000000</v>
      </c>
      <c r="J28">
        <f t="shared" si="48"/>
        <v>1870</v>
      </c>
      <c r="K28">
        <f t="shared" si="48"/>
        <v>1870000</v>
      </c>
      <c r="L28">
        <f t="shared" si="48"/>
        <v>235</v>
      </c>
      <c r="M28">
        <f t="shared" si="1"/>
        <v>0.23499999999999999</v>
      </c>
      <c r="N28" s="4">
        <f t="shared" si="2"/>
        <v>439450</v>
      </c>
      <c r="O28" s="13" t="s">
        <v>2</v>
      </c>
      <c r="P28">
        <f>P$8</f>
        <v>15390</v>
      </c>
      <c r="Q28">
        <f t="shared" ref="Q28:S28" si="51">Q$8</f>
        <v>205</v>
      </c>
      <c r="R28">
        <f t="shared" si="51"/>
        <v>54700</v>
      </c>
      <c r="S28">
        <f t="shared" si="51"/>
        <v>547000000</v>
      </c>
      <c r="T28" s="2">
        <f t="shared" si="4"/>
        <v>3.5671289071208812E-2</v>
      </c>
      <c r="U28" s="2">
        <f t="shared" si="5"/>
        <v>0.22236119797095408</v>
      </c>
      <c r="V28" s="2">
        <f t="shared" si="6"/>
        <v>0.35914702581369246</v>
      </c>
      <c r="W28">
        <f t="shared" si="7"/>
        <v>0.61717951285585526</v>
      </c>
      <c r="X28">
        <f t="shared" si="8"/>
        <v>1.6202741328414023</v>
      </c>
      <c r="Z28" s="6">
        <f t="shared" si="9"/>
        <v>10</v>
      </c>
      <c r="AA28" s="2">
        <f t="shared" si="10"/>
        <v>16.202741328414024</v>
      </c>
      <c r="AB28" s="2">
        <f t="shared" si="11"/>
        <v>64810.965313656096</v>
      </c>
      <c r="AC28">
        <f t="shared" si="12"/>
        <v>0.14748200094130412</v>
      </c>
      <c r="AD28" s="2">
        <f t="shared" si="13"/>
        <v>20</v>
      </c>
      <c r="AE28" s="2">
        <f t="shared" si="14"/>
        <v>32.405482656828049</v>
      </c>
      <c r="AF28" s="2">
        <f t="shared" si="15"/>
        <v>129621.93062731219</v>
      </c>
      <c r="AG28">
        <f t="shared" si="16"/>
        <v>0.29496400188260824</v>
      </c>
      <c r="AH28" s="2">
        <f t="shared" si="17"/>
        <v>33.333333333333336</v>
      </c>
      <c r="AI28" s="2">
        <f t="shared" si="18"/>
        <v>54.009137761380082</v>
      </c>
      <c r="AJ28" s="2">
        <f t="shared" si="19"/>
        <v>216036.55104552032</v>
      </c>
      <c r="AK28" s="7">
        <f t="shared" si="20"/>
        <v>0.49160666980434709</v>
      </c>
      <c r="AM28">
        <v>63</v>
      </c>
    </row>
    <row r="29" spans="2:39" x14ac:dyDescent="0.65">
      <c r="B29" s="12"/>
      <c r="C29">
        <f t="shared" si="50"/>
        <v>270</v>
      </c>
      <c r="D29">
        <f t="shared" si="48"/>
        <v>44550</v>
      </c>
      <c r="E29">
        <f t="shared" si="48"/>
        <v>44550000</v>
      </c>
      <c r="F29">
        <f t="shared" si="48"/>
        <v>11230</v>
      </c>
      <c r="G29">
        <f t="shared" si="48"/>
        <v>205</v>
      </c>
      <c r="H29">
        <f t="shared" si="48"/>
        <v>46800</v>
      </c>
      <c r="I29">
        <f t="shared" si="48"/>
        <v>468000000</v>
      </c>
      <c r="J29">
        <f t="shared" si="48"/>
        <v>1870</v>
      </c>
      <c r="K29">
        <f t="shared" si="48"/>
        <v>1870000</v>
      </c>
      <c r="L29">
        <f t="shared" si="48"/>
        <v>235</v>
      </c>
      <c r="M29">
        <f t="shared" si="1"/>
        <v>0.23499999999999999</v>
      </c>
      <c r="N29" s="4">
        <f t="shared" si="2"/>
        <v>439450</v>
      </c>
      <c r="O29" s="13" t="s">
        <v>13</v>
      </c>
      <c r="P29">
        <f>P$9</f>
        <v>15920</v>
      </c>
      <c r="Q29">
        <f t="shared" ref="Q29:S29" si="52">Q$9</f>
        <v>205</v>
      </c>
      <c r="R29">
        <f t="shared" si="52"/>
        <v>68900</v>
      </c>
      <c r="S29">
        <f t="shared" si="52"/>
        <v>689000000</v>
      </c>
      <c r="T29" s="2">
        <f t="shared" si="4"/>
        <v>2.8319586534036604E-2</v>
      </c>
      <c r="U29" s="2">
        <f t="shared" si="5"/>
        <v>0.22236119797095408</v>
      </c>
      <c r="V29" s="2">
        <f t="shared" si="6"/>
        <v>0.35914702581369246</v>
      </c>
      <c r="W29">
        <f t="shared" si="7"/>
        <v>0.60982781031868316</v>
      </c>
      <c r="X29">
        <f t="shared" si="8"/>
        <v>1.6398071440484505</v>
      </c>
      <c r="Z29" s="6">
        <f t="shared" si="9"/>
        <v>10</v>
      </c>
      <c r="AA29" s="2">
        <f t="shared" si="10"/>
        <v>16.398071440484504</v>
      </c>
      <c r="AB29" s="2">
        <f t="shared" si="11"/>
        <v>65592.285761938008</v>
      </c>
      <c r="AC29">
        <f t="shared" si="12"/>
        <v>0.14925995167126638</v>
      </c>
      <c r="AD29" s="2">
        <f t="shared" si="13"/>
        <v>20</v>
      </c>
      <c r="AE29" s="2">
        <f t="shared" si="14"/>
        <v>32.796142880969008</v>
      </c>
      <c r="AF29" s="2">
        <f t="shared" si="15"/>
        <v>131184.57152387602</v>
      </c>
      <c r="AG29">
        <f t="shared" si="16"/>
        <v>0.29851990334253276</v>
      </c>
      <c r="AH29" s="2">
        <f t="shared" si="17"/>
        <v>33.333333333333336</v>
      </c>
      <c r="AI29" s="2">
        <f t="shared" si="18"/>
        <v>54.660238134948351</v>
      </c>
      <c r="AJ29" s="2">
        <f t="shared" si="19"/>
        <v>218640.95253979339</v>
      </c>
      <c r="AK29" s="7">
        <f t="shared" si="20"/>
        <v>0.49753317223755467</v>
      </c>
      <c r="AM29">
        <v>64</v>
      </c>
    </row>
    <row r="30" spans="2:39" x14ac:dyDescent="0.65">
      <c r="B30" s="12" t="s">
        <v>9</v>
      </c>
      <c r="C30" s="1">
        <v>349</v>
      </c>
      <c r="D30">
        <f t="shared" si="22"/>
        <v>57585</v>
      </c>
      <c r="E30">
        <f>D30*1000</f>
        <v>57585000</v>
      </c>
      <c r="F30" s="1">
        <v>11780</v>
      </c>
      <c r="G30" s="1">
        <v>205</v>
      </c>
      <c r="H30" s="1">
        <v>66600</v>
      </c>
      <c r="I30">
        <f>H30*10000</f>
        <v>666000000</v>
      </c>
      <c r="J30" s="1">
        <v>2240</v>
      </c>
      <c r="K30">
        <f>J30*1000</f>
        <v>2240000</v>
      </c>
      <c r="L30" s="1">
        <v>235</v>
      </c>
      <c r="M30">
        <f t="shared" si="1"/>
        <v>0.23499999999999999</v>
      </c>
      <c r="N30" s="4">
        <f t="shared" si="2"/>
        <v>526400</v>
      </c>
      <c r="O30" s="13" t="s">
        <v>0</v>
      </c>
      <c r="P30">
        <f>P$6</f>
        <v>11850</v>
      </c>
      <c r="Q30">
        <f t="shared" ref="Q30:S30" si="53">Q$6</f>
        <v>205</v>
      </c>
      <c r="R30">
        <f t="shared" si="53"/>
        <v>20200</v>
      </c>
      <c r="S30">
        <f t="shared" si="53"/>
        <v>202000000</v>
      </c>
      <c r="T30" s="2">
        <f t="shared" si="4"/>
        <v>9.6595025356194159E-2</v>
      </c>
      <c r="U30" s="2">
        <f t="shared" si="5"/>
        <v>0.15625381479040015</v>
      </c>
      <c r="V30" s="2">
        <f t="shared" si="6"/>
        <v>0.27785013458365893</v>
      </c>
      <c r="W30">
        <f t="shared" si="7"/>
        <v>0.53069897473025329</v>
      </c>
      <c r="X30">
        <f t="shared" si="8"/>
        <v>1.8843073900948946</v>
      </c>
      <c r="Z30" s="6">
        <f t="shared" si="9"/>
        <v>10</v>
      </c>
      <c r="AA30" s="2">
        <f t="shared" si="10"/>
        <v>18.843073900948944</v>
      </c>
      <c r="AB30" s="2">
        <f t="shared" si="11"/>
        <v>75372.295603795777</v>
      </c>
      <c r="AC30">
        <f t="shared" si="12"/>
        <v>0.14318445213487041</v>
      </c>
      <c r="AD30" s="2">
        <f t="shared" si="13"/>
        <v>20</v>
      </c>
      <c r="AE30" s="2">
        <f t="shared" si="14"/>
        <v>37.686147801897889</v>
      </c>
      <c r="AF30" s="2">
        <f t="shared" si="15"/>
        <v>150744.59120759155</v>
      </c>
      <c r="AG30">
        <f t="shared" si="16"/>
        <v>0.28636890426974082</v>
      </c>
      <c r="AH30" s="2">
        <f t="shared" si="17"/>
        <v>33.333333333333336</v>
      </c>
      <c r="AI30" s="2">
        <f t="shared" si="18"/>
        <v>62.81024633649649</v>
      </c>
      <c r="AJ30" s="2">
        <f t="shared" si="19"/>
        <v>251240.98534598597</v>
      </c>
      <c r="AK30" s="7">
        <f t="shared" si="20"/>
        <v>0.47728150711623474</v>
      </c>
      <c r="AM30">
        <v>71</v>
      </c>
    </row>
    <row r="31" spans="2:39" x14ac:dyDescent="0.65">
      <c r="B31" s="12"/>
      <c r="C31">
        <f>C$30</f>
        <v>349</v>
      </c>
      <c r="D31">
        <f t="shared" ref="D31:L33" si="54">D$30</f>
        <v>57585</v>
      </c>
      <c r="E31">
        <f t="shared" si="54"/>
        <v>57585000</v>
      </c>
      <c r="F31">
        <f t="shared" si="54"/>
        <v>11780</v>
      </c>
      <c r="G31">
        <f t="shared" si="54"/>
        <v>205</v>
      </c>
      <c r="H31">
        <f t="shared" si="54"/>
        <v>66600</v>
      </c>
      <c r="I31">
        <f t="shared" si="54"/>
        <v>666000000</v>
      </c>
      <c r="J31">
        <f t="shared" si="54"/>
        <v>2240</v>
      </c>
      <c r="K31">
        <f t="shared" si="54"/>
        <v>2240000</v>
      </c>
      <c r="L31">
        <f t="shared" si="54"/>
        <v>235</v>
      </c>
      <c r="M31">
        <f t="shared" si="1"/>
        <v>0.23499999999999999</v>
      </c>
      <c r="N31" s="4">
        <f t="shared" si="2"/>
        <v>526400</v>
      </c>
      <c r="O31" s="13" t="s">
        <v>1</v>
      </c>
      <c r="P31">
        <f>P$7</f>
        <v>13330</v>
      </c>
      <c r="Q31">
        <f t="shared" ref="Q31:S31" si="55">Q$7</f>
        <v>205</v>
      </c>
      <c r="R31">
        <f t="shared" si="55"/>
        <v>37900</v>
      </c>
      <c r="S31">
        <f t="shared" si="55"/>
        <v>379000000</v>
      </c>
      <c r="T31" s="2">
        <f t="shared" si="4"/>
        <v>5.1483364437866018E-2</v>
      </c>
      <c r="U31" s="2">
        <f t="shared" si="5"/>
        <v>0.15625381479040015</v>
      </c>
      <c r="V31" s="2">
        <f t="shared" si="6"/>
        <v>0.27785013458365893</v>
      </c>
      <c r="W31">
        <f t="shared" si="7"/>
        <v>0.4855873138119251</v>
      </c>
      <c r="X31">
        <f t="shared" si="8"/>
        <v>2.0593618728419134</v>
      </c>
      <c r="Z31" s="6">
        <f t="shared" si="9"/>
        <v>10</v>
      </c>
      <c r="AA31" s="2">
        <f t="shared" si="10"/>
        <v>20.593618728419134</v>
      </c>
      <c r="AB31" s="2">
        <f t="shared" si="11"/>
        <v>82374.474913676531</v>
      </c>
      <c r="AC31">
        <f t="shared" si="12"/>
        <v>0.15648646450166515</v>
      </c>
      <c r="AD31" s="2">
        <f t="shared" si="13"/>
        <v>20</v>
      </c>
      <c r="AE31" s="2">
        <f t="shared" si="14"/>
        <v>41.187237456838268</v>
      </c>
      <c r="AF31" s="2">
        <f t="shared" si="15"/>
        <v>164748.94982735306</v>
      </c>
      <c r="AG31">
        <f t="shared" si="16"/>
        <v>0.31297292900333029</v>
      </c>
      <c r="AH31" s="2">
        <f t="shared" si="17"/>
        <v>33.333333333333336</v>
      </c>
      <c r="AI31" s="2">
        <f t="shared" si="18"/>
        <v>68.645395761397111</v>
      </c>
      <c r="AJ31" s="2">
        <f t="shared" si="19"/>
        <v>274581.58304558846</v>
      </c>
      <c r="AK31" s="7">
        <f t="shared" si="20"/>
        <v>0.52162154833888386</v>
      </c>
      <c r="AM31">
        <v>72</v>
      </c>
    </row>
    <row r="32" spans="2:39" x14ac:dyDescent="0.65">
      <c r="B32" s="12"/>
      <c r="C32">
        <f t="shared" ref="C32:C33" si="56">C$30</f>
        <v>349</v>
      </c>
      <c r="D32">
        <f t="shared" si="54"/>
        <v>57585</v>
      </c>
      <c r="E32">
        <f t="shared" si="54"/>
        <v>57585000</v>
      </c>
      <c r="F32">
        <f t="shared" si="54"/>
        <v>11780</v>
      </c>
      <c r="G32">
        <f t="shared" si="54"/>
        <v>205</v>
      </c>
      <c r="H32">
        <f t="shared" si="54"/>
        <v>66600</v>
      </c>
      <c r="I32">
        <f t="shared" si="54"/>
        <v>666000000</v>
      </c>
      <c r="J32">
        <f t="shared" si="54"/>
        <v>2240</v>
      </c>
      <c r="K32">
        <f t="shared" si="54"/>
        <v>2240000</v>
      </c>
      <c r="L32">
        <f t="shared" si="54"/>
        <v>235</v>
      </c>
      <c r="M32">
        <f t="shared" si="1"/>
        <v>0.23499999999999999</v>
      </c>
      <c r="N32" s="4">
        <f t="shared" si="2"/>
        <v>526400</v>
      </c>
      <c r="O32" s="13" t="s">
        <v>2</v>
      </c>
      <c r="P32">
        <f>P$8</f>
        <v>15390</v>
      </c>
      <c r="Q32">
        <f t="shared" ref="Q32:S32" si="57">Q$8</f>
        <v>205</v>
      </c>
      <c r="R32">
        <f t="shared" si="57"/>
        <v>54700</v>
      </c>
      <c r="S32">
        <f t="shared" si="57"/>
        <v>547000000</v>
      </c>
      <c r="T32" s="2">
        <f t="shared" si="4"/>
        <v>3.5671289071208812E-2</v>
      </c>
      <c r="U32" s="2">
        <f t="shared" si="5"/>
        <v>0.15625381479040015</v>
      </c>
      <c r="V32" s="2">
        <f t="shared" si="6"/>
        <v>0.27785013458365893</v>
      </c>
      <c r="W32">
        <f t="shared" si="7"/>
        <v>0.46977523844526792</v>
      </c>
      <c r="X32">
        <f t="shared" si="8"/>
        <v>2.1286775422849518</v>
      </c>
      <c r="Z32" s="6">
        <f t="shared" si="9"/>
        <v>10</v>
      </c>
      <c r="AA32" s="2">
        <f t="shared" si="10"/>
        <v>21.286775422849516</v>
      </c>
      <c r="AB32" s="2">
        <f t="shared" si="11"/>
        <v>85147.101691398057</v>
      </c>
      <c r="AC32">
        <f t="shared" si="12"/>
        <v>0.16175361263563462</v>
      </c>
      <c r="AD32" s="2">
        <f t="shared" si="13"/>
        <v>20</v>
      </c>
      <c r="AE32" s="2">
        <f t="shared" si="14"/>
        <v>42.573550845699032</v>
      </c>
      <c r="AF32" s="2">
        <f t="shared" si="15"/>
        <v>170294.20338279611</v>
      </c>
      <c r="AG32">
        <f t="shared" si="16"/>
        <v>0.32350722527126924</v>
      </c>
      <c r="AH32" s="2">
        <f t="shared" si="17"/>
        <v>33.333333333333336</v>
      </c>
      <c r="AI32" s="2">
        <f t="shared" si="18"/>
        <v>70.955918076165062</v>
      </c>
      <c r="AJ32" s="2">
        <f t="shared" si="19"/>
        <v>283823.67230466026</v>
      </c>
      <c r="AK32" s="7">
        <f t="shared" si="20"/>
        <v>0.53917870878544882</v>
      </c>
      <c r="AM32">
        <v>73</v>
      </c>
    </row>
    <row r="33" spans="2:39" x14ac:dyDescent="0.65">
      <c r="B33" s="12"/>
      <c r="C33">
        <f t="shared" si="56"/>
        <v>349</v>
      </c>
      <c r="D33">
        <f t="shared" si="54"/>
        <v>57585</v>
      </c>
      <c r="E33">
        <f t="shared" si="54"/>
        <v>57585000</v>
      </c>
      <c r="F33">
        <f t="shared" si="54"/>
        <v>11780</v>
      </c>
      <c r="G33">
        <f t="shared" si="54"/>
        <v>205</v>
      </c>
      <c r="H33">
        <f t="shared" si="54"/>
        <v>66600</v>
      </c>
      <c r="I33">
        <f t="shared" si="54"/>
        <v>666000000</v>
      </c>
      <c r="J33">
        <f t="shared" si="54"/>
        <v>2240</v>
      </c>
      <c r="K33">
        <f t="shared" si="54"/>
        <v>2240000</v>
      </c>
      <c r="L33">
        <f t="shared" si="54"/>
        <v>235</v>
      </c>
      <c r="M33">
        <f t="shared" si="1"/>
        <v>0.23499999999999999</v>
      </c>
      <c r="N33" s="4">
        <f t="shared" si="2"/>
        <v>526400</v>
      </c>
      <c r="O33" s="13" t="s">
        <v>13</v>
      </c>
      <c r="P33">
        <f>P$9</f>
        <v>15920</v>
      </c>
      <c r="Q33">
        <f t="shared" ref="Q33:S33" si="58">Q$9</f>
        <v>205</v>
      </c>
      <c r="R33">
        <f t="shared" si="58"/>
        <v>68900</v>
      </c>
      <c r="S33">
        <f t="shared" si="58"/>
        <v>689000000</v>
      </c>
      <c r="T33" s="2">
        <f t="shared" si="4"/>
        <v>2.8319586534036604E-2</v>
      </c>
      <c r="U33" s="2">
        <f t="shared" si="5"/>
        <v>0.15625381479040015</v>
      </c>
      <c r="V33" s="2">
        <f t="shared" si="6"/>
        <v>0.27785013458365893</v>
      </c>
      <c r="W33">
        <f t="shared" si="7"/>
        <v>0.46242353590809571</v>
      </c>
      <c r="X33">
        <f t="shared" si="8"/>
        <v>2.1625196867115015</v>
      </c>
      <c r="Z33" s="6">
        <f t="shared" si="9"/>
        <v>10</v>
      </c>
      <c r="AA33" s="2">
        <f t="shared" si="10"/>
        <v>21.625196867115019</v>
      </c>
      <c r="AB33" s="2">
        <f t="shared" si="11"/>
        <v>86500.787468460068</v>
      </c>
      <c r="AC33">
        <f t="shared" si="12"/>
        <v>0.16432520415740895</v>
      </c>
      <c r="AD33" s="2">
        <f t="shared" si="13"/>
        <v>20</v>
      </c>
      <c r="AE33" s="2">
        <f t="shared" si="14"/>
        <v>43.250393734230038</v>
      </c>
      <c r="AF33" s="2">
        <f t="shared" si="15"/>
        <v>173001.57493692014</v>
      </c>
      <c r="AG33">
        <f t="shared" si="16"/>
        <v>0.3286504083148179</v>
      </c>
      <c r="AH33" s="2">
        <f t="shared" si="17"/>
        <v>33.333333333333336</v>
      </c>
      <c r="AI33" s="2">
        <f t="shared" si="18"/>
        <v>72.08398955705006</v>
      </c>
      <c r="AJ33" s="2">
        <f t="shared" si="19"/>
        <v>288335.95822820027</v>
      </c>
      <c r="AK33" s="7">
        <f t="shared" si="20"/>
        <v>0.54775068052469655</v>
      </c>
      <c r="AM33">
        <v>74</v>
      </c>
    </row>
    <row r="34" spans="2:39" x14ac:dyDescent="0.65">
      <c r="B34" s="12" t="s">
        <v>10</v>
      </c>
      <c r="C34" s="1">
        <v>349</v>
      </c>
      <c r="D34">
        <f t="shared" si="22"/>
        <v>57585</v>
      </c>
      <c r="E34">
        <f>D34*1000</f>
        <v>57585000</v>
      </c>
      <c r="F34" s="1">
        <v>13170</v>
      </c>
      <c r="G34" s="1">
        <v>205</v>
      </c>
      <c r="H34" s="1">
        <v>75600</v>
      </c>
      <c r="I34">
        <f>H34*10000</f>
        <v>756000000</v>
      </c>
      <c r="J34" s="1">
        <v>2520</v>
      </c>
      <c r="K34">
        <f>J34*1000</f>
        <v>2520000</v>
      </c>
      <c r="L34" s="1">
        <v>235</v>
      </c>
      <c r="M34">
        <f t="shared" si="1"/>
        <v>0.23499999999999999</v>
      </c>
      <c r="N34" s="4">
        <f t="shared" si="2"/>
        <v>592200</v>
      </c>
      <c r="O34" s="13" t="s">
        <v>0</v>
      </c>
      <c r="P34">
        <f>P$6</f>
        <v>11850</v>
      </c>
      <c r="Q34">
        <f t="shared" ref="Q34:S34" si="59">Q$6</f>
        <v>205</v>
      </c>
      <c r="R34">
        <f t="shared" si="59"/>
        <v>20200</v>
      </c>
      <c r="S34">
        <f t="shared" si="59"/>
        <v>202000000</v>
      </c>
      <c r="T34" s="2">
        <f t="shared" si="4"/>
        <v>9.6595025356194159E-2</v>
      </c>
      <c r="U34" s="2">
        <f t="shared" si="5"/>
        <v>0.13765217017249537</v>
      </c>
      <c r="V34" s="2">
        <f t="shared" si="6"/>
        <v>0.27785013458365893</v>
      </c>
      <c r="W34">
        <f t="shared" si="7"/>
        <v>0.51209733011234848</v>
      </c>
      <c r="X34">
        <f t="shared" si="8"/>
        <v>1.9527537856536199</v>
      </c>
      <c r="Z34" s="6">
        <f t="shared" si="9"/>
        <v>10</v>
      </c>
      <c r="AA34" s="2">
        <f t="shared" si="10"/>
        <v>19.527537856536199</v>
      </c>
      <c r="AB34" s="2">
        <f t="shared" si="11"/>
        <v>78110.151426144803</v>
      </c>
      <c r="AC34">
        <f t="shared" si="12"/>
        <v>0.1318982631309436</v>
      </c>
      <c r="AD34" s="2">
        <f t="shared" si="13"/>
        <v>20</v>
      </c>
      <c r="AE34" s="2">
        <f t="shared" si="14"/>
        <v>39.055075713072398</v>
      </c>
      <c r="AF34" s="2">
        <f t="shared" si="15"/>
        <v>156220.30285228961</v>
      </c>
      <c r="AG34">
        <f t="shared" si="16"/>
        <v>0.26379652626188721</v>
      </c>
      <c r="AH34" s="2">
        <f t="shared" si="17"/>
        <v>33.333333333333336</v>
      </c>
      <c r="AI34" s="2">
        <f t="shared" si="18"/>
        <v>65.091792855120673</v>
      </c>
      <c r="AJ34" s="2">
        <f t="shared" si="19"/>
        <v>260367.17142048269</v>
      </c>
      <c r="AK34" s="7">
        <f t="shared" si="20"/>
        <v>0.43966087710314539</v>
      </c>
      <c r="AM34">
        <v>81</v>
      </c>
    </row>
    <row r="35" spans="2:39" x14ac:dyDescent="0.65">
      <c r="B35" s="12"/>
      <c r="C35">
        <f>C$34</f>
        <v>349</v>
      </c>
      <c r="D35">
        <f t="shared" ref="D35:L37" si="60">D$34</f>
        <v>57585</v>
      </c>
      <c r="E35">
        <f t="shared" si="60"/>
        <v>57585000</v>
      </c>
      <c r="F35">
        <f t="shared" si="60"/>
        <v>13170</v>
      </c>
      <c r="G35">
        <f t="shared" si="60"/>
        <v>205</v>
      </c>
      <c r="H35">
        <f t="shared" si="60"/>
        <v>75600</v>
      </c>
      <c r="I35">
        <f t="shared" si="60"/>
        <v>756000000</v>
      </c>
      <c r="J35">
        <f t="shared" si="60"/>
        <v>2520</v>
      </c>
      <c r="K35">
        <f t="shared" si="60"/>
        <v>2520000</v>
      </c>
      <c r="L35">
        <f t="shared" si="60"/>
        <v>235</v>
      </c>
      <c r="M35">
        <f t="shared" si="1"/>
        <v>0.23499999999999999</v>
      </c>
      <c r="N35" s="4">
        <f t="shared" si="2"/>
        <v>592200</v>
      </c>
      <c r="O35" s="13" t="s">
        <v>1</v>
      </c>
      <c r="P35">
        <f>P$7</f>
        <v>13330</v>
      </c>
      <c r="Q35">
        <f t="shared" ref="Q35:S35" si="61">Q$7</f>
        <v>205</v>
      </c>
      <c r="R35">
        <f t="shared" si="61"/>
        <v>37900</v>
      </c>
      <c r="S35">
        <f t="shared" si="61"/>
        <v>379000000</v>
      </c>
      <c r="T35" s="2">
        <f t="shared" si="4"/>
        <v>5.1483364437866018E-2</v>
      </c>
      <c r="U35" s="2">
        <f t="shared" si="5"/>
        <v>0.13765217017249537</v>
      </c>
      <c r="V35" s="2">
        <f t="shared" si="6"/>
        <v>0.27785013458365893</v>
      </c>
      <c r="W35">
        <f t="shared" si="7"/>
        <v>0.46698566919402029</v>
      </c>
      <c r="X35">
        <f t="shared" si="8"/>
        <v>2.1413933359580812</v>
      </c>
      <c r="Z35" s="6">
        <f t="shared" si="9"/>
        <v>10</v>
      </c>
      <c r="AA35" s="2">
        <f t="shared" si="10"/>
        <v>21.41393335958081</v>
      </c>
      <c r="AB35" s="2">
        <f t="shared" si="11"/>
        <v>85655.733438323237</v>
      </c>
      <c r="AC35">
        <f t="shared" si="12"/>
        <v>0.14463987409375759</v>
      </c>
      <c r="AD35" s="2">
        <f t="shared" si="13"/>
        <v>20</v>
      </c>
      <c r="AE35" s="2">
        <f t="shared" si="14"/>
        <v>42.827866719161619</v>
      </c>
      <c r="AF35" s="2">
        <f t="shared" si="15"/>
        <v>171311.46687664647</v>
      </c>
      <c r="AG35">
        <f t="shared" si="16"/>
        <v>0.28927974818751517</v>
      </c>
      <c r="AH35" s="2">
        <f t="shared" si="17"/>
        <v>33.333333333333336</v>
      </c>
      <c r="AI35" s="2">
        <f t="shared" si="18"/>
        <v>71.379777865269375</v>
      </c>
      <c r="AJ35" s="2">
        <f t="shared" si="19"/>
        <v>285519.11146107753</v>
      </c>
      <c r="AK35" s="7">
        <f t="shared" si="20"/>
        <v>0.4821329136458587</v>
      </c>
      <c r="AM35">
        <v>82</v>
      </c>
    </row>
    <row r="36" spans="2:39" x14ac:dyDescent="0.65">
      <c r="B36" s="12"/>
      <c r="C36">
        <f t="shared" ref="C36:C37" si="62">C$34</f>
        <v>349</v>
      </c>
      <c r="D36">
        <f t="shared" si="60"/>
        <v>57585</v>
      </c>
      <c r="E36">
        <f t="shared" si="60"/>
        <v>57585000</v>
      </c>
      <c r="F36">
        <f t="shared" si="60"/>
        <v>13170</v>
      </c>
      <c r="G36">
        <f t="shared" si="60"/>
        <v>205</v>
      </c>
      <c r="H36">
        <f t="shared" si="60"/>
        <v>75600</v>
      </c>
      <c r="I36">
        <f t="shared" si="60"/>
        <v>756000000</v>
      </c>
      <c r="J36">
        <f t="shared" si="60"/>
        <v>2520</v>
      </c>
      <c r="K36">
        <f t="shared" si="60"/>
        <v>2520000</v>
      </c>
      <c r="L36">
        <f t="shared" si="60"/>
        <v>235</v>
      </c>
      <c r="M36">
        <f t="shared" si="1"/>
        <v>0.23499999999999999</v>
      </c>
      <c r="N36" s="4">
        <f t="shared" si="2"/>
        <v>592200</v>
      </c>
      <c r="O36" s="13" t="s">
        <v>2</v>
      </c>
      <c r="P36">
        <f>P$8</f>
        <v>15390</v>
      </c>
      <c r="Q36">
        <f t="shared" ref="Q36:S36" si="63">Q$8</f>
        <v>205</v>
      </c>
      <c r="R36">
        <f t="shared" si="63"/>
        <v>54700</v>
      </c>
      <c r="S36">
        <f t="shared" si="63"/>
        <v>547000000</v>
      </c>
      <c r="T36" s="2">
        <f t="shared" si="4"/>
        <v>3.5671289071208812E-2</v>
      </c>
      <c r="U36" s="2">
        <f t="shared" si="5"/>
        <v>0.13765217017249537</v>
      </c>
      <c r="V36" s="2">
        <f t="shared" si="6"/>
        <v>0.27785013458365893</v>
      </c>
      <c r="W36">
        <f t="shared" si="7"/>
        <v>0.45117359382736311</v>
      </c>
      <c r="X36">
        <f t="shared" si="8"/>
        <v>2.216441772482455</v>
      </c>
      <c r="Z36" s="6">
        <f t="shared" si="9"/>
        <v>10</v>
      </c>
      <c r="AA36" s="2">
        <f t="shared" si="10"/>
        <v>22.164417724824553</v>
      </c>
      <c r="AB36" s="2">
        <f t="shared" si="11"/>
        <v>88657.670899298217</v>
      </c>
      <c r="AC36">
        <f t="shared" si="12"/>
        <v>0.14970900185629554</v>
      </c>
      <c r="AD36" s="2">
        <f t="shared" si="13"/>
        <v>20</v>
      </c>
      <c r="AE36" s="2">
        <f t="shared" si="14"/>
        <v>44.328835449649105</v>
      </c>
      <c r="AF36" s="2">
        <f t="shared" si="15"/>
        <v>177315.34179859643</v>
      </c>
      <c r="AG36">
        <f t="shared" si="16"/>
        <v>0.29941800371259109</v>
      </c>
      <c r="AH36" s="2">
        <f t="shared" si="17"/>
        <v>33.333333333333336</v>
      </c>
      <c r="AI36" s="2">
        <f t="shared" si="18"/>
        <v>73.881392416081852</v>
      </c>
      <c r="AJ36" s="2">
        <f t="shared" si="19"/>
        <v>295525.56966432743</v>
      </c>
      <c r="AK36" s="7">
        <f t="shared" si="20"/>
        <v>0.49903000618765186</v>
      </c>
      <c r="AM36">
        <v>83</v>
      </c>
    </row>
    <row r="37" spans="2:39" ht="18.899999999999999" thickBot="1" x14ac:dyDescent="0.7">
      <c r="B37" s="12"/>
      <c r="C37">
        <f t="shared" si="62"/>
        <v>349</v>
      </c>
      <c r="D37">
        <f t="shared" si="60"/>
        <v>57585</v>
      </c>
      <c r="E37">
        <f t="shared" si="60"/>
        <v>57585000</v>
      </c>
      <c r="F37">
        <f t="shared" si="60"/>
        <v>13170</v>
      </c>
      <c r="G37">
        <f t="shared" si="60"/>
        <v>205</v>
      </c>
      <c r="H37">
        <f t="shared" si="60"/>
        <v>75600</v>
      </c>
      <c r="I37">
        <f t="shared" si="60"/>
        <v>756000000</v>
      </c>
      <c r="J37">
        <f t="shared" si="60"/>
        <v>2520</v>
      </c>
      <c r="K37">
        <f t="shared" si="60"/>
        <v>2520000</v>
      </c>
      <c r="L37">
        <f t="shared" si="60"/>
        <v>235</v>
      </c>
      <c r="M37">
        <f t="shared" si="1"/>
        <v>0.23499999999999999</v>
      </c>
      <c r="N37" s="5">
        <f t="shared" si="2"/>
        <v>592200</v>
      </c>
      <c r="O37" s="13" t="s">
        <v>13</v>
      </c>
      <c r="P37">
        <f>P$9</f>
        <v>15920</v>
      </c>
      <c r="Q37">
        <f t="shared" ref="Q37:S37" si="64">Q$9</f>
        <v>205</v>
      </c>
      <c r="R37">
        <f t="shared" si="64"/>
        <v>68900</v>
      </c>
      <c r="S37">
        <f t="shared" si="64"/>
        <v>689000000</v>
      </c>
      <c r="T37" s="2">
        <f t="shared" si="4"/>
        <v>2.8319586534036604E-2</v>
      </c>
      <c r="U37" s="2">
        <f t="shared" si="5"/>
        <v>0.13765217017249537</v>
      </c>
      <c r="V37" s="2">
        <f t="shared" si="6"/>
        <v>0.27785013458365893</v>
      </c>
      <c r="W37">
        <f t="shared" si="7"/>
        <v>0.4438218912901909</v>
      </c>
      <c r="X37">
        <f t="shared" si="8"/>
        <v>2.2531560962281478</v>
      </c>
      <c r="Z37" s="8">
        <f t="shared" si="9"/>
        <v>10</v>
      </c>
      <c r="AA37" s="9">
        <f t="shared" si="10"/>
        <v>22.531560962281478</v>
      </c>
      <c r="AB37" s="9">
        <f t="shared" si="11"/>
        <v>90126.243849125909</v>
      </c>
      <c r="AC37" s="10">
        <f t="shared" si="12"/>
        <v>0.15218886161622072</v>
      </c>
      <c r="AD37" s="9">
        <f t="shared" si="13"/>
        <v>20</v>
      </c>
      <c r="AE37" s="9">
        <f t="shared" si="14"/>
        <v>45.063121924562957</v>
      </c>
      <c r="AF37" s="9">
        <f t="shared" si="15"/>
        <v>180252.48769825182</v>
      </c>
      <c r="AG37" s="10">
        <f t="shared" si="16"/>
        <v>0.30437772323244144</v>
      </c>
      <c r="AH37" s="9">
        <f t="shared" si="17"/>
        <v>33.333333333333336</v>
      </c>
      <c r="AI37" s="9">
        <f t="shared" si="18"/>
        <v>75.105203207604944</v>
      </c>
      <c r="AJ37" s="9">
        <f t="shared" si="19"/>
        <v>300420.8128304198</v>
      </c>
      <c r="AK37" s="11">
        <f t="shared" si="20"/>
        <v>0.50729620538740261</v>
      </c>
      <c r="AM37">
        <v>84</v>
      </c>
    </row>
  </sheetData>
  <mergeCells count="3">
    <mergeCell ref="Z4:AC4"/>
    <mergeCell ref="AD4:AG4"/>
    <mergeCell ref="AH4:AK4"/>
  </mergeCells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8EFF-F964-4785-8700-446EBDF9A99A}">
  <dimension ref="B2:AM37"/>
  <sheetViews>
    <sheetView topLeftCell="N1" zoomScale="50" zoomScaleNormal="50" workbookViewId="0">
      <selection activeCell="C4" sqref="C4"/>
    </sheetView>
  </sheetViews>
  <sheetFormatPr defaultRowHeight="18.45" x14ac:dyDescent="0.65"/>
  <cols>
    <col min="2" max="38" width="12.640625" customWidth="1"/>
  </cols>
  <sheetData>
    <row r="2" spans="2:39" x14ac:dyDescent="0.65">
      <c r="B2" t="s">
        <v>15</v>
      </c>
      <c r="C2">
        <v>6000</v>
      </c>
      <c r="E2" t="s">
        <v>29</v>
      </c>
      <c r="Z2" t="s">
        <v>45</v>
      </c>
    </row>
    <row r="3" spans="2:39" ht="18.899999999999999" thickBot="1" x14ac:dyDescent="0.7">
      <c r="B3" t="s">
        <v>14</v>
      </c>
      <c r="C3">
        <v>4000</v>
      </c>
    </row>
    <row r="4" spans="2:39" ht="18.899999999999999" thickBot="1" x14ac:dyDescent="0.7">
      <c r="Z4" s="14" t="s">
        <v>42</v>
      </c>
      <c r="AA4" s="15"/>
      <c r="AB4" s="15"/>
      <c r="AC4" s="15"/>
      <c r="AD4" s="15" t="s">
        <v>43</v>
      </c>
      <c r="AE4" s="15"/>
      <c r="AF4" s="15"/>
      <c r="AG4" s="15"/>
      <c r="AH4" s="15" t="s">
        <v>44</v>
      </c>
      <c r="AI4" s="15"/>
      <c r="AJ4" s="15"/>
      <c r="AK4" s="16"/>
    </row>
    <row r="5" spans="2:39" x14ac:dyDescent="0.65">
      <c r="B5" s="12" t="s">
        <v>31</v>
      </c>
      <c r="C5" t="s">
        <v>11</v>
      </c>
      <c r="D5" t="s">
        <v>12</v>
      </c>
      <c r="E5" t="s">
        <v>28</v>
      </c>
      <c r="F5" t="s">
        <v>21</v>
      </c>
      <c r="G5" t="s">
        <v>16</v>
      </c>
      <c r="H5" t="s">
        <v>22</v>
      </c>
      <c r="I5" t="s">
        <v>17</v>
      </c>
      <c r="J5" t="s">
        <v>33</v>
      </c>
      <c r="K5" t="s">
        <v>34</v>
      </c>
      <c r="L5" t="s">
        <v>35</v>
      </c>
      <c r="M5" t="s">
        <v>36</v>
      </c>
      <c r="N5" s="3" t="s">
        <v>37</v>
      </c>
      <c r="O5" s="13" t="s">
        <v>30</v>
      </c>
      <c r="P5" t="s">
        <v>20</v>
      </c>
      <c r="Q5" t="s">
        <v>18</v>
      </c>
      <c r="R5" t="s">
        <v>23</v>
      </c>
      <c r="S5" t="s">
        <v>19</v>
      </c>
      <c r="T5" s="2" t="s">
        <v>24</v>
      </c>
      <c r="U5" s="2" t="s">
        <v>25</v>
      </c>
      <c r="V5" s="2" t="s">
        <v>26</v>
      </c>
      <c r="W5" t="s">
        <v>27</v>
      </c>
      <c r="X5" t="s">
        <v>32</v>
      </c>
      <c r="Z5" s="6" t="s">
        <v>39</v>
      </c>
      <c r="AA5" s="2" t="s">
        <v>40</v>
      </c>
      <c r="AB5" s="2" t="s">
        <v>41</v>
      </c>
      <c r="AC5" t="s">
        <v>38</v>
      </c>
      <c r="AD5" s="2" t="s">
        <v>39</v>
      </c>
      <c r="AE5" s="2" t="s">
        <v>40</v>
      </c>
      <c r="AF5" s="2" t="s">
        <v>41</v>
      </c>
      <c r="AG5" t="s">
        <v>38</v>
      </c>
      <c r="AH5" s="2" t="s">
        <v>39</v>
      </c>
      <c r="AI5" s="2" t="s">
        <v>40</v>
      </c>
      <c r="AJ5" s="2" t="s">
        <v>41</v>
      </c>
      <c r="AK5" s="7" t="s">
        <v>38</v>
      </c>
      <c r="AM5" s="17" t="s">
        <v>46</v>
      </c>
    </row>
    <row r="6" spans="2:39" x14ac:dyDescent="0.65">
      <c r="B6" s="12" t="s">
        <v>3</v>
      </c>
      <c r="C6" s="1">
        <v>167</v>
      </c>
      <c r="D6">
        <f>165*C6</f>
        <v>27555</v>
      </c>
      <c r="E6">
        <f>D6*1000</f>
        <v>27555000</v>
      </c>
      <c r="F6" s="1">
        <v>7141</v>
      </c>
      <c r="G6" s="1">
        <v>205</v>
      </c>
      <c r="H6" s="1">
        <v>19800</v>
      </c>
      <c r="I6">
        <f>H6*10000</f>
        <v>198000000</v>
      </c>
      <c r="J6" s="1">
        <v>999</v>
      </c>
      <c r="K6">
        <f>J6*1000</f>
        <v>999000</v>
      </c>
      <c r="L6" s="1">
        <v>235</v>
      </c>
      <c r="M6">
        <f>L6/1000</f>
        <v>0.23499999999999999</v>
      </c>
      <c r="N6" s="4">
        <f>K6*M6</f>
        <v>234765</v>
      </c>
      <c r="O6" s="13" t="s">
        <v>0</v>
      </c>
      <c r="P6" s="1">
        <v>11850</v>
      </c>
      <c r="Q6" s="1">
        <v>205</v>
      </c>
      <c r="R6" s="1">
        <v>20200</v>
      </c>
      <c r="S6">
        <f>R6*10000</f>
        <v>202000000</v>
      </c>
      <c r="T6" s="2">
        <f>($C$2^2*$C$3)/(48*Q6*S6)</f>
        <v>7.2446269017145612E-2</v>
      </c>
      <c r="U6" s="2">
        <f>($C$2^3)/(24*G6*I6)</f>
        <v>0.22172949002217296</v>
      </c>
      <c r="V6" s="2">
        <f>($C$2^2)/(4*E6)</f>
        <v>0.32661948829613502</v>
      </c>
      <c r="W6">
        <f>T6+U6+V6</f>
        <v>0.62079524733545366</v>
      </c>
      <c r="X6">
        <f>1/W6</f>
        <v>1.6108370743689646</v>
      </c>
      <c r="Z6" s="6">
        <f>$C$2/(400*2)</f>
        <v>7.5</v>
      </c>
      <c r="AA6" s="2">
        <f>Z6/$W6</f>
        <v>12.081278057767236</v>
      </c>
      <c r="AB6" s="2">
        <f>(AA6*$C$2)/2</f>
        <v>36243.834173301708</v>
      </c>
      <c r="AC6">
        <f>AB6/$N6</f>
        <v>0.15438346505357148</v>
      </c>
      <c r="AD6" s="2">
        <f>$C$2/(200*2)</f>
        <v>15</v>
      </c>
      <c r="AE6" s="2">
        <f>AD6/$W6</f>
        <v>24.162556115534471</v>
      </c>
      <c r="AF6" s="2">
        <f>(AE6*$C$2)/2</f>
        <v>72487.668346603416</v>
      </c>
      <c r="AG6">
        <f>AF6/$N6</f>
        <v>0.30876693010714296</v>
      </c>
      <c r="AH6" s="2">
        <f>$C$2/(120*2)</f>
        <v>25</v>
      </c>
      <c r="AI6" s="2">
        <f>AH6/$W6</f>
        <v>40.270926859224119</v>
      </c>
      <c r="AJ6" s="2">
        <f>(AI6*$C$2)/2</f>
        <v>120812.78057767235</v>
      </c>
      <c r="AK6" s="7">
        <f>AJ6/$N6</f>
        <v>0.51461155017857152</v>
      </c>
      <c r="AM6">
        <v>11</v>
      </c>
    </row>
    <row r="7" spans="2:39" x14ac:dyDescent="0.65">
      <c r="B7" s="12"/>
      <c r="C7">
        <f>C$6</f>
        <v>167</v>
      </c>
      <c r="D7">
        <f t="shared" ref="D7:L9" si="0">D$6</f>
        <v>27555</v>
      </c>
      <c r="E7">
        <f t="shared" si="0"/>
        <v>27555000</v>
      </c>
      <c r="F7">
        <f t="shared" si="0"/>
        <v>7141</v>
      </c>
      <c r="G7">
        <f t="shared" si="0"/>
        <v>205</v>
      </c>
      <c r="H7">
        <f t="shared" si="0"/>
        <v>19800</v>
      </c>
      <c r="I7">
        <f t="shared" si="0"/>
        <v>198000000</v>
      </c>
      <c r="J7">
        <f t="shared" si="0"/>
        <v>999</v>
      </c>
      <c r="K7">
        <f t="shared" si="0"/>
        <v>999000</v>
      </c>
      <c r="L7">
        <f t="shared" si="0"/>
        <v>235</v>
      </c>
      <c r="M7">
        <f t="shared" ref="M7:M37" si="1">L7/1000</f>
        <v>0.23499999999999999</v>
      </c>
      <c r="N7" s="4">
        <f t="shared" ref="N7:N37" si="2">K7*M7</f>
        <v>234765</v>
      </c>
      <c r="O7" s="13" t="s">
        <v>1</v>
      </c>
      <c r="P7" s="1">
        <v>13330</v>
      </c>
      <c r="Q7" s="1">
        <v>205</v>
      </c>
      <c r="R7" s="1">
        <v>37900</v>
      </c>
      <c r="S7">
        <f t="shared" ref="S7:S9" si="3">R7*10000</f>
        <v>379000000</v>
      </c>
      <c r="T7" s="2">
        <f t="shared" ref="T7:T37" si="4">($C$2^2*$C$3)/(48*Q7*S7)</f>
        <v>3.8612523328399512E-2</v>
      </c>
      <c r="U7" s="2">
        <f t="shared" ref="U7:U37" si="5">($C$2^3)/(24*G7*I7)</f>
        <v>0.22172949002217296</v>
      </c>
      <c r="V7" s="2">
        <f t="shared" ref="V7:V37" si="6">($C$2^2)/(4*E7)</f>
        <v>0.32661948829613502</v>
      </c>
      <c r="W7">
        <f t="shared" ref="W7:W37" si="7">T7+U7+V7</f>
        <v>0.58696150164670757</v>
      </c>
      <c r="X7">
        <f t="shared" ref="X7:X37" si="8">1/W7</f>
        <v>1.7036892491151838</v>
      </c>
      <c r="Z7" s="6">
        <f t="shared" ref="Z7:Z37" si="9">$C$2/(400*2)</f>
        <v>7.5</v>
      </c>
      <c r="AA7" s="2">
        <f t="shared" ref="AA7:AA37" si="10">Z7/$W7</f>
        <v>12.777669368363879</v>
      </c>
      <c r="AB7" s="2">
        <f t="shared" ref="AB7:AB37" si="11">(AA7*$C$2)/2</f>
        <v>38333.008105091641</v>
      </c>
      <c r="AC7">
        <f t="shared" ref="AC7:AC37" si="12">AB7/$N7</f>
        <v>0.16328246589181369</v>
      </c>
      <c r="AD7" s="2">
        <f t="shared" ref="AD7:AD37" si="13">$C$2/(200*2)</f>
        <v>15</v>
      </c>
      <c r="AE7" s="2">
        <f t="shared" ref="AE7:AE37" si="14">AD7/$W7</f>
        <v>25.555338736727759</v>
      </c>
      <c r="AF7" s="2">
        <f t="shared" ref="AF7:AF37" si="15">(AE7*$C$2)/2</f>
        <v>76666.016210183283</v>
      </c>
      <c r="AG7">
        <f t="shared" ref="AG7:AG37" si="16">AF7/$N7</f>
        <v>0.32656493178362739</v>
      </c>
      <c r="AH7" s="2">
        <f t="shared" ref="AH7:AH37" si="17">$C$2/(120*2)</f>
        <v>25</v>
      </c>
      <c r="AI7" s="2">
        <f t="shared" ref="AI7:AI37" si="18">AH7/$W7</f>
        <v>42.592231227879594</v>
      </c>
      <c r="AJ7" s="2">
        <f t="shared" ref="AJ7:AJ37" si="19">(AI7*$C$2)/2</f>
        <v>127776.69368363878</v>
      </c>
      <c r="AK7" s="7">
        <f t="shared" ref="AK7:AK37" si="20">AJ7/$N7</f>
        <v>0.54427488630604548</v>
      </c>
      <c r="AM7">
        <v>12</v>
      </c>
    </row>
    <row r="8" spans="2:39" x14ac:dyDescent="0.65">
      <c r="B8" s="12"/>
      <c r="C8">
        <f t="shared" ref="C8:C9" si="21">C$6</f>
        <v>167</v>
      </c>
      <c r="D8">
        <f t="shared" si="0"/>
        <v>27555</v>
      </c>
      <c r="E8">
        <f t="shared" si="0"/>
        <v>27555000</v>
      </c>
      <c r="F8">
        <f t="shared" si="0"/>
        <v>7141</v>
      </c>
      <c r="G8">
        <f t="shared" si="0"/>
        <v>205</v>
      </c>
      <c r="H8">
        <f t="shared" si="0"/>
        <v>19800</v>
      </c>
      <c r="I8">
        <f t="shared" si="0"/>
        <v>198000000</v>
      </c>
      <c r="J8">
        <f t="shared" si="0"/>
        <v>999</v>
      </c>
      <c r="K8">
        <f t="shared" si="0"/>
        <v>999000</v>
      </c>
      <c r="L8">
        <f t="shared" si="0"/>
        <v>235</v>
      </c>
      <c r="M8">
        <f t="shared" si="1"/>
        <v>0.23499999999999999</v>
      </c>
      <c r="N8" s="4">
        <f t="shared" si="2"/>
        <v>234765</v>
      </c>
      <c r="O8" s="13" t="s">
        <v>2</v>
      </c>
      <c r="P8" s="1">
        <v>15390</v>
      </c>
      <c r="Q8" s="1">
        <v>205</v>
      </c>
      <c r="R8" s="1">
        <v>54700</v>
      </c>
      <c r="S8">
        <f t="shared" si="3"/>
        <v>547000000</v>
      </c>
      <c r="T8" s="2">
        <f t="shared" si="4"/>
        <v>2.6753466803406609E-2</v>
      </c>
      <c r="U8" s="2">
        <f t="shared" si="5"/>
        <v>0.22172949002217296</v>
      </c>
      <c r="V8" s="2">
        <f t="shared" si="6"/>
        <v>0.32661948829613502</v>
      </c>
      <c r="W8">
        <f t="shared" si="7"/>
        <v>0.5751024451217146</v>
      </c>
      <c r="X8">
        <f t="shared" si="8"/>
        <v>1.7388206370577335</v>
      </c>
      <c r="Z8" s="6">
        <f t="shared" si="9"/>
        <v>7.5</v>
      </c>
      <c r="AA8" s="2">
        <f t="shared" si="10"/>
        <v>13.041154777933</v>
      </c>
      <c r="AB8" s="2">
        <f t="shared" si="11"/>
        <v>39123.464333798998</v>
      </c>
      <c r="AC8">
        <f t="shared" si="12"/>
        <v>0.16664947642876493</v>
      </c>
      <c r="AD8" s="2">
        <f t="shared" si="13"/>
        <v>15</v>
      </c>
      <c r="AE8" s="2">
        <f t="shared" si="14"/>
        <v>26.082309555866001</v>
      </c>
      <c r="AF8" s="2">
        <f t="shared" si="15"/>
        <v>78246.928667597997</v>
      </c>
      <c r="AG8">
        <f t="shared" si="16"/>
        <v>0.33329895285752986</v>
      </c>
      <c r="AH8" s="2">
        <f t="shared" si="17"/>
        <v>25</v>
      </c>
      <c r="AI8" s="2">
        <f t="shared" si="18"/>
        <v>43.470515926443341</v>
      </c>
      <c r="AJ8" s="2">
        <f t="shared" si="19"/>
        <v>130411.54777933002</v>
      </c>
      <c r="AK8" s="7">
        <f t="shared" si="20"/>
        <v>0.55549825476254988</v>
      </c>
      <c r="AM8">
        <v>13</v>
      </c>
    </row>
    <row r="9" spans="2:39" x14ac:dyDescent="0.65">
      <c r="B9" s="12"/>
      <c r="C9">
        <f t="shared" si="21"/>
        <v>167</v>
      </c>
      <c r="D9">
        <f t="shared" si="0"/>
        <v>27555</v>
      </c>
      <c r="E9">
        <f t="shared" si="0"/>
        <v>27555000</v>
      </c>
      <c r="F9">
        <f t="shared" si="0"/>
        <v>7141</v>
      </c>
      <c r="G9">
        <f t="shared" si="0"/>
        <v>205</v>
      </c>
      <c r="H9">
        <f t="shared" si="0"/>
        <v>19800</v>
      </c>
      <c r="I9">
        <f t="shared" si="0"/>
        <v>198000000</v>
      </c>
      <c r="J9">
        <f t="shared" si="0"/>
        <v>999</v>
      </c>
      <c r="K9">
        <f t="shared" si="0"/>
        <v>999000</v>
      </c>
      <c r="L9">
        <f t="shared" si="0"/>
        <v>235</v>
      </c>
      <c r="M9">
        <f t="shared" si="1"/>
        <v>0.23499999999999999</v>
      </c>
      <c r="N9" s="4">
        <f t="shared" si="2"/>
        <v>234765</v>
      </c>
      <c r="O9" s="13" t="s">
        <v>13</v>
      </c>
      <c r="P9" s="1">
        <v>15920</v>
      </c>
      <c r="Q9" s="1">
        <v>205</v>
      </c>
      <c r="R9" s="1">
        <v>68900</v>
      </c>
      <c r="S9">
        <f t="shared" si="3"/>
        <v>689000000</v>
      </c>
      <c r="T9" s="2">
        <f t="shared" si="4"/>
        <v>2.1239689900527454E-2</v>
      </c>
      <c r="U9" s="2">
        <f t="shared" si="5"/>
        <v>0.22172949002217296</v>
      </c>
      <c r="V9" s="2">
        <f t="shared" si="6"/>
        <v>0.32661948829613502</v>
      </c>
      <c r="W9">
        <f t="shared" si="7"/>
        <v>0.56958866821883547</v>
      </c>
      <c r="X9">
        <f t="shared" si="8"/>
        <v>1.7556529049763343</v>
      </c>
      <c r="Z9" s="6">
        <f t="shared" si="9"/>
        <v>7.5</v>
      </c>
      <c r="AA9" s="2">
        <f t="shared" si="10"/>
        <v>13.167396787322508</v>
      </c>
      <c r="AB9" s="2">
        <f t="shared" si="11"/>
        <v>39502.190361967521</v>
      </c>
      <c r="AC9">
        <f t="shared" si="12"/>
        <v>0.16826268976196418</v>
      </c>
      <c r="AD9" s="2">
        <f t="shared" si="13"/>
        <v>15</v>
      </c>
      <c r="AE9" s="2">
        <f t="shared" si="14"/>
        <v>26.334793574645015</v>
      </c>
      <c r="AF9" s="2">
        <f t="shared" si="15"/>
        <v>79004.380723935043</v>
      </c>
      <c r="AG9">
        <f t="shared" si="16"/>
        <v>0.33652537952392836</v>
      </c>
      <c r="AH9" s="2">
        <f t="shared" si="17"/>
        <v>25</v>
      </c>
      <c r="AI9" s="2">
        <f t="shared" si="18"/>
        <v>43.89132262440836</v>
      </c>
      <c r="AJ9" s="2">
        <f t="shared" si="19"/>
        <v>131673.96787322508</v>
      </c>
      <c r="AK9" s="7">
        <f t="shared" si="20"/>
        <v>0.5608756325398806</v>
      </c>
      <c r="AM9">
        <v>14</v>
      </c>
    </row>
    <row r="10" spans="2:39" x14ac:dyDescent="0.65">
      <c r="B10" s="12" t="s">
        <v>4</v>
      </c>
      <c r="C10" s="1">
        <v>167</v>
      </c>
      <c r="D10">
        <f t="shared" ref="D10:D34" si="22">165*C10</f>
        <v>27555</v>
      </c>
      <c r="E10">
        <f>D10*1000</f>
        <v>27555000</v>
      </c>
      <c r="F10" s="1">
        <v>8337</v>
      </c>
      <c r="G10" s="1">
        <v>205</v>
      </c>
      <c r="H10" s="1">
        <v>23500</v>
      </c>
      <c r="I10">
        <f>H10*10000</f>
        <v>235000000</v>
      </c>
      <c r="J10" s="1">
        <v>1170</v>
      </c>
      <c r="K10">
        <f>J10*1000</f>
        <v>1170000</v>
      </c>
      <c r="L10" s="1">
        <v>235</v>
      </c>
      <c r="M10">
        <f t="shared" si="1"/>
        <v>0.23499999999999999</v>
      </c>
      <c r="N10" s="4">
        <f t="shared" si="2"/>
        <v>274950</v>
      </c>
      <c r="O10" s="13" t="s">
        <v>0</v>
      </c>
      <c r="P10">
        <f>P$6</f>
        <v>11850</v>
      </c>
      <c r="Q10">
        <f t="shared" ref="Q10:S10" si="23">Q$6</f>
        <v>205</v>
      </c>
      <c r="R10">
        <f t="shared" si="23"/>
        <v>20200</v>
      </c>
      <c r="S10">
        <f t="shared" si="23"/>
        <v>202000000</v>
      </c>
      <c r="T10" s="2">
        <f t="shared" si="4"/>
        <v>7.2446269017145612E-2</v>
      </c>
      <c r="U10" s="2">
        <f t="shared" si="5"/>
        <v>0.18681888946549041</v>
      </c>
      <c r="V10" s="2">
        <f t="shared" si="6"/>
        <v>0.32661948829613502</v>
      </c>
      <c r="W10">
        <f t="shared" si="7"/>
        <v>0.58588464677877106</v>
      </c>
      <c r="X10">
        <f t="shared" si="8"/>
        <v>1.7068206267190309</v>
      </c>
      <c r="Z10" s="6">
        <f t="shared" si="9"/>
        <v>7.5</v>
      </c>
      <c r="AA10" s="2">
        <f t="shared" si="10"/>
        <v>12.801154700392731</v>
      </c>
      <c r="AB10" s="2">
        <f t="shared" si="11"/>
        <v>38403.464101178193</v>
      </c>
      <c r="AC10">
        <f t="shared" si="12"/>
        <v>0.13967435570532166</v>
      </c>
      <c r="AD10" s="2">
        <f t="shared" si="13"/>
        <v>15</v>
      </c>
      <c r="AE10" s="2">
        <f t="shared" si="14"/>
        <v>25.602309400785462</v>
      </c>
      <c r="AF10" s="2">
        <f t="shared" si="15"/>
        <v>76806.928202356386</v>
      </c>
      <c r="AG10">
        <f t="shared" si="16"/>
        <v>0.27934871141064332</v>
      </c>
      <c r="AH10" s="2">
        <f t="shared" si="17"/>
        <v>25</v>
      </c>
      <c r="AI10" s="2">
        <f t="shared" si="18"/>
        <v>42.670515667975771</v>
      </c>
      <c r="AJ10" s="2">
        <f t="shared" si="19"/>
        <v>128011.54700392731</v>
      </c>
      <c r="AK10" s="7">
        <f t="shared" si="20"/>
        <v>0.46558118568440554</v>
      </c>
      <c r="AM10">
        <v>21</v>
      </c>
    </row>
    <row r="11" spans="2:39" x14ac:dyDescent="0.65">
      <c r="B11" s="12"/>
      <c r="C11">
        <f>C$10</f>
        <v>167</v>
      </c>
      <c r="D11">
        <f t="shared" ref="D11:L13" si="24">D$10</f>
        <v>27555</v>
      </c>
      <c r="E11">
        <f t="shared" si="24"/>
        <v>27555000</v>
      </c>
      <c r="F11">
        <f t="shared" si="24"/>
        <v>8337</v>
      </c>
      <c r="G11">
        <f t="shared" si="24"/>
        <v>205</v>
      </c>
      <c r="H11">
        <f t="shared" si="24"/>
        <v>23500</v>
      </c>
      <c r="I11">
        <f t="shared" si="24"/>
        <v>235000000</v>
      </c>
      <c r="J11">
        <f t="shared" si="24"/>
        <v>1170</v>
      </c>
      <c r="K11">
        <f t="shared" si="24"/>
        <v>1170000</v>
      </c>
      <c r="L11">
        <f t="shared" si="24"/>
        <v>235</v>
      </c>
      <c r="M11">
        <f t="shared" si="1"/>
        <v>0.23499999999999999</v>
      </c>
      <c r="N11" s="4">
        <f t="shared" si="2"/>
        <v>274950</v>
      </c>
      <c r="O11" s="13" t="s">
        <v>1</v>
      </c>
      <c r="P11">
        <f>P$7</f>
        <v>13330</v>
      </c>
      <c r="Q11">
        <f t="shared" ref="Q11:S11" si="25">Q$7</f>
        <v>205</v>
      </c>
      <c r="R11">
        <f t="shared" si="25"/>
        <v>37900</v>
      </c>
      <c r="S11">
        <f t="shared" si="25"/>
        <v>379000000</v>
      </c>
      <c r="T11" s="2">
        <f t="shared" si="4"/>
        <v>3.8612523328399512E-2</v>
      </c>
      <c r="U11" s="2">
        <f t="shared" si="5"/>
        <v>0.18681888946549041</v>
      </c>
      <c r="V11" s="2">
        <f t="shared" si="6"/>
        <v>0.32661948829613502</v>
      </c>
      <c r="W11">
        <f t="shared" si="7"/>
        <v>0.55205090109002497</v>
      </c>
      <c r="X11">
        <f t="shared" si="8"/>
        <v>1.8114271673599285</v>
      </c>
      <c r="Z11" s="6">
        <f t="shared" si="9"/>
        <v>7.5</v>
      </c>
      <c r="AA11" s="2">
        <f t="shared" si="10"/>
        <v>13.585703755199464</v>
      </c>
      <c r="AB11" s="2">
        <f t="shared" si="11"/>
        <v>40757.111265598396</v>
      </c>
      <c r="AC11">
        <f t="shared" si="12"/>
        <v>0.14823462908019056</v>
      </c>
      <c r="AD11" s="2">
        <f t="shared" si="13"/>
        <v>15</v>
      </c>
      <c r="AE11" s="2">
        <f t="shared" si="14"/>
        <v>27.171407510398929</v>
      </c>
      <c r="AF11" s="2">
        <f t="shared" si="15"/>
        <v>81514.222531196792</v>
      </c>
      <c r="AG11">
        <f t="shared" si="16"/>
        <v>0.29646925816038111</v>
      </c>
      <c r="AH11" s="2">
        <f t="shared" si="17"/>
        <v>25</v>
      </c>
      <c r="AI11" s="2">
        <f t="shared" si="18"/>
        <v>45.285679183998212</v>
      </c>
      <c r="AJ11" s="2">
        <f t="shared" si="19"/>
        <v>135857.03755199464</v>
      </c>
      <c r="AK11" s="7">
        <f t="shared" si="20"/>
        <v>0.49411543026730181</v>
      </c>
      <c r="AM11">
        <v>22</v>
      </c>
    </row>
    <row r="12" spans="2:39" x14ac:dyDescent="0.65">
      <c r="B12" s="12"/>
      <c r="C12">
        <f t="shared" ref="C12:C13" si="26">C$10</f>
        <v>167</v>
      </c>
      <c r="D12">
        <f t="shared" si="24"/>
        <v>27555</v>
      </c>
      <c r="E12">
        <f t="shared" si="24"/>
        <v>27555000</v>
      </c>
      <c r="F12">
        <f t="shared" si="24"/>
        <v>8337</v>
      </c>
      <c r="G12">
        <f t="shared" si="24"/>
        <v>205</v>
      </c>
      <c r="H12">
        <f t="shared" si="24"/>
        <v>23500</v>
      </c>
      <c r="I12">
        <f t="shared" si="24"/>
        <v>235000000</v>
      </c>
      <c r="J12">
        <f t="shared" si="24"/>
        <v>1170</v>
      </c>
      <c r="K12">
        <f t="shared" si="24"/>
        <v>1170000</v>
      </c>
      <c r="L12">
        <f t="shared" si="24"/>
        <v>235</v>
      </c>
      <c r="M12">
        <f t="shared" si="1"/>
        <v>0.23499999999999999</v>
      </c>
      <c r="N12" s="4">
        <f t="shared" si="2"/>
        <v>274950</v>
      </c>
      <c r="O12" s="13" t="s">
        <v>2</v>
      </c>
      <c r="P12">
        <f>P$8</f>
        <v>15390</v>
      </c>
      <c r="Q12">
        <f t="shared" ref="Q12:S12" si="27">Q$8</f>
        <v>205</v>
      </c>
      <c r="R12">
        <f t="shared" si="27"/>
        <v>54700</v>
      </c>
      <c r="S12">
        <f t="shared" si="27"/>
        <v>547000000</v>
      </c>
      <c r="T12" s="2">
        <f t="shared" si="4"/>
        <v>2.6753466803406609E-2</v>
      </c>
      <c r="U12" s="2">
        <f t="shared" si="5"/>
        <v>0.18681888946549041</v>
      </c>
      <c r="V12" s="2">
        <f t="shared" si="6"/>
        <v>0.32661948829613502</v>
      </c>
      <c r="W12">
        <f t="shared" si="7"/>
        <v>0.540191844565032</v>
      </c>
      <c r="X12">
        <f t="shared" si="8"/>
        <v>1.851194182328336</v>
      </c>
      <c r="Z12" s="6">
        <f t="shared" si="9"/>
        <v>7.5</v>
      </c>
      <c r="AA12" s="2">
        <f t="shared" si="10"/>
        <v>13.88395636746252</v>
      </c>
      <c r="AB12" s="2">
        <f t="shared" si="11"/>
        <v>41651.869102387558</v>
      </c>
      <c r="AC12">
        <f t="shared" si="12"/>
        <v>0.15148888562425009</v>
      </c>
      <c r="AD12" s="2">
        <f t="shared" si="13"/>
        <v>15</v>
      </c>
      <c r="AE12" s="2">
        <f t="shared" si="14"/>
        <v>27.767912734925041</v>
      </c>
      <c r="AF12" s="2">
        <f t="shared" si="15"/>
        <v>83303.738204775116</v>
      </c>
      <c r="AG12">
        <f t="shared" si="16"/>
        <v>0.30297777124850017</v>
      </c>
      <c r="AH12" s="2">
        <f t="shared" si="17"/>
        <v>25</v>
      </c>
      <c r="AI12" s="2">
        <f t="shared" si="18"/>
        <v>46.279854558208399</v>
      </c>
      <c r="AJ12" s="2">
        <f t="shared" si="19"/>
        <v>138839.56367462518</v>
      </c>
      <c r="AK12" s="7">
        <f t="shared" si="20"/>
        <v>0.50496295208083353</v>
      </c>
      <c r="AM12">
        <v>23</v>
      </c>
    </row>
    <row r="13" spans="2:39" x14ac:dyDescent="0.65">
      <c r="B13" s="12"/>
      <c r="C13">
        <f t="shared" si="26"/>
        <v>167</v>
      </c>
      <c r="D13">
        <f t="shared" si="24"/>
        <v>27555</v>
      </c>
      <c r="E13">
        <f t="shared" si="24"/>
        <v>27555000</v>
      </c>
      <c r="F13">
        <f t="shared" si="24"/>
        <v>8337</v>
      </c>
      <c r="G13">
        <f t="shared" si="24"/>
        <v>205</v>
      </c>
      <c r="H13">
        <f t="shared" si="24"/>
        <v>23500</v>
      </c>
      <c r="I13">
        <f t="shared" si="24"/>
        <v>235000000</v>
      </c>
      <c r="J13">
        <f t="shared" si="24"/>
        <v>1170</v>
      </c>
      <c r="K13">
        <f t="shared" si="24"/>
        <v>1170000</v>
      </c>
      <c r="L13">
        <f t="shared" si="24"/>
        <v>235</v>
      </c>
      <c r="M13">
        <f t="shared" si="1"/>
        <v>0.23499999999999999</v>
      </c>
      <c r="N13" s="4">
        <f t="shared" si="2"/>
        <v>274950</v>
      </c>
      <c r="O13" s="13" t="s">
        <v>13</v>
      </c>
      <c r="P13">
        <f>P$9</f>
        <v>15920</v>
      </c>
      <c r="Q13">
        <f t="shared" ref="Q13:S13" si="28">Q$9</f>
        <v>205</v>
      </c>
      <c r="R13">
        <f t="shared" si="28"/>
        <v>68900</v>
      </c>
      <c r="S13">
        <f t="shared" si="28"/>
        <v>689000000</v>
      </c>
      <c r="T13" s="2">
        <f t="shared" si="4"/>
        <v>2.1239689900527454E-2</v>
      </c>
      <c r="U13" s="2">
        <f t="shared" si="5"/>
        <v>0.18681888946549041</v>
      </c>
      <c r="V13" s="2">
        <f t="shared" si="6"/>
        <v>0.32661948829613502</v>
      </c>
      <c r="W13">
        <f t="shared" si="7"/>
        <v>0.53467806766215287</v>
      </c>
      <c r="X13">
        <f t="shared" si="8"/>
        <v>1.8702843084109262</v>
      </c>
      <c r="Z13" s="6">
        <f t="shared" si="9"/>
        <v>7.5</v>
      </c>
      <c r="AA13" s="2">
        <f t="shared" si="10"/>
        <v>14.027132313081946</v>
      </c>
      <c r="AB13" s="2">
        <f t="shared" si="11"/>
        <v>42081.396939245838</v>
      </c>
      <c r="AC13">
        <f t="shared" si="12"/>
        <v>0.15305108906799722</v>
      </c>
      <c r="AD13" s="2">
        <f t="shared" si="13"/>
        <v>15</v>
      </c>
      <c r="AE13" s="2">
        <f t="shared" si="14"/>
        <v>28.054264626163892</v>
      </c>
      <c r="AF13" s="2">
        <f t="shared" si="15"/>
        <v>84162.793878491677</v>
      </c>
      <c r="AG13">
        <f t="shared" si="16"/>
        <v>0.30610217813599444</v>
      </c>
      <c r="AH13" s="2">
        <f t="shared" si="17"/>
        <v>25</v>
      </c>
      <c r="AI13" s="2">
        <f t="shared" si="18"/>
        <v>46.757107710273154</v>
      </c>
      <c r="AJ13" s="2">
        <f t="shared" si="19"/>
        <v>140271.32313081945</v>
      </c>
      <c r="AK13" s="7">
        <f t="shared" si="20"/>
        <v>0.51017029689332405</v>
      </c>
      <c r="AM13">
        <v>24</v>
      </c>
    </row>
    <row r="14" spans="2:39" x14ac:dyDescent="0.65">
      <c r="B14" s="12" t="s">
        <v>5</v>
      </c>
      <c r="C14" s="1">
        <v>205</v>
      </c>
      <c r="D14">
        <f t="shared" si="22"/>
        <v>33825</v>
      </c>
      <c r="E14">
        <f>D14*1000</f>
        <v>33825000</v>
      </c>
      <c r="F14" s="1">
        <v>8297</v>
      </c>
      <c r="G14" s="1">
        <v>205</v>
      </c>
      <c r="H14" s="1">
        <v>28100</v>
      </c>
      <c r="I14">
        <f>H14*10000</f>
        <v>281000000</v>
      </c>
      <c r="J14" s="1">
        <v>1260</v>
      </c>
      <c r="K14">
        <f>J14*1000</f>
        <v>1260000</v>
      </c>
      <c r="L14" s="1">
        <v>235</v>
      </c>
      <c r="M14">
        <f t="shared" si="1"/>
        <v>0.23499999999999999</v>
      </c>
      <c r="N14" s="4">
        <f t="shared" si="2"/>
        <v>296100</v>
      </c>
      <c r="O14" s="13" t="s">
        <v>0</v>
      </c>
      <c r="P14">
        <f>P$6</f>
        <v>11850</v>
      </c>
      <c r="Q14">
        <f t="shared" ref="Q14:S14" si="29">Q$6</f>
        <v>205</v>
      </c>
      <c r="R14">
        <f t="shared" si="29"/>
        <v>20200</v>
      </c>
      <c r="S14">
        <f t="shared" si="29"/>
        <v>202000000</v>
      </c>
      <c r="T14" s="2">
        <f t="shared" si="4"/>
        <v>7.2446269017145612E-2</v>
      </c>
      <c r="U14" s="2">
        <f t="shared" si="5"/>
        <v>0.15623643780921795</v>
      </c>
      <c r="V14" s="2">
        <f t="shared" si="6"/>
        <v>0.26607538802660752</v>
      </c>
      <c r="W14">
        <f t="shared" si="7"/>
        <v>0.49475809485297106</v>
      </c>
      <c r="X14">
        <f t="shared" si="8"/>
        <v>2.0211897701182098</v>
      </c>
      <c r="Z14" s="6">
        <f t="shared" si="9"/>
        <v>7.5</v>
      </c>
      <c r="AA14" s="2">
        <f t="shared" si="10"/>
        <v>15.158923275886574</v>
      </c>
      <c r="AB14" s="2">
        <f t="shared" si="11"/>
        <v>45476.769827659722</v>
      </c>
      <c r="AC14">
        <f t="shared" si="12"/>
        <v>0.15358584879317705</v>
      </c>
      <c r="AD14" s="2">
        <f t="shared" si="13"/>
        <v>15</v>
      </c>
      <c r="AE14" s="2">
        <f t="shared" si="14"/>
        <v>30.317846551773147</v>
      </c>
      <c r="AF14" s="2">
        <f t="shared" si="15"/>
        <v>90953.539655319444</v>
      </c>
      <c r="AG14">
        <f t="shared" si="16"/>
        <v>0.3071716975863541</v>
      </c>
      <c r="AH14" s="2">
        <f t="shared" si="17"/>
        <v>25</v>
      </c>
      <c r="AI14" s="2">
        <f t="shared" si="18"/>
        <v>50.529744252955247</v>
      </c>
      <c r="AJ14" s="2">
        <f t="shared" si="19"/>
        <v>151589.23275886575</v>
      </c>
      <c r="AK14" s="7">
        <f t="shared" si="20"/>
        <v>0.51195282931059016</v>
      </c>
      <c r="AM14">
        <v>31</v>
      </c>
    </row>
    <row r="15" spans="2:39" x14ac:dyDescent="0.65">
      <c r="B15" s="12"/>
      <c r="C15">
        <f>C$14</f>
        <v>205</v>
      </c>
      <c r="D15">
        <f t="shared" ref="D15:L17" si="30">D$14</f>
        <v>33825</v>
      </c>
      <c r="E15">
        <f t="shared" si="30"/>
        <v>33825000</v>
      </c>
      <c r="F15">
        <f t="shared" si="30"/>
        <v>8297</v>
      </c>
      <c r="G15">
        <f t="shared" si="30"/>
        <v>205</v>
      </c>
      <c r="H15">
        <f t="shared" si="30"/>
        <v>28100</v>
      </c>
      <c r="I15">
        <f t="shared" si="30"/>
        <v>281000000</v>
      </c>
      <c r="J15">
        <f t="shared" si="30"/>
        <v>1260</v>
      </c>
      <c r="K15">
        <f t="shared" si="30"/>
        <v>1260000</v>
      </c>
      <c r="L15">
        <f t="shared" si="30"/>
        <v>235</v>
      </c>
      <c r="M15">
        <f t="shared" si="1"/>
        <v>0.23499999999999999</v>
      </c>
      <c r="N15" s="4">
        <f t="shared" si="2"/>
        <v>296100</v>
      </c>
      <c r="O15" s="13" t="s">
        <v>1</v>
      </c>
      <c r="P15">
        <f>P$7</f>
        <v>13330</v>
      </c>
      <c r="Q15">
        <f t="shared" ref="Q15:S15" si="31">Q$7</f>
        <v>205</v>
      </c>
      <c r="R15">
        <f t="shared" si="31"/>
        <v>37900</v>
      </c>
      <c r="S15">
        <f t="shared" si="31"/>
        <v>379000000</v>
      </c>
      <c r="T15" s="2">
        <f t="shared" si="4"/>
        <v>3.8612523328399512E-2</v>
      </c>
      <c r="U15" s="2">
        <f t="shared" si="5"/>
        <v>0.15623643780921795</v>
      </c>
      <c r="V15" s="2">
        <f t="shared" si="6"/>
        <v>0.26607538802660752</v>
      </c>
      <c r="W15">
        <f t="shared" si="7"/>
        <v>0.46092434916422498</v>
      </c>
      <c r="X15">
        <f t="shared" si="8"/>
        <v>2.1695534241427223</v>
      </c>
      <c r="Z15" s="6">
        <f t="shared" si="9"/>
        <v>7.5</v>
      </c>
      <c r="AA15" s="2">
        <f t="shared" si="10"/>
        <v>16.271650681070415</v>
      </c>
      <c r="AB15" s="2">
        <f t="shared" si="11"/>
        <v>48814.952043211248</v>
      </c>
      <c r="AC15">
        <f t="shared" si="12"/>
        <v>0.16485968268561718</v>
      </c>
      <c r="AD15" s="2">
        <f t="shared" si="13"/>
        <v>15</v>
      </c>
      <c r="AE15" s="2">
        <f t="shared" si="14"/>
        <v>32.543301362140831</v>
      </c>
      <c r="AF15" s="2">
        <f t="shared" si="15"/>
        <v>97629.904086422495</v>
      </c>
      <c r="AG15">
        <f t="shared" si="16"/>
        <v>0.32971936537123436</v>
      </c>
      <c r="AH15" s="2">
        <f t="shared" si="17"/>
        <v>25</v>
      </c>
      <c r="AI15" s="2">
        <f t="shared" si="18"/>
        <v>54.238835603568056</v>
      </c>
      <c r="AJ15" s="2">
        <f t="shared" si="19"/>
        <v>162716.50681070416</v>
      </c>
      <c r="AK15" s="7">
        <f t="shared" si="20"/>
        <v>0.54953227561872398</v>
      </c>
      <c r="AM15">
        <v>32</v>
      </c>
    </row>
    <row r="16" spans="2:39" x14ac:dyDescent="0.65">
      <c r="B16" s="12"/>
      <c r="C16">
        <f t="shared" ref="C16:C17" si="32">C$14</f>
        <v>205</v>
      </c>
      <c r="D16">
        <f t="shared" si="30"/>
        <v>33825</v>
      </c>
      <c r="E16">
        <f t="shared" si="30"/>
        <v>33825000</v>
      </c>
      <c r="F16">
        <f t="shared" si="30"/>
        <v>8297</v>
      </c>
      <c r="G16">
        <f t="shared" si="30"/>
        <v>205</v>
      </c>
      <c r="H16">
        <f t="shared" si="30"/>
        <v>28100</v>
      </c>
      <c r="I16">
        <f t="shared" si="30"/>
        <v>281000000</v>
      </c>
      <c r="J16">
        <f t="shared" si="30"/>
        <v>1260</v>
      </c>
      <c r="K16">
        <f t="shared" si="30"/>
        <v>1260000</v>
      </c>
      <c r="L16">
        <f t="shared" si="30"/>
        <v>235</v>
      </c>
      <c r="M16">
        <f t="shared" si="1"/>
        <v>0.23499999999999999</v>
      </c>
      <c r="N16" s="4">
        <f t="shared" si="2"/>
        <v>296100</v>
      </c>
      <c r="O16" s="13" t="s">
        <v>2</v>
      </c>
      <c r="P16">
        <f>P$8</f>
        <v>15390</v>
      </c>
      <c r="Q16">
        <f t="shared" ref="Q16:S16" si="33">Q$8</f>
        <v>205</v>
      </c>
      <c r="R16">
        <f t="shared" si="33"/>
        <v>54700</v>
      </c>
      <c r="S16">
        <f t="shared" si="33"/>
        <v>547000000</v>
      </c>
      <c r="T16" s="2">
        <f t="shared" si="4"/>
        <v>2.6753466803406609E-2</v>
      </c>
      <c r="U16" s="2">
        <f t="shared" si="5"/>
        <v>0.15623643780921795</v>
      </c>
      <c r="V16" s="2">
        <f t="shared" si="6"/>
        <v>0.26607538802660752</v>
      </c>
      <c r="W16">
        <f t="shared" si="7"/>
        <v>0.44906529263923206</v>
      </c>
      <c r="X16">
        <f t="shared" si="8"/>
        <v>2.2268476686827259</v>
      </c>
      <c r="Z16" s="6">
        <f t="shared" si="9"/>
        <v>7.5</v>
      </c>
      <c r="AA16" s="2">
        <f t="shared" si="10"/>
        <v>16.701357515120446</v>
      </c>
      <c r="AB16" s="2">
        <f t="shared" si="11"/>
        <v>50104.072545361334</v>
      </c>
      <c r="AC16">
        <f t="shared" si="12"/>
        <v>0.16921334868409771</v>
      </c>
      <c r="AD16" s="2">
        <f t="shared" si="13"/>
        <v>15</v>
      </c>
      <c r="AE16" s="2">
        <f t="shared" si="14"/>
        <v>33.402715030240891</v>
      </c>
      <c r="AF16" s="2">
        <f t="shared" si="15"/>
        <v>100208.14509072267</v>
      </c>
      <c r="AG16">
        <f t="shared" si="16"/>
        <v>0.33842669736819542</v>
      </c>
      <c r="AH16" s="2">
        <f t="shared" si="17"/>
        <v>25</v>
      </c>
      <c r="AI16" s="2">
        <f t="shared" si="18"/>
        <v>55.671191717068147</v>
      </c>
      <c r="AJ16" s="2">
        <f t="shared" si="19"/>
        <v>167013.57515120445</v>
      </c>
      <c r="AK16" s="7">
        <f t="shared" si="20"/>
        <v>0.5640444956136591</v>
      </c>
      <c r="AM16">
        <v>33</v>
      </c>
    </row>
    <row r="17" spans="2:39" x14ac:dyDescent="0.65">
      <c r="B17" s="12"/>
      <c r="C17">
        <f t="shared" si="32"/>
        <v>205</v>
      </c>
      <c r="D17">
        <f t="shared" si="30"/>
        <v>33825</v>
      </c>
      <c r="E17">
        <f t="shared" si="30"/>
        <v>33825000</v>
      </c>
      <c r="F17">
        <f t="shared" si="30"/>
        <v>8297</v>
      </c>
      <c r="G17">
        <f t="shared" si="30"/>
        <v>205</v>
      </c>
      <c r="H17">
        <f t="shared" si="30"/>
        <v>28100</v>
      </c>
      <c r="I17">
        <f t="shared" si="30"/>
        <v>281000000</v>
      </c>
      <c r="J17">
        <f t="shared" si="30"/>
        <v>1260</v>
      </c>
      <c r="K17">
        <f t="shared" si="30"/>
        <v>1260000</v>
      </c>
      <c r="L17">
        <f t="shared" si="30"/>
        <v>235</v>
      </c>
      <c r="M17">
        <f t="shared" si="1"/>
        <v>0.23499999999999999</v>
      </c>
      <c r="N17" s="4">
        <f t="shared" si="2"/>
        <v>296100</v>
      </c>
      <c r="O17" s="13" t="s">
        <v>13</v>
      </c>
      <c r="P17">
        <f>P$9</f>
        <v>15920</v>
      </c>
      <c r="Q17">
        <f t="shared" ref="Q17:S17" si="34">Q$9</f>
        <v>205</v>
      </c>
      <c r="R17">
        <f t="shared" si="34"/>
        <v>68900</v>
      </c>
      <c r="S17">
        <f t="shared" si="34"/>
        <v>689000000</v>
      </c>
      <c r="T17" s="2">
        <f t="shared" si="4"/>
        <v>2.1239689900527454E-2</v>
      </c>
      <c r="U17" s="2">
        <f t="shared" si="5"/>
        <v>0.15623643780921795</v>
      </c>
      <c r="V17" s="2">
        <f t="shared" si="6"/>
        <v>0.26607538802660752</v>
      </c>
      <c r="W17">
        <f t="shared" si="7"/>
        <v>0.44355151573635293</v>
      </c>
      <c r="X17">
        <f t="shared" si="8"/>
        <v>2.2545295518602178</v>
      </c>
      <c r="Z17" s="6">
        <f t="shared" si="9"/>
        <v>7.5</v>
      </c>
      <c r="AA17" s="2">
        <f t="shared" si="10"/>
        <v>16.90897163895163</v>
      </c>
      <c r="AB17" s="2">
        <f t="shared" si="11"/>
        <v>50726.91491685489</v>
      </c>
      <c r="AC17">
        <f t="shared" si="12"/>
        <v>0.17131683524773689</v>
      </c>
      <c r="AD17" s="2">
        <f t="shared" si="13"/>
        <v>15</v>
      </c>
      <c r="AE17" s="2">
        <f t="shared" si="14"/>
        <v>33.817943277903261</v>
      </c>
      <c r="AF17" s="2">
        <f t="shared" si="15"/>
        <v>101453.82983370978</v>
      </c>
      <c r="AG17">
        <f t="shared" si="16"/>
        <v>0.34263367049547377</v>
      </c>
      <c r="AH17" s="2">
        <f t="shared" si="17"/>
        <v>25</v>
      </c>
      <c r="AI17" s="2">
        <f t="shared" si="18"/>
        <v>56.363238796505442</v>
      </c>
      <c r="AJ17" s="2">
        <f t="shared" si="19"/>
        <v>169089.71638951634</v>
      </c>
      <c r="AK17" s="7">
        <f t="shared" si="20"/>
        <v>0.57105611749245644</v>
      </c>
      <c r="AM17">
        <v>34</v>
      </c>
    </row>
    <row r="18" spans="2:39" x14ac:dyDescent="0.65">
      <c r="B18" s="12" t="s">
        <v>6</v>
      </c>
      <c r="C18" s="1">
        <v>205</v>
      </c>
      <c r="D18">
        <f t="shared" si="22"/>
        <v>33825</v>
      </c>
      <c r="E18">
        <f>D18*1000</f>
        <v>33825000</v>
      </c>
      <c r="F18" s="1">
        <v>9543</v>
      </c>
      <c r="G18" s="1">
        <v>205</v>
      </c>
      <c r="H18" s="1">
        <v>32900</v>
      </c>
      <c r="I18">
        <f>H18*10000</f>
        <v>329000000</v>
      </c>
      <c r="J18" s="1">
        <v>1460</v>
      </c>
      <c r="K18">
        <f>J18*1000</f>
        <v>1460000</v>
      </c>
      <c r="L18" s="1">
        <v>235</v>
      </c>
      <c r="M18">
        <f t="shared" si="1"/>
        <v>0.23499999999999999</v>
      </c>
      <c r="N18" s="4">
        <f t="shared" si="2"/>
        <v>343100</v>
      </c>
      <c r="O18" s="13" t="s">
        <v>0</v>
      </c>
      <c r="P18">
        <f>P$6</f>
        <v>11850</v>
      </c>
      <c r="Q18">
        <f t="shared" ref="Q18:S18" si="35">Q$6</f>
        <v>205</v>
      </c>
      <c r="R18">
        <f t="shared" si="35"/>
        <v>20200</v>
      </c>
      <c r="S18">
        <f t="shared" si="35"/>
        <v>202000000</v>
      </c>
      <c r="T18" s="2">
        <f t="shared" si="4"/>
        <v>7.2446269017145612E-2</v>
      </c>
      <c r="U18" s="2">
        <f t="shared" si="5"/>
        <v>0.13344206390392171</v>
      </c>
      <c r="V18" s="2">
        <f t="shared" si="6"/>
        <v>0.26607538802660752</v>
      </c>
      <c r="W18">
        <f t="shared" si="7"/>
        <v>0.47196372094767486</v>
      </c>
      <c r="X18">
        <f t="shared" si="8"/>
        <v>2.1188069243798231</v>
      </c>
      <c r="Z18" s="6">
        <f t="shared" si="9"/>
        <v>7.5</v>
      </c>
      <c r="AA18" s="2">
        <f t="shared" si="10"/>
        <v>15.891051932848672</v>
      </c>
      <c r="AB18" s="2">
        <f t="shared" si="11"/>
        <v>47673.155798546017</v>
      </c>
      <c r="AC18">
        <f t="shared" si="12"/>
        <v>0.13894828271217144</v>
      </c>
      <c r="AD18" s="2">
        <f t="shared" si="13"/>
        <v>15</v>
      </c>
      <c r="AE18" s="2">
        <f t="shared" si="14"/>
        <v>31.782103865697344</v>
      </c>
      <c r="AF18" s="2">
        <f t="shared" si="15"/>
        <v>95346.311597092033</v>
      </c>
      <c r="AG18">
        <f t="shared" si="16"/>
        <v>0.27789656542434288</v>
      </c>
      <c r="AH18" s="2">
        <f t="shared" si="17"/>
        <v>25</v>
      </c>
      <c r="AI18" s="2">
        <f t="shared" si="18"/>
        <v>52.970173109495576</v>
      </c>
      <c r="AJ18" s="2">
        <f t="shared" si="19"/>
        <v>158910.51932848673</v>
      </c>
      <c r="AK18" s="7">
        <f t="shared" si="20"/>
        <v>0.46316094237390476</v>
      </c>
      <c r="AM18">
        <v>41</v>
      </c>
    </row>
    <row r="19" spans="2:39" x14ac:dyDescent="0.65">
      <c r="B19" s="12"/>
      <c r="C19">
        <f>C$18</f>
        <v>205</v>
      </c>
      <c r="D19">
        <f t="shared" ref="D19:L21" si="36">D$18</f>
        <v>33825</v>
      </c>
      <c r="E19">
        <f t="shared" si="36"/>
        <v>33825000</v>
      </c>
      <c r="F19">
        <f t="shared" si="36"/>
        <v>9543</v>
      </c>
      <c r="G19">
        <f t="shared" si="36"/>
        <v>205</v>
      </c>
      <c r="H19">
        <f t="shared" si="36"/>
        <v>32900</v>
      </c>
      <c r="I19">
        <f t="shared" si="36"/>
        <v>329000000</v>
      </c>
      <c r="J19">
        <f t="shared" si="36"/>
        <v>1460</v>
      </c>
      <c r="K19">
        <f t="shared" si="36"/>
        <v>1460000</v>
      </c>
      <c r="L19">
        <f t="shared" si="36"/>
        <v>235</v>
      </c>
      <c r="M19">
        <f t="shared" si="1"/>
        <v>0.23499999999999999</v>
      </c>
      <c r="N19" s="4">
        <f t="shared" si="2"/>
        <v>343100</v>
      </c>
      <c r="O19" s="13" t="s">
        <v>1</v>
      </c>
      <c r="P19">
        <f>P$7</f>
        <v>13330</v>
      </c>
      <c r="Q19">
        <f t="shared" ref="Q19:S19" si="37">Q$7</f>
        <v>205</v>
      </c>
      <c r="R19">
        <f t="shared" si="37"/>
        <v>37900</v>
      </c>
      <c r="S19">
        <f t="shared" si="37"/>
        <v>379000000</v>
      </c>
      <c r="T19" s="2">
        <f t="shared" si="4"/>
        <v>3.8612523328399512E-2</v>
      </c>
      <c r="U19" s="2">
        <f t="shared" si="5"/>
        <v>0.13344206390392171</v>
      </c>
      <c r="V19" s="2">
        <f t="shared" si="6"/>
        <v>0.26607538802660752</v>
      </c>
      <c r="W19">
        <f t="shared" si="7"/>
        <v>0.43812997525892872</v>
      </c>
      <c r="X19">
        <f t="shared" si="8"/>
        <v>2.2824277188727247</v>
      </c>
      <c r="Z19" s="6">
        <f t="shared" si="9"/>
        <v>7.5</v>
      </c>
      <c r="AA19" s="2">
        <f t="shared" si="10"/>
        <v>17.118207891545435</v>
      </c>
      <c r="AB19" s="2">
        <f t="shared" si="11"/>
        <v>51354.623674636307</v>
      </c>
      <c r="AC19">
        <f t="shared" si="12"/>
        <v>0.1496782969240347</v>
      </c>
      <c r="AD19" s="2">
        <f t="shared" si="13"/>
        <v>15</v>
      </c>
      <c r="AE19" s="2">
        <f t="shared" si="14"/>
        <v>34.23641578309087</v>
      </c>
      <c r="AF19" s="2">
        <f t="shared" si="15"/>
        <v>102709.24734927261</v>
      </c>
      <c r="AG19">
        <f t="shared" si="16"/>
        <v>0.2993565938480694</v>
      </c>
      <c r="AH19" s="2">
        <f t="shared" si="17"/>
        <v>25</v>
      </c>
      <c r="AI19" s="2">
        <f t="shared" si="18"/>
        <v>57.060692971818121</v>
      </c>
      <c r="AJ19" s="2">
        <f t="shared" si="19"/>
        <v>171182.07891545436</v>
      </c>
      <c r="AK19" s="7">
        <f t="shared" si="20"/>
        <v>0.49892765641344905</v>
      </c>
      <c r="AM19">
        <v>42</v>
      </c>
    </row>
    <row r="20" spans="2:39" x14ac:dyDescent="0.65">
      <c r="B20" s="12"/>
      <c r="C20">
        <f t="shared" ref="C20:C21" si="38">C$18</f>
        <v>205</v>
      </c>
      <c r="D20">
        <f t="shared" si="36"/>
        <v>33825</v>
      </c>
      <c r="E20">
        <f t="shared" si="36"/>
        <v>33825000</v>
      </c>
      <c r="F20">
        <f t="shared" si="36"/>
        <v>9543</v>
      </c>
      <c r="G20">
        <f t="shared" si="36"/>
        <v>205</v>
      </c>
      <c r="H20">
        <f t="shared" si="36"/>
        <v>32900</v>
      </c>
      <c r="I20">
        <f t="shared" si="36"/>
        <v>329000000</v>
      </c>
      <c r="J20">
        <f t="shared" si="36"/>
        <v>1460</v>
      </c>
      <c r="K20">
        <f t="shared" si="36"/>
        <v>1460000</v>
      </c>
      <c r="L20">
        <f t="shared" si="36"/>
        <v>235</v>
      </c>
      <c r="M20">
        <f t="shared" si="1"/>
        <v>0.23499999999999999</v>
      </c>
      <c r="N20" s="4">
        <f t="shared" si="2"/>
        <v>343100</v>
      </c>
      <c r="O20" s="13" t="s">
        <v>2</v>
      </c>
      <c r="P20">
        <f>P$8</f>
        <v>15390</v>
      </c>
      <c r="Q20">
        <f t="shared" ref="Q20:S20" si="39">Q$8</f>
        <v>205</v>
      </c>
      <c r="R20">
        <f t="shared" si="39"/>
        <v>54700</v>
      </c>
      <c r="S20">
        <f t="shared" si="39"/>
        <v>547000000</v>
      </c>
      <c r="T20" s="2">
        <f t="shared" si="4"/>
        <v>2.6753466803406609E-2</v>
      </c>
      <c r="U20" s="2">
        <f t="shared" si="5"/>
        <v>0.13344206390392171</v>
      </c>
      <c r="V20" s="2">
        <f t="shared" si="6"/>
        <v>0.26607538802660752</v>
      </c>
      <c r="W20">
        <f t="shared" si="7"/>
        <v>0.42627091873393586</v>
      </c>
      <c r="X20">
        <f t="shared" si="8"/>
        <v>2.3459259265682322</v>
      </c>
      <c r="Z20" s="6">
        <f t="shared" si="9"/>
        <v>7.5</v>
      </c>
      <c r="AA20" s="2">
        <f t="shared" si="10"/>
        <v>17.59444444926174</v>
      </c>
      <c r="AB20" s="2">
        <f t="shared" si="11"/>
        <v>52783.333347785221</v>
      </c>
      <c r="AC20">
        <f t="shared" si="12"/>
        <v>0.15384241721884354</v>
      </c>
      <c r="AD20" s="2">
        <f t="shared" si="13"/>
        <v>15</v>
      </c>
      <c r="AE20" s="2">
        <f t="shared" si="14"/>
        <v>35.18888889852348</v>
      </c>
      <c r="AF20" s="2">
        <f t="shared" si="15"/>
        <v>105566.66669557044</v>
      </c>
      <c r="AG20">
        <f t="shared" si="16"/>
        <v>0.30768483443768707</v>
      </c>
      <c r="AH20" s="2">
        <f t="shared" si="17"/>
        <v>25</v>
      </c>
      <c r="AI20" s="2">
        <f t="shared" si="18"/>
        <v>58.6481481642058</v>
      </c>
      <c r="AJ20" s="2">
        <f t="shared" si="19"/>
        <v>175944.44449261739</v>
      </c>
      <c r="AK20" s="7">
        <f t="shared" si="20"/>
        <v>0.5128080573961451</v>
      </c>
      <c r="AM20">
        <v>43</v>
      </c>
    </row>
    <row r="21" spans="2:39" x14ac:dyDescent="0.65">
      <c r="B21" s="12"/>
      <c r="C21">
        <f t="shared" si="38"/>
        <v>205</v>
      </c>
      <c r="D21">
        <f t="shared" si="36"/>
        <v>33825</v>
      </c>
      <c r="E21">
        <f t="shared" si="36"/>
        <v>33825000</v>
      </c>
      <c r="F21">
        <f t="shared" si="36"/>
        <v>9543</v>
      </c>
      <c r="G21">
        <f t="shared" si="36"/>
        <v>205</v>
      </c>
      <c r="H21">
        <f t="shared" si="36"/>
        <v>32900</v>
      </c>
      <c r="I21">
        <f t="shared" si="36"/>
        <v>329000000</v>
      </c>
      <c r="J21">
        <f t="shared" si="36"/>
        <v>1460</v>
      </c>
      <c r="K21">
        <f t="shared" si="36"/>
        <v>1460000</v>
      </c>
      <c r="L21">
        <f t="shared" si="36"/>
        <v>235</v>
      </c>
      <c r="M21">
        <f t="shared" si="1"/>
        <v>0.23499999999999999</v>
      </c>
      <c r="N21" s="4">
        <f t="shared" si="2"/>
        <v>343100</v>
      </c>
      <c r="O21" s="13" t="s">
        <v>13</v>
      </c>
      <c r="P21">
        <f>P$9</f>
        <v>15920</v>
      </c>
      <c r="Q21">
        <f t="shared" ref="Q21:S21" si="40">Q$9</f>
        <v>205</v>
      </c>
      <c r="R21">
        <f t="shared" si="40"/>
        <v>68900</v>
      </c>
      <c r="S21">
        <f t="shared" si="40"/>
        <v>689000000</v>
      </c>
      <c r="T21" s="2">
        <f t="shared" si="4"/>
        <v>2.1239689900527454E-2</v>
      </c>
      <c r="U21" s="2">
        <f t="shared" si="5"/>
        <v>0.13344206390392171</v>
      </c>
      <c r="V21" s="2">
        <f t="shared" si="6"/>
        <v>0.26607538802660752</v>
      </c>
      <c r="W21">
        <f t="shared" si="7"/>
        <v>0.42075714183105672</v>
      </c>
      <c r="X21">
        <f t="shared" si="8"/>
        <v>2.3766679173838527</v>
      </c>
      <c r="Z21" s="6">
        <f t="shared" si="9"/>
        <v>7.5</v>
      </c>
      <c r="AA21" s="2">
        <f t="shared" si="10"/>
        <v>17.825009380378898</v>
      </c>
      <c r="AB21" s="2">
        <f t="shared" si="11"/>
        <v>53475.028141136696</v>
      </c>
      <c r="AC21">
        <f t="shared" si="12"/>
        <v>0.15585843235539695</v>
      </c>
      <c r="AD21" s="2">
        <f t="shared" si="13"/>
        <v>15</v>
      </c>
      <c r="AE21" s="2">
        <f t="shared" si="14"/>
        <v>35.650018760757796</v>
      </c>
      <c r="AF21" s="2">
        <f t="shared" si="15"/>
        <v>106950.05628227339</v>
      </c>
      <c r="AG21">
        <f t="shared" si="16"/>
        <v>0.31171686471079391</v>
      </c>
      <c r="AH21" s="2">
        <f t="shared" si="17"/>
        <v>25</v>
      </c>
      <c r="AI21" s="2">
        <f t="shared" si="18"/>
        <v>59.416697934596321</v>
      </c>
      <c r="AJ21" s="2">
        <f t="shared" si="19"/>
        <v>178250.09380378897</v>
      </c>
      <c r="AK21" s="7">
        <f t="shared" si="20"/>
        <v>0.5195281078513232</v>
      </c>
      <c r="AM21">
        <v>44</v>
      </c>
    </row>
    <row r="22" spans="2:39" x14ac:dyDescent="0.65">
      <c r="B22" s="12" t="s">
        <v>7</v>
      </c>
      <c r="C22" s="1">
        <v>270</v>
      </c>
      <c r="D22">
        <f t="shared" si="22"/>
        <v>44550</v>
      </c>
      <c r="E22">
        <f>D22*1000</f>
        <v>44550000</v>
      </c>
      <c r="F22" s="1">
        <v>9929</v>
      </c>
      <c r="G22" s="1">
        <v>205</v>
      </c>
      <c r="H22" s="1">
        <v>40800</v>
      </c>
      <c r="I22">
        <f>H22*10000</f>
        <v>408000000</v>
      </c>
      <c r="J22" s="1">
        <v>1650</v>
      </c>
      <c r="K22">
        <f>J22*1000</f>
        <v>1650000</v>
      </c>
      <c r="L22" s="1">
        <v>235</v>
      </c>
      <c r="M22">
        <f t="shared" si="1"/>
        <v>0.23499999999999999</v>
      </c>
      <c r="N22" s="4">
        <f t="shared" si="2"/>
        <v>387750</v>
      </c>
      <c r="O22" s="13" t="s">
        <v>0</v>
      </c>
      <c r="P22">
        <f>P$6</f>
        <v>11850</v>
      </c>
      <c r="Q22">
        <f t="shared" ref="Q22:S22" si="41">Q$6</f>
        <v>205</v>
      </c>
      <c r="R22">
        <f t="shared" si="41"/>
        <v>20200</v>
      </c>
      <c r="S22">
        <f t="shared" si="41"/>
        <v>202000000</v>
      </c>
      <c r="T22" s="2">
        <f t="shared" si="4"/>
        <v>7.2446269017145612E-2</v>
      </c>
      <c r="U22" s="2">
        <f t="shared" si="5"/>
        <v>0.10760401721664276</v>
      </c>
      <c r="V22" s="2">
        <f t="shared" si="6"/>
        <v>0.20202020202020202</v>
      </c>
      <c r="W22">
        <f t="shared" si="7"/>
        <v>0.38207048825399037</v>
      </c>
      <c r="X22">
        <f t="shared" si="8"/>
        <v>2.6173180885282781</v>
      </c>
      <c r="Z22" s="6">
        <f t="shared" si="9"/>
        <v>7.5</v>
      </c>
      <c r="AA22" s="2">
        <f t="shared" si="10"/>
        <v>19.629885663962085</v>
      </c>
      <c r="AB22" s="2">
        <f t="shared" si="11"/>
        <v>58889.656991886259</v>
      </c>
      <c r="AC22">
        <f t="shared" si="12"/>
        <v>0.15187532428597358</v>
      </c>
      <c r="AD22" s="2">
        <f t="shared" si="13"/>
        <v>15</v>
      </c>
      <c r="AE22" s="2">
        <f t="shared" si="14"/>
        <v>39.25977132792417</v>
      </c>
      <c r="AF22" s="2">
        <f t="shared" si="15"/>
        <v>117779.31398377252</v>
      </c>
      <c r="AG22">
        <f t="shared" si="16"/>
        <v>0.30375064857194717</v>
      </c>
      <c r="AH22" s="2">
        <f t="shared" si="17"/>
        <v>25</v>
      </c>
      <c r="AI22" s="2">
        <f t="shared" si="18"/>
        <v>65.432952213206946</v>
      </c>
      <c r="AJ22" s="2">
        <f t="shared" si="19"/>
        <v>196298.85663962085</v>
      </c>
      <c r="AK22" s="7">
        <f t="shared" si="20"/>
        <v>0.50625108095324522</v>
      </c>
      <c r="AM22">
        <v>51</v>
      </c>
    </row>
    <row r="23" spans="2:39" x14ac:dyDescent="0.65">
      <c r="B23" s="12"/>
      <c r="C23">
        <f>C$22</f>
        <v>270</v>
      </c>
      <c r="D23">
        <f t="shared" ref="D23:L25" si="42">D$22</f>
        <v>44550</v>
      </c>
      <c r="E23">
        <f t="shared" si="42"/>
        <v>44550000</v>
      </c>
      <c r="F23">
        <f t="shared" si="42"/>
        <v>9929</v>
      </c>
      <c r="G23">
        <f t="shared" si="42"/>
        <v>205</v>
      </c>
      <c r="H23">
        <f t="shared" si="42"/>
        <v>40800</v>
      </c>
      <c r="I23">
        <f t="shared" si="42"/>
        <v>408000000</v>
      </c>
      <c r="J23">
        <f t="shared" si="42"/>
        <v>1650</v>
      </c>
      <c r="K23">
        <f t="shared" si="42"/>
        <v>1650000</v>
      </c>
      <c r="L23">
        <f t="shared" si="42"/>
        <v>235</v>
      </c>
      <c r="M23">
        <f t="shared" si="1"/>
        <v>0.23499999999999999</v>
      </c>
      <c r="N23" s="4">
        <f t="shared" si="2"/>
        <v>387750</v>
      </c>
      <c r="O23" s="13" t="s">
        <v>1</v>
      </c>
      <c r="P23">
        <f>P$7</f>
        <v>13330</v>
      </c>
      <c r="Q23">
        <f t="shared" ref="Q23:S23" si="43">Q$7</f>
        <v>205</v>
      </c>
      <c r="R23">
        <f t="shared" si="43"/>
        <v>37900</v>
      </c>
      <c r="S23">
        <f t="shared" si="43"/>
        <v>379000000</v>
      </c>
      <c r="T23" s="2">
        <f t="shared" si="4"/>
        <v>3.8612523328399512E-2</v>
      </c>
      <c r="U23" s="2">
        <f t="shared" si="5"/>
        <v>0.10760401721664276</v>
      </c>
      <c r="V23" s="2">
        <f t="shared" si="6"/>
        <v>0.20202020202020202</v>
      </c>
      <c r="W23">
        <f t="shared" si="7"/>
        <v>0.34823674256524428</v>
      </c>
      <c r="X23">
        <f t="shared" si="8"/>
        <v>2.8716096774671729</v>
      </c>
      <c r="Z23" s="6">
        <f t="shared" si="9"/>
        <v>7.5</v>
      </c>
      <c r="AA23" s="2">
        <f t="shared" si="10"/>
        <v>21.537072581003795</v>
      </c>
      <c r="AB23" s="2">
        <f t="shared" si="11"/>
        <v>64611.217743011381</v>
      </c>
      <c r="AC23">
        <f t="shared" si="12"/>
        <v>0.16663112248358836</v>
      </c>
      <c r="AD23" s="2">
        <f t="shared" si="13"/>
        <v>15</v>
      </c>
      <c r="AE23" s="2">
        <f t="shared" si="14"/>
        <v>43.074145162007589</v>
      </c>
      <c r="AF23" s="2">
        <f t="shared" si="15"/>
        <v>129222.43548602276</v>
      </c>
      <c r="AG23">
        <f t="shared" si="16"/>
        <v>0.33326224496717671</v>
      </c>
      <c r="AH23" s="2">
        <f t="shared" si="17"/>
        <v>25</v>
      </c>
      <c r="AI23" s="2">
        <f t="shared" si="18"/>
        <v>71.790241936679323</v>
      </c>
      <c r="AJ23" s="2">
        <f t="shared" si="19"/>
        <v>215370.72581003795</v>
      </c>
      <c r="AK23" s="7">
        <f t="shared" si="20"/>
        <v>0.55543707494529448</v>
      </c>
      <c r="AM23">
        <v>52</v>
      </c>
    </row>
    <row r="24" spans="2:39" x14ac:dyDescent="0.65">
      <c r="B24" s="12"/>
      <c r="C24">
        <f t="shared" ref="C24:C25" si="44">C$22</f>
        <v>270</v>
      </c>
      <c r="D24">
        <f t="shared" si="42"/>
        <v>44550</v>
      </c>
      <c r="E24">
        <f t="shared" si="42"/>
        <v>44550000</v>
      </c>
      <c r="F24">
        <f t="shared" si="42"/>
        <v>9929</v>
      </c>
      <c r="G24">
        <f t="shared" si="42"/>
        <v>205</v>
      </c>
      <c r="H24">
        <f t="shared" si="42"/>
        <v>40800</v>
      </c>
      <c r="I24">
        <f t="shared" si="42"/>
        <v>408000000</v>
      </c>
      <c r="J24">
        <f t="shared" si="42"/>
        <v>1650</v>
      </c>
      <c r="K24">
        <f t="shared" si="42"/>
        <v>1650000</v>
      </c>
      <c r="L24">
        <f t="shared" si="42"/>
        <v>235</v>
      </c>
      <c r="M24">
        <f t="shared" si="1"/>
        <v>0.23499999999999999</v>
      </c>
      <c r="N24" s="4">
        <f t="shared" si="2"/>
        <v>387750</v>
      </c>
      <c r="O24" s="13" t="s">
        <v>2</v>
      </c>
      <c r="P24">
        <f>P$8</f>
        <v>15390</v>
      </c>
      <c r="Q24">
        <f t="shared" ref="Q24:S24" si="45">Q$8</f>
        <v>205</v>
      </c>
      <c r="R24">
        <f t="shared" si="45"/>
        <v>54700</v>
      </c>
      <c r="S24">
        <f t="shared" si="45"/>
        <v>547000000</v>
      </c>
      <c r="T24" s="2">
        <f t="shared" si="4"/>
        <v>2.6753466803406609E-2</v>
      </c>
      <c r="U24" s="2">
        <f t="shared" si="5"/>
        <v>0.10760401721664276</v>
      </c>
      <c r="V24" s="2">
        <f t="shared" si="6"/>
        <v>0.20202020202020202</v>
      </c>
      <c r="W24">
        <f t="shared" si="7"/>
        <v>0.33637768604025142</v>
      </c>
      <c r="X24">
        <f t="shared" si="8"/>
        <v>2.9728487991333012</v>
      </c>
      <c r="Z24" s="6">
        <f t="shared" si="9"/>
        <v>7.5</v>
      </c>
      <c r="AA24" s="2">
        <f t="shared" si="10"/>
        <v>22.296365993499759</v>
      </c>
      <c r="AB24" s="2">
        <f t="shared" si="11"/>
        <v>66889.097980499282</v>
      </c>
      <c r="AC24">
        <f t="shared" si="12"/>
        <v>0.17250573302514322</v>
      </c>
      <c r="AD24" s="2">
        <f t="shared" si="13"/>
        <v>15</v>
      </c>
      <c r="AE24" s="2">
        <f t="shared" si="14"/>
        <v>44.592731986999517</v>
      </c>
      <c r="AF24" s="2">
        <f t="shared" si="15"/>
        <v>133778.19596099856</v>
      </c>
      <c r="AG24">
        <f t="shared" si="16"/>
        <v>0.34501146605028643</v>
      </c>
      <c r="AH24" s="2">
        <f t="shared" si="17"/>
        <v>25</v>
      </c>
      <c r="AI24" s="2">
        <f t="shared" si="18"/>
        <v>74.321219978332522</v>
      </c>
      <c r="AJ24" s="2">
        <f t="shared" si="19"/>
        <v>222963.65993499756</v>
      </c>
      <c r="AK24" s="7">
        <f t="shared" si="20"/>
        <v>0.57501911008381057</v>
      </c>
      <c r="AM24">
        <v>53</v>
      </c>
    </row>
    <row r="25" spans="2:39" x14ac:dyDescent="0.65">
      <c r="B25" s="12"/>
      <c r="C25">
        <f t="shared" si="44"/>
        <v>270</v>
      </c>
      <c r="D25">
        <f t="shared" si="42"/>
        <v>44550</v>
      </c>
      <c r="E25">
        <f t="shared" si="42"/>
        <v>44550000</v>
      </c>
      <c r="F25">
        <f t="shared" si="42"/>
        <v>9929</v>
      </c>
      <c r="G25">
        <f t="shared" si="42"/>
        <v>205</v>
      </c>
      <c r="H25">
        <f t="shared" si="42"/>
        <v>40800</v>
      </c>
      <c r="I25">
        <f t="shared" si="42"/>
        <v>408000000</v>
      </c>
      <c r="J25">
        <f t="shared" si="42"/>
        <v>1650</v>
      </c>
      <c r="K25">
        <f t="shared" si="42"/>
        <v>1650000</v>
      </c>
      <c r="L25">
        <f t="shared" si="42"/>
        <v>235</v>
      </c>
      <c r="M25">
        <f t="shared" si="1"/>
        <v>0.23499999999999999</v>
      </c>
      <c r="N25" s="4">
        <f t="shared" si="2"/>
        <v>387750</v>
      </c>
      <c r="O25" s="13" t="s">
        <v>13</v>
      </c>
      <c r="P25">
        <f>P$9</f>
        <v>15920</v>
      </c>
      <c r="Q25">
        <f t="shared" ref="Q25:S25" si="46">Q$9</f>
        <v>205</v>
      </c>
      <c r="R25">
        <f t="shared" si="46"/>
        <v>68900</v>
      </c>
      <c r="S25">
        <f t="shared" si="46"/>
        <v>689000000</v>
      </c>
      <c r="T25" s="2">
        <f t="shared" si="4"/>
        <v>2.1239689900527454E-2</v>
      </c>
      <c r="U25" s="2">
        <f t="shared" si="5"/>
        <v>0.10760401721664276</v>
      </c>
      <c r="V25" s="2">
        <f t="shared" si="6"/>
        <v>0.20202020202020202</v>
      </c>
      <c r="W25">
        <f t="shared" si="7"/>
        <v>0.33086390913737224</v>
      </c>
      <c r="X25">
        <f t="shared" si="8"/>
        <v>3.0223906941291907</v>
      </c>
      <c r="Z25" s="6">
        <f t="shared" si="9"/>
        <v>7.5</v>
      </c>
      <c r="AA25" s="2">
        <f t="shared" si="10"/>
        <v>22.667930205968933</v>
      </c>
      <c r="AB25" s="2">
        <f t="shared" si="11"/>
        <v>68003.790617906794</v>
      </c>
      <c r="AC25">
        <f t="shared" si="12"/>
        <v>0.17538050449492404</v>
      </c>
      <c r="AD25" s="2">
        <f t="shared" si="13"/>
        <v>15</v>
      </c>
      <c r="AE25" s="2">
        <f t="shared" si="14"/>
        <v>45.335860411937865</v>
      </c>
      <c r="AF25" s="2">
        <f t="shared" si="15"/>
        <v>136007.58123581359</v>
      </c>
      <c r="AG25">
        <f t="shared" si="16"/>
        <v>0.35076100898984808</v>
      </c>
      <c r="AH25" s="2">
        <f t="shared" si="17"/>
        <v>25</v>
      </c>
      <c r="AI25" s="2">
        <f t="shared" si="18"/>
        <v>75.559767353229773</v>
      </c>
      <c r="AJ25" s="2">
        <f t="shared" si="19"/>
        <v>226679.30205968933</v>
      </c>
      <c r="AK25" s="7">
        <f t="shared" si="20"/>
        <v>0.5846016816497468</v>
      </c>
      <c r="AM25">
        <v>54</v>
      </c>
    </row>
    <row r="26" spans="2:39" x14ac:dyDescent="0.65">
      <c r="B26" s="12" t="s">
        <v>8</v>
      </c>
      <c r="C26" s="1">
        <v>270</v>
      </c>
      <c r="D26">
        <f t="shared" si="22"/>
        <v>44550</v>
      </c>
      <c r="E26">
        <f>D26*1000</f>
        <v>44550000</v>
      </c>
      <c r="F26" s="1">
        <v>11230</v>
      </c>
      <c r="G26" s="1">
        <v>205</v>
      </c>
      <c r="H26" s="1">
        <v>46800</v>
      </c>
      <c r="I26">
        <f>H26*10000</f>
        <v>468000000</v>
      </c>
      <c r="J26" s="1">
        <v>1870</v>
      </c>
      <c r="K26">
        <f>J26*1000</f>
        <v>1870000</v>
      </c>
      <c r="L26" s="1">
        <v>235</v>
      </c>
      <c r="M26">
        <f t="shared" si="1"/>
        <v>0.23499999999999999</v>
      </c>
      <c r="N26" s="4">
        <f t="shared" si="2"/>
        <v>439450</v>
      </c>
      <c r="O26" s="13" t="s">
        <v>0</v>
      </c>
      <c r="P26">
        <f>P$6</f>
        <v>11850</v>
      </c>
      <c r="Q26">
        <f t="shared" ref="Q26:S26" si="47">Q$6</f>
        <v>205</v>
      </c>
      <c r="R26">
        <f t="shared" si="47"/>
        <v>20200</v>
      </c>
      <c r="S26">
        <f t="shared" si="47"/>
        <v>202000000</v>
      </c>
      <c r="T26" s="2">
        <f t="shared" si="4"/>
        <v>7.2446269017145612E-2</v>
      </c>
      <c r="U26" s="2">
        <f t="shared" si="5"/>
        <v>9.3808630393996242E-2</v>
      </c>
      <c r="V26" s="2">
        <f t="shared" si="6"/>
        <v>0.20202020202020202</v>
      </c>
      <c r="W26">
        <f t="shared" si="7"/>
        <v>0.3682751014313439</v>
      </c>
      <c r="X26">
        <f t="shared" si="8"/>
        <v>2.7153614135557467</v>
      </c>
      <c r="Z26" s="6">
        <f t="shared" si="9"/>
        <v>7.5</v>
      </c>
      <c r="AA26" s="2">
        <f t="shared" si="10"/>
        <v>20.3652106016681</v>
      </c>
      <c r="AB26" s="2">
        <f t="shared" si="11"/>
        <v>61095.631805004297</v>
      </c>
      <c r="AC26">
        <f t="shared" si="12"/>
        <v>0.13902749301400455</v>
      </c>
      <c r="AD26" s="2">
        <f t="shared" si="13"/>
        <v>15</v>
      </c>
      <c r="AE26" s="2">
        <f t="shared" si="14"/>
        <v>40.730421203336199</v>
      </c>
      <c r="AF26" s="2">
        <f t="shared" si="15"/>
        <v>122191.26361000859</v>
      </c>
      <c r="AG26">
        <f t="shared" si="16"/>
        <v>0.2780549860280091</v>
      </c>
      <c r="AH26" s="2">
        <f t="shared" si="17"/>
        <v>25</v>
      </c>
      <c r="AI26" s="2">
        <f t="shared" si="18"/>
        <v>67.884035338893668</v>
      </c>
      <c r="AJ26" s="2">
        <f t="shared" si="19"/>
        <v>203652.10601668101</v>
      </c>
      <c r="AK26" s="7">
        <f t="shared" si="20"/>
        <v>0.46342497671334854</v>
      </c>
      <c r="AM26">
        <v>61</v>
      </c>
    </row>
    <row r="27" spans="2:39" x14ac:dyDescent="0.65">
      <c r="B27" s="12"/>
      <c r="C27">
        <f>C$26</f>
        <v>270</v>
      </c>
      <c r="D27">
        <f t="shared" ref="D27:L29" si="48">D$26</f>
        <v>44550</v>
      </c>
      <c r="E27">
        <f t="shared" si="48"/>
        <v>44550000</v>
      </c>
      <c r="F27">
        <f t="shared" si="48"/>
        <v>11230</v>
      </c>
      <c r="G27">
        <f t="shared" si="48"/>
        <v>205</v>
      </c>
      <c r="H27">
        <f t="shared" si="48"/>
        <v>46800</v>
      </c>
      <c r="I27">
        <f t="shared" si="48"/>
        <v>468000000</v>
      </c>
      <c r="J27">
        <f t="shared" si="48"/>
        <v>1870</v>
      </c>
      <c r="K27">
        <f t="shared" si="48"/>
        <v>1870000</v>
      </c>
      <c r="L27">
        <f t="shared" si="48"/>
        <v>235</v>
      </c>
      <c r="M27">
        <f t="shared" si="1"/>
        <v>0.23499999999999999</v>
      </c>
      <c r="N27" s="4">
        <f t="shared" si="2"/>
        <v>439450</v>
      </c>
      <c r="O27" s="13" t="s">
        <v>1</v>
      </c>
      <c r="P27">
        <f>P$7</f>
        <v>13330</v>
      </c>
      <c r="Q27">
        <f t="shared" ref="Q27:S27" si="49">Q$7</f>
        <v>205</v>
      </c>
      <c r="R27">
        <f t="shared" si="49"/>
        <v>37900</v>
      </c>
      <c r="S27">
        <f t="shared" si="49"/>
        <v>379000000</v>
      </c>
      <c r="T27" s="2">
        <f t="shared" si="4"/>
        <v>3.8612523328399512E-2</v>
      </c>
      <c r="U27" s="2">
        <f t="shared" si="5"/>
        <v>9.3808630393996242E-2</v>
      </c>
      <c r="V27" s="2">
        <f t="shared" si="6"/>
        <v>0.20202020202020202</v>
      </c>
      <c r="W27">
        <f t="shared" si="7"/>
        <v>0.33444135574259781</v>
      </c>
      <c r="X27">
        <f t="shared" si="8"/>
        <v>2.9900608367634063</v>
      </c>
      <c r="Z27" s="6">
        <f t="shared" si="9"/>
        <v>7.5</v>
      </c>
      <c r="AA27" s="2">
        <f t="shared" si="10"/>
        <v>22.425456275725548</v>
      </c>
      <c r="AB27" s="2">
        <f t="shared" si="11"/>
        <v>67276.368827176644</v>
      </c>
      <c r="AC27">
        <f t="shared" si="12"/>
        <v>0.15309220349795571</v>
      </c>
      <c r="AD27" s="2">
        <f t="shared" si="13"/>
        <v>15</v>
      </c>
      <c r="AE27" s="2">
        <f t="shared" si="14"/>
        <v>44.850912551451096</v>
      </c>
      <c r="AF27" s="2">
        <f t="shared" si="15"/>
        <v>134552.73765435329</v>
      </c>
      <c r="AG27">
        <f t="shared" si="16"/>
        <v>0.30618440699591143</v>
      </c>
      <c r="AH27" s="2">
        <f t="shared" si="17"/>
        <v>25</v>
      </c>
      <c r="AI27" s="2">
        <f t="shared" si="18"/>
        <v>74.751520919085152</v>
      </c>
      <c r="AJ27" s="2">
        <f t="shared" si="19"/>
        <v>224254.56275725545</v>
      </c>
      <c r="AK27" s="7">
        <f t="shared" si="20"/>
        <v>0.51030734499318564</v>
      </c>
      <c r="AM27">
        <v>62</v>
      </c>
    </row>
    <row r="28" spans="2:39" x14ac:dyDescent="0.65">
      <c r="B28" s="12"/>
      <c r="C28">
        <f t="shared" ref="C28:C29" si="50">C$26</f>
        <v>270</v>
      </c>
      <c r="D28">
        <f t="shared" si="48"/>
        <v>44550</v>
      </c>
      <c r="E28">
        <f t="shared" si="48"/>
        <v>44550000</v>
      </c>
      <c r="F28">
        <f t="shared" si="48"/>
        <v>11230</v>
      </c>
      <c r="G28">
        <f t="shared" si="48"/>
        <v>205</v>
      </c>
      <c r="H28">
        <f t="shared" si="48"/>
        <v>46800</v>
      </c>
      <c r="I28">
        <f t="shared" si="48"/>
        <v>468000000</v>
      </c>
      <c r="J28">
        <f t="shared" si="48"/>
        <v>1870</v>
      </c>
      <c r="K28">
        <f t="shared" si="48"/>
        <v>1870000</v>
      </c>
      <c r="L28">
        <f t="shared" si="48"/>
        <v>235</v>
      </c>
      <c r="M28">
        <f t="shared" si="1"/>
        <v>0.23499999999999999</v>
      </c>
      <c r="N28" s="4">
        <f t="shared" si="2"/>
        <v>439450</v>
      </c>
      <c r="O28" s="13" t="s">
        <v>2</v>
      </c>
      <c r="P28">
        <f>P$8</f>
        <v>15390</v>
      </c>
      <c r="Q28">
        <f t="shared" ref="Q28:S28" si="51">Q$8</f>
        <v>205</v>
      </c>
      <c r="R28">
        <f t="shared" si="51"/>
        <v>54700</v>
      </c>
      <c r="S28">
        <f t="shared" si="51"/>
        <v>547000000</v>
      </c>
      <c r="T28" s="2">
        <f t="shared" si="4"/>
        <v>2.6753466803406609E-2</v>
      </c>
      <c r="U28" s="2">
        <f t="shared" si="5"/>
        <v>9.3808630393996242E-2</v>
      </c>
      <c r="V28" s="2">
        <f t="shared" si="6"/>
        <v>0.20202020202020202</v>
      </c>
      <c r="W28">
        <f t="shared" si="7"/>
        <v>0.32258229921760484</v>
      </c>
      <c r="X28">
        <f t="shared" si="8"/>
        <v>3.0999841046003223</v>
      </c>
      <c r="Z28" s="6">
        <f t="shared" si="9"/>
        <v>7.5</v>
      </c>
      <c r="AA28" s="2">
        <f t="shared" si="10"/>
        <v>23.249880784502416</v>
      </c>
      <c r="AB28" s="2">
        <f t="shared" si="11"/>
        <v>69749.642353507254</v>
      </c>
      <c r="AC28">
        <f t="shared" si="12"/>
        <v>0.15872031483333088</v>
      </c>
      <c r="AD28" s="2">
        <f t="shared" si="13"/>
        <v>15</v>
      </c>
      <c r="AE28" s="2">
        <f t="shared" si="14"/>
        <v>46.499761569004832</v>
      </c>
      <c r="AF28" s="2">
        <f t="shared" si="15"/>
        <v>139499.28470701451</v>
      </c>
      <c r="AG28">
        <f t="shared" si="16"/>
        <v>0.31744062966666176</v>
      </c>
      <c r="AH28" s="2">
        <f t="shared" si="17"/>
        <v>25</v>
      </c>
      <c r="AI28" s="2">
        <f t="shared" si="18"/>
        <v>77.499602615008058</v>
      </c>
      <c r="AJ28" s="2">
        <f t="shared" si="19"/>
        <v>232498.80784502419</v>
      </c>
      <c r="AK28" s="7">
        <f t="shared" si="20"/>
        <v>0.52906771611110293</v>
      </c>
      <c r="AM28">
        <v>63</v>
      </c>
    </row>
    <row r="29" spans="2:39" x14ac:dyDescent="0.65">
      <c r="B29" s="12"/>
      <c r="C29">
        <f t="shared" si="50"/>
        <v>270</v>
      </c>
      <c r="D29">
        <f t="shared" si="48"/>
        <v>44550</v>
      </c>
      <c r="E29">
        <f t="shared" si="48"/>
        <v>44550000</v>
      </c>
      <c r="F29">
        <f t="shared" si="48"/>
        <v>11230</v>
      </c>
      <c r="G29">
        <f t="shared" si="48"/>
        <v>205</v>
      </c>
      <c r="H29">
        <f t="shared" si="48"/>
        <v>46800</v>
      </c>
      <c r="I29">
        <f t="shared" si="48"/>
        <v>468000000</v>
      </c>
      <c r="J29">
        <f t="shared" si="48"/>
        <v>1870</v>
      </c>
      <c r="K29">
        <f t="shared" si="48"/>
        <v>1870000</v>
      </c>
      <c r="L29">
        <f t="shared" si="48"/>
        <v>235</v>
      </c>
      <c r="M29">
        <f t="shared" si="1"/>
        <v>0.23499999999999999</v>
      </c>
      <c r="N29" s="4">
        <f t="shared" si="2"/>
        <v>439450</v>
      </c>
      <c r="O29" s="13" t="s">
        <v>13</v>
      </c>
      <c r="P29">
        <f>P$9</f>
        <v>15920</v>
      </c>
      <c r="Q29">
        <f t="shared" ref="Q29:S29" si="52">Q$9</f>
        <v>205</v>
      </c>
      <c r="R29">
        <f t="shared" si="52"/>
        <v>68900</v>
      </c>
      <c r="S29">
        <f t="shared" si="52"/>
        <v>689000000</v>
      </c>
      <c r="T29" s="2">
        <f t="shared" si="4"/>
        <v>2.1239689900527454E-2</v>
      </c>
      <c r="U29" s="2">
        <f t="shared" si="5"/>
        <v>9.3808630393996242E-2</v>
      </c>
      <c r="V29" s="2">
        <f t="shared" si="6"/>
        <v>0.20202020202020202</v>
      </c>
      <c r="W29">
        <f t="shared" si="7"/>
        <v>0.31706852231472571</v>
      </c>
      <c r="X29">
        <f t="shared" si="8"/>
        <v>3.1538923911449936</v>
      </c>
      <c r="Z29" s="6">
        <f t="shared" si="9"/>
        <v>7.5</v>
      </c>
      <c r="AA29" s="2">
        <f t="shared" si="10"/>
        <v>23.654192933587453</v>
      </c>
      <c r="AB29" s="2">
        <f t="shared" si="11"/>
        <v>70962.578800762363</v>
      </c>
      <c r="AC29">
        <f t="shared" si="12"/>
        <v>0.16148043873196577</v>
      </c>
      <c r="AD29" s="2">
        <f t="shared" si="13"/>
        <v>15</v>
      </c>
      <c r="AE29" s="2">
        <f t="shared" si="14"/>
        <v>47.308385867174906</v>
      </c>
      <c r="AF29" s="2">
        <f t="shared" si="15"/>
        <v>141925.15760152473</v>
      </c>
      <c r="AG29">
        <f t="shared" si="16"/>
        <v>0.32296087746393154</v>
      </c>
      <c r="AH29" s="2">
        <f t="shared" si="17"/>
        <v>25</v>
      </c>
      <c r="AI29" s="2">
        <f t="shared" si="18"/>
        <v>78.847309778624833</v>
      </c>
      <c r="AJ29" s="2">
        <f t="shared" si="19"/>
        <v>236541.92933587451</v>
      </c>
      <c r="AK29" s="7">
        <f t="shared" si="20"/>
        <v>0.53826812910655253</v>
      </c>
      <c r="AM29">
        <v>64</v>
      </c>
    </row>
    <row r="30" spans="2:39" x14ac:dyDescent="0.65">
      <c r="B30" s="12" t="s">
        <v>9</v>
      </c>
      <c r="C30" s="1">
        <v>349</v>
      </c>
      <c r="D30">
        <f t="shared" si="22"/>
        <v>57585</v>
      </c>
      <c r="E30">
        <f>D30*1000</f>
        <v>57585000</v>
      </c>
      <c r="F30" s="1">
        <v>11780</v>
      </c>
      <c r="G30" s="1">
        <v>205</v>
      </c>
      <c r="H30" s="1">
        <v>66600</v>
      </c>
      <c r="I30">
        <f>H30*10000</f>
        <v>666000000</v>
      </c>
      <c r="J30" s="1">
        <v>2240</v>
      </c>
      <c r="K30">
        <f>J30*1000</f>
        <v>2240000</v>
      </c>
      <c r="L30" s="1">
        <v>235</v>
      </c>
      <c r="M30">
        <f t="shared" si="1"/>
        <v>0.23499999999999999</v>
      </c>
      <c r="N30" s="4">
        <f t="shared" si="2"/>
        <v>526400</v>
      </c>
      <c r="O30" s="13" t="s">
        <v>0</v>
      </c>
      <c r="P30">
        <f>P$6</f>
        <v>11850</v>
      </c>
      <c r="Q30">
        <f t="shared" ref="Q30:S30" si="53">Q$6</f>
        <v>205</v>
      </c>
      <c r="R30">
        <f t="shared" si="53"/>
        <v>20200</v>
      </c>
      <c r="S30">
        <f t="shared" si="53"/>
        <v>202000000</v>
      </c>
      <c r="T30" s="2">
        <f t="shared" si="4"/>
        <v>7.2446269017145612E-2</v>
      </c>
      <c r="U30" s="2">
        <f t="shared" si="5"/>
        <v>6.5919578114700061E-2</v>
      </c>
      <c r="V30" s="2">
        <f t="shared" si="6"/>
        <v>0.15629070070330817</v>
      </c>
      <c r="W30">
        <f t="shared" si="7"/>
        <v>0.29465654783515383</v>
      </c>
      <c r="X30">
        <f t="shared" si="8"/>
        <v>3.3937817005833244</v>
      </c>
      <c r="Z30" s="6">
        <f t="shared" si="9"/>
        <v>7.5</v>
      </c>
      <c r="AA30" s="2">
        <f t="shared" si="10"/>
        <v>25.453362754374933</v>
      </c>
      <c r="AB30" s="2">
        <f t="shared" si="11"/>
        <v>76360.088263124795</v>
      </c>
      <c r="AC30">
        <f t="shared" si="12"/>
        <v>0.14506095794666565</v>
      </c>
      <c r="AD30" s="2">
        <f t="shared" si="13"/>
        <v>15</v>
      </c>
      <c r="AE30" s="2">
        <f t="shared" si="14"/>
        <v>50.906725508749865</v>
      </c>
      <c r="AF30" s="2">
        <f t="shared" si="15"/>
        <v>152720.17652624959</v>
      </c>
      <c r="AG30">
        <f t="shared" si="16"/>
        <v>0.29012191589333131</v>
      </c>
      <c r="AH30" s="2">
        <f t="shared" si="17"/>
        <v>25</v>
      </c>
      <c r="AI30" s="2">
        <f t="shared" si="18"/>
        <v>84.844542514583111</v>
      </c>
      <c r="AJ30" s="2">
        <f t="shared" si="19"/>
        <v>254533.62754374935</v>
      </c>
      <c r="AK30" s="7">
        <f t="shared" si="20"/>
        <v>0.48353652648888551</v>
      </c>
      <c r="AM30">
        <v>71</v>
      </c>
    </row>
    <row r="31" spans="2:39" x14ac:dyDescent="0.65">
      <c r="B31" s="12"/>
      <c r="C31">
        <f>C$30</f>
        <v>349</v>
      </c>
      <c r="D31">
        <f t="shared" ref="D31:L33" si="54">D$30</f>
        <v>57585</v>
      </c>
      <c r="E31">
        <f t="shared" si="54"/>
        <v>57585000</v>
      </c>
      <c r="F31">
        <f t="shared" si="54"/>
        <v>11780</v>
      </c>
      <c r="G31">
        <f t="shared" si="54"/>
        <v>205</v>
      </c>
      <c r="H31">
        <f t="shared" si="54"/>
        <v>66600</v>
      </c>
      <c r="I31">
        <f t="shared" si="54"/>
        <v>666000000</v>
      </c>
      <c r="J31">
        <f t="shared" si="54"/>
        <v>2240</v>
      </c>
      <c r="K31">
        <f t="shared" si="54"/>
        <v>2240000</v>
      </c>
      <c r="L31">
        <f t="shared" si="54"/>
        <v>235</v>
      </c>
      <c r="M31">
        <f t="shared" si="1"/>
        <v>0.23499999999999999</v>
      </c>
      <c r="N31" s="4">
        <f t="shared" si="2"/>
        <v>526400</v>
      </c>
      <c r="O31" s="13" t="s">
        <v>1</v>
      </c>
      <c r="P31">
        <f>P$7</f>
        <v>13330</v>
      </c>
      <c r="Q31">
        <f t="shared" ref="Q31:S31" si="55">Q$7</f>
        <v>205</v>
      </c>
      <c r="R31">
        <f t="shared" si="55"/>
        <v>37900</v>
      </c>
      <c r="S31">
        <f t="shared" si="55"/>
        <v>379000000</v>
      </c>
      <c r="T31" s="2">
        <f t="shared" si="4"/>
        <v>3.8612523328399512E-2</v>
      </c>
      <c r="U31" s="2">
        <f t="shared" si="5"/>
        <v>6.5919578114700061E-2</v>
      </c>
      <c r="V31" s="2">
        <f t="shared" si="6"/>
        <v>0.15629070070330817</v>
      </c>
      <c r="W31">
        <f t="shared" si="7"/>
        <v>0.26082280214640774</v>
      </c>
      <c r="X31">
        <f t="shared" si="8"/>
        <v>3.834020613882791</v>
      </c>
      <c r="Z31" s="6">
        <f t="shared" si="9"/>
        <v>7.5</v>
      </c>
      <c r="AA31" s="2">
        <f t="shared" si="10"/>
        <v>28.755154604120936</v>
      </c>
      <c r="AB31" s="2">
        <f t="shared" si="11"/>
        <v>86265.46381236281</v>
      </c>
      <c r="AC31">
        <f t="shared" si="12"/>
        <v>0.16387816073777128</v>
      </c>
      <c r="AD31" s="2">
        <f t="shared" si="13"/>
        <v>15</v>
      </c>
      <c r="AE31" s="2">
        <f t="shared" si="14"/>
        <v>57.510309208241871</v>
      </c>
      <c r="AF31" s="2">
        <f t="shared" si="15"/>
        <v>172530.92762472562</v>
      </c>
      <c r="AG31">
        <f t="shared" si="16"/>
        <v>0.32775632147554257</v>
      </c>
      <c r="AH31" s="2">
        <f t="shared" si="17"/>
        <v>25</v>
      </c>
      <c r="AI31" s="2">
        <f t="shared" si="18"/>
        <v>95.850515347069788</v>
      </c>
      <c r="AJ31" s="2">
        <f t="shared" si="19"/>
        <v>287551.54604120937</v>
      </c>
      <c r="AK31" s="7">
        <f t="shared" si="20"/>
        <v>0.54626053579257094</v>
      </c>
      <c r="AM31">
        <v>72</v>
      </c>
    </row>
    <row r="32" spans="2:39" x14ac:dyDescent="0.65">
      <c r="B32" s="12"/>
      <c r="C32">
        <f t="shared" ref="C32:C33" si="56">C$30</f>
        <v>349</v>
      </c>
      <c r="D32">
        <f t="shared" si="54"/>
        <v>57585</v>
      </c>
      <c r="E32">
        <f t="shared" si="54"/>
        <v>57585000</v>
      </c>
      <c r="F32">
        <f t="shared" si="54"/>
        <v>11780</v>
      </c>
      <c r="G32">
        <f t="shared" si="54"/>
        <v>205</v>
      </c>
      <c r="H32">
        <f t="shared" si="54"/>
        <v>66600</v>
      </c>
      <c r="I32">
        <f t="shared" si="54"/>
        <v>666000000</v>
      </c>
      <c r="J32">
        <f t="shared" si="54"/>
        <v>2240</v>
      </c>
      <c r="K32">
        <f t="shared" si="54"/>
        <v>2240000</v>
      </c>
      <c r="L32">
        <f t="shared" si="54"/>
        <v>235</v>
      </c>
      <c r="M32">
        <f t="shared" si="1"/>
        <v>0.23499999999999999</v>
      </c>
      <c r="N32" s="4">
        <f t="shared" si="2"/>
        <v>526400</v>
      </c>
      <c r="O32" s="13" t="s">
        <v>2</v>
      </c>
      <c r="P32">
        <f>P$8</f>
        <v>15390</v>
      </c>
      <c r="Q32">
        <f t="shared" ref="Q32:S32" si="57">Q$8</f>
        <v>205</v>
      </c>
      <c r="R32">
        <f t="shared" si="57"/>
        <v>54700</v>
      </c>
      <c r="S32">
        <f t="shared" si="57"/>
        <v>547000000</v>
      </c>
      <c r="T32" s="2">
        <f t="shared" si="4"/>
        <v>2.6753466803406609E-2</v>
      </c>
      <c r="U32" s="2">
        <f t="shared" si="5"/>
        <v>6.5919578114700061E-2</v>
      </c>
      <c r="V32" s="2">
        <f t="shared" si="6"/>
        <v>0.15629070070330817</v>
      </c>
      <c r="W32">
        <f t="shared" si="7"/>
        <v>0.24896374562141482</v>
      </c>
      <c r="X32">
        <f t="shared" si="8"/>
        <v>4.01664908078883</v>
      </c>
      <c r="Z32" s="6">
        <f t="shared" si="9"/>
        <v>7.5</v>
      </c>
      <c r="AA32" s="2">
        <f t="shared" si="10"/>
        <v>30.124868105916228</v>
      </c>
      <c r="AB32" s="2">
        <f t="shared" si="11"/>
        <v>90374.604317748686</v>
      </c>
      <c r="AC32">
        <f t="shared" si="12"/>
        <v>0.17168427871912745</v>
      </c>
      <c r="AD32" s="2">
        <f t="shared" si="13"/>
        <v>15</v>
      </c>
      <c r="AE32" s="2">
        <f t="shared" si="14"/>
        <v>60.249736211832456</v>
      </c>
      <c r="AF32" s="2">
        <f t="shared" si="15"/>
        <v>180749.20863549737</v>
      </c>
      <c r="AG32">
        <f t="shared" si="16"/>
        <v>0.3433685574382549</v>
      </c>
      <c r="AH32" s="2">
        <f t="shared" si="17"/>
        <v>25</v>
      </c>
      <c r="AI32" s="2">
        <f t="shared" si="18"/>
        <v>100.41622701972075</v>
      </c>
      <c r="AJ32" s="2">
        <f t="shared" si="19"/>
        <v>301248.68105916225</v>
      </c>
      <c r="AK32" s="7">
        <f t="shared" si="20"/>
        <v>0.57228092906375805</v>
      </c>
      <c r="AM32">
        <v>73</v>
      </c>
    </row>
    <row r="33" spans="2:39" x14ac:dyDescent="0.65">
      <c r="B33" s="12"/>
      <c r="C33">
        <f t="shared" si="56"/>
        <v>349</v>
      </c>
      <c r="D33">
        <f t="shared" si="54"/>
        <v>57585</v>
      </c>
      <c r="E33">
        <f t="shared" si="54"/>
        <v>57585000</v>
      </c>
      <c r="F33">
        <f t="shared" si="54"/>
        <v>11780</v>
      </c>
      <c r="G33">
        <f t="shared" si="54"/>
        <v>205</v>
      </c>
      <c r="H33">
        <f t="shared" si="54"/>
        <v>66600</v>
      </c>
      <c r="I33">
        <f t="shared" si="54"/>
        <v>666000000</v>
      </c>
      <c r="J33">
        <f t="shared" si="54"/>
        <v>2240</v>
      </c>
      <c r="K33">
        <f t="shared" si="54"/>
        <v>2240000</v>
      </c>
      <c r="L33">
        <f t="shared" si="54"/>
        <v>235</v>
      </c>
      <c r="M33">
        <f t="shared" si="1"/>
        <v>0.23499999999999999</v>
      </c>
      <c r="N33" s="4">
        <f t="shared" si="2"/>
        <v>526400</v>
      </c>
      <c r="O33" s="13" t="s">
        <v>13</v>
      </c>
      <c r="P33">
        <f>P$9</f>
        <v>15920</v>
      </c>
      <c r="Q33">
        <f t="shared" ref="Q33:S33" si="58">Q$9</f>
        <v>205</v>
      </c>
      <c r="R33">
        <f t="shared" si="58"/>
        <v>68900</v>
      </c>
      <c r="S33">
        <f t="shared" si="58"/>
        <v>689000000</v>
      </c>
      <c r="T33" s="2">
        <f t="shared" si="4"/>
        <v>2.1239689900527454E-2</v>
      </c>
      <c r="U33" s="2">
        <f t="shared" si="5"/>
        <v>6.5919578114700061E-2</v>
      </c>
      <c r="V33" s="2">
        <f t="shared" si="6"/>
        <v>0.15629070070330817</v>
      </c>
      <c r="W33">
        <f t="shared" si="7"/>
        <v>0.24344996871853569</v>
      </c>
      <c r="X33">
        <f t="shared" si="8"/>
        <v>4.1076201622196491</v>
      </c>
      <c r="Z33" s="6">
        <f t="shared" si="9"/>
        <v>7.5</v>
      </c>
      <c r="AA33" s="2">
        <f t="shared" si="10"/>
        <v>30.807151216647366</v>
      </c>
      <c r="AB33" s="2">
        <f t="shared" si="11"/>
        <v>92421.453649942094</v>
      </c>
      <c r="AC33">
        <f t="shared" si="12"/>
        <v>0.17557267030764076</v>
      </c>
      <c r="AD33" s="2">
        <f t="shared" si="13"/>
        <v>15</v>
      </c>
      <c r="AE33" s="2">
        <f t="shared" si="14"/>
        <v>61.614302433294732</v>
      </c>
      <c r="AF33" s="2">
        <f t="shared" si="15"/>
        <v>184842.90729988419</v>
      </c>
      <c r="AG33">
        <f t="shared" si="16"/>
        <v>0.35114534061528152</v>
      </c>
      <c r="AH33" s="2">
        <f t="shared" si="17"/>
        <v>25</v>
      </c>
      <c r="AI33" s="2">
        <f t="shared" si="18"/>
        <v>102.69050405549122</v>
      </c>
      <c r="AJ33" s="2">
        <f t="shared" si="19"/>
        <v>308071.51216647367</v>
      </c>
      <c r="AK33" s="7">
        <f t="shared" si="20"/>
        <v>0.58524223435880252</v>
      </c>
      <c r="AM33">
        <v>74</v>
      </c>
    </row>
    <row r="34" spans="2:39" x14ac:dyDescent="0.65">
      <c r="B34" s="12" t="s">
        <v>10</v>
      </c>
      <c r="C34" s="1">
        <v>349</v>
      </c>
      <c r="D34">
        <f t="shared" si="22"/>
        <v>57585</v>
      </c>
      <c r="E34">
        <f>D34*1000</f>
        <v>57585000</v>
      </c>
      <c r="F34" s="1">
        <v>13170</v>
      </c>
      <c r="G34" s="1">
        <v>205</v>
      </c>
      <c r="H34" s="1">
        <v>75600</v>
      </c>
      <c r="I34">
        <f>H34*10000</f>
        <v>756000000</v>
      </c>
      <c r="J34" s="1">
        <v>2520</v>
      </c>
      <c r="K34">
        <f>J34*1000</f>
        <v>2520000</v>
      </c>
      <c r="L34" s="1">
        <v>235</v>
      </c>
      <c r="M34">
        <f t="shared" si="1"/>
        <v>0.23499999999999999</v>
      </c>
      <c r="N34" s="4">
        <f t="shared" si="2"/>
        <v>592200</v>
      </c>
      <c r="O34" s="13" t="s">
        <v>0</v>
      </c>
      <c r="P34">
        <f>P$6</f>
        <v>11850</v>
      </c>
      <c r="Q34">
        <f t="shared" ref="Q34:S34" si="59">Q$6</f>
        <v>205</v>
      </c>
      <c r="R34">
        <f t="shared" si="59"/>
        <v>20200</v>
      </c>
      <c r="S34">
        <f t="shared" si="59"/>
        <v>202000000</v>
      </c>
      <c r="T34" s="2">
        <f t="shared" si="4"/>
        <v>7.2446269017145612E-2</v>
      </c>
      <c r="U34" s="2">
        <f t="shared" si="5"/>
        <v>5.8072009291521488E-2</v>
      </c>
      <c r="V34" s="2">
        <f t="shared" si="6"/>
        <v>0.15629070070330817</v>
      </c>
      <c r="W34">
        <f t="shared" si="7"/>
        <v>0.28680897901197527</v>
      </c>
      <c r="X34">
        <f t="shared" si="8"/>
        <v>3.4866411904009689</v>
      </c>
      <c r="Z34" s="6">
        <f t="shared" si="9"/>
        <v>7.5</v>
      </c>
      <c r="AA34" s="2">
        <f t="shared" si="10"/>
        <v>26.149808928007268</v>
      </c>
      <c r="AB34" s="2">
        <f t="shared" si="11"/>
        <v>78449.426784021809</v>
      </c>
      <c r="AC34">
        <f t="shared" si="12"/>
        <v>0.13247116984806115</v>
      </c>
      <c r="AD34" s="2">
        <f t="shared" si="13"/>
        <v>15</v>
      </c>
      <c r="AE34" s="2">
        <f t="shared" si="14"/>
        <v>52.299617856014535</v>
      </c>
      <c r="AF34" s="2">
        <f t="shared" si="15"/>
        <v>156898.85356804362</v>
      </c>
      <c r="AG34">
        <f t="shared" si="16"/>
        <v>0.2649423396961223</v>
      </c>
      <c r="AH34" s="2">
        <f t="shared" si="17"/>
        <v>25</v>
      </c>
      <c r="AI34" s="2">
        <f t="shared" si="18"/>
        <v>87.16602976002423</v>
      </c>
      <c r="AJ34" s="2">
        <f t="shared" si="19"/>
        <v>261498.08928007269</v>
      </c>
      <c r="AK34" s="7">
        <f t="shared" si="20"/>
        <v>0.44157056616020379</v>
      </c>
      <c r="AM34">
        <v>81</v>
      </c>
    </row>
    <row r="35" spans="2:39" x14ac:dyDescent="0.65">
      <c r="B35" s="12"/>
      <c r="C35">
        <f>C$34</f>
        <v>349</v>
      </c>
      <c r="D35">
        <f t="shared" ref="D35:L37" si="60">D$34</f>
        <v>57585</v>
      </c>
      <c r="E35">
        <f t="shared" si="60"/>
        <v>57585000</v>
      </c>
      <c r="F35">
        <f t="shared" si="60"/>
        <v>13170</v>
      </c>
      <c r="G35">
        <f t="shared" si="60"/>
        <v>205</v>
      </c>
      <c r="H35">
        <f t="shared" si="60"/>
        <v>75600</v>
      </c>
      <c r="I35">
        <f t="shared" si="60"/>
        <v>756000000</v>
      </c>
      <c r="J35">
        <f t="shared" si="60"/>
        <v>2520</v>
      </c>
      <c r="K35">
        <f t="shared" si="60"/>
        <v>2520000</v>
      </c>
      <c r="L35">
        <f t="shared" si="60"/>
        <v>235</v>
      </c>
      <c r="M35">
        <f t="shared" si="1"/>
        <v>0.23499999999999999</v>
      </c>
      <c r="N35" s="4">
        <f t="shared" si="2"/>
        <v>592200</v>
      </c>
      <c r="O35" s="13" t="s">
        <v>1</v>
      </c>
      <c r="P35">
        <f>P$7</f>
        <v>13330</v>
      </c>
      <c r="Q35">
        <f t="shared" ref="Q35:S35" si="61">Q$7</f>
        <v>205</v>
      </c>
      <c r="R35">
        <f t="shared" si="61"/>
        <v>37900</v>
      </c>
      <c r="S35">
        <f t="shared" si="61"/>
        <v>379000000</v>
      </c>
      <c r="T35" s="2">
        <f t="shared" si="4"/>
        <v>3.8612523328399512E-2</v>
      </c>
      <c r="U35" s="2">
        <f t="shared" si="5"/>
        <v>5.8072009291521488E-2</v>
      </c>
      <c r="V35" s="2">
        <f t="shared" si="6"/>
        <v>0.15629070070330817</v>
      </c>
      <c r="W35">
        <f t="shared" si="7"/>
        <v>0.25297523332322913</v>
      </c>
      <c r="X35">
        <f t="shared" si="8"/>
        <v>3.9529561327542662</v>
      </c>
      <c r="Z35" s="6">
        <f t="shared" si="9"/>
        <v>7.5</v>
      </c>
      <c r="AA35" s="2">
        <f t="shared" si="10"/>
        <v>29.647170995656996</v>
      </c>
      <c r="AB35" s="2">
        <f t="shared" si="11"/>
        <v>88941.512986970993</v>
      </c>
      <c r="AC35">
        <f t="shared" si="12"/>
        <v>0.15018830291619553</v>
      </c>
      <c r="AD35" s="2">
        <f t="shared" si="13"/>
        <v>15</v>
      </c>
      <c r="AE35" s="2">
        <f t="shared" si="14"/>
        <v>59.294341991313992</v>
      </c>
      <c r="AF35" s="2">
        <f t="shared" si="15"/>
        <v>177883.02597394199</v>
      </c>
      <c r="AG35">
        <f t="shared" si="16"/>
        <v>0.30037660583239106</v>
      </c>
      <c r="AH35" s="2">
        <f t="shared" si="17"/>
        <v>25</v>
      </c>
      <c r="AI35" s="2">
        <f t="shared" si="18"/>
        <v>98.823903318856651</v>
      </c>
      <c r="AJ35" s="2">
        <f t="shared" si="19"/>
        <v>296471.70995656995</v>
      </c>
      <c r="AK35" s="7">
        <f t="shared" si="20"/>
        <v>0.50062767638731842</v>
      </c>
      <c r="AM35">
        <v>82</v>
      </c>
    </row>
    <row r="36" spans="2:39" x14ac:dyDescent="0.65">
      <c r="B36" s="12"/>
      <c r="C36">
        <f t="shared" ref="C36:C37" si="62">C$34</f>
        <v>349</v>
      </c>
      <c r="D36">
        <f t="shared" si="60"/>
        <v>57585</v>
      </c>
      <c r="E36">
        <f t="shared" si="60"/>
        <v>57585000</v>
      </c>
      <c r="F36">
        <f t="shared" si="60"/>
        <v>13170</v>
      </c>
      <c r="G36">
        <f t="shared" si="60"/>
        <v>205</v>
      </c>
      <c r="H36">
        <f t="shared" si="60"/>
        <v>75600</v>
      </c>
      <c r="I36">
        <f t="shared" si="60"/>
        <v>756000000</v>
      </c>
      <c r="J36">
        <f t="shared" si="60"/>
        <v>2520</v>
      </c>
      <c r="K36">
        <f t="shared" si="60"/>
        <v>2520000</v>
      </c>
      <c r="L36">
        <f t="shared" si="60"/>
        <v>235</v>
      </c>
      <c r="M36">
        <f t="shared" si="1"/>
        <v>0.23499999999999999</v>
      </c>
      <c r="N36" s="4">
        <f t="shared" si="2"/>
        <v>592200</v>
      </c>
      <c r="O36" s="13" t="s">
        <v>2</v>
      </c>
      <c r="P36">
        <f>P$8</f>
        <v>15390</v>
      </c>
      <c r="Q36">
        <f t="shared" ref="Q36:S36" si="63">Q$8</f>
        <v>205</v>
      </c>
      <c r="R36">
        <f t="shared" si="63"/>
        <v>54700</v>
      </c>
      <c r="S36">
        <f t="shared" si="63"/>
        <v>547000000</v>
      </c>
      <c r="T36" s="2">
        <f t="shared" si="4"/>
        <v>2.6753466803406609E-2</v>
      </c>
      <c r="U36" s="2">
        <f t="shared" si="5"/>
        <v>5.8072009291521488E-2</v>
      </c>
      <c r="V36" s="2">
        <f t="shared" si="6"/>
        <v>0.15629070070330817</v>
      </c>
      <c r="W36">
        <f t="shared" si="7"/>
        <v>0.24111617679823627</v>
      </c>
      <c r="X36">
        <f t="shared" si="8"/>
        <v>4.1473783023558415</v>
      </c>
      <c r="Z36" s="6">
        <f t="shared" si="9"/>
        <v>7.5</v>
      </c>
      <c r="AA36" s="2">
        <f t="shared" si="10"/>
        <v>31.105337267668808</v>
      </c>
      <c r="AB36" s="2">
        <f t="shared" si="11"/>
        <v>93316.011803006419</v>
      </c>
      <c r="AC36">
        <f t="shared" si="12"/>
        <v>0.15757516346336781</v>
      </c>
      <c r="AD36" s="2">
        <f t="shared" si="13"/>
        <v>15</v>
      </c>
      <c r="AE36" s="2">
        <f t="shared" si="14"/>
        <v>62.210674535337617</v>
      </c>
      <c r="AF36" s="2">
        <f t="shared" si="15"/>
        <v>186632.02360601284</v>
      </c>
      <c r="AG36">
        <f t="shared" si="16"/>
        <v>0.31515032692673561</v>
      </c>
      <c r="AH36" s="2">
        <f t="shared" si="17"/>
        <v>25</v>
      </c>
      <c r="AI36" s="2">
        <f t="shared" si="18"/>
        <v>103.68445755889603</v>
      </c>
      <c r="AJ36" s="2">
        <f t="shared" si="19"/>
        <v>311053.37267668807</v>
      </c>
      <c r="AK36" s="7">
        <f t="shared" si="20"/>
        <v>0.52525054487789269</v>
      </c>
      <c r="AM36">
        <v>83</v>
      </c>
    </row>
    <row r="37" spans="2:39" ht="18.899999999999999" thickBot="1" x14ac:dyDescent="0.7">
      <c r="B37" s="12"/>
      <c r="C37">
        <f t="shared" si="62"/>
        <v>349</v>
      </c>
      <c r="D37">
        <f t="shared" si="60"/>
        <v>57585</v>
      </c>
      <c r="E37">
        <f t="shared" si="60"/>
        <v>57585000</v>
      </c>
      <c r="F37">
        <f t="shared" si="60"/>
        <v>13170</v>
      </c>
      <c r="G37">
        <f t="shared" si="60"/>
        <v>205</v>
      </c>
      <c r="H37">
        <f t="shared" si="60"/>
        <v>75600</v>
      </c>
      <c r="I37">
        <f t="shared" si="60"/>
        <v>756000000</v>
      </c>
      <c r="J37">
        <f t="shared" si="60"/>
        <v>2520</v>
      </c>
      <c r="K37">
        <f t="shared" si="60"/>
        <v>2520000</v>
      </c>
      <c r="L37">
        <f t="shared" si="60"/>
        <v>235</v>
      </c>
      <c r="M37">
        <f t="shared" si="1"/>
        <v>0.23499999999999999</v>
      </c>
      <c r="N37" s="5">
        <f t="shared" si="2"/>
        <v>592200</v>
      </c>
      <c r="O37" s="13" t="s">
        <v>13</v>
      </c>
      <c r="P37">
        <f>P$9</f>
        <v>15920</v>
      </c>
      <c r="Q37">
        <f t="shared" ref="Q37:S37" si="64">Q$9</f>
        <v>205</v>
      </c>
      <c r="R37">
        <f t="shared" si="64"/>
        <v>68900</v>
      </c>
      <c r="S37">
        <f t="shared" si="64"/>
        <v>689000000</v>
      </c>
      <c r="T37" s="2">
        <f t="shared" si="4"/>
        <v>2.1239689900527454E-2</v>
      </c>
      <c r="U37" s="2">
        <f t="shared" si="5"/>
        <v>5.8072009291521488E-2</v>
      </c>
      <c r="V37" s="2">
        <f t="shared" si="6"/>
        <v>0.15629070070330817</v>
      </c>
      <c r="W37">
        <f t="shared" si="7"/>
        <v>0.23560239989535711</v>
      </c>
      <c r="X37">
        <f t="shared" si="8"/>
        <v>4.2444389379910827</v>
      </c>
      <c r="Z37" s="8">
        <f t="shared" si="9"/>
        <v>7.5</v>
      </c>
      <c r="AA37" s="9">
        <f t="shared" si="10"/>
        <v>31.833292034933123</v>
      </c>
      <c r="AB37" s="9">
        <f t="shared" si="11"/>
        <v>95499.876104799376</v>
      </c>
      <c r="AC37" s="10">
        <f t="shared" si="12"/>
        <v>0.16126287758324784</v>
      </c>
      <c r="AD37" s="9">
        <f t="shared" si="13"/>
        <v>15</v>
      </c>
      <c r="AE37" s="9">
        <f t="shared" si="14"/>
        <v>63.666584069866246</v>
      </c>
      <c r="AF37" s="9">
        <f t="shared" si="15"/>
        <v>190999.75220959875</v>
      </c>
      <c r="AG37" s="10">
        <f t="shared" si="16"/>
        <v>0.32252575516649568</v>
      </c>
      <c r="AH37" s="9">
        <f t="shared" si="17"/>
        <v>25</v>
      </c>
      <c r="AI37" s="9">
        <f t="shared" si="18"/>
        <v>106.11097344977708</v>
      </c>
      <c r="AJ37" s="9">
        <f t="shared" si="19"/>
        <v>318332.92034933122</v>
      </c>
      <c r="AK37" s="11">
        <f t="shared" si="20"/>
        <v>0.53754292527749281</v>
      </c>
      <c r="AM37">
        <v>84</v>
      </c>
    </row>
  </sheetData>
  <mergeCells count="3">
    <mergeCell ref="Z4:AC4"/>
    <mergeCell ref="AD4:AG4"/>
    <mergeCell ref="AH4:AK4"/>
  </mergeCells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920C-A57B-4439-A0A8-6D8C17E1ECEB}">
  <dimension ref="B2:AM37"/>
  <sheetViews>
    <sheetView tabSelected="1" topLeftCell="N1" zoomScale="50" zoomScaleNormal="50" workbookViewId="0">
      <selection activeCell="C4" sqref="C4"/>
    </sheetView>
  </sheetViews>
  <sheetFormatPr defaultRowHeight="18.45" x14ac:dyDescent="0.65"/>
  <cols>
    <col min="2" max="38" width="12.640625" customWidth="1"/>
  </cols>
  <sheetData>
    <row r="2" spans="2:39" x14ac:dyDescent="0.65">
      <c r="B2" t="s">
        <v>15</v>
      </c>
      <c r="C2">
        <v>8000</v>
      </c>
      <c r="E2" t="s">
        <v>29</v>
      </c>
      <c r="Z2" t="s">
        <v>45</v>
      </c>
    </row>
    <row r="3" spans="2:39" ht="18.899999999999999" thickBot="1" x14ac:dyDescent="0.7">
      <c r="B3" t="s">
        <v>14</v>
      </c>
      <c r="C3">
        <v>4000</v>
      </c>
    </row>
    <row r="4" spans="2:39" ht="18.899999999999999" thickBot="1" x14ac:dyDescent="0.7">
      <c r="Z4" s="14" t="s">
        <v>42</v>
      </c>
      <c r="AA4" s="15"/>
      <c r="AB4" s="15"/>
      <c r="AC4" s="15"/>
      <c r="AD4" s="15" t="s">
        <v>43</v>
      </c>
      <c r="AE4" s="15"/>
      <c r="AF4" s="15"/>
      <c r="AG4" s="15"/>
      <c r="AH4" s="15" t="s">
        <v>44</v>
      </c>
      <c r="AI4" s="15"/>
      <c r="AJ4" s="15"/>
      <c r="AK4" s="16"/>
    </row>
    <row r="5" spans="2:39" x14ac:dyDescent="0.65">
      <c r="B5" s="12" t="s">
        <v>31</v>
      </c>
      <c r="C5" t="s">
        <v>11</v>
      </c>
      <c r="D5" t="s">
        <v>12</v>
      </c>
      <c r="E5" t="s">
        <v>28</v>
      </c>
      <c r="F5" t="s">
        <v>21</v>
      </c>
      <c r="G5" t="s">
        <v>16</v>
      </c>
      <c r="H5" t="s">
        <v>22</v>
      </c>
      <c r="I5" t="s">
        <v>17</v>
      </c>
      <c r="J5" t="s">
        <v>33</v>
      </c>
      <c r="K5" t="s">
        <v>34</v>
      </c>
      <c r="L5" t="s">
        <v>35</v>
      </c>
      <c r="M5" t="s">
        <v>36</v>
      </c>
      <c r="N5" s="3" t="s">
        <v>37</v>
      </c>
      <c r="O5" s="13" t="s">
        <v>30</v>
      </c>
      <c r="P5" t="s">
        <v>20</v>
      </c>
      <c r="Q5" t="s">
        <v>18</v>
      </c>
      <c r="R5" t="s">
        <v>23</v>
      </c>
      <c r="S5" t="s">
        <v>19</v>
      </c>
      <c r="T5" s="2" t="s">
        <v>24</v>
      </c>
      <c r="U5" s="2" t="s">
        <v>25</v>
      </c>
      <c r="V5" s="2" t="s">
        <v>26</v>
      </c>
      <c r="W5" t="s">
        <v>27</v>
      </c>
      <c r="X5" t="s">
        <v>32</v>
      </c>
      <c r="Z5" s="6" t="s">
        <v>39</v>
      </c>
      <c r="AA5" s="2" t="s">
        <v>40</v>
      </c>
      <c r="AB5" s="2" t="s">
        <v>41</v>
      </c>
      <c r="AC5" t="s">
        <v>38</v>
      </c>
      <c r="AD5" s="2" t="s">
        <v>39</v>
      </c>
      <c r="AE5" s="2" t="s">
        <v>40</v>
      </c>
      <c r="AF5" s="2" t="s">
        <v>41</v>
      </c>
      <c r="AG5" t="s">
        <v>38</v>
      </c>
      <c r="AH5" s="2" t="s">
        <v>39</v>
      </c>
      <c r="AI5" s="2" t="s">
        <v>40</v>
      </c>
      <c r="AJ5" s="2" t="s">
        <v>41</v>
      </c>
      <c r="AK5" s="7" t="s">
        <v>38</v>
      </c>
      <c r="AM5" s="17" t="s">
        <v>46</v>
      </c>
    </row>
    <row r="6" spans="2:39" x14ac:dyDescent="0.65">
      <c r="B6" s="12" t="s">
        <v>3</v>
      </c>
      <c r="C6" s="1">
        <v>167</v>
      </c>
      <c r="D6">
        <f>165*C6</f>
        <v>27555</v>
      </c>
      <c r="E6">
        <f>D6*1000</f>
        <v>27555000</v>
      </c>
      <c r="F6" s="1">
        <v>7141</v>
      </c>
      <c r="G6" s="1">
        <v>205</v>
      </c>
      <c r="H6" s="1">
        <v>19800</v>
      </c>
      <c r="I6">
        <f>H6*10000</f>
        <v>198000000</v>
      </c>
      <c r="J6" s="1">
        <v>999</v>
      </c>
      <c r="K6">
        <f>J6*1000</f>
        <v>999000</v>
      </c>
      <c r="L6" s="1">
        <v>235</v>
      </c>
      <c r="M6">
        <f>L6/1000</f>
        <v>0.23499999999999999</v>
      </c>
      <c r="N6" s="4">
        <f>K6*M6</f>
        <v>234765</v>
      </c>
      <c r="O6" s="13" t="s">
        <v>0</v>
      </c>
      <c r="P6" s="1">
        <v>11850</v>
      </c>
      <c r="Q6" s="1">
        <v>205</v>
      </c>
      <c r="R6" s="1">
        <v>20200</v>
      </c>
      <c r="S6">
        <f>R6*10000</f>
        <v>202000000</v>
      </c>
      <c r="T6" s="2">
        <f>($C$2^2*$C$3)/(48*Q6*S6)</f>
        <v>0.1287933671415922</v>
      </c>
      <c r="U6" s="2">
        <f>($C$2^3)/(24*G6*I6)</f>
        <v>0.52558101338589147</v>
      </c>
      <c r="V6" s="2">
        <f>($C$2^2)/(4*E6)</f>
        <v>0.58065686808201777</v>
      </c>
      <c r="W6">
        <f>T6+U6+V6</f>
        <v>1.2350312486095014</v>
      </c>
      <c r="X6">
        <f>1/W6</f>
        <v>0.80969611183998891</v>
      </c>
      <c r="Z6" s="6">
        <f>$C$2/(400*2)</f>
        <v>10</v>
      </c>
      <c r="AA6" s="2">
        <f>Z6/$W6</f>
        <v>8.0969611183998893</v>
      </c>
      <c r="AB6" s="2">
        <f>(AA6*$C$2)/2</f>
        <v>32387.844473599558</v>
      </c>
      <c r="AC6">
        <f>AB6/$N6</f>
        <v>0.13795857335462935</v>
      </c>
      <c r="AD6" s="2">
        <f>$C$2/(200*2)</f>
        <v>20</v>
      </c>
      <c r="AE6" s="2">
        <f>AD6/$W6</f>
        <v>16.193922236799779</v>
      </c>
      <c r="AF6" s="2">
        <f>(AE6*$C$2)/2</f>
        <v>64775.688947199116</v>
      </c>
      <c r="AG6">
        <f>AF6/$N6</f>
        <v>0.27591714670925871</v>
      </c>
      <c r="AH6" s="2">
        <f>$C$2/(120*2)</f>
        <v>33.333333333333336</v>
      </c>
      <c r="AI6" s="2">
        <f>AH6/$W6</f>
        <v>26.989870394666298</v>
      </c>
      <c r="AJ6" s="2">
        <f>(AI6*$C$2)/2</f>
        <v>107959.48157866519</v>
      </c>
      <c r="AK6" s="7">
        <f>AJ6/$N6</f>
        <v>0.45986191118209779</v>
      </c>
      <c r="AM6">
        <v>11</v>
      </c>
    </row>
    <row r="7" spans="2:39" x14ac:dyDescent="0.65">
      <c r="B7" s="12"/>
      <c r="C7">
        <f>C$6</f>
        <v>167</v>
      </c>
      <c r="D7">
        <f t="shared" ref="D7:L9" si="0">D$6</f>
        <v>27555</v>
      </c>
      <c r="E7">
        <f t="shared" si="0"/>
        <v>27555000</v>
      </c>
      <c r="F7">
        <f t="shared" si="0"/>
        <v>7141</v>
      </c>
      <c r="G7">
        <f t="shared" si="0"/>
        <v>205</v>
      </c>
      <c r="H7">
        <f t="shared" si="0"/>
        <v>19800</v>
      </c>
      <c r="I7">
        <f t="shared" si="0"/>
        <v>198000000</v>
      </c>
      <c r="J7">
        <f t="shared" si="0"/>
        <v>999</v>
      </c>
      <c r="K7">
        <f t="shared" si="0"/>
        <v>999000</v>
      </c>
      <c r="L7">
        <f t="shared" si="0"/>
        <v>235</v>
      </c>
      <c r="M7">
        <f t="shared" ref="M7:M37" si="1">L7/1000</f>
        <v>0.23499999999999999</v>
      </c>
      <c r="N7" s="4">
        <f t="shared" ref="N7:N37" si="2">K7*M7</f>
        <v>234765</v>
      </c>
      <c r="O7" s="13" t="s">
        <v>1</v>
      </c>
      <c r="P7" s="1">
        <v>13330</v>
      </c>
      <c r="Q7" s="1">
        <v>205</v>
      </c>
      <c r="R7" s="1">
        <v>37900</v>
      </c>
      <c r="S7">
        <f t="shared" ref="S7:S9" si="3">R7*10000</f>
        <v>379000000</v>
      </c>
      <c r="T7" s="2">
        <f t="shared" ref="T7:T37" si="4">($C$2^2*$C$3)/(48*Q7*S7)</f>
        <v>6.8644485917154691E-2</v>
      </c>
      <c r="U7" s="2">
        <f t="shared" ref="U7:U37" si="5">($C$2^3)/(24*G7*I7)</f>
        <v>0.52558101338589147</v>
      </c>
      <c r="V7" s="2">
        <f t="shared" ref="V7:V37" si="6">($C$2^2)/(4*E7)</f>
        <v>0.58065686808201777</v>
      </c>
      <c r="W7">
        <f t="shared" ref="W7:W37" si="7">T7+U7+V7</f>
        <v>1.1748823673850639</v>
      </c>
      <c r="X7">
        <f t="shared" ref="X7:X37" si="8">1/W7</f>
        <v>0.8511490407552037</v>
      </c>
      <c r="Z7" s="6">
        <f t="shared" ref="Z7:Z37" si="9">$C$2/(400*2)</f>
        <v>10</v>
      </c>
      <c r="AA7" s="2">
        <f t="shared" ref="AA7:AA37" si="10">Z7/$W7</f>
        <v>8.5114904075520368</v>
      </c>
      <c r="AB7" s="2">
        <f t="shared" ref="AB7:AB37" si="11">(AA7*$C$2)/2</f>
        <v>34045.961630208149</v>
      </c>
      <c r="AC7">
        <f t="shared" ref="AC7:AC37" si="12">AB7/$N7</f>
        <v>0.14502145392289373</v>
      </c>
      <c r="AD7" s="2">
        <f t="shared" ref="AD7:AD37" si="13">$C$2/(200*2)</f>
        <v>20</v>
      </c>
      <c r="AE7" s="2">
        <f t="shared" ref="AE7:AE37" si="14">AD7/$W7</f>
        <v>17.022980815104074</v>
      </c>
      <c r="AF7" s="2">
        <f t="shared" ref="AF7:AF37" si="15">(AE7*$C$2)/2</f>
        <v>68091.923260416297</v>
      </c>
      <c r="AG7">
        <f t="shared" ref="AG7:AG37" si="16">AF7/$N7</f>
        <v>0.29004290784578746</v>
      </c>
      <c r="AH7" s="2">
        <f t="shared" ref="AH7:AH37" si="17">$C$2/(120*2)</f>
        <v>33.333333333333336</v>
      </c>
      <c r="AI7" s="2">
        <f t="shared" ref="AI7:AI37" si="18">AH7/$W7</f>
        <v>28.371634691840125</v>
      </c>
      <c r="AJ7" s="2">
        <f t="shared" ref="AJ7:AJ37" si="19">(AI7*$C$2)/2</f>
        <v>113486.5387673605</v>
      </c>
      <c r="AK7" s="7">
        <f t="shared" ref="AK7:AK37" si="20">AJ7/$N7</f>
        <v>0.48340484640964582</v>
      </c>
      <c r="AM7">
        <v>12</v>
      </c>
    </row>
    <row r="8" spans="2:39" x14ac:dyDescent="0.65">
      <c r="B8" s="12"/>
      <c r="C8">
        <f t="shared" ref="C8:C9" si="21">C$6</f>
        <v>167</v>
      </c>
      <c r="D8">
        <f t="shared" si="0"/>
        <v>27555</v>
      </c>
      <c r="E8">
        <f t="shared" si="0"/>
        <v>27555000</v>
      </c>
      <c r="F8">
        <f t="shared" si="0"/>
        <v>7141</v>
      </c>
      <c r="G8">
        <f t="shared" si="0"/>
        <v>205</v>
      </c>
      <c r="H8">
        <f t="shared" si="0"/>
        <v>19800</v>
      </c>
      <c r="I8">
        <f t="shared" si="0"/>
        <v>198000000</v>
      </c>
      <c r="J8">
        <f t="shared" si="0"/>
        <v>999</v>
      </c>
      <c r="K8">
        <f t="shared" si="0"/>
        <v>999000</v>
      </c>
      <c r="L8">
        <f t="shared" si="0"/>
        <v>235</v>
      </c>
      <c r="M8">
        <f t="shared" si="1"/>
        <v>0.23499999999999999</v>
      </c>
      <c r="N8" s="4">
        <f t="shared" si="2"/>
        <v>234765</v>
      </c>
      <c r="O8" s="13" t="s">
        <v>2</v>
      </c>
      <c r="P8" s="1">
        <v>15390</v>
      </c>
      <c r="Q8" s="1">
        <v>205</v>
      </c>
      <c r="R8" s="1">
        <v>54700</v>
      </c>
      <c r="S8">
        <f t="shared" si="3"/>
        <v>547000000</v>
      </c>
      <c r="T8" s="2">
        <f t="shared" si="4"/>
        <v>4.7561718761611749E-2</v>
      </c>
      <c r="U8" s="2">
        <f t="shared" si="5"/>
        <v>0.52558101338589147</v>
      </c>
      <c r="V8" s="2">
        <f t="shared" si="6"/>
        <v>0.58065686808201777</v>
      </c>
      <c r="W8">
        <f t="shared" si="7"/>
        <v>1.153799600229521</v>
      </c>
      <c r="X8">
        <f t="shared" si="8"/>
        <v>0.86670163501623143</v>
      </c>
      <c r="Z8" s="6">
        <f t="shared" si="9"/>
        <v>10</v>
      </c>
      <c r="AA8" s="2">
        <f t="shared" si="10"/>
        <v>8.6670163501623136</v>
      </c>
      <c r="AB8" s="2">
        <f t="shared" si="11"/>
        <v>34668.065400649255</v>
      </c>
      <c r="AC8">
        <f t="shared" si="12"/>
        <v>0.14767135390986413</v>
      </c>
      <c r="AD8" s="2">
        <f t="shared" si="13"/>
        <v>20</v>
      </c>
      <c r="AE8" s="2">
        <f t="shared" si="14"/>
        <v>17.334032700324627</v>
      </c>
      <c r="AF8" s="2">
        <f t="shared" si="15"/>
        <v>69336.13080129851</v>
      </c>
      <c r="AG8">
        <f t="shared" si="16"/>
        <v>0.29534270781972827</v>
      </c>
      <c r="AH8" s="2">
        <f t="shared" si="17"/>
        <v>33.333333333333336</v>
      </c>
      <c r="AI8" s="2">
        <f t="shared" si="18"/>
        <v>28.890054500541048</v>
      </c>
      <c r="AJ8" s="2">
        <f t="shared" si="19"/>
        <v>115560.2180021642</v>
      </c>
      <c r="AK8" s="7">
        <f t="shared" si="20"/>
        <v>0.49223784636621387</v>
      </c>
      <c r="AM8">
        <v>13</v>
      </c>
    </row>
    <row r="9" spans="2:39" x14ac:dyDescent="0.65">
      <c r="B9" s="12"/>
      <c r="C9">
        <f t="shared" si="21"/>
        <v>167</v>
      </c>
      <c r="D9">
        <f t="shared" si="0"/>
        <v>27555</v>
      </c>
      <c r="E9">
        <f t="shared" si="0"/>
        <v>27555000</v>
      </c>
      <c r="F9">
        <f t="shared" si="0"/>
        <v>7141</v>
      </c>
      <c r="G9">
        <f t="shared" si="0"/>
        <v>205</v>
      </c>
      <c r="H9">
        <f t="shared" si="0"/>
        <v>19800</v>
      </c>
      <c r="I9">
        <f t="shared" si="0"/>
        <v>198000000</v>
      </c>
      <c r="J9">
        <f t="shared" si="0"/>
        <v>999</v>
      </c>
      <c r="K9">
        <f t="shared" si="0"/>
        <v>999000</v>
      </c>
      <c r="L9">
        <f t="shared" si="0"/>
        <v>235</v>
      </c>
      <c r="M9">
        <f t="shared" si="1"/>
        <v>0.23499999999999999</v>
      </c>
      <c r="N9" s="4">
        <f t="shared" si="2"/>
        <v>234765</v>
      </c>
      <c r="O9" s="13" t="s">
        <v>13</v>
      </c>
      <c r="P9" s="1">
        <v>15920</v>
      </c>
      <c r="Q9" s="1">
        <v>205</v>
      </c>
      <c r="R9" s="1">
        <v>68900</v>
      </c>
      <c r="S9">
        <f t="shared" si="3"/>
        <v>689000000</v>
      </c>
      <c r="T9" s="2">
        <f t="shared" si="4"/>
        <v>3.7759448712048803E-2</v>
      </c>
      <c r="U9" s="2">
        <f t="shared" si="5"/>
        <v>0.52558101338589147</v>
      </c>
      <c r="V9" s="2">
        <f t="shared" si="6"/>
        <v>0.58065686808201777</v>
      </c>
      <c r="W9">
        <f t="shared" si="7"/>
        <v>1.1439973301799582</v>
      </c>
      <c r="X9">
        <f t="shared" si="8"/>
        <v>0.8741279141295667</v>
      </c>
      <c r="Z9" s="6">
        <f t="shared" si="9"/>
        <v>10</v>
      </c>
      <c r="AA9" s="2">
        <f t="shared" si="10"/>
        <v>8.7412791412956672</v>
      </c>
      <c r="AB9" s="2">
        <f t="shared" si="11"/>
        <v>34965.116565182667</v>
      </c>
      <c r="AC9">
        <f t="shared" si="12"/>
        <v>0.14893666673133843</v>
      </c>
      <c r="AD9" s="2">
        <f t="shared" si="13"/>
        <v>20</v>
      </c>
      <c r="AE9" s="2">
        <f t="shared" si="14"/>
        <v>17.482558282591334</v>
      </c>
      <c r="AF9" s="2">
        <f t="shared" si="15"/>
        <v>69930.233130365334</v>
      </c>
      <c r="AG9">
        <f t="shared" si="16"/>
        <v>0.29787333346267686</v>
      </c>
      <c r="AH9" s="2">
        <f t="shared" si="17"/>
        <v>33.333333333333336</v>
      </c>
      <c r="AI9" s="2">
        <f t="shared" si="18"/>
        <v>29.137597137652225</v>
      </c>
      <c r="AJ9" s="2">
        <f t="shared" si="19"/>
        <v>116550.3885506089</v>
      </c>
      <c r="AK9" s="7">
        <f t="shared" si="20"/>
        <v>0.49645555577112815</v>
      </c>
      <c r="AM9">
        <v>14</v>
      </c>
    </row>
    <row r="10" spans="2:39" x14ac:dyDescent="0.65">
      <c r="B10" s="12" t="s">
        <v>4</v>
      </c>
      <c r="C10" s="1">
        <v>167</v>
      </c>
      <c r="D10">
        <f t="shared" ref="D10:D34" si="22">165*C10</f>
        <v>27555</v>
      </c>
      <c r="E10">
        <f>D10*1000</f>
        <v>27555000</v>
      </c>
      <c r="F10" s="1">
        <v>8337</v>
      </c>
      <c r="G10" s="1">
        <v>205</v>
      </c>
      <c r="H10" s="1">
        <v>23500</v>
      </c>
      <c r="I10">
        <f>H10*10000</f>
        <v>235000000</v>
      </c>
      <c r="J10" s="1">
        <v>1170</v>
      </c>
      <c r="K10">
        <f>J10*1000</f>
        <v>1170000</v>
      </c>
      <c r="L10" s="1">
        <v>235</v>
      </c>
      <c r="M10">
        <f t="shared" si="1"/>
        <v>0.23499999999999999</v>
      </c>
      <c r="N10" s="4">
        <f t="shared" si="2"/>
        <v>274950</v>
      </c>
      <c r="O10" s="13" t="s">
        <v>0</v>
      </c>
      <c r="P10">
        <f>P$6</f>
        <v>11850</v>
      </c>
      <c r="Q10">
        <f t="shared" ref="Q10:S10" si="23">Q$6</f>
        <v>205</v>
      </c>
      <c r="R10">
        <f t="shared" si="23"/>
        <v>20200</v>
      </c>
      <c r="S10">
        <f t="shared" si="23"/>
        <v>202000000</v>
      </c>
      <c r="T10" s="2">
        <f t="shared" si="4"/>
        <v>0.1287933671415922</v>
      </c>
      <c r="U10" s="2">
        <f t="shared" si="5"/>
        <v>0.44282996021449578</v>
      </c>
      <c r="V10" s="2">
        <f t="shared" si="6"/>
        <v>0.58065686808201777</v>
      </c>
      <c r="W10">
        <f t="shared" si="7"/>
        <v>1.1522801954381059</v>
      </c>
      <c r="X10">
        <f t="shared" si="8"/>
        <v>0.8678444739040162</v>
      </c>
      <c r="Z10" s="6">
        <f t="shared" si="9"/>
        <v>10</v>
      </c>
      <c r="AA10" s="2">
        <f t="shared" si="10"/>
        <v>8.6784447390401613</v>
      </c>
      <c r="AB10" s="2">
        <f t="shared" si="11"/>
        <v>34713.778956160648</v>
      </c>
      <c r="AC10">
        <f t="shared" si="12"/>
        <v>0.12625487890947681</v>
      </c>
      <c r="AD10" s="2">
        <f t="shared" si="13"/>
        <v>20</v>
      </c>
      <c r="AE10" s="2">
        <f t="shared" si="14"/>
        <v>17.356889478080323</v>
      </c>
      <c r="AF10" s="2">
        <f t="shared" si="15"/>
        <v>69427.557912321296</v>
      </c>
      <c r="AG10">
        <f t="shared" si="16"/>
        <v>0.25250975781895363</v>
      </c>
      <c r="AH10" s="2">
        <f t="shared" si="17"/>
        <v>33.333333333333336</v>
      </c>
      <c r="AI10" s="2">
        <f t="shared" si="18"/>
        <v>28.928149130133875</v>
      </c>
      <c r="AJ10" s="2">
        <f t="shared" si="19"/>
        <v>115712.5965205355</v>
      </c>
      <c r="AK10" s="7">
        <f t="shared" si="20"/>
        <v>0.4208495963649227</v>
      </c>
      <c r="AM10">
        <v>21</v>
      </c>
    </row>
    <row r="11" spans="2:39" x14ac:dyDescent="0.65">
      <c r="B11" s="12"/>
      <c r="C11">
        <f>C$10</f>
        <v>167</v>
      </c>
      <c r="D11">
        <f t="shared" ref="D11:L13" si="24">D$10</f>
        <v>27555</v>
      </c>
      <c r="E11">
        <f t="shared" si="24"/>
        <v>27555000</v>
      </c>
      <c r="F11">
        <f t="shared" si="24"/>
        <v>8337</v>
      </c>
      <c r="G11">
        <f t="shared" si="24"/>
        <v>205</v>
      </c>
      <c r="H11">
        <f t="shared" si="24"/>
        <v>23500</v>
      </c>
      <c r="I11">
        <f t="shared" si="24"/>
        <v>235000000</v>
      </c>
      <c r="J11">
        <f t="shared" si="24"/>
        <v>1170</v>
      </c>
      <c r="K11">
        <f t="shared" si="24"/>
        <v>1170000</v>
      </c>
      <c r="L11">
        <f t="shared" si="24"/>
        <v>235</v>
      </c>
      <c r="M11">
        <f t="shared" si="1"/>
        <v>0.23499999999999999</v>
      </c>
      <c r="N11" s="4">
        <f t="shared" si="2"/>
        <v>274950</v>
      </c>
      <c r="O11" s="13" t="s">
        <v>1</v>
      </c>
      <c r="P11">
        <f>P$7</f>
        <v>13330</v>
      </c>
      <c r="Q11">
        <f t="shared" ref="Q11:S11" si="25">Q$7</f>
        <v>205</v>
      </c>
      <c r="R11">
        <f t="shared" si="25"/>
        <v>37900</v>
      </c>
      <c r="S11">
        <f t="shared" si="25"/>
        <v>379000000</v>
      </c>
      <c r="T11" s="2">
        <f t="shared" si="4"/>
        <v>6.8644485917154691E-2</v>
      </c>
      <c r="U11" s="2">
        <f t="shared" si="5"/>
        <v>0.44282996021449578</v>
      </c>
      <c r="V11" s="2">
        <f t="shared" si="6"/>
        <v>0.58065686808201777</v>
      </c>
      <c r="W11">
        <f t="shared" si="7"/>
        <v>1.0921313142136682</v>
      </c>
      <c r="X11">
        <f t="shared" si="8"/>
        <v>0.91564080892598299</v>
      </c>
      <c r="Z11" s="6">
        <f t="shared" si="9"/>
        <v>10</v>
      </c>
      <c r="AA11" s="2">
        <f t="shared" si="10"/>
        <v>9.1564080892598305</v>
      </c>
      <c r="AB11" s="2">
        <f t="shared" si="11"/>
        <v>36625.632357039322</v>
      </c>
      <c r="AC11">
        <f t="shared" si="12"/>
        <v>0.13320833735966292</v>
      </c>
      <c r="AD11" s="2">
        <f t="shared" si="13"/>
        <v>20</v>
      </c>
      <c r="AE11" s="2">
        <f t="shared" si="14"/>
        <v>18.312816178519661</v>
      </c>
      <c r="AF11" s="2">
        <f t="shared" si="15"/>
        <v>73251.264714078643</v>
      </c>
      <c r="AG11">
        <f t="shared" si="16"/>
        <v>0.26641667471932584</v>
      </c>
      <c r="AH11" s="2">
        <f t="shared" si="17"/>
        <v>33.333333333333336</v>
      </c>
      <c r="AI11" s="2">
        <f t="shared" si="18"/>
        <v>30.52136029753277</v>
      </c>
      <c r="AJ11" s="2">
        <f t="shared" si="19"/>
        <v>122085.44119013108</v>
      </c>
      <c r="AK11" s="7">
        <f t="shared" si="20"/>
        <v>0.44402779119887648</v>
      </c>
      <c r="AM11">
        <v>22</v>
      </c>
    </row>
    <row r="12" spans="2:39" x14ac:dyDescent="0.65">
      <c r="B12" s="12"/>
      <c r="C12">
        <f t="shared" ref="C12:C13" si="26">C$10</f>
        <v>167</v>
      </c>
      <c r="D12">
        <f t="shared" si="24"/>
        <v>27555</v>
      </c>
      <c r="E12">
        <f t="shared" si="24"/>
        <v>27555000</v>
      </c>
      <c r="F12">
        <f t="shared" si="24"/>
        <v>8337</v>
      </c>
      <c r="G12">
        <f t="shared" si="24"/>
        <v>205</v>
      </c>
      <c r="H12">
        <f t="shared" si="24"/>
        <v>23500</v>
      </c>
      <c r="I12">
        <f t="shared" si="24"/>
        <v>235000000</v>
      </c>
      <c r="J12">
        <f t="shared" si="24"/>
        <v>1170</v>
      </c>
      <c r="K12">
        <f t="shared" si="24"/>
        <v>1170000</v>
      </c>
      <c r="L12">
        <f t="shared" si="24"/>
        <v>235</v>
      </c>
      <c r="M12">
        <f t="shared" si="1"/>
        <v>0.23499999999999999</v>
      </c>
      <c r="N12" s="4">
        <f t="shared" si="2"/>
        <v>274950</v>
      </c>
      <c r="O12" s="13" t="s">
        <v>2</v>
      </c>
      <c r="P12">
        <f>P$8</f>
        <v>15390</v>
      </c>
      <c r="Q12">
        <f t="shared" ref="Q12:S12" si="27">Q$8</f>
        <v>205</v>
      </c>
      <c r="R12">
        <f t="shared" si="27"/>
        <v>54700</v>
      </c>
      <c r="S12">
        <f t="shared" si="27"/>
        <v>547000000</v>
      </c>
      <c r="T12" s="2">
        <f t="shared" si="4"/>
        <v>4.7561718761611749E-2</v>
      </c>
      <c r="U12" s="2">
        <f t="shared" si="5"/>
        <v>0.44282996021449578</v>
      </c>
      <c r="V12" s="2">
        <f t="shared" si="6"/>
        <v>0.58065686808201777</v>
      </c>
      <c r="W12">
        <f t="shared" si="7"/>
        <v>1.0710485470581252</v>
      </c>
      <c r="X12">
        <f t="shared" si="8"/>
        <v>0.93366449424419085</v>
      </c>
      <c r="Z12" s="6">
        <f t="shared" si="9"/>
        <v>10</v>
      </c>
      <c r="AA12" s="2">
        <f t="shared" si="10"/>
        <v>9.3366449424419091</v>
      </c>
      <c r="AB12" s="2">
        <f t="shared" si="11"/>
        <v>37346.579769767639</v>
      </c>
      <c r="AC12">
        <f t="shared" si="12"/>
        <v>0.13583044106116618</v>
      </c>
      <c r="AD12" s="2">
        <f t="shared" si="13"/>
        <v>20</v>
      </c>
      <c r="AE12" s="2">
        <f t="shared" si="14"/>
        <v>18.673289884883818</v>
      </c>
      <c r="AF12" s="2">
        <f t="shared" si="15"/>
        <v>74693.159539535278</v>
      </c>
      <c r="AG12">
        <f t="shared" si="16"/>
        <v>0.27166088212233236</v>
      </c>
      <c r="AH12" s="2">
        <f t="shared" si="17"/>
        <v>33.333333333333336</v>
      </c>
      <c r="AI12" s="2">
        <f t="shared" si="18"/>
        <v>31.122149808139699</v>
      </c>
      <c r="AJ12" s="2">
        <f t="shared" si="19"/>
        <v>124488.5992325588</v>
      </c>
      <c r="AK12" s="7">
        <f t="shared" si="20"/>
        <v>0.45276813687055395</v>
      </c>
      <c r="AM12">
        <v>23</v>
      </c>
    </row>
    <row r="13" spans="2:39" x14ac:dyDescent="0.65">
      <c r="B13" s="12"/>
      <c r="C13">
        <f t="shared" si="26"/>
        <v>167</v>
      </c>
      <c r="D13">
        <f t="shared" si="24"/>
        <v>27555</v>
      </c>
      <c r="E13">
        <f t="shared" si="24"/>
        <v>27555000</v>
      </c>
      <c r="F13">
        <f t="shared" si="24"/>
        <v>8337</v>
      </c>
      <c r="G13">
        <f t="shared" si="24"/>
        <v>205</v>
      </c>
      <c r="H13">
        <f t="shared" si="24"/>
        <v>23500</v>
      </c>
      <c r="I13">
        <f t="shared" si="24"/>
        <v>235000000</v>
      </c>
      <c r="J13">
        <f t="shared" si="24"/>
        <v>1170</v>
      </c>
      <c r="K13">
        <f t="shared" si="24"/>
        <v>1170000</v>
      </c>
      <c r="L13">
        <f t="shared" si="24"/>
        <v>235</v>
      </c>
      <c r="M13">
        <f t="shared" si="1"/>
        <v>0.23499999999999999</v>
      </c>
      <c r="N13" s="4">
        <f t="shared" si="2"/>
        <v>274950</v>
      </c>
      <c r="O13" s="13" t="s">
        <v>13</v>
      </c>
      <c r="P13">
        <f>P$9</f>
        <v>15920</v>
      </c>
      <c r="Q13">
        <f t="shared" ref="Q13:S13" si="28">Q$9</f>
        <v>205</v>
      </c>
      <c r="R13">
        <f t="shared" si="28"/>
        <v>68900</v>
      </c>
      <c r="S13">
        <f t="shared" si="28"/>
        <v>689000000</v>
      </c>
      <c r="T13" s="2">
        <f t="shared" si="4"/>
        <v>3.7759448712048803E-2</v>
      </c>
      <c r="U13" s="2">
        <f t="shared" si="5"/>
        <v>0.44282996021449578</v>
      </c>
      <c r="V13" s="2">
        <f t="shared" si="6"/>
        <v>0.58065686808201777</v>
      </c>
      <c r="W13">
        <f t="shared" si="7"/>
        <v>1.0612462770085624</v>
      </c>
      <c r="X13">
        <f t="shared" si="8"/>
        <v>0.94228834688475582</v>
      </c>
      <c r="Z13" s="6">
        <f t="shared" si="9"/>
        <v>10</v>
      </c>
      <c r="AA13" s="2">
        <f t="shared" si="10"/>
        <v>9.4228834688475587</v>
      </c>
      <c r="AB13" s="2">
        <f t="shared" si="11"/>
        <v>37691.533875390232</v>
      </c>
      <c r="AC13">
        <f t="shared" si="12"/>
        <v>0.13708504773737126</v>
      </c>
      <c r="AD13" s="2">
        <f t="shared" si="13"/>
        <v>20</v>
      </c>
      <c r="AE13" s="2">
        <f t="shared" si="14"/>
        <v>18.845766937695117</v>
      </c>
      <c r="AF13" s="2">
        <f t="shared" si="15"/>
        <v>75383.067750780465</v>
      </c>
      <c r="AG13">
        <f t="shared" si="16"/>
        <v>0.27417009547474253</v>
      </c>
      <c r="AH13" s="2">
        <f t="shared" si="17"/>
        <v>33.333333333333336</v>
      </c>
      <c r="AI13" s="2">
        <f t="shared" si="18"/>
        <v>31.409611562825198</v>
      </c>
      <c r="AJ13" s="2">
        <f t="shared" si="19"/>
        <v>125638.44625130079</v>
      </c>
      <c r="AK13" s="7">
        <f t="shared" si="20"/>
        <v>0.45695015912457099</v>
      </c>
      <c r="AM13">
        <v>24</v>
      </c>
    </row>
    <row r="14" spans="2:39" x14ac:dyDescent="0.65">
      <c r="B14" s="12" t="s">
        <v>5</v>
      </c>
      <c r="C14" s="1">
        <v>205</v>
      </c>
      <c r="D14">
        <f t="shared" si="22"/>
        <v>33825</v>
      </c>
      <c r="E14">
        <f>D14*1000</f>
        <v>33825000</v>
      </c>
      <c r="F14" s="1">
        <v>8297</v>
      </c>
      <c r="G14" s="1">
        <v>205</v>
      </c>
      <c r="H14" s="1">
        <v>28100</v>
      </c>
      <c r="I14">
        <f>H14*10000</f>
        <v>281000000</v>
      </c>
      <c r="J14" s="1">
        <v>1260</v>
      </c>
      <c r="K14">
        <f>J14*1000</f>
        <v>1260000</v>
      </c>
      <c r="L14" s="1">
        <v>235</v>
      </c>
      <c r="M14">
        <f t="shared" si="1"/>
        <v>0.23499999999999999</v>
      </c>
      <c r="N14" s="4">
        <f t="shared" si="2"/>
        <v>296100</v>
      </c>
      <c r="O14" s="13" t="s">
        <v>0</v>
      </c>
      <c r="P14">
        <f>P$6</f>
        <v>11850</v>
      </c>
      <c r="Q14">
        <f t="shared" ref="Q14:S14" si="29">Q$6</f>
        <v>205</v>
      </c>
      <c r="R14">
        <f t="shared" si="29"/>
        <v>20200</v>
      </c>
      <c r="S14">
        <f t="shared" si="29"/>
        <v>202000000</v>
      </c>
      <c r="T14" s="2">
        <f t="shared" si="4"/>
        <v>0.1287933671415922</v>
      </c>
      <c r="U14" s="2">
        <f t="shared" si="5"/>
        <v>0.37033822295518332</v>
      </c>
      <c r="V14" s="2">
        <f t="shared" si="6"/>
        <v>0.47302291204730229</v>
      </c>
      <c r="W14">
        <f t="shared" si="7"/>
        <v>0.97215450214407784</v>
      </c>
      <c r="X14">
        <f t="shared" si="8"/>
        <v>1.0286430786408016</v>
      </c>
      <c r="Z14" s="6">
        <f t="shared" si="9"/>
        <v>10</v>
      </c>
      <c r="AA14" s="2">
        <f t="shared" si="10"/>
        <v>10.286430786408015</v>
      </c>
      <c r="AB14" s="2">
        <f t="shared" si="11"/>
        <v>41145.723145632059</v>
      </c>
      <c r="AC14">
        <f t="shared" si="12"/>
        <v>0.13895887587177325</v>
      </c>
      <c r="AD14" s="2">
        <f t="shared" si="13"/>
        <v>20</v>
      </c>
      <c r="AE14" s="2">
        <f t="shared" si="14"/>
        <v>20.572861572816031</v>
      </c>
      <c r="AF14" s="2">
        <f t="shared" si="15"/>
        <v>82291.446291264117</v>
      </c>
      <c r="AG14">
        <f t="shared" si="16"/>
        <v>0.27791775174354649</v>
      </c>
      <c r="AH14" s="2">
        <f t="shared" si="17"/>
        <v>33.333333333333336</v>
      </c>
      <c r="AI14" s="2">
        <f t="shared" si="18"/>
        <v>34.288102621360053</v>
      </c>
      <c r="AJ14" s="2">
        <f t="shared" si="19"/>
        <v>137152.41048544022</v>
      </c>
      <c r="AK14" s="7">
        <f t="shared" si="20"/>
        <v>0.46319625290591093</v>
      </c>
      <c r="AM14">
        <v>31</v>
      </c>
    </row>
    <row r="15" spans="2:39" x14ac:dyDescent="0.65">
      <c r="B15" s="12"/>
      <c r="C15">
        <f>C$14</f>
        <v>205</v>
      </c>
      <c r="D15">
        <f t="shared" ref="D15:L17" si="30">D$14</f>
        <v>33825</v>
      </c>
      <c r="E15">
        <f t="shared" si="30"/>
        <v>33825000</v>
      </c>
      <c r="F15">
        <f t="shared" si="30"/>
        <v>8297</v>
      </c>
      <c r="G15">
        <f t="shared" si="30"/>
        <v>205</v>
      </c>
      <c r="H15">
        <f t="shared" si="30"/>
        <v>28100</v>
      </c>
      <c r="I15">
        <f t="shared" si="30"/>
        <v>281000000</v>
      </c>
      <c r="J15">
        <f t="shared" si="30"/>
        <v>1260</v>
      </c>
      <c r="K15">
        <f t="shared" si="30"/>
        <v>1260000</v>
      </c>
      <c r="L15">
        <f t="shared" si="30"/>
        <v>235</v>
      </c>
      <c r="M15">
        <f t="shared" si="1"/>
        <v>0.23499999999999999</v>
      </c>
      <c r="N15" s="4">
        <f t="shared" si="2"/>
        <v>296100</v>
      </c>
      <c r="O15" s="13" t="s">
        <v>1</v>
      </c>
      <c r="P15">
        <f>P$7</f>
        <v>13330</v>
      </c>
      <c r="Q15">
        <f t="shared" ref="Q15:S15" si="31">Q$7</f>
        <v>205</v>
      </c>
      <c r="R15">
        <f t="shared" si="31"/>
        <v>37900</v>
      </c>
      <c r="S15">
        <f t="shared" si="31"/>
        <v>379000000</v>
      </c>
      <c r="T15" s="2">
        <f t="shared" si="4"/>
        <v>6.8644485917154691E-2</v>
      </c>
      <c r="U15" s="2">
        <f t="shared" si="5"/>
        <v>0.37033822295518332</v>
      </c>
      <c r="V15" s="2">
        <f t="shared" si="6"/>
        <v>0.47302291204730229</v>
      </c>
      <c r="W15">
        <f t="shared" si="7"/>
        <v>0.91200562091964033</v>
      </c>
      <c r="X15">
        <f t="shared" si="8"/>
        <v>1.0964844701194152</v>
      </c>
      <c r="Z15" s="6">
        <f t="shared" si="9"/>
        <v>10</v>
      </c>
      <c r="AA15" s="2">
        <f t="shared" si="10"/>
        <v>10.964844701194151</v>
      </c>
      <c r="AB15" s="2">
        <f t="shared" si="11"/>
        <v>43859.378804776607</v>
      </c>
      <c r="AC15">
        <f t="shared" si="12"/>
        <v>0.14812353530826278</v>
      </c>
      <c r="AD15" s="2">
        <f t="shared" si="13"/>
        <v>20</v>
      </c>
      <c r="AE15" s="2">
        <f t="shared" si="14"/>
        <v>21.929689402388302</v>
      </c>
      <c r="AF15" s="2">
        <f t="shared" si="15"/>
        <v>87718.757609553213</v>
      </c>
      <c r="AG15">
        <f t="shared" si="16"/>
        <v>0.29624707061652555</v>
      </c>
      <c r="AH15" s="2">
        <f t="shared" si="17"/>
        <v>33.333333333333336</v>
      </c>
      <c r="AI15" s="2">
        <f t="shared" si="18"/>
        <v>36.54948233731384</v>
      </c>
      <c r="AJ15" s="2">
        <f t="shared" si="19"/>
        <v>146197.92934925537</v>
      </c>
      <c r="AK15" s="7">
        <f t="shared" si="20"/>
        <v>0.49374511769420931</v>
      </c>
      <c r="AM15">
        <v>32</v>
      </c>
    </row>
    <row r="16" spans="2:39" x14ac:dyDescent="0.65">
      <c r="B16" s="12"/>
      <c r="C16">
        <f t="shared" ref="C16:C17" si="32">C$14</f>
        <v>205</v>
      </c>
      <c r="D16">
        <f t="shared" si="30"/>
        <v>33825</v>
      </c>
      <c r="E16">
        <f t="shared" si="30"/>
        <v>33825000</v>
      </c>
      <c r="F16">
        <f t="shared" si="30"/>
        <v>8297</v>
      </c>
      <c r="G16">
        <f t="shared" si="30"/>
        <v>205</v>
      </c>
      <c r="H16">
        <f t="shared" si="30"/>
        <v>28100</v>
      </c>
      <c r="I16">
        <f t="shared" si="30"/>
        <v>281000000</v>
      </c>
      <c r="J16">
        <f t="shared" si="30"/>
        <v>1260</v>
      </c>
      <c r="K16">
        <f t="shared" si="30"/>
        <v>1260000</v>
      </c>
      <c r="L16">
        <f t="shared" si="30"/>
        <v>235</v>
      </c>
      <c r="M16">
        <f t="shared" si="1"/>
        <v>0.23499999999999999</v>
      </c>
      <c r="N16" s="4">
        <f t="shared" si="2"/>
        <v>296100</v>
      </c>
      <c r="O16" s="13" t="s">
        <v>2</v>
      </c>
      <c r="P16">
        <f>P$8</f>
        <v>15390</v>
      </c>
      <c r="Q16">
        <f t="shared" ref="Q16:S16" si="33">Q$8</f>
        <v>205</v>
      </c>
      <c r="R16">
        <f t="shared" si="33"/>
        <v>54700</v>
      </c>
      <c r="S16">
        <f t="shared" si="33"/>
        <v>547000000</v>
      </c>
      <c r="T16" s="2">
        <f t="shared" si="4"/>
        <v>4.7561718761611749E-2</v>
      </c>
      <c r="U16" s="2">
        <f t="shared" si="5"/>
        <v>0.37033822295518332</v>
      </c>
      <c r="V16" s="2">
        <f t="shared" si="6"/>
        <v>0.47302291204730229</v>
      </c>
      <c r="W16">
        <f t="shared" si="7"/>
        <v>0.89092285376409741</v>
      </c>
      <c r="X16">
        <f t="shared" si="8"/>
        <v>1.122431640152745</v>
      </c>
      <c r="Z16" s="6">
        <f t="shared" si="9"/>
        <v>10</v>
      </c>
      <c r="AA16" s="2">
        <f t="shared" si="10"/>
        <v>11.224316401527449</v>
      </c>
      <c r="AB16" s="2">
        <f t="shared" si="11"/>
        <v>44897.265606109795</v>
      </c>
      <c r="AC16">
        <f t="shared" si="12"/>
        <v>0.15162872545123199</v>
      </c>
      <c r="AD16" s="2">
        <f t="shared" si="13"/>
        <v>20</v>
      </c>
      <c r="AE16" s="2">
        <f t="shared" si="14"/>
        <v>22.448632803054899</v>
      </c>
      <c r="AF16" s="2">
        <f t="shared" si="15"/>
        <v>89794.53121221959</v>
      </c>
      <c r="AG16">
        <f t="shared" si="16"/>
        <v>0.30325745090246398</v>
      </c>
      <c r="AH16" s="2">
        <f t="shared" si="17"/>
        <v>33.333333333333336</v>
      </c>
      <c r="AI16" s="2">
        <f t="shared" si="18"/>
        <v>37.414388005091503</v>
      </c>
      <c r="AJ16" s="2">
        <f t="shared" si="19"/>
        <v>149657.55202036601</v>
      </c>
      <c r="AK16" s="7">
        <f t="shared" si="20"/>
        <v>0.50542908483744009</v>
      </c>
      <c r="AM16">
        <v>33</v>
      </c>
    </row>
    <row r="17" spans="2:39" x14ac:dyDescent="0.65">
      <c r="B17" s="12"/>
      <c r="C17">
        <f t="shared" si="32"/>
        <v>205</v>
      </c>
      <c r="D17">
        <f t="shared" si="30"/>
        <v>33825</v>
      </c>
      <c r="E17">
        <f t="shared" si="30"/>
        <v>33825000</v>
      </c>
      <c r="F17">
        <f t="shared" si="30"/>
        <v>8297</v>
      </c>
      <c r="G17">
        <f t="shared" si="30"/>
        <v>205</v>
      </c>
      <c r="H17">
        <f t="shared" si="30"/>
        <v>28100</v>
      </c>
      <c r="I17">
        <f t="shared" si="30"/>
        <v>281000000</v>
      </c>
      <c r="J17">
        <f t="shared" si="30"/>
        <v>1260</v>
      </c>
      <c r="K17">
        <f t="shared" si="30"/>
        <v>1260000</v>
      </c>
      <c r="L17">
        <f t="shared" si="30"/>
        <v>235</v>
      </c>
      <c r="M17">
        <f t="shared" si="1"/>
        <v>0.23499999999999999</v>
      </c>
      <c r="N17" s="4">
        <f t="shared" si="2"/>
        <v>296100</v>
      </c>
      <c r="O17" s="13" t="s">
        <v>13</v>
      </c>
      <c r="P17">
        <f>P$9</f>
        <v>15920</v>
      </c>
      <c r="Q17">
        <f t="shared" ref="Q17:S17" si="34">Q$9</f>
        <v>205</v>
      </c>
      <c r="R17">
        <f t="shared" si="34"/>
        <v>68900</v>
      </c>
      <c r="S17">
        <f t="shared" si="34"/>
        <v>689000000</v>
      </c>
      <c r="T17" s="2">
        <f t="shared" si="4"/>
        <v>3.7759448712048803E-2</v>
      </c>
      <c r="U17" s="2">
        <f t="shared" si="5"/>
        <v>0.37033822295518332</v>
      </c>
      <c r="V17" s="2">
        <f t="shared" si="6"/>
        <v>0.47302291204730229</v>
      </c>
      <c r="W17">
        <f t="shared" si="7"/>
        <v>0.88112058371453439</v>
      </c>
      <c r="X17">
        <f t="shared" si="8"/>
        <v>1.1349184419053138</v>
      </c>
      <c r="Z17" s="6">
        <f t="shared" si="9"/>
        <v>10</v>
      </c>
      <c r="AA17" s="2">
        <f t="shared" si="10"/>
        <v>11.349184419053138</v>
      </c>
      <c r="AB17" s="2">
        <f t="shared" si="11"/>
        <v>45396.73767621255</v>
      </c>
      <c r="AC17">
        <f t="shared" si="12"/>
        <v>0.15331556121652329</v>
      </c>
      <c r="AD17" s="2">
        <f t="shared" si="13"/>
        <v>20</v>
      </c>
      <c r="AE17" s="2">
        <f t="shared" si="14"/>
        <v>22.698368838106276</v>
      </c>
      <c r="AF17" s="2">
        <f t="shared" si="15"/>
        <v>90793.475352425099</v>
      </c>
      <c r="AG17">
        <f t="shared" si="16"/>
        <v>0.30663112243304658</v>
      </c>
      <c r="AH17" s="2">
        <f t="shared" si="17"/>
        <v>33.333333333333336</v>
      </c>
      <c r="AI17" s="2">
        <f t="shared" si="18"/>
        <v>37.830614730177132</v>
      </c>
      <c r="AJ17" s="2">
        <f t="shared" si="19"/>
        <v>151322.45892070854</v>
      </c>
      <c r="AK17" s="7">
        <f t="shared" si="20"/>
        <v>0.51105187072174452</v>
      </c>
      <c r="AM17">
        <v>34</v>
      </c>
    </row>
    <row r="18" spans="2:39" x14ac:dyDescent="0.65">
      <c r="B18" s="12" t="s">
        <v>6</v>
      </c>
      <c r="C18" s="1">
        <v>205</v>
      </c>
      <c r="D18">
        <f t="shared" si="22"/>
        <v>33825</v>
      </c>
      <c r="E18">
        <f>D18*1000</f>
        <v>33825000</v>
      </c>
      <c r="F18" s="1">
        <v>9543</v>
      </c>
      <c r="G18" s="1">
        <v>205</v>
      </c>
      <c r="H18" s="1">
        <v>32900</v>
      </c>
      <c r="I18">
        <f>H18*10000</f>
        <v>329000000</v>
      </c>
      <c r="J18" s="1">
        <v>1460</v>
      </c>
      <c r="K18">
        <f>J18*1000</f>
        <v>1460000</v>
      </c>
      <c r="L18" s="1">
        <v>235</v>
      </c>
      <c r="M18">
        <f t="shared" si="1"/>
        <v>0.23499999999999999</v>
      </c>
      <c r="N18" s="4">
        <f t="shared" si="2"/>
        <v>343100</v>
      </c>
      <c r="O18" s="13" t="s">
        <v>0</v>
      </c>
      <c r="P18">
        <f>P$6</f>
        <v>11850</v>
      </c>
      <c r="Q18">
        <f t="shared" ref="Q18:S18" si="35">Q$6</f>
        <v>205</v>
      </c>
      <c r="R18">
        <f t="shared" si="35"/>
        <v>20200</v>
      </c>
      <c r="S18">
        <f t="shared" si="35"/>
        <v>202000000</v>
      </c>
      <c r="T18" s="2">
        <f t="shared" si="4"/>
        <v>0.1287933671415922</v>
      </c>
      <c r="U18" s="2">
        <f t="shared" si="5"/>
        <v>0.31630711443892556</v>
      </c>
      <c r="V18" s="2">
        <f t="shared" si="6"/>
        <v>0.47302291204730229</v>
      </c>
      <c r="W18">
        <f t="shared" si="7"/>
        <v>0.91812339362782003</v>
      </c>
      <c r="X18">
        <f t="shared" si="8"/>
        <v>1.0891782160659882</v>
      </c>
      <c r="Z18" s="6">
        <f t="shared" si="9"/>
        <v>10</v>
      </c>
      <c r="AA18" s="2">
        <f t="shared" si="10"/>
        <v>10.891782160659881</v>
      </c>
      <c r="AB18" s="2">
        <f t="shared" si="11"/>
        <v>43567.128642639524</v>
      </c>
      <c r="AC18">
        <f t="shared" si="12"/>
        <v>0.12698084710766402</v>
      </c>
      <c r="AD18" s="2">
        <f t="shared" si="13"/>
        <v>20</v>
      </c>
      <c r="AE18" s="2">
        <f t="shared" si="14"/>
        <v>21.783564321319762</v>
      </c>
      <c r="AF18" s="2">
        <f t="shared" si="15"/>
        <v>87134.257285279047</v>
      </c>
      <c r="AG18">
        <f t="shared" si="16"/>
        <v>0.25396169421532805</v>
      </c>
      <c r="AH18" s="2">
        <f t="shared" si="17"/>
        <v>33.333333333333336</v>
      </c>
      <c r="AI18" s="2">
        <f t="shared" si="18"/>
        <v>36.30594053553294</v>
      </c>
      <c r="AJ18" s="2">
        <f t="shared" si="19"/>
        <v>145223.76214213177</v>
      </c>
      <c r="AK18" s="7">
        <f t="shared" si="20"/>
        <v>0.42326949035888012</v>
      </c>
      <c r="AM18">
        <v>41</v>
      </c>
    </row>
    <row r="19" spans="2:39" x14ac:dyDescent="0.65">
      <c r="B19" s="12"/>
      <c r="C19">
        <f>C$18</f>
        <v>205</v>
      </c>
      <c r="D19">
        <f t="shared" ref="D19:L21" si="36">D$18</f>
        <v>33825</v>
      </c>
      <c r="E19">
        <f t="shared" si="36"/>
        <v>33825000</v>
      </c>
      <c r="F19">
        <f t="shared" si="36"/>
        <v>9543</v>
      </c>
      <c r="G19">
        <f t="shared" si="36"/>
        <v>205</v>
      </c>
      <c r="H19">
        <f t="shared" si="36"/>
        <v>32900</v>
      </c>
      <c r="I19">
        <f t="shared" si="36"/>
        <v>329000000</v>
      </c>
      <c r="J19">
        <f t="shared" si="36"/>
        <v>1460</v>
      </c>
      <c r="K19">
        <f t="shared" si="36"/>
        <v>1460000</v>
      </c>
      <c r="L19">
        <f t="shared" si="36"/>
        <v>235</v>
      </c>
      <c r="M19">
        <f t="shared" si="1"/>
        <v>0.23499999999999999</v>
      </c>
      <c r="N19" s="4">
        <f t="shared" si="2"/>
        <v>343100</v>
      </c>
      <c r="O19" s="13" t="s">
        <v>1</v>
      </c>
      <c r="P19">
        <f>P$7</f>
        <v>13330</v>
      </c>
      <c r="Q19">
        <f t="shared" ref="Q19:S19" si="37">Q$7</f>
        <v>205</v>
      </c>
      <c r="R19">
        <f t="shared" si="37"/>
        <v>37900</v>
      </c>
      <c r="S19">
        <f t="shared" si="37"/>
        <v>379000000</v>
      </c>
      <c r="T19" s="2">
        <f t="shared" si="4"/>
        <v>6.8644485917154691E-2</v>
      </c>
      <c r="U19" s="2">
        <f t="shared" si="5"/>
        <v>0.31630711443892556</v>
      </c>
      <c r="V19" s="2">
        <f t="shared" si="6"/>
        <v>0.47302291204730229</v>
      </c>
      <c r="W19">
        <f t="shared" si="7"/>
        <v>0.85797451240338252</v>
      </c>
      <c r="X19">
        <f t="shared" si="8"/>
        <v>1.1655357887016615</v>
      </c>
      <c r="Z19" s="6">
        <f t="shared" si="9"/>
        <v>10</v>
      </c>
      <c r="AA19" s="2">
        <f t="shared" si="10"/>
        <v>11.655357887016617</v>
      </c>
      <c r="AB19" s="2">
        <f t="shared" si="11"/>
        <v>46621.431548066466</v>
      </c>
      <c r="AC19">
        <f t="shared" si="12"/>
        <v>0.13588292494335899</v>
      </c>
      <c r="AD19" s="2">
        <f t="shared" si="13"/>
        <v>20</v>
      </c>
      <c r="AE19" s="2">
        <f t="shared" si="14"/>
        <v>23.310715774033234</v>
      </c>
      <c r="AF19" s="2">
        <f t="shared" si="15"/>
        <v>93242.863096132933</v>
      </c>
      <c r="AG19">
        <f t="shared" si="16"/>
        <v>0.27176584988671798</v>
      </c>
      <c r="AH19" s="2">
        <f t="shared" si="17"/>
        <v>33.333333333333336</v>
      </c>
      <c r="AI19" s="2">
        <f t="shared" si="18"/>
        <v>38.851192956722059</v>
      </c>
      <c r="AJ19" s="2">
        <f t="shared" si="19"/>
        <v>155404.77182688823</v>
      </c>
      <c r="AK19" s="7">
        <f t="shared" si="20"/>
        <v>0.45294308314452997</v>
      </c>
      <c r="AM19">
        <v>42</v>
      </c>
    </row>
    <row r="20" spans="2:39" x14ac:dyDescent="0.65">
      <c r="B20" s="12"/>
      <c r="C20">
        <f t="shared" ref="C20:C21" si="38">C$18</f>
        <v>205</v>
      </c>
      <c r="D20">
        <f t="shared" si="36"/>
        <v>33825</v>
      </c>
      <c r="E20">
        <f t="shared" si="36"/>
        <v>33825000</v>
      </c>
      <c r="F20">
        <f t="shared" si="36"/>
        <v>9543</v>
      </c>
      <c r="G20">
        <f t="shared" si="36"/>
        <v>205</v>
      </c>
      <c r="H20">
        <f t="shared" si="36"/>
        <v>32900</v>
      </c>
      <c r="I20">
        <f t="shared" si="36"/>
        <v>329000000</v>
      </c>
      <c r="J20">
        <f t="shared" si="36"/>
        <v>1460</v>
      </c>
      <c r="K20">
        <f t="shared" si="36"/>
        <v>1460000</v>
      </c>
      <c r="L20">
        <f t="shared" si="36"/>
        <v>235</v>
      </c>
      <c r="M20">
        <f t="shared" si="1"/>
        <v>0.23499999999999999</v>
      </c>
      <c r="N20" s="4">
        <f t="shared" si="2"/>
        <v>343100</v>
      </c>
      <c r="O20" s="13" t="s">
        <v>2</v>
      </c>
      <c r="P20">
        <f>P$8</f>
        <v>15390</v>
      </c>
      <c r="Q20">
        <f t="shared" ref="Q20:S20" si="39">Q$8</f>
        <v>205</v>
      </c>
      <c r="R20">
        <f t="shared" si="39"/>
        <v>54700</v>
      </c>
      <c r="S20">
        <f t="shared" si="39"/>
        <v>547000000</v>
      </c>
      <c r="T20" s="2">
        <f t="shared" si="4"/>
        <v>4.7561718761611749E-2</v>
      </c>
      <c r="U20" s="2">
        <f t="shared" si="5"/>
        <v>0.31630711443892556</v>
      </c>
      <c r="V20" s="2">
        <f t="shared" si="6"/>
        <v>0.47302291204730229</v>
      </c>
      <c r="W20">
        <f t="shared" si="7"/>
        <v>0.8368917452478396</v>
      </c>
      <c r="X20">
        <f t="shared" si="8"/>
        <v>1.1948976742551773</v>
      </c>
      <c r="Z20" s="6">
        <f t="shared" si="9"/>
        <v>10</v>
      </c>
      <c r="AA20" s="2">
        <f t="shared" si="10"/>
        <v>11.948976742551775</v>
      </c>
      <c r="AB20" s="2">
        <f t="shared" si="11"/>
        <v>47795.906970207099</v>
      </c>
      <c r="AC20">
        <f t="shared" si="12"/>
        <v>0.13930605354184522</v>
      </c>
      <c r="AD20" s="2">
        <f t="shared" si="13"/>
        <v>20</v>
      </c>
      <c r="AE20" s="2">
        <f t="shared" si="14"/>
        <v>23.89795348510355</v>
      </c>
      <c r="AF20" s="2">
        <f t="shared" si="15"/>
        <v>95591.813940414198</v>
      </c>
      <c r="AG20">
        <f t="shared" si="16"/>
        <v>0.27861210708369044</v>
      </c>
      <c r="AH20" s="2">
        <f t="shared" si="17"/>
        <v>33.333333333333336</v>
      </c>
      <c r="AI20" s="2">
        <f t="shared" si="18"/>
        <v>39.829922475172587</v>
      </c>
      <c r="AJ20" s="2">
        <f t="shared" si="19"/>
        <v>159319.68990069034</v>
      </c>
      <c r="AK20" s="7">
        <f t="shared" si="20"/>
        <v>0.46435351180615081</v>
      </c>
      <c r="AM20">
        <v>43</v>
      </c>
    </row>
    <row r="21" spans="2:39" x14ac:dyDescent="0.65">
      <c r="B21" s="12"/>
      <c r="C21">
        <f t="shared" si="38"/>
        <v>205</v>
      </c>
      <c r="D21">
        <f t="shared" si="36"/>
        <v>33825</v>
      </c>
      <c r="E21">
        <f t="shared" si="36"/>
        <v>33825000</v>
      </c>
      <c r="F21">
        <f t="shared" si="36"/>
        <v>9543</v>
      </c>
      <c r="G21">
        <f t="shared" si="36"/>
        <v>205</v>
      </c>
      <c r="H21">
        <f t="shared" si="36"/>
        <v>32900</v>
      </c>
      <c r="I21">
        <f t="shared" si="36"/>
        <v>329000000</v>
      </c>
      <c r="J21">
        <f t="shared" si="36"/>
        <v>1460</v>
      </c>
      <c r="K21">
        <f t="shared" si="36"/>
        <v>1460000</v>
      </c>
      <c r="L21">
        <f t="shared" si="36"/>
        <v>235</v>
      </c>
      <c r="M21">
        <f t="shared" si="1"/>
        <v>0.23499999999999999</v>
      </c>
      <c r="N21" s="4">
        <f t="shared" si="2"/>
        <v>343100</v>
      </c>
      <c r="O21" s="13" t="s">
        <v>13</v>
      </c>
      <c r="P21">
        <f>P$9</f>
        <v>15920</v>
      </c>
      <c r="Q21">
        <f t="shared" ref="Q21:S21" si="40">Q$9</f>
        <v>205</v>
      </c>
      <c r="R21">
        <f t="shared" si="40"/>
        <v>68900</v>
      </c>
      <c r="S21">
        <f t="shared" si="40"/>
        <v>689000000</v>
      </c>
      <c r="T21" s="2">
        <f t="shared" si="4"/>
        <v>3.7759448712048803E-2</v>
      </c>
      <c r="U21" s="2">
        <f t="shared" si="5"/>
        <v>0.31630711443892556</v>
      </c>
      <c r="V21" s="2">
        <f t="shared" si="6"/>
        <v>0.47302291204730229</v>
      </c>
      <c r="W21">
        <f t="shared" si="7"/>
        <v>0.82708947519827669</v>
      </c>
      <c r="X21">
        <f t="shared" si="8"/>
        <v>1.2090590316848993</v>
      </c>
      <c r="Z21" s="6">
        <f t="shared" si="9"/>
        <v>10</v>
      </c>
      <c r="AA21" s="2">
        <f t="shared" si="10"/>
        <v>12.090590316848994</v>
      </c>
      <c r="AB21" s="2">
        <f t="shared" si="11"/>
        <v>48362.361267395972</v>
      </c>
      <c r="AC21">
        <f t="shared" si="12"/>
        <v>0.14095704245816373</v>
      </c>
      <c r="AD21" s="2">
        <f t="shared" si="13"/>
        <v>20</v>
      </c>
      <c r="AE21" s="2">
        <f t="shared" si="14"/>
        <v>24.181180633697988</v>
      </c>
      <c r="AF21" s="2">
        <f t="shared" si="15"/>
        <v>96724.722534791945</v>
      </c>
      <c r="AG21">
        <f t="shared" si="16"/>
        <v>0.28191408491632747</v>
      </c>
      <c r="AH21" s="2">
        <f t="shared" si="17"/>
        <v>33.333333333333336</v>
      </c>
      <c r="AI21" s="2">
        <f t="shared" si="18"/>
        <v>40.301967722829978</v>
      </c>
      <c r="AJ21" s="2">
        <f t="shared" si="19"/>
        <v>161207.87089131991</v>
      </c>
      <c r="AK21" s="7">
        <f t="shared" si="20"/>
        <v>0.46985680819387909</v>
      </c>
      <c r="AM21">
        <v>44</v>
      </c>
    </row>
    <row r="22" spans="2:39" x14ac:dyDescent="0.65">
      <c r="B22" s="12" t="s">
        <v>7</v>
      </c>
      <c r="C22" s="1">
        <v>270</v>
      </c>
      <c r="D22">
        <f t="shared" si="22"/>
        <v>44550</v>
      </c>
      <c r="E22">
        <f>D22*1000</f>
        <v>44550000</v>
      </c>
      <c r="F22" s="1">
        <v>9929</v>
      </c>
      <c r="G22" s="1">
        <v>205</v>
      </c>
      <c r="H22" s="1">
        <v>40800</v>
      </c>
      <c r="I22">
        <f>H22*10000</f>
        <v>408000000</v>
      </c>
      <c r="J22" s="1">
        <v>1650</v>
      </c>
      <c r="K22">
        <f>J22*1000</f>
        <v>1650000</v>
      </c>
      <c r="L22" s="1">
        <v>235</v>
      </c>
      <c r="M22">
        <f t="shared" si="1"/>
        <v>0.23499999999999999</v>
      </c>
      <c r="N22" s="4">
        <f t="shared" si="2"/>
        <v>387750</v>
      </c>
      <c r="O22" s="13" t="s">
        <v>0</v>
      </c>
      <c r="P22">
        <f>P$6</f>
        <v>11850</v>
      </c>
      <c r="Q22">
        <f t="shared" ref="Q22:S22" si="41">Q$6</f>
        <v>205</v>
      </c>
      <c r="R22">
        <f t="shared" si="41"/>
        <v>20200</v>
      </c>
      <c r="S22">
        <f t="shared" si="41"/>
        <v>202000000</v>
      </c>
      <c r="T22" s="2">
        <f t="shared" si="4"/>
        <v>0.1287933671415922</v>
      </c>
      <c r="U22" s="2">
        <f t="shared" si="5"/>
        <v>0.25506137414315322</v>
      </c>
      <c r="V22" s="2">
        <f t="shared" si="6"/>
        <v>0.35914702581369246</v>
      </c>
      <c r="W22">
        <f t="shared" si="7"/>
        <v>0.7430017670984379</v>
      </c>
      <c r="X22">
        <f t="shared" si="8"/>
        <v>1.3458918192148972</v>
      </c>
      <c r="Z22" s="6">
        <f t="shared" si="9"/>
        <v>10</v>
      </c>
      <c r="AA22" s="2">
        <f t="shared" si="10"/>
        <v>13.458918192148973</v>
      </c>
      <c r="AB22" s="2">
        <f t="shared" si="11"/>
        <v>53835.67276859589</v>
      </c>
      <c r="AC22">
        <f t="shared" si="12"/>
        <v>0.13884119347155613</v>
      </c>
      <c r="AD22" s="2">
        <f t="shared" si="13"/>
        <v>20</v>
      </c>
      <c r="AE22" s="2">
        <f t="shared" si="14"/>
        <v>26.917836384297946</v>
      </c>
      <c r="AF22" s="2">
        <f t="shared" si="15"/>
        <v>107671.34553719178</v>
      </c>
      <c r="AG22">
        <f t="shared" si="16"/>
        <v>0.27768238694311226</v>
      </c>
      <c r="AH22" s="2">
        <f t="shared" si="17"/>
        <v>33.333333333333336</v>
      </c>
      <c r="AI22" s="2">
        <f t="shared" si="18"/>
        <v>44.863060640496577</v>
      </c>
      <c r="AJ22" s="2">
        <f t="shared" si="19"/>
        <v>179452.24256198632</v>
      </c>
      <c r="AK22" s="7">
        <f t="shared" si="20"/>
        <v>0.46280397823852049</v>
      </c>
      <c r="AM22">
        <v>51</v>
      </c>
    </row>
    <row r="23" spans="2:39" x14ac:dyDescent="0.65">
      <c r="B23" s="12"/>
      <c r="C23">
        <f>C$22</f>
        <v>270</v>
      </c>
      <c r="D23">
        <f t="shared" ref="D23:L25" si="42">D$22</f>
        <v>44550</v>
      </c>
      <c r="E23">
        <f t="shared" si="42"/>
        <v>44550000</v>
      </c>
      <c r="F23">
        <f t="shared" si="42"/>
        <v>9929</v>
      </c>
      <c r="G23">
        <f t="shared" si="42"/>
        <v>205</v>
      </c>
      <c r="H23">
        <f t="shared" si="42"/>
        <v>40800</v>
      </c>
      <c r="I23">
        <f t="shared" si="42"/>
        <v>408000000</v>
      </c>
      <c r="J23">
        <f t="shared" si="42"/>
        <v>1650</v>
      </c>
      <c r="K23">
        <f t="shared" si="42"/>
        <v>1650000</v>
      </c>
      <c r="L23">
        <f t="shared" si="42"/>
        <v>235</v>
      </c>
      <c r="M23">
        <f t="shared" si="1"/>
        <v>0.23499999999999999</v>
      </c>
      <c r="N23" s="4">
        <f t="shared" si="2"/>
        <v>387750</v>
      </c>
      <c r="O23" s="13" t="s">
        <v>1</v>
      </c>
      <c r="P23">
        <f>P$7</f>
        <v>13330</v>
      </c>
      <c r="Q23">
        <f t="shared" ref="Q23:S23" si="43">Q$7</f>
        <v>205</v>
      </c>
      <c r="R23">
        <f t="shared" si="43"/>
        <v>37900</v>
      </c>
      <c r="S23">
        <f t="shared" si="43"/>
        <v>379000000</v>
      </c>
      <c r="T23" s="2">
        <f t="shared" si="4"/>
        <v>6.8644485917154691E-2</v>
      </c>
      <c r="U23" s="2">
        <f t="shared" si="5"/>
        <v>0.25506137414315322</v>
      </c>
      <c r="V23" s="2">
        <f t="shared" si="6"/>
        <v>0.35914702581369246</v>
      </c>
      <c r="W23">
        <f t="shared" si="7"/>
        <v>0.68285288587400039</v>
      </c>
      <c r="X23">
        <f t="shared" si="8"/>
        <v>1.4644442759000353</v>
      </c>
      <c r="Z23" s="6">
        <f t="shared" si="9"/>
        <v>10</v>
      </c>
      <c r="AA23" s="2">
        <f t="shared" si="10"/>
        <v>14.644442759000354</v>
      </c>
      <c r="AB23" s="2">
        <f t="shared" si="11"/>
        <v>58577.771036001417</v>
      </c>
      <c r="AC23">
        <f t="shared" si="12"/>
        <v>0.15107097623726992</v>
      </c>
      <c r="AD23" s="2">
        <f t="shared" si="13"/>
        <v>20</v>
      </c>
      <c r="AE23" s="2">
        <f t="shared" si="14"/>
        <v>29.288885518000708</v>
      </c>
      <c r="AF23" s="2">
        <f t="shared" si="15"/>
        <v>117155.54207200283</v>
      </c>
      <c r="AG23">
        <f t="shared" si="16"/>
        <v>0.30214195247453984</v>
      </c>
      <c r="AH23" s="2">
        <f t="shared" si="17"/>
        <v>33.333333333333336</v>
      </c>
      <c r="AI23" s="2">
        <f t="shared" si="18"/>
        <v>48.814809196667852</v>
      </c>
      <c r="AJ23" s="2">
        <f t="shared" si="19"/>
        <v>195259.23678667142</v>
      </c>
      <c r="AK23" s="7">
        <f t="shared" si="20"/>
        <v>0.50356992079089991</v>
      </c>
      <c r="AM23">
        <v>52</v>
      </c>
    </row>
    <row r="24" spans="2:39" x14ac:dyDescent="0.65">
      <c r="B24" s="12"/>
      <c r="C24">
        <f t="shared" ref="C24:C25" si="44">C$22</f>
        <v>270</v>
      </c>
      <c r="D24">
        <f t="shared" si="42"/>
        <v>44550</v>
      </c>
      <c r="E24">
        <f t="shared" si="42"/>
        <v>44550000</v>
      </c>
      <c r="F24">
        <f t="shared" si="42"/>
        <v>9929</v>
      </c>
      <c r="G24">
        <f t="shared" si="42"/>
        <v>205</v>
      </c>
      <c r="H24">
        <f t="shared" si="42"/>
        <v>40800</v>
      </c>
      <c r="I24">
        <f t="shared" si="42"/>
        <v>408000000</v>
      </c>
      <c r="J24">
        <f t="shared" si="42"/>
        <v>1650</v>
      </c>
      <c r="K24">
        <f t="shared" si="42"/>
        <v>1650000</v>
      </c>
      <c r="L24">
        <f t="shared" si="42"/>
        <v>235</v>
      </c>
      <c r="M24">
        <f t="shared" si="1"/>
        <v>0.23499999999999999</v>
      </c>
      <c r="N24" s="4">
        <f t="shared" si="2"/>
        <v>387750</v>
      </c>
      <c r="O24" s="13" t="s">
        <v>2</v>
      </c>
      <c r="P24">
        <f>P$8</f>
        <v>15390</v>
      </c>
      <c r="Q24">
        <f t="shared" ref="Q24:S24" si="45">Q$8</f>
        <v>205</v>
      </c>
      <c r="R24">
        <f t="shared" si="45"/>
        <v>54700</v>
      </c>
      <c r="S24">
        <f t="shared" si="45"/>
        <v>547000000</v>
      </c>
      <c r="T24" s="2">
        <f t="shared" si="4"/>
        <v>4.7561718761611749E-2</v>
      </c>
      <c r="U24" s="2">
        <f t="shared" si="5"/>
        <v>0.25506137414315322</v>
      </c>
      <c r="V24" s="2">
        <f t="shared" si="6"/>
        <v>0.35914702581369246</v>
      </c>
      <c r="W24">
        <f t="shared" si="7"/>
        <v>0.66177011871845748</v>
      </c>
      <c r="X24">
        <f t="shared" si="8"/>
        <v>1.5110987512348506</v>
      </c>
      <c r="Z24" s="6">
        <f t="shared" si="9"/>
        <v>10</v>
      </c>
      <c r="AA24" s="2">
        <f t="shared" si="10"/>
        <v>15.110987512348506</v>
      </c>
      <c r="AB24" s="2">
        <f t="shared" si="11"/>
        <v>60443.950049394029</v>
      </c>
      <c r="AC24">
        <f t="shared" si="12"/>
        <v>0.15588381701971379</v>
      </c>
      <c r="AD24" s="2">
        <f t="shared" si="13"/>
        <v>20</v>
      </c>
      <c r="AE24" s="2">
        <f t="shared" si="14"/>
        <v>30.221975024697013</v>
      </c>
      <c r="AF24" s="2">
        <f t="shared" si="15"/>
        <v>120887.90009878806</v>
      </c>
      <c r="AG24">
        <f t="shared" si="16"/>
        <v>0.31176763403942759</v>
      </c>
      <c r="AH24" s="2">
        <f t="shared" si="17"/>
        <v>33.333333333333336</v>
      </c>
      <c r="AI24" s="2">
        <f t="shared" si="18"/>
        <v>50.369958374495027</v>
      </c>
      <c r="AJ24" s="2">
        <f t="shared" si="19"/>
        <v>201479.83349798011</v>
      </c>
      <c r="AK24" s="7">
        <f t="shared" si="20"/>
        <v>0.51961272339904607</v>
      </c>
      <c r="AM24">
        <v>53</v>
      </c>
    </row>
    <row r="25" spans="2:39" x14ac:dyDescent="0.65">
      <c r="B25" s="12"/>
      <c r="C25">
        <f t="shared" si="44"/>
        <v>270</v>
      </c>
      <c r="D25">
        <f t="shared" si="42"/>
        <v>44550</v>
      </c>
      <c r="E25">
        <f t="shared" si="42"/>
        <v>44550000</v>
      </c>
      <c r="F25">
        <f t="shared" si="42"/>
        <v>9929</v>
      </c>
      <c r="G25">
        <f t="shared" si="42"/>
        <v>205</v>
      </c>
      <c r="H25">
        <f t="shared" si="42"/>
        <v>40800</v>
      </c>
      <c r="I25">
        <f t="shared" si="42"/>
        <v>408000000</v>
      </c>
      <c r="J25">
        <f t="shared" si="42"/>
        <v>1650</v>
      </c>
      <c r="K25">
        <f t="shared" si="42"/>
        <v>1650000</v>
      </c>
      <c r="L25">
        <f t="shared" si="42"/>
        <v>235</v>
      </c>
      <c r="M25">
        <f t="shared" si="1"/>
        <v>0.23499999999999999</v>
      </c>
      <c r="N25" s="4">
        <f t="shared" si="2"/>
        <v>387750</v>
      </c>
      <c r="O25" s="13" t="s">
        <v>13</v>
      </c>
      <c r="P25">
        <f>P$9</f>
        <v>15920</v>
      </c>
      <c r="Q25">
        <f t="shared" ref="Q25:S25" si="46">Q$9</f>
        <v>205</v>
      </c>
      <c r="R25">
        <f t="shared" si="46"/>
        <v>68900</v>
      </c>
      <c r="S25">
        <f t="shared" si="46"/>
        <v>689000000</v>
      </c>
      <c r="T25" s="2">
        <f t="shared" si="4"/>
        <v>3.7759448712048803E-2</v>
      </c>
      <c r="U25" s="2">
        <f t="shared" si="5"/>
        <v>0.25506137414315322</v>
      </c>
      <c r="V25" s="2">
        <f t="shared" si="6"/>
        <v>0.35914702581369246</v>
      </c>
      <c r="W25">
        <f t="shared" si="7"/>
        <v>0.65196784866889446</v>
      </c>
      <c r="X25">
        <f t="shared" si="8"/>
        <v>1.5338179667013851</v>
      </c>
      <c r="Z25" s="6">
        <f t="shared" si="9"/>
        <v>10</v>
      </c>
      <c r="AA25" s="2">
        <f t="shared" si="10"/>
        <v>15.338179667013851</v>
      </c>
      <c r="AB25" s="2">
        <f t="shared" si="11"/>
        <v>61352.7186680554</v>
      </c>
      <c r="AC25">
        <f t="shared" si="12"/>
        <v>0.15822751429543624</v>
      </c>
      <c r="AD25" s="2">
        <f t="shared" si="13"/>
        <v>20</v>
      </c>
      <c r="AE25" s="2">
        <f t="shared" si="14"/>
        <v>30.676359334027701</v>
      </c>
      <c r="AF25" s="2">
        <f t="shared" si="15"/>
        <v>122705.4373361108</v>
      </c>
      <c r="AG25">
        <f t="shared" si="16"/>
        <v>0.31645502859087249</v>
      </c>
      <c r="AH25" s="2">
        <f t="shared" si="17"/>
        <v>33.333333333333336</v>
      </c>
      <c r="AI25" s="2">
        <f t="shared" si="18"/>
        <v>51.127265556712835</v>
      </c>
      <c r="AJ25" s="2">
        <f t="shared" si="19"/>
        <v>204509.06222685135</v>
      </c>
      <c r="AK25" s="7">
        <f t="shared" si="20"/>
        <v>0.52742504765145415</v>
      </c>
      <c r="AM25">
        <v>54</v>
      </c>
    </row>
    <row r="26" spans="2:39" x14ac:dyDescent="0.65">
      <c r="B26" s="12" t="s">
        <v>8</v>
      </c>
      <c r="C26" s="1">
        <v>270</v>
      </c>
      <c r="D26">
        <f t="shared" si="22"/>
        <v>44550</v>
      </c>
      <c r="E26">
        <f>D26*1000</f>
        <v>44550000</v>
      </c>
      <c r="F26" s="1">
        <v>11230</v>
      </c>
      <c r="G26" s="1">
        <v>205</v>
      </c>
      <c r="H26" s="1">
        <v>46800</v>
      </c>
      <c r="I26">
        <f>H26*10000</f>
        <v>468000000</v>
      </c>
      <c r="J26" s="1">
        <v>1870</v>
      </c>
      <c r="K26">
        <f>J26*1000</f>
        <v>1870000</v>
      </c>
      <c r="L26" s="1">
        <v>235</v>
      </c>
      <c r="M26">
        <f t="shared" si="1"/>
        <v>0.23499999999999999</v>
      </c>
      <c r="N26" s="4">
        <f t="shared" si="2"/>
        <v>439450</v>
      </c>
      <c r="O26" s="13" t="s">
        <v>0</v>
      </c>
      <c r="P26">
        <f>P$6</f>
        <v>11850</v>
      </c>
      <c r="Q26">
        <f t="shared" ref="Q26:S26" si="47">Q$6</f>
        <v>205</v>
      </c>
      <c r="R26">
        <f t="shared" si="47"/>
        <v>20200</v>
      </c>
      <c r="S26">
        <f t="shared" si="47"/>
        <v>202000000</v>
      </c>
      <c r="T26" s="2">
        <f t="shared" si="4"/>
        <v>0.1287933671415922</v>
      </c>
      <c r="U26" s="2">
        <f t="shared" si="5"/>
        <v>0.22236119797095408</v>
      </c>
      <c r="V26" s="2">
        <f t="shared" si="6"/>
        <v>0.35914702581369246</v>
      </c>
      <c r="W26">
        <f t="shared" si="7"/>
        <v>0.71030159092623868</v>
      </c>
      <c r="X26">
        <f t="shared" si="8"/>
        <v>1.4078526822613369</v>
      </c>
      <c r="Z26" s="6">
        <f t="shared" si="9"/>
        <v>10</v>
      </c>
      <c r="AA26" s="2">
        <f t="shared" si="10"/>
        <v>14.07852682261337</v>
      </c>
      <c r="AB26" s="2">
        <f t="shared" si="11"/>
        <v>56314.107290453481</v>
      </c>
      <c r="AC26">
        <f t="shared" si="12"/>
        <v>0.12814679096701212</v>
      </c>
      <c r="AD26" s="2">
        <f t="shared" si="13"/>
        <v>20</v>
      </c>
      <c r="AE26" s="2">
        <f t="shared" si="14"/>
        <v>28.157053645226739</v>
      </c>
      <c r="AF26" s="2">
        <f t="shared" si="15"/>
        <v>112628.21458090696</v>
      </c>
      <c r="AG26">
        <f t="shared" si="16"/>
        <v>0.25629358193402424</v>
      </c>
      <c r="AH26" s="2">
        <f t="shared" si="17"/>
        <v>33.333333333333336</v>
      </c>
      <c r="AI26" s="2">
        <f t="shared" si="18"/>
        <v>46.928422742044567</v>
      </c>
      <c r="AJ26" s="2">
        <f t="shared" si="19"/>
        <v>187713.69096817827</v>
      </c>
      <c r="AK26" s="7">
        <f t="shared" si="20"/>
        <v>0.42715596989004045</v>
      </c>
      <c r="AM26">
        <v>61</v>
      </c>
    </row>
    <row r="27" spans="2:39" x14ac:dyDescent="0.65">
      <c r="B27" s="12"/>
      <c r="C27">
        <f>C$26</f>
        <v>270</v>
      </c>
      <c r="D27">
        <f t="shared" ref="D27:L29" si="48">D$26</f>
        <v>44550</v>
      </c>
      <c r="E27">
        <f t="shared" si="48"/>
        <v>44550000</v>
      </c>
      <c r="F27">
        <f t="shared" si="48"/>
        <v>11230</v>
      </c>
      <c r="G27">
        <f t="shared" si="48"/>
        <v>205</v>
      </c>
      <c r="H27">
        <f t="shared" si="48"/>
        <v>46800</v>
      </c>
      <c r="I27">
        <f t="shared" si="48"/>
        <v>468000000</v>
      </c>
      <c r="J27">
        <f t="shared" si="48"/>
        <v>1870</v>
      </c>
      <c r="K27">
        <f t="shared" si="48"/>
        <v>1870000</v>
      </c>
      <c r="L27">
        <f t="shared" si="48"/>
        <v>235</v>
      </c>
      <c r="M27">
        <f t="shared" si="1"/>
        <v>0.23499999999999999</v>
      </c>
      <c r="N27" s="4">
        <f t="shared" si="2"/>
        <v>439450</v>
      </c>
      <c r="O27" s="13" t="s">
        <v>1</v>
      </c>
      <c r="P27">
        <f>P$7</f>
        <v>13330</v>
      </c>
      <c r="Q27">
        <f t="shared" ref="Q27:S27" si="49">Q$7</f>
        <v>205</v>
      </c>
      <c r="R27">
        <f t="shared" si="49"/>
        <v>37900</v>
      </c>
      <c r="S27">
        <f t="shared" si="49"/>
        <v>379000000</v>
      </c>
      <c r="T27" s="2">
        <f t="shared" si="4"/>
        <v>6.8644485917154691E-2</v>
      </c>
      <c r="U27" s="2">
        <f t="shared" si="5"/>
        <v>0.22236119797095408</v>
      </c>
      <c r="V27" s="2">
        <f t="shared" si="6"/>
        <v>0.35914702581369246</v>
      </c>
      <c r="W27">
        <f t="shared" si="7"/>
        <v>0.65015270970180117</v>
      </c>
      <c r="X27">
        <f t="shared" si="8"/>
        <v>1.5381001802771224</v>
      </c>
      <c r="Z27" s="6">
        <f t="shared" si="9"/>
        <v>10</v>
      </c>
      <c r="AA27" s="2">
        <f t="shared" si="10"/>
        <v>15.381001802771223</v>
      </c>
      <c r="AB27" s="2">
        <f t="shared" si="11"/>
        <v>61524.007211084892</v>
      </c>
      <c r="AC27">
        <f t="shared" si="12"/>
        <v>0.14000229198107839</v>
      </c>
      <c r="AD27" s="2">
        <f t="shared" si="13"/>
        <v>20</v>
      </c>
      <c r="AE27" s="2">
        <f t="shared" si="14"/>
        <v>30.762003605542446</v>
      </c>
      <c r="AF27" s="2">
        <f t="shared" si="15"/>
        <v>123048.01442216978</v>
      </c>
      <c r="AG27">
        <f t="shared" si="16"/>
        <v>0.28000458396215677</v>
      </c>
      <c r="AH27" s="2">
        <f t="shared" si="17"/>
        <v>33.333333333333336</v>
      </c>
      <c r="AI27" s="2">
        <f t="shared" si="18"/>
        <v>51.27000600923742</v>
      </c>
      <c r="AJ27" s="2">
        <f t="shared" si="19"/>
        <v>205080.02403694968</v>
      </c>
      <c r="AK27" s="7">
        <f t="shared" si="20"/>
        <v>0.46667430660359466</v>
      </c>
      <c r="AM27">
        <v>62</v>
      </c>
    </row>
    <row r="28" spans="2:39" x14ac:dyDescent="0.65">
      <c r="B28" s="12"/>
      <c r="C28">
        <f t="shared" ref="C28:C29" si="50">C$26</f>
        <v>270</v>
      </c>
      <c r="D28">
        <f t="shared" si="48"/>
        <v>44550</v>
      </c>
      <c r="E28">
        <f t="shared" si="48"/>
        <v>44550000</v>
      </c>
      <c r="F28">
        <f t="shared" si="48"/>
        <v>11230</v>
      </c>
      <c r="G28">
        <f t="shared" si="48"/>
        <v>205</v>
      </c>
      <c r="H28">
        <f t="shared" si="48"/>
        <v>46800</v>
      </c>
      <c r="I28">
        <f t="shared" si="48"/>
        <v>468000000</v>
      </c>
      <c r="J28">
        <f t="shared" si="48"/>
        <v>1870</v>
      </c>
      <c r="K28">
        <f t="shared" si="48"/>
        <v>1870000</v>
      </c>
      <c r="L28">
        <f t="shared" si="48"/>
        <v>235</v>
      </c>
      <c r="M28">
        <f t="shared" si="1"/>
        <v>0.23499999999999999</v>
      </c>
      <c r="N28" s="4">
        <f t="shared" si="2"/>
        <v>439450</v>
      </c>
      <c r="O28" s="13" t="s">
        <v>2</v>
      </c>
      <c r="P28">
        <f>P$8</f>
        <v>15390</v>
      </c>
      <c r="Q28">
        <f t="shared" ref="Q28:S28" si="51">Q$8</f>
        <v>205</v>
      </c>
      <c r="R28">
        <f t="shared" si="51"/>
        <v>54700</v>
      </c>
      <c r="S28">
        <f t="shared" si="51"/>
        <v>547000000</v>
      </c>
      <c r="T28" s="2">
        <f t="shared" si="4"/>
        <v>4.7561718761611749E-2</v>
      </c>
      <c r="U28" s="2">
        <f t="shared" si="5"/>
        <v>0.22236119797095408</v>
      </c>
      <c r="V28" s="2">
        <f t="shared" si="6"/>
        <v>0.35914702581369246</v>
      </c>
      <c r="W28">
        <f t="shared" si="7"/>
        <v>0.62906994254625825</v>
      </c>
      <c r="X28">
        <f t="shared" si="8"/>
        <v>1.5896483560354906</v>
      </c>
      <c r="Z28" s="6">
        <f t="shared" si="9"/>
        <v>10</v>
      </c>
      <c r="AA28" s="2">
        <f t="shared" si="10"/>
        <v>15.896483560354907</v>
      </c>
      <c r="AB28" s="2">
        <f t="shared" si="11"/>
        <v>63585.934241419629</v>
      </c>
      <c r="AC28">
        <f t="shared" si="12"/>
        <v>0.14469435485588719</v>
      </c>
      <c r="AD28" s="2">
        <f t="shared" si="13"/>
        <v>20</v>
      </c>
      <c r="AE28" s="2">
        <f t="shared" si="14"/>
        <v>31.792967120709815</v>
      </c>
      <c r="AF28" s="2">
        <f t="shared" si="15"/>
        <v>127171.86848283926</v>
      </c>
      <c r="AG28">
        <f t="shared" si="16"/>
        <v>0.28938870971177438</v>
      </c>
      <c r="AH28" s="2">
        <f t="shared" si="17"/>
        <v>33.333333333333336</v>
      </c>
      <c r="AI28" s="2">
        <f t="shared" si="18"/>
        <v>52.988278534516361</v>
      </c>
      <c r="AJ28" s="2">
        <f t="shared" si="19"/>
        <v>211953.11413806546</v>
      </c>
      <c r="AK28" s="7">
        <f t="shared" si="20"/>
        <v>0.48231451618629073</v>
      </c>
      <c r="AM28">
        <v>63</v>
      </c>
    </row>
    <row r="29" spans="2:39" x14ac:dyDescent="0.65">
      <c r="B29" s="12"/>
      <c r="C29">
        <f t="shared" si="50"/>
        <v>270</v>
      </c>
      <c r="D29">
        <f t="shared" si="48"/>
        <v>44550</v>
      </c>
      <c r="E29">
        <f t="shared" si="48"/>
        <v>44550000</v>
      </c>
      <c r="F29">
        <f t="shared" si="48"/>
        <v>11230</v>
      </c>
      <c r="G29">
        <f t="shared" si="48"/>
        <v>205</v>
      </c>
      <c r="H29">
        <f t="shared" si="48"/>
        <v>46800</v>
      </c>
      <c r="I29">
        <f t="shared" si="48"/>
        <v>468000000</v>
      </c>
      <c r="J29">
        <f t="shared" si="48"/>
        <v>1870</v>
      </c>
      <c r="K29">
        <f t="shared" si="48"/>
        <v>1870000</v>
      </c>
      <c r="L29">
        <f t="shared" si="48"/>
        <v>235</v>
      </c>
      <c r="M29">
        <f t="shared" si="1"/>
        <v>0.23499999999999999</v>
      </c>
      <c r="N29" s="4">
        <f t="shared" si="2"/>
        <v>439450</v>
      </c>
      <c r="O29" s="13" t="s">
        <v>13</v>
      </c>
      <c r="P29">
        <f>P$9</f>
        <v>15920</v>
      </c>
      <c r="Q29">
        <f t="shared" ref="Q29:S29" si="52">Q$9</f>
        <v>205</v>
      </c>
      <c r="R29">
        <f t="shared" si="52"/>
        <v>68900</v>
      </c>
      <c r="S29">
        <f t="shared" si="52"/>
        <v>689000000</v>
      </c>
      <c r="T29" s="2">
        <f t="shared" si="4"/>
        <v>3.7759448712048803E-2</v>
      </c>
      <c r="U29" s="2">
        <f t="shared" si="5"/>
        <v>0.22236119797095408</v>
      </c>
      <c r="V29" s="2">
        <f t="shared" si="6"/>
        <v>0.35914702581369246</v>
      </c>
      <c r="W29">
        <f t="shared" si="7"/>
        <v>0.61926767249669534</v>
      </c>
      <c r="X29">
        <f t="shared" si="8"/>
        <v>1.6148105971175759</v>
      </c>
      <c r="Z29" s="6">
        <f t="shared" si="9"/>
        <v>10</v>
      </c>
      <c r="AA29" s="2">
        <f t="shared" si="10"/>
        <v>16.14810597117576</v>
      </c>
      <c r="AB29" s="2">
        <f t="shared" si="11"/>
        <v>64592.423884703036</v>
      </c>
      <c r="AC29">
        <f t="shared" si="12"/>
        <v>0.14698469424212773</v>
      </c>
      <c r="AD29" s="2">
        <f t="shared" si="13"/>
        <v>20</v>
      </c>
      <c r="AE29" s="2">
        <f t="shared" si="14"/>
        <v>32.296211942351519</v>
      </c>
      <c r="AF29" s="2">
        <f t="shared" si="15"/>
        <v>129184.84776940607</v>
      </c>
      <c r="AG29">
        <f t="shared" si="16"/>
        <v>0.29396938848425547</v>
      </c>
      <c r="AH29" s="2">
        <f t="shared" si="17"/>
        <v>33.333333333333336</v>
      </c>
      <c r="AI29" s="2">
        <f t="shared" si="18"/>
        <v>53.827019903919201</v>
      </c>
      <c r="AJ29" s="2">
        <f t="shared" si="19"/>
        <v>215308.0796156768</v>
      </c>
      <c r="AK29" s="7">
        <f t="shared" si="20"/>
        <v>0.48994898080709254</v>
      </c>
      <c r="AM29">
        <v>64</v>
      </c>
    </row>
    <row r="30" spans="2:39" x14ac:dyDescent="0.65">
      <c r="B30" s="12" t="s">
        <v>9</v>
      </c>
      <c r="C30" s="1">
        <v>349</v>
      </c>
      <c r="D30">
        <f t="shared" si="22"/>
        <v>57585</v>
      </c>
      <c r="E30">
        <f>D30*1000</f>
        <v>57585000</v>
      </c>
      <c r="F30" s="1">
        <v>11780</v>
      </c>
      <c r="G30" s="1">
        <v>205</v>
      </c>
      <c r="H30" s="1">
        <v>66600</v>
      </c>
      <c r="I30">
        <f>H30*10000</f>
        <v>666000000</v>
      </c>
      <c r="J30" s="1">
        <v>2240</v>
      </c>
      <c r="K30">
        <f>J30*1000</f>
        <v>2240000</v>
      </c>
      <c r="L30" s="1">
        <v>235</v>
      </c>
      <c r="M30">
        <f t="shared" si="1"/>
        <v>0.23499999999999999</v>
      </c>
      <c r="N30" s="4">
        <f t="shared" si="2"/>
        <v>526400</v>
      </c>
      <c r="O30" s="13" t="s">
        <v>0</v>
      </c>
      <c r="P30">
        <f>P$6</f>
        <v>11850</v>
      </c>
      <c r="Q30">
        <f t="shared" ref="Q30:S30" si="53">Q$6</f>
        <v>205</v>
      </c>
      <c r="R30">
        <f t="shared" si="53"/>
        <v>20200</v>
      </c>
      <c r="S30">
        <f t="shared" si="53"/>
        <v>202000000</v>
      </c>
      <c r="T30" s="2">
        <f t="shared" si="4"/>
        <v>0.1287933671415922</v>
      </c>
      <c r="U30" s="2">
        <f t="shared" si="5"/>
        <v>0.15625381479040015</v>
      </c>
      <c r="V30" s="2">
        <f t="shared" si="6"/>
        <v>0.27785013458365893</v>
      </c>
      <c r="W30">
        <f t="shared" si="7"/>
        <v>0.56289731651565122</v>
      </c>
      <c r="X30">
        <f t="shared" si="8"/>
        <v>1.7765229477198889</v>
      </c>
      <c r="Z30" s="6">
        <f t="shared" si="9"/>
        <v>10</v>
      </c>
      <c r="AA30" s="2">
        <f t="shared" si="10"/>
        <v>17.76522947719889</v>
      </c>
      <c r="AB30" s="2">
        <f t="shared" si="11"/>
        <v>71060.917908795556</v>
      </c>
      <c r="AC30">
        <f t="shared" si="12"/>
        <v>0.13499414496351739</v>
      </c>
      <c r="AD30" s="2">
        <f t="shared" si="13"/>
        <v>20</v>
      </c>
      <c r="AE30" s="2">
        <f t="shared" si="14"/>
        <v>35.53045895439778</v>
      </c>
      <c r="AF30" s="2">
        <f t="shared" si="15"/>
        <v>142121.83581759111</v>
      </c>
      <c r="AG30">
        <f t="shared" si="16"/>
        <v>0.26998828992703477</v>
      </c>
      <c r="AH30" s="2">
        <f t="shared" si="17"/>
        <v>33.333333333333336</v>
      </c>
      <c r="AI30" s="2">
        <f t="shared" si="18"/>
        <v>59.217431590662969</v>
      </c>
      <c r="AJ30" s="2">
        <f t="shared" si="19"/>
        <v>236869.72636265188</v>
      </c>
      <c r="AK30" s="7">
        <f t="shared" si="20"/>
        <v>0.44998048321172468</v>
      </c>
      <c r="AM30">
        <v>71</v>
      </c>
    </row>
    <row r="31" spans="2:39" x14ac:dyDescent="0.65">
      <c r="B31" s="12"/>
      <c r="C31">
        <f>C$30</f>
        <v>349</v>
      </c>
      <c r="D31">
        <f t="shared" ref="D31:L33" si="54">D$30</f>
        <v>57585</v>
      </c>
      <c r="E31">
        <f t="shared" si="54"/>
        <v>57585000</v>
      </c>
      <c r="F31">
        <f t="shared" si="54"/>
        <v>11780</v>
      </c>
      <c r="G31">
        <f t="shared" si="54"/>
        <v>205</v>
      </c>
      <c r="H31">
        <f t="shared" si="54"/>
        <v>66600</v>
      </c>
      <c r="I31">
        <f t="shared" si="54"/>
        <v>666000000</v>
      </c>
      <c r="J31">
        <f t="shared" si="54"/>
        <v>2240</v>
      </c>
      <c r="K31">
        <f t="shared" si="54"/>
        <v>2240000</v>
      </c>
      <c r="L31">
        <f t="shared" si="54"/>
        <v>235</v>
      </c>
      <c r="M31">
        <f t="shared" si="1"/>
        <v>0.23499999999999999</v>
      </c>
      <c r="N31" s="4">
        <f t="shared" si="2"/>
        <v>526400</v>
      </c>
      <c r="O31" s="13" t="s">
        <v>1</v>
      </c>
      <c r="P31">
        <f>P$7</f>
        <v>13330</v>
      </c>
      <c r="Q31">
        <f t="shared" ref="Q31:S31" si="55">Q$7</f>
        <v>205</v>
      </c>
      <c r="R31">
        <f t="shared" si="55"/>
        <v>37900</v>
      </c>
      <c r="S31">
        <f t="shared" si="55"/>
        <v>379000000</v>
      </c>
      <c r="T31" s="2">
        <f t="shared" si="4"/>
        <v>6.8644485917154691E-2</v>
      </c>
      <c r="U31" s="2">
        <f t="shared" si="5"/>
        <v>0.15625381479040015</v>
      </c>
      <c r="V31" s="2">
        <f t="shared" si="6"/>
        <v>0.27785013458365893</v>
      </c>
      <c r="W31">
        <f t="shared" si="7"/>
        <v>0.50274843529121371</v>
      </c>
      <c r="X31">
        <f t="shared" si="8"/>
        <v>1.9890663596411924</v>
      </c>
      <c r="Z31" s="6">
        <f t="shared" si="9"/>
        <v>10</v>
      </c>
      <c r="AA31" s="2">
        <f t="shared" si="10"/>
        <v>19.890663596411922</v>
      </c>
      <c r="AB31" s="2">
        <f t="shared" si="11"/>
        <v>79562.654385647693</v>
      </c>
      <c r="AC31">
        <f t="shared" si="12"/>
        <v>0.15114486015510581</v>
      </c>
      <c r="AD31" s="2">
        <f t="shared" si="13"/>
        <v>20</v>
      </c>
      <c r="AE31" s="2">
        <f t="shared" si="14"/>
        <v>39.781327192823845</v>
      </c>
      <c r="AF31" s="2">
        <f t="shared" si="15"/>
        <v>159125.30877129539</v>
      </c>
      <c r="AG31">
        <f t="shared" si="16"/>
        <v>0.30228972031021162</v>
      </c>
      <c r="AH31" s="2">
        <f t="shared" si="17"/>
        <v>33.333333333333336</v>
      </c>
      <c r="AI31" s="2">
        <f t="shared" si="18"/>
        <v>66.302211988039744</v>
      </c>
      <c r="AJ31" s="2">
        <f t="shared" si="19"/>
        <v>265208.84795215901</v>
      </c>
      <c r="AK31" s="7">
        <f t="shared" si="20"/>
        <v>0.50381620051701936</v>
      </c>
      <c r="AM31">
        <v>72</v>
      </c>
    </row>
    <row r="32" spans="2:39" x14ac:dyDescent="0.65">
      <c r="B32" s="12"/>
      <c r="C32">
        <f t="shared" ref="C32:C33" si="56">C$30</f>
        <v>349</v>
      </c>
      <c r="D32">
        <f t="shared" si="54"/>
        <v>57585</v>
      </c>
      <c r="E32">
        <f t="shared" si="54"/>
        <v>57585000</v>
      </c>
      <c r="F32">
        <f t="shared" si="54"/>
        <v>11780</v>
      </c>
      <c r="G32">
        <f t="shared" si="54"/>
        <v>205</v>
      </c>
      <c r="H32">
        <f t="shared" si="54"/>
        <v>66600</v>
      </c>
      <c r="I32">
        <f t="shared" si="54"/>
        <v>666000000</v>
      </c>
      <c r="J32">
        <f t="shared" si="54"/>
        <v>2240</v>
      </c>
      <c r="K32">
        <f t="shared" si="54"/>
        <v>2240000</v>
      </c>
      <c r="L32">
        <f t="shared" si="54"/>
        <v>235</v>
      </c>
      <c r="M32">
        <f t="shared" si="1"/>
        <v>0.23499999999999999</v>
      </c>
      <c r="N32" s="4">
        <f t="shared" si="2"/>
        <v>526400</v>
      </c>
      <c r="O32" s="13" t="s">
        <v>2</v>
      </c>
      <c r="P32">
        <f>P$8</f>
        <v>15390</v>
      </c>
      <c r="Q32">
        <f t="shared" ref="Q32:S32" si="57">Q$8</f>
        <v>205</v>
      </c>
      <c r="R32">
        <f t="shared" si="57"/>
        <v>54700</v>
      </c>
      <c r="S32">
        <f t="shared" si="57"/>
        <v>547000000</v>
      </c>
      <c r="T32" s="2">
        <f t="shared" si="4"/>
        <v>4.7561718761611749E-2</v>
      </c>
      <c r="U32" s="2">
        <f t="shared" si="5"/>
        <v>0.15625381479040015</v>
      </c>
      <c r="V32" s="2">
        <f t="shared" si="6"/>
        <v>0.27785013458365893</v>
      </c>
      <c r="W32">
        <f t="shared" si="7"/>
        <v>0.4816656681356708</v>
      </c>
      <c r="X32">
        <f t="shared" si="8"/>
        <v>2.076128871444352</v>
      </c>
      <c r="Z32" s="6">
        <f t="shared" si="9"/>
        <v>10</v>
      </c>
      <c r="AA32" s="2">
        <f t="shared" si="10"/>
        <v>20.76128871444352</v>
      </c>
      <c r="AB32" s="2">
        <f t="shared" si="11"/>
        <v>83045.154857774076</v>
      </c>
      <c r="AC32">
        <f t="shared" si="12"/>
        <v>0.15776055254136412</v>
      </c>
      <c r="AD32" s="2">
        <f t="shared" si="13"/>
        <v>20</v>
      </c>
      <c r="AE32" s="2">
        <f t="shared" si="14"/>
        <v>41.52257742888704</v>
      </c>
      <c r="AF32" s="2">
        <f t="shared" si="15"/>
        <v>166090.30971554815</v>
      </c>
      <c r="AG32">
        <f t="shared" si="16"/>
        <v>0.31552110508272824</v>
      </c>
      <c r="AH32" s="2">
        <f t="shared" si="17"/>
        <v>33.333333333333336</v>
      </c>
      <c r="AI32" s="2">
        <f t="shared" si="18"/>
        <v>69.204295714811735</v>
      </c>
      <c r="AJ32" s="2">
        <f t="shared" si="19"/>
        <v>276817.18285924697</v>
      </c>
      <c r="AK32" s="7">
        <f t="shared" si="20"/>
        <v>0.5258685084712138</v>
      </c>
      <c r="AM32">
        <v>73</v>
      </c>
    </row>
    <row r="33" spans="2:39" x14ac:dyDescent="0.65">
      <c r="B33" s="12"/>
      <c r="C33">
        <f t="shared" si="56"/>
        <v>349</v>
      </c>
      <c r="D33">
        <f t="shared" si="54"/>
        <v>57585</v>
      </c>
      <c r="E33">
        <f t="shared" si="54"/>
        <v>57585000</v>
      </c>
      <c r="F33">
        <f t="shared" si="54"/>
        <v>11780</v>
      </c>
      <c r="G33">
        <f t="shared" si="54"/>
        <v>205</v>
      </c>
      <c r="H33">
        <f t="shared" si="54"/>
        <v>66600</v>
      </c>
      <c r="I33">
        <f t="shared" si="54"/>
        <v>666000000</v>
      </c>
      <c r="J33">
        <f t="shared" si="54"/>
        <v>2240</v>
      </c>
      <c r="K33">
        <f t="shared" si="54"/>
        <v>2240000</v>
      </c>
      <c r="L33">
        <f t="shared" si="54"/>
        <v>235</v>
      </c>
      <c r="M33">
        <f t="shared" si="1"/>
        <v>0.23499999999999999</v>
      </c>
      <c r="N33" s="4">
        <f t="shared" si="2"/>
        <v>526400</v>
      </c>
      <c r="O33" s="13" t="s">
        <v>13</v>
      </c>
      <c r="P33">
        <f>P$9</f>
        <v>15920</v>
      </c>
      <c r="Q33">
        <f t="shared" ref="Q33:S33" si="58">Q$9</f>
        <v>205</v>
      </c>
      <c r="R33">
        <f t="shared" si="58"/>
        <v>68900</v>
      </c>
      <c r="S33">
        <f t="shared" si="58"/>
        <v>689000000</v>
      </c>
      <c r="T33" s="2">
        <f t="shared" si="4"/>
        <v>3.7759448712048803E-2</v>
      </c>
      <c r="U33" s="2">
        <f t="shared" si="5"/>
        <v>0.15625381479040015</v>
      </c>
      <c r="V33" s="2">
        <f t="shared" si="6"/>
        <v>0.27785013458365893</v>
      </c>
      <c r="W33">
        <f t="shared" si="7"/>
        <v>0.47186339808610789</v>
      </c>
      <c r="X33">
        <f t="shared" si="8"/>
        <v>2.1192574038504151</v>
      </c>
      <c r="Z33" s="6">
        <f t="shared" si="9"/>
        <v>10</v>
      </c>
      <c r="AA33" s="2">
        <f t="shared" si="10"/>
        <v>21.192574038504151</v>
      </c>
      <c r="AB33" s="2">
        <f t="shared" si="11"/>
        <v>84770.2961540166</v>
      </c>
      <c r="AC33">
        <f t="shared" si="12"/>
        <v>0.16103779664516832</v>
      </c>
      <c r="AD33" s="2">
        <f t="shared" si="13"/>
        <v>20</v>
      </c>
      <c r="AE33" s="2">
        <f t="shared" si="14"/>
        <v>42.385148077008303</v>
      </c>
      <c r="AF33" s="2">
        <f t="shared" si="15"/>
        <v>169540.5923080332</v>
      </c>
      <c r="AG33">
        <f t="shared" si="16"/>
        <v>0.32207559329033664</v>
      </c>
      <c r="AH33" s="2">
        <f t="shared" si="17"/>
        <v>33.333333333333336</v>
      </c>
      <c r="AI33" s="2">
        <f t="shared" si="18"/>
        <v>70.641913461680517</v>
      </c>
      <c r="AJ33" s="2">
        <f t="shared" si="19"/>
        <v>282567.65384672204</v>
      </c>
      <c r="AK33" s="7">
        <f t="shared" si="20"/>
        <v>0.53679265548389443</v>
      </c>
      <c r="AM33">
        <v>74</v>
      </c>
    </row>
    <row r="34" spans="2:39" x14ac:dyDescent="0.65">
      <c r="B34" s="12" t="s">
        <v>10</v>
      </c>
      <c r="C34" s="1">
        <v>349</v>
      </c>
      <c r="D34">
        <f t="shared" si="22"/>
        <v>57585</v>
      </c>
      <c r="E34">
        <f>D34*1000</f>
        <v>57585000</v>
      </c>
      <c r="F34" s="1">
        <v>13170</v>
      </c>
      <c r="G34" s="1">
        <v>205</v>
      </c>
      <c r="H34" s="1">
        <v>75600</v>
      </c>
      <c r="I34">
        <f>H34*10000</f>
        <v>756000000</v>
      </c>
      <c r="J34" s="1">
        <v>2520</v>
      </c>
      <c r="K34">
        <f>J34*1000</f>
        <v>2520000</v>
      </c>
      <c r="L34" s="1">
        <v>235</v>
      </c>
      <c r="M34">
        <f t="shared" si="1"/>
        <v>0.23499999999999999</v>
      </c>
      <c r="N34" s="4">
        <f t="shared" si="2"/>
        <v>592200</v>
      </c>
      <c r="O34" s="13" t="s">
        <v>0</v>
      </c>
      <c r="P34">
        <f>P$6</f>
        <v>11850</v>
      </c>
      <c r="Q34">
        <f t="shared" ref="Q34:S34" si="59">Q$6</f>
        <v>205</v>
      </c>
      <c r="R34">
        <f t="shared" si="59"/>
        <v>20200</v>
      </c>
      <c r="S34">
        <f t="shared" si="59"/>
        <v>202000000</v>
      </c>
      <c r="T34" s="2">
        <f t="shared" si="4"/>
        <v>0.1287933671415922</v>
      </c>
      <c r="U34" s="2">
        <f t="shared" si="5"/>
        <v>0.13765217017249537</v>
      </c>
      <c r="V34" s="2">
        <f t="shared" si="6"/>
        <v>0.27785013458365893</v>
      </c>
      <c r="W34">
        <f t="shared" si="7"/>
        <v>0.54429567189774652</v>
      </c>
      <c r="X34">
        <f t="shared" si="8"/>
        <v>1.8372367292824328</v>
      </c>
      <c r="Z34" s="6">
        <f t="shared" si="9"/>
        <v>10</v>
      </c>
      <c r="AA34" s="2">
        <f t="shared" si="10"/>
        <v>18.372367292824329</v>
      </c>
      <c r="AB34" s="2">
        <f t="shared" si="11"/>
        <v>73489.469171297314</v>
      </c>
      <c r="AC34">
        <f t="shared" si="12"/>
        <v>0.12409569262292691</v>
      </c>
      <c r="AD34" s="2">
        <f t="shared" si="13"/>
        <v>20</v>
      </c>
      <c r="AE34" s="2">
        <f t="shared" si="14"/>
        <v>36.744734585648658</v>
      </c>
      <c r="AF34" s="2">
        <f t="shared" si="15"/>
        <v>146978.93834259463</v>
      </c>
      <c r="AG34">
        <f t="shared" si="16"/>
        <v>0.24819138524585382</v>
      </c>
      <c r="AH34" s="2">
        <f t="shared" si="17"/>
        <v>33.333333333333336</v>
      </c>
      <c r="AI34" s="2">
        <f t="shared" si="18"/>
        <v>61.241224309414434</v>
      </c>
      <c r="AJ34" s="2">
        <f t="shared" si="19"/>
        <v>244964.89723765774</v>
      </c>
      <c r="AK34" s="7">
        <f t="shared" si="20"/>
        <v>0.41365230874308972</v>
      </c>
      <c r="AM34">
        <v>81</v>
      </c>
    </row>
    <row r="35" spans="2:39" x14ac:dyDescent="0.65">
      <c r="B35" s="12"/>
      <c r="C35">
        <f>C$34</f>
        <v>349</v>
      </c>
      <c r="D35">
        <f t="shared" ref="D35:L37" si="60">D$34</f>
        <v>57585</v>
      </c>
      <c r="E35">
        <f t="shared" si="60"/>
        <v>57585000</v>
      </c>
      <c r="F35">
        <f t="shared" si="60"/>
        <v>13170</v>
      </c>
      <c r="G35">
        <f t="shared" si="60"/>
        <v>205</v>
      </c>
      <c r="H35">
        <f t="shared" si="60"/>
        <v>75600</v>
      </c>
      <c r="I35">
        <f t="shared" si="60"/>
        <v>756000000</v>
      </c>
      <c r="J35">
        <f t="shared" si="60"/>
        <v>2520</v>
      </c>
      <c r="K35">
        <f t="shared" si="60"/>
        <v>2520000</v>
      </c>
      <c r="L35">
        <f t="shared" si="60"/>
        <v>235</v>
      </c>
      <c r="M35">
        <f t="shared" si="1"/>
        <v>0.23499999999999999</v>
      </c>
      <c r="N35" s="4">
        <f t="shared" si="2"/>
        <v>592200</v>
      </c>
      <c r="O35" s="13" t="s">
        <v>1</v>
      </c>
      <c r="P35">
        <f>P$7</f>
        <v>13330</v>
      </c>
      <c r="Q35">
        <f t="shared" ref="Q35:S35" si="61">Q$7</f>
        <v>205</v>
      </c>
      <c r="R35">
        <f t="shared" si="61"/>
        <v>37900</v>
      </c>
      <c r="S35">
        <f t="shared" si="61"/>
        <v>379000000</v>
      </c>
      <c r="T35" s="2">
        <f t="shared" si="4"/>
        <v>6.8644485917154691E-2</v>
      </c>
      <c r="U35" s="2">
        <f t="shared" si="5"/>
        <v>0.13765217017249537</v>
      </c>
      <c r="V35" s="2">
        <f t="shared" si="6"/>
        <v>0.27785013458365893</v>
      </c>
      <c r="W35">
        <f t="shared" si="7"/>
        <v>0.48414679067330901</v>
      </c>
      <c r="X35">
        <f t="shared" si="8"/>
        <v>2.0654892674374388</v>
      </c>
      <c r="Z35" s="6">
        <f t="shared" si="9"/>
        <v>10</v>
      </c>
      <c r="AA35" s="2">
        <f t="shared" si="10"/>
        <v>20.654892674374388</v>
      </c>
      <c r="AB35" s="2">
        <f t="shared" si="11"/>
        <v>82619.570697497547</v>
      </c>
      <c r="AC35">
        <f t="shared" si="12"/>
        <v>0.13951295288331231</v>
      </c>
      <c r="AD35" s="2">
        <f t="shared" si="13"/>
        <v>20</v>
      </c>
      <c r="AE35" s="2">
        <f t="shared" si="14"/>
        <v>41.309785348748775</v>
      </c>
      <c r="AF35" s="2">
        <f t="shared" si="15"/>
        <v>165239.14139499509</v>
      </c>
      <c r="AG35">
        <f t="shared" si="16"/>
        <v>0.27902590576662462</v>
      </c>
      <c r="AH35" s="2">
        <f t="shared" si="17"/>
        <v>33.333333333333336</v>
      </c>
      <c r="AI35" s="2">
        <f t="shared" si="18"/>
        <v>68.84964224791463</v>
      </c>
      <c r="AJ35" s="2">
        <f t="shared" si="19"/>
        <v>275398.56899165851</v>
      </c>
      <c r="AK35" s="7">
        <f t="shared" si="20"/>
        <v>0.46504317627770769</v>
      </c>
      <c r="AM35">
        <v>82</v>
      </c>
    </row>
    <row r="36" spans="2:39" x14ac:dyDescent="0.65">
      <c r="B36" s="12"/>
      <c r="C36">
        <f t="shared" ref="C36:C37" si="62">C$34</f>
        <v>349</v>
      </c>
      <c r="D36">
        <f t="shared" si="60"/>
        <v>57585</v>
      </c>
      <c r="E36">
        <f t="shared" si="60"/>
        <v>57585000</v>
      </c>
      <c r="F36">
        <f t="shared" si="60"/>
        <v>13170</v>
      </c>
      <c r="G36">
        <f t="shared" si="60"/>
        <v>205</v>
      </c>
      <c r="H36">
        <f t="shared" si="60"/>
        <v>75600</v>
      </c>
      <c r="I36">
        <f t="shared" si="60"/>
        <v>756000000</v>
      </c>
      <c r="J36">
        <f t="shared" si="60"/>
        <v>2520</v>
      </c>
      <c r="K36">
        <f t="shared" si="60"/>
        <v>2520000</v>
      </c>
      <c r="L36">
        <f t="shared" si="60"/>
        <v>235</v>
      </c>
      <c r="M36">
        <f t="shared" si="1"/>
        <v>0.23499999999999999</v>
      </c>
      <c r="N36" s="4">
        <f t="shared" si="2"/>
        <v>592200</v>
      </c>
      <c r="O36" s="13" t="s">
        <v>2</v>
      </c>
      <c r="P36">
        <f>P$8</f>
        <v>15390</v>
      </c>
      <c r="Q36">
        <f t="shared" ref="Q36:S36" si="63">Q$8</f>
        <v>205</v>
      </c>
      <c r="R36">
        <f t="shared" si="63"/>
        <v>54700</v>
      </c>
      <c r="S36">
        <f t="shared" si="63"/>
        <v>547000000</v>
      </c>
      <c r="T36" s="2">
        <f t="shared" si="4"/>
        <v>4.7561718761611749E-2</v>
      </c>
      <c r="U36" s="2">
        <f t="shared" si="5"/>
        <v>0.13765217017249537</v>
      </c>
      <c r="V36" s="2">
        <f t="shared" si="6"/>
        <v>0.27785013458365893</v>
      </c>
      <c r="W36">
        <f t="shared" si="7"/>
        <v>0.46306402351776604</v>
      </c>
      <c r="X36">
        <f t="shared" si="8"/>
        <v>2.1595285947789327</v>
      </c>
      <c r="Z36" s="6">
        <f t="shared" si="9"/>
        <v>10</v>
      </c>
      <c r="AA36" s="2">
        <f t="shared" si="10"/>
        <v>21.595285947789328</v>
      </c>
      <c r="AB36" s="2">
        <f t="shared" si="11"/>
        <v>86381.143791157316</v>
      </c>
      <c r="AC36">
        <f t="shared" si="12"/>
        <v>0.14586481558790496</v>
      </c>
      <c r="AD36" s="2">
        <f t="shared" si="13"/>
        <v>20</v>
      </c>
      <c r="AE36" s="2">
        <f t="shared" si="14"/>
        <v>43.190571895578657</v>
      </c>
      <c r="AF36" s="2">
        <f t="shared" si="15"/>
        <v>172762.28758231463</v>
      </c>
      <c r="AG36">
        <f t="shared" si="16"/>
        <v>0.29172963117580991</v>
      </c>
      <c r="AH36" s="2">
        <f t="shared" si="17"/>
        <v>33.333333333333336</v>
      </c>
      <c r="AI36" s="2">
        <f t="shared" si="18"/>
        <v>71.984286492631099</v>
      </c>
      <c r="AJ36" s="2">
        <f t="shared" si="19"/>
        <v>287937.14597052441</v>
      </c>
      <c r="AK36" s="7">
        <f t="shared" si="20"/>
        <v>0.4862160519596832</v>
      </c>
      <c r="AM36">
        <v>83</v>
      </c>
    </row>
    <row r="37" spans="2:39" ht="18.899999999999999" thickBot="1" x14ac:dyDescent="0.7">
      <c r="B37" s="12"/>
      <c r="C37">
        <f t="shared" si="62"/>
        <v>349</v>
      </c>
      <c r="D37">
        <f t="shared" si="60"/>
        <v>57585</v>
      </c>
      <c r="E37">
        <f t="shared" si="60"/>
        <v>57585000</v>
      </c>
      <c r="F37">
        <f t="shared" si="60"/>
        <v>13170</v>
      </c>
      <c r="G37">
        <f t="shared" si="60"/>
        <v>205</v>
      </c>
      <c r="H37">
        <f t="shared" si="60"/>
        <v>75600</v>
      </c>
      <c r="I37">
        <f t="shared" si="60"/>
        <v>756000000</v>
      </c>
      <c r="J37">
        <f t="shared" si="60"/>
        <v>2520</v>
      </c>
      <c r="K37">
        <f t="shared" si="60"/>
        <v>2520000</v>
      </c>
      <c r="L37">
        <f t="shared" si="60"/>
        <v>235</v>
      </c>
      <c r="M37">
        <f t="shared" si="1"/>
        <v>0.23499999999999999</v>
      </c>
      <c r="N37" s="5">
        <f t="shared" si="2"/>
        <v>592200</v>
      </c>
      <c r="O37" s="13" t="s">
        <v>13</v>
      </c>
      <c r="P37">
        <f>P$9</f>
        <v>15920</v>
      </c>
      <c r="Q37">
        <f t="shared" ref="Q37:S37" si="64">Q$9</f>
        <v>205</v>
      </c>
      <c r="R37">
        <f t="shared" si="64"/>
        <v>68900</v>
      </c>
      <c r="S37">
        <f t="shared" si="64"/>
        <v>689000000</v>
      </c>
      <c r="T37" s="2">
        <f t="shared" si="4"/>
        <v>3.7759448712048803E-2</v>
      </c>
      <c r="U37" s="2">
        <f t="shared" si="5"/>
        <v>0.13765217017249537</v>
      </c>
      <c r="V37" s="2">
        <f t="shared" si="6"/>
        <v>0.27785013458365893</v>
      </c>
      <c r="W37">
        <f t="shared" si="7"/>
        <v>0.45326175346820308</v>
      </c>
      <c r="X37">
        <f t="shared" si="8"/>
        <v>2.2062307096249438</v>
      </c>
      <c r="Z37" s="8">
        <f t="shared" si="9"/>
        <v>10</v>
      </c>
      <c r="AA37" s="9">
        <f t="shared" si="10"/>
        <v>22.062307096249437</v>
      </c>
      <c r="AB37" s="9">
        <f t="shared" si="11"/>
        <v>88249.228384997754</v>
      </c>
      <c r="AC37" s="10">
        <f t="shared" si="12"/>
        <v>0.14901929818473109</v>
      </c>
      <c r="AD37" s="9">
        <f t="shared" si="13"/>
        <v>20</v>
      </c>
      <c r="AE37" s="9">
        <f t="shared" si="14"/>
        <v>44.124614192498875</v>
      </c>
      <c r="AF37" s="9">
        <f t="shared" si="15"/>
        <v>176498.45676999551</v>
      </c>
      <c r="AG37" s="10">
        <f t="shared" si="16"/>
        <v>0.29803859636946217</v>
      </c>
      <c r="AH37" s="9">
        <f t="shared" si="17"/>
        <v>33.333333333333336</v>
      </c>
      <c r="AI37" s="9">
        <f t="shared" si="18"/>
        <v>73.541023654164803</v>
      </c>
      <c r="AJ37" s="9">
        <f t="shared" si="19"/>
        <v>294164.09461665922</v>
      </c>
      <c r="AK37" s="11">
        <f t="shared" si="20"/>
        <v>0.49673099394910369</v>
      </c>
      <c r="AM37">
        <v>84</v>
      </c>
    </row>
  </sheetData>
  <mergeCells count="3">
    <mergeCell ref="Z4:AC4"/>
    <mergeCell ref="AD4:AG4"/>
    <mergeCell ref="AH4:AK4"/>
  </mergeCells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6000_3000</vt:lpstr>
      <vt:lpstr>8000_3000</vt:lpstr>
      <vt:lpstr>6000_4000</vt:lpstr>
      <vt:lpstr>8000_4000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Trb</dc:creator>
  <cp:lastModifiedBy>Trb</cp:lastModifiedBy>
  <dcterms:created xsi:type="dcterms:W3CDTF">2022-10-19T08:48:56Z</dcterms:created>
  <dcterms:modified xsi:type="dcterms:W3CDTF">2022-10-26T07:52:59Z</dcterms:modified>
</cp:coreProperties>
</file>