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9440" windowHeight="14640" activeTab="1"/>
  </bookViews>
  <sheets>
    <sheet name="доходи ЗФ" sheetId="1" r:id="rId1"/>
    <sheet name="доходи СФ" sheetId="2" r:id="rId2"/>
  </sheets>
  <definedNames>
    <definedName name="_xlnm.Print_Titles" localSheetId="0">'доходи ЗФ'!$A:$C,'доходи ЗФ'!$7:$7</definedName>
    <definedName name="_xlnm.Print_Titles" localSheetId="1">'доходи СФ'!$A:$C,'доходи СФ'!$7:$7</definedName>
  </definedNames>
  <calcPr calcId="144525"/>
</workbook>
</file>

<file path=xl/calcChain.xml><?xml version="1.0" encoding="utf-8"?>
<calcChain xmlns="http://schemas.openxmlformats.org/spreadsheetml/2006/main">
  <c r="D33" i="2" l="1"/>
  <c r="D31" i="2"/>
  <c r="D30" i="2" s="1"/>
  <c r="D28" i="2"/>
  <c r="D25" i="2"/>
  <c r="D21" i="2"/>
  <c r="D18" i="2"/>
  <c r="D17" i="2" s="1"/>
  <c r="D15" i="2"/>
  <c r="D10" i="2"/>
  <c r="D9" i="2" s="1"/>
  <c r="D8" i="2" s="1"/>
  <c r="D20" i="2" l="1"/>
  <c r="D14" i="2" s="1"/>
  <c r="D27" i="2"/>
  <c r="D35" i="2" l="1"/>
  <c r="D40" i="1"/>
  <c r="D36" i="1"/>
  <c r="D24" i="1"/>
  <c r="D20" i="1"/>
  <c r="D18" i="1"/>
  <c r="D10" i="1"/>
  <c r="D9" i="1" s="1"/>
  <c r="D23" i="1" l="1"/>
  <c r="D17" i="1"/>
  <c r="D8" i="1" s="1"/>
  <c r="D47" i="1" s="1"/>
  <c r="E28" i="2" l="1"/>
  <c r="E40" i="1" l="1"/>
  <c r="G29" i="2" l="1"/>
  <c r="F29" i="2"/>
  <c r="G28" i="2"/>
  <c r="F28" i="2"/>
  <c r="E31" i="2" l="1"/>
  <c r="G22" i="2" l="1"/>
  <c r="G16" i="2" l="1"/>
  <c r="F16" i="2"/>
  <c r="E33" i="2" l="1"/>
  <c r="F31" i="2"/>
  <c r="G31" i="2"/>
  <c r="F32" i="2"/>
  <c r="G32" i="2"/>
  <c r="E30" i="2"/>
  <c r="G30" i="2" s="1"/>
  <c r="E25" i="2"/>
  <c r="E21" i="2"/>
  <c r="E15" i="2"/>
  <c r="G15" i="2" s="1"/>
  <c r="E27" i="2" l="1"/>
  <c r="F15" i="2"/>
  <c r="F30" i="2"/>
  <c r="E20" i="2"/>
  <c r="E18" i="2"/>
  <c r="E17" i="2" s="1"/>
  <c r="E10" i="2"/>
  <c r="E9" i="2" s="1"/>
  <c r="E8" i="2" s="1"/>
  <c r="F27" i="2" l="1"/>
  <c r="G27" i="2"/>
  <c r="E14" i="2"/>
  <c r="E35" i="2" s="1"/>
  <c r="E24" i="1"/>
  <c r="E36" i="1"/>
  <c r="E20" i="1"/>
  <c r="E18" i="1"/>
  <c r="E10" i="1"/>
  <c r="E17" i="1" l="1"/>
  <c r="E23" i="1"/>
  <c r="E9" i="1"/>
  <c r="F46" i="1"/>
  <c r="E8" i="1" l="1"/>
  <c r="E47" i="1" s="1"/>
  <c r="G46" i="1"/>
  <c r="G20" i="2"/>
  <c r="F24" i="2"/>
  <c r="G24" i="2"/>
  <c r="G14" i="2" l="1"/>
  <c r="G34" i="2"/>
  <c r="F34" i="2"/>
  <c r="G33" i="2"/>
  <c r="F33" i="2"/>
  <c r="G26" i="2"/>
  <c r="F26" i="2"/>
  <c r="G25" i="2"/>
  <c r="F25" i="2"/>
  <c r="G23" i="2"/>
  <c r="F23" i="2"/>
  <c r="F22" i="2"/>
  <c r="G21" i="2"/>
  <c r="F21" i="2"/>
  <c r="F20" i="2"/>
  <c r="G19" i="2"/>
  <c r="F19" i="2"/>
  <c r="G18" i="2"/>
  <c r="F18" i="2"/>
  <c r="G17" i="2"/>
  <c r="F17" i="2"/>
  <c r="G13" i="2"/>
  <c r="F13" i="2"/>
  <c r="G12" i="2"/>
  <c r="F12" i="2"/>
  <c r="G11" i="2"/>
  <c r="F11" i="2"/>
  <c r="G10" i="2"/>
  <c r="F10" i="2"/>
  <c r="G9" i="2"/>
  <c r="F9" i="2"/>
  <c r="G8" i="2"/>
  <c r="F8" i="2"/>
  <c r="F14" i="2" l="1"/>
  <c r="G35" i="2"/>
  <c r="F35" i="2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F47" i="1" l="1"/>
  <c r="G47" i="1"/>
</calcChain>
</file>

<file path=xl/sharedStrings.xml><?xml version="1.0" encoding="utf-8"?>
<sst xmlns="http://schemas.openxmlformats.org/spreadsheetml/2006/main" count="90" uniqueCount="75">
  <si>
    <t>грн.</t>
  </si>
  <si>
    <t>ККД</t>
  </si>
  <si>
    <t>Доходи</t>
  </si>
  <si>
    <t>Податкові надходження  </t>
  </si>
  <si>
    <t>Податки на доходи, податки на прибуток, податки на збільшення ринкової вартості  </t>
  </si>
  <si>
    <t>Податок та збір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</si>
  <si>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</si>
  <si>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 з грошового забезпечення, грошових винагород та інших виплат, одержаних військовослужбовцями та особами рядового і начальницького складу, що сплачується податковими агентами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</si>
  <si>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</si>
  <si>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</si>
  <si>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Податок на прибуток підприємств  </t>
  </si>
  <si>
    <t>Рентна плата та плата за використання інших природних ресурсів</t>
  </si>
  <si>
    <t>Внутрішні податки на товари та послуги  </t>
  </si>
  <si>
    <t>Акцизний податок з вироблених в Україні підакцизних товарів (продукції)</t>
  </si>
  <si>
    <t>Пальне</t>
  </si>
  <si>
    <t>Акцизний податок з ввезених на митну територію України підакцизних товарів (продукції) </t>
  </si>
  <si>
    <t>Акцизний податок з реалізації суб`єктами господарювання роздрібної торгівлі підакцизних товарів</t>
  </si>
  <si>
    <t>Місцеві податки</t>
  </si>
  <si>
    <t>Податок на майно</t>
  </si>
  <si>
    <t>Податок на нерухоме майно, відмінне від земельної ділянки, сплачений юридичними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</si>
  <si>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</si>
  <si>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нежитлової нерухомості</t>
  </si>
  <si>
    <t>Податок на нерухоме майно, відмінне від земельної ділянки, сплачений юридичними особами, які є власниками об`єктів нежитлової нерухомості</t>
  </si>
  <si>
    <t>Земельний податок з юридичних осіб  </t>
  </si>
  <si>
    <t>Орендна плата з юридичних осіб  </t>
  </si>
  <si>
    <t>Земельний податок з фізичних осіб  </t>
  </si>
  <si>
    <t>Орендна плата з фізичних осіб  </t>
  </si>
  <si>
    <t>Транспортний податок з фізичних осіб</t>
  </si>
  <si>
    <t>Транспортний податок з юридичних осіб</t>
  </si>
  <si>
    <t>Туристичний збір </t>
  </si>
  <si>
    <t>Єдиний податок  </t>
  </si>
  <si>
    <t>Єдиний податок з юридичних осіб </t>
  </si>
  <si>
    <t>Єдиний податок з фізичних осіб </t>
  </si>
  <si>
    <t>Єдиний податок з сільськогосподарських товаровиробників, у яких частка сільськогосподарського товаровиробництва за попередній податковий (звітний) рік дорівнює або перевищує 75 відсотків</t>
  </si>
  <si>
    <t>Неподаткові надходження  </t>
  </si>
  <si>
    <t>Доходи від власності та підприємницької діяльності  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</si>
  <si>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</t>
  </si>
  <si>
    <t>Інші надходження  </t>
  </si>
  <si>
    <t>Плата за надання адміністративних послуг</t>
  </si>
  <si>
    <t>Державне мито  </t>
  </si>
  <si>
    <t>Інші неподаткові надходження  </t>
  </si>
  <si>
    <t>Широківської сільської ради Запорізького району Запорізької області</t>
  </si>
  <si>
    <t>Аналіз виконання плану по доходах</t>
  </si>
  <si>
    <t>станом на 01.07.2018 року</t>
  </si>
  <si>
    <t>Інші податки та збори </t>
  </si>
  <si>
    <t>Екологічний податок </t>
  </si>
  <si>
    <t>Надходження від викидів забруднюючих речовин в атмосферне повітря стаціонарними джерелами забруднення </t>
  </si>
  <si>
    <t>Надходження від скидів забруднюючих речовин безпосередньо у водні об`єкти </t>
  </si>
  <si>
    <t>Надходження від розміщення відходів у спеціально відведених для цього місцях чи на об`єктах, крім розміщення окремих видів відходів як вторинної сировини </t>
  </si>
  <si>
    <t>Грошові стягнення за шкоду, заподіяну порушенням законодавства про охорону навколишнього природного середовища внаслідок господарської та іншої діяльності </t>
  </si>
  <si>
    <t>Власні надходження бюджетних установ  </t>
  </si>
  <si>
    <t>Надходження від плати за послуги, що надаються бюджетними установами згідно із законодавством </t>
  </si>
  <si>
    <t>Плата за послуги, що надаються бюджетними установами згідно з їх основною діяльністю </t>
  </si>
  <si>
    <t>Плата за оренду майна бюджетних установ  </t>
  </si>
  <si>
    <t>Інші джерела власних надходжень бюджетних установ  </t>
  </si>
  <si>
    <t>Благодійні внески, гранти та дарунки </t>
  </si>
  <si>
    <t>Цільові фонди  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</si>
  <si>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  </t>
  </si>
  <si>
    <t>Загальний фонд</t>
  </si>
  <si>
    <t>Спеціальний фонд</t>
  </si>
  <si>
    <t>% виконання</t>
  </si>
  <si>
    <t>Відхилення +/-</t>
  </si>
  <si>
    <t>Надходження бюджетних установ від реалізації в установленому порядку майна (крім нерухомого майна)</t>
  </si>
  <si>
    <t>Доходи від операцій з капіталом</t>
  </si>
  <si>
    <t>Надходження коштів від відшкодування втрат сільськогосподарського і лісогосподарського виробництва  </t>
  </si>
  <si>
    <t>Доходи від операцій з капіталом  </t>
  </si>
  <si>
    <t>Кошти від продажу землі і нематеріальних активів </t>
  </si>
  <si>
    <t>Кошти від продажу землі  </t>
  </si>
  <si>
    <t>Кошти від продажу земельних ділянок несільськогосподарського призначення, що перебувають у державній або комунальній власності, та земельних ділянок, які знаходяться на території Автономної Республіки Крим</t>
  </si>
  <si>
    <t>Порівняльний аналіз виконання дохідної частини місцевого бюджету</t>
  </si>
  <si>
    <t>Надходження від продажу основного капіталу</t>
  </si>
  <si>
    <t>Кошти від відчуження майна, що належить Автономній Республіці Крим та майна, що перебуває в комунальній власності  </t>
  </si>
  <si>
    <t>Факт за 2019 рік</t>
  </si>
  <si>
    <t>Факт за 2020 рік</t>
  </si>
  <si>
    <t>Всього власних доходів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</si>
</sst>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"/>
  </numFmts>
  <fonts count="8" x14ac:knownFonts="1"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0" borderId="0" xfId="0" applyNumberFormat="1"/>
    <xf numFmtId="0" fontId="5" fillId="0" borderId="0" xfId="0" applyFont="1" applyAlignment="1">
      <alignment horizontal="right"/>
    </xf>
    <xf numFmtId="0" fontId="4" fillId="0" borderId="0" xfId="0" applyFont="1"/>
    <xf numFmtId="0" fontId="0" fillId="0" borderId="0" xfId="0" applyFont="1"/>
    <xf numFmtId="0" fontId="6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7" fillId="5" borderId="1" xfId="0" applyFont="1" applyFill="1" applyBorder="1"/>
    <xf numFmtId="0" fontId="7" fillId="5" borderId="1" xfId="0" applyFont="1" applyFill="1" applyBorder="1" applyAlignment="1">
      <alignment wrapText="1"/>
    </xf>
    <xf numFmtId="4" fontId="7" fillId="5" borderId="1" xfId="0" applyNumberFormat="1" applyFont="1" applyFill="1" applyBorder="1"/>
    <xf numFmtId="164" fontId="7" fillId="5" borderId="1" xfId="0" applyNumberFormat="1" applyFont="1" applyFill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4" fontId="7" fillId="4" borderId="1" xfId="0" applyNumberFormat="1" applyFont="1" applyFill="1" applyBorder="1"/>
    <xf numFmtId="4" fontId="7" fillId="0" borderId="1" xfId="0" applyNumberFormat="1" applyFont="1" applyBorder="1"/>
    <xf numFmtId="164" fontId="7" fillId="0" borderId="1" xfId="0" applyNumberFormat="1" applyFont="1" applyBorder="1"/>
    <xf numFmtId="0" fontId="6" fillId="0" borderId="1" xfId="0" applyFont="1" applyBorder="1" applyAlignment="1">
      <alignment wrapText="1"/>
    </xf>
    <xf numFmtId="4" fontId="6" fillId="4" borderId="1" xfId="0" applyNumberFormat="1" applyFont="1" applyFill="1" applyBorder="1"/>
    <xf numFmtId="4" fontId="6" fillId="0" borderId="1" xfId="0" applyNumberFormat="1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/>
    <xf numFmtId="4" fontId="7" fillId="2" borderId="1" xfId="0" applyNumberFormat="1" applyFont="1" applyFill="1" applyBorder="1"/>
    <xf numFmtId="164" fontId="7" fillId="2" borderId="1" xfId="0" applyNumberFormat="1" applyFont="1" applyFill="1" applyBorder="1"/>
    <xf numFmtId="0" fontId="6" fillId="0" borderId="0" xfId="0" applyFont="1"/>
    <xf numFmtId="0" fontId="6" fillId="0" borderId="1" xfId="0" applyFont="1" applyBorder="1" applyAlignment="1">
      <alignment vertical="top" wrapText="1"/>
    </xf>
    <xf numFmtId="0" fontId="7" fillId="3" borderId="1" xfId="0" applyFont="1" applyFill="1" applyBorder="1"/>
    <xf numFmtId="4" fontId="7" fillId="3" borderId="1" xfId="0" applyNumberFormat="1" applyFont="1" applyFill="1" applyBorder="1"/>
    <xf numFmtId="164" fontId="7" fillId="3" borderId="1" xfId="0" applyNumberFormat="1" applyFont="1" applyFill="1" applyBorder="1"/>
    <xf numFmtId="164" fontId="6" fillId="3" borderId="1" xfId="0" applyNumberFormat="1" applyFont="1" applyFill="1" applyBorder="1"/>
    <xf numFmtId="0" fontId="7" fillId="4" borderId="1" xfId="0" applyFont="1" applyFill="1" applyBorder="1"/>
    <xf numFmtId="164" fontId="7" fillId="2" borderId="1" xfId="0" applyNumberFormat="1" applyFont="1" applyFill="1" applyBorder="1" applyAlignment="1">
      <alignment horizontal="right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1" xfId="0" applyFont="1" applyBorder="1" applyAlignment="1"/>
    <xf numFmtId="0" fontId="3" fillId="0" borderId="0" xfId="0" applyFont="1" applyAlignment="1">
      <alignment horizontal="center"/>
    </xf>
    <xf numFmtId="0" fontId="7" fillId="2" borderId="1" xfId="0" applyFont="1" applyFill="1" applyBorder="1"/>
    <xf numFmtId="0" fontId="6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40" workbookViewId="0">
      <selection activeCell="A47" sqref="A47:C47"/>
    </sheetView>
  </sheetViews>
  <sheetFormatPr defaultRowHeight="12.75" x14ac:dyDescent="0.2"/>
  <cols>
    <col min="1" max="1" width="0.140625" customWidth="1"/>
    <col min="2" max="2" width="13.42578125" customWidth="1"/>
    <col min="3" max="3" width="57.85546875" customWidth="1"/>
    <col min="4" max="4" width="17.5703125" customWidth="1"/>
    <col min="5" max="5" width="16.28515625" customWidth="1"/>
    <col min="6" max="6" width="15.85546875" customWidth="1"/>
    <col min="7" max="7" width="12" customWidth="1"/>
    <col min="8" max="8" width="7.42578125" customWidth="1"/>
  </cols>
  <sheetData>
    <row r="2" spans="1:10" ht="18.75" x14ac:dyDescent="0.3">
      <c r="A2" s="2"/>
      <c r="B2" s="41" t="s">
        <v>69</v>
      </c>
      <c r="C2" s="41"/>
      <c r="D2" s="41"/>
      <c r="E2" s="41"/>
      <c r="F2" s="41"/>
      <c r="G2" s="41"/>
      <c r="H2" s="2"/>
      <c r="I2" s="2"/>
      <c r="J2" s="2"/>
    </row>
    <row r="3" spans="1:10" ht="19.5" customHeight="1" x14ac:dyDescent="0.35">
      <c r="A3" s="1"/>
      <c r="B3" s="41" t="s">
        <v>41</v>
      </c>
      <c r="C3" s="41"/>
      <c r="D3" s="41"/>
      <c r="E3" s="41"/>
      <c r="F3" s="41"/>
      <c r="G3" s="41"/>
      <c r="H3" s="2"/>
      <c r="I3" s="2"/>
      <c r="J3" s="2"/>
    </row>
    <row r="4" spans="1:10" ht="18.75" x14ac:dyDescent="0.3">
      <c r="A4" s="2"/>
      <c r="B4" s="41" t="s">
        <v>58</v>
      </c>
      <c r="C4" s="41"/>
      <c r="D4" s="41"/>
      <c r="E4" s="41"/>
      <c r="F4" s="41"/>
      <c r="G4" s="41"/>
      <c r="H4" s="2"/>
      <c r="I4" s="2"/>
      <c r="J4" s="2"/>
    </row>
    <row r="5" spans="1:10" ht="18.75" x14ac:dyDescent="0.3">
      <c r="A5" s="3"/>
      <c r="B5" s="41"/>
      <c r="C5" s="41"/>
      <c r="D5" s="41"/>
      <c r="E5" s="41"/>
      <c r="F5" s="41"/>
      <c r="G5" s="41"/>
      <c r="H5" s="2"/>
      <c r="I5" s="2"/>
      <c r="J5" s="2"/>
    </row>
    <row r="6" spans="1:10" ht="15.75" x14ac:dyDescent="0.25">
      <c r="E6" s="5" t="s">
        <v>0</v>
      </c>
    </row>
    <row r="7" spans="1:10" ht="33" customHeight="1" x14ac:dyDescent="0.25">
      <c r="A7" s="8"/>
      <c r="B7" s="9" t="s">
        <v>1</v>
      </c>
      <c r="C7" s="9" t="s">
        <v>2</v>
      </c>
      <c r="D7" s="10" t="s">
        <v>72</v>
      </c>
      <c r="E7" s="10" t="s">
        <v>73</v>
      </c>
      <c r="F7" s="10" t="s">
        <v>61</v>
      </c>
      <c r="G7" s="10" t="s">
        <v>60</v>
      </c>
    </row>
    <row r="8" spans="1:10" ht="15.75" x14ac:dyDescent="0.25">
      <c r="A8" s="11"/>
      <c r="B8" s="12">
        <v>10000000</v>
      </c>
      <c r="C8" s="13" t="s">
        <v>3</v>
      </c>
      <c r="D8" s="14">
        <f>D9+D17+D23+D16</f>
        <v>67335948.910000011</v>
      </c>
      <c r="E8" s="14">
        <f>E9+E17+E23+E16</f>
        <v>74465508.720000014</v>
      </c>
      <c r="F8" s="14">
        <f t="shared" ref="F8:F34" si="0">E8-D8</f>
        <v>7129559.8100000024</v>
      </c>
      <c r="G8" s="15">
        <f t="shared" ref="G8:G34" si="1">IF(D8=0,0,E8/D8*100)</f>
        <v>110.58804386870563</v>
      </c>
      <c r="H8" s="4"/>
    </row>
    <row r="9" spans="1:10" ht="41.25" customHeight="1" x14ac:dyDescent="0.25">
      <c r="A9" s="11"/>
      <c r="B9" s="16">
        <v>11000000</v>
      </c>
      <c r="C9" s="37" t="s">
        <v>4</v>
      </c>
      <c r="D9" s="18">
        <f>D10+D15</f>
        <v>31215546.59</v>
      </c>
      <c r="E9" s="18">
        <f>E10+E15</f>
        <v>34322297.200000003</v>
      </c>
      <c r="F9" s="19">
        <f t="shared" si="0"/>
        <v>3106750.6100000031</v>
      </c>
      <c r="G9" s="20">
        <f t="shared" si="1"/>
        <v>109.95257475643648</v>
      </c>
      <c r="H9" s="4"/>
    </row>
    <row r="10" spans="1:10" ht="24.75" customHeight="1" x14ac:dyDescent="0.25">
      <c r="A10" s="11"/>
      <c r="B10" s="16">
        <v>11010000</v>
      </c>
      <c r="C10" s="17" t="s">
        <v>5</v>
      </c>
      <c r="D10" s="18">
        <f>SUM(D11:D14)</f>
        <v>30726762.59</v>
      </c>
      <c r="E10" s="18">
        <f>SUM(E11:E14)</f>
        <v>34031731.200000003</v>
      </c>
      <c r="F10" s="19">
        <f t="shared" si="0"/>
        <v>3304968.6100000031</v>
      </c>
      <c r="G10" s="20">
        <f t="shared" si="1"/>
        <v>110.75599357504589</v>
      </c>
    </row>
    <row r="11" spans="1:10" ht="57" customHeight="1" x14ac:dyDescent="0.25">
      <c r="A11" s="11"/>
      <c r="B11" s="11">
        <v>11010100</v>
      </c>
      <c r="C11" s="25" t="s">
        <v>6</v>
      </c>
      <c r="D11" s="22">
        <v>23383963.59</v>
      </c>
      <c r="E11" s="22">
        <v>25342859.48</v>
      </c>
      <c r="F11" s="23">
        <f t="shared" si="0"/>
        <v>1958895.8900000006</v>
      </c>
      <c r="G11" s="24">
        <f t="shared" si="1"/>
        <v>108.37709091728875</v>
      </c>
    </row>
    <row r="12" spans="1:10" ht="77.25" customHeight="1" x14ac:dyDescent="0.25">
      <c r="A12" s="11"/>
      <c r="B12" s="11">
        <v>11010200</v>
      </c>
      <c r="C12" s="25" t="s">
        <v>7</v>
      </c>
      <c r="D12" s="22">
        <v>1479563.68</v>
      </c>
      <c r="E12" s="22">
        <v>1803360.04</v>
      </c>
      <c r="F12" s="23">
        <f t="shared" si="0"/>
        <v>323796.3600000001</v>
      </c>
      <c r="G12" s="24">
        <f t="shared" si="1"/>
        <v>121.88458424445781</v>
      </c>
    </row>
    <row r="13" spans="1:10" ht="51.75" customHeight="1" x14ac:dyDescent="0.25">
      <c r="A13" s="11"/>
      <c r="B13" s="11">
        <v>11010400</v>
      </c>
      <c r="C13" s="25" t="s">
        <v>8</v>
      </c>
      <c r="D13" s="22">
        <v>4357493.13</v>
      </c>
      <c r="E13" s="22">
        <v>4875144.9800000004</v>
      </c>
      <c r="F13" s="23">
        <f t="shared" si="0"/>
        <v>517651.85000000056</v>
      </c>
      <c r="G13" s="24">
        <f t="shared" si="1"/>
        <v>111.87957925707622</v>
      </c>
    </row>
    <row r="14" spans="1:10" ht="36" customHeight="1" x14ac:dyDescent="0.25">
      <c r="A14" s="11"/>
      <c r="B14" s="11">
        <v>11010500</v>
      </c>
      <c r="C14" s="25" t="s">
        <v>9</v>
      </c>
      <c r="D14" s="22">
        <v>1505742.19</v>
      </c>
      <c r="E14" s="22">
        <v>2010366.7</v>
      </c>
      <c r="F14" s="23">
        <f t="shared" si="0"/>
        <v>504624.51</v>
      </c>
      <c r="G14" s="24">
        <f t="shared" si="1"/>
        <v>133.51334068682769</v>
      </c>
    </row>
    <row r="15" spans="1:10" s="6" customFormat="1" ht="24" customHeight="1" x14ac:dyDescent="0.25">
      <c r="A15" s="11"/>
      <c r="B15" s="16">
        <v>11020000</v>
      </c>
      <c r="C15" s="17" t="s">
        <v>10</v>
      </c>
      <c r="D15" s="18">
        <v>488784</v>
      </c>
      <c r="E15" s="18">
        <v>290566</v>
      </c>
      <c r="F15" s="19">
        <f t="shared" si="0"/>
        <v>-198218</v>
      </c>
      <c r="G15" s="20">
        <f t="shared" si="1"/>
        <v>59.446708566565185</v>
      </c>
    </row>
    <row r="16" spans="1:10" s="6" customFormat="1" ht="31.5" x14ac:dyDescent="0.25">
      <c r="A16" s="11"/>
      <c r="B16" s="16">
        <v>13000000</v>
      </c>
      <c r="C16" s="17" t="s">
        <v>11</v>
      </c>
      <c r="D16" s="18">
        <v>1233.6099999999999</v>
      </c>
      <c r="E16" s="18">
        <v>2528.17</v>
      </c>
      <c r="F16" s="19">
        <f t="shared" si="0"/>
        <v>1294.5600000000002</v>
      </c>
      <c r="G16" s="20">
        <f t="shared" si="1"/>
        <v>204.94078355395953</v>
      </c>
    </row>
    <row r="17" spans="1:7" s="6" customFormat="1" ht="18" customHeight="1" x14ac:dyDescent="0.25">
      <c r="A17" s="11"/>
      <c r="B17" s="16">
        <v>14000000</v>
      </c>
      <c r="C17" s="17" t="s">
        <v>12</v>
      </c>
      <c r="D17" s="18">
        <f>D18+D20+D22</f>
        <v>11755405.540000001</v>
      </c>
      <c r="E17" s="18">
        <f>E18+E20+E22</f>
        <v>13538917.59</v>
      </c>
      <c r="F17" s="19">
        <f t="shared" si="0"/>
        <v>1783512.0499999989</v>
      </c>
      <c r="G17" s="20">
        <f t="shared" si="1"/>
        <v>115.17184621093047</v>
      </c>
    </row>
    <row r="18" spans="1:7" ht="31.5" x14ac:dyDescent="0.25">
      <c r="A18" s="11"/>
      <c r="B18" s="16">
        <v>14020000</v>
      </c>
      <c r="C18" s="17" t="s">
        <v>13</v>
      </c>
      <c r="D18" s="18">
        <f>D19</f>
        <v>1993519.74</v>
      </c>
      <c r="E18" s="18">
        <f>E19</f>
        <v>2616388.9</v>
      </c>
      <c r="F18" s="19">
        <f t="shared" si="0"/>
        <v>622869.15999999992</v>
      </c>
      <c r="G18" s="20">
        <f t="shared" si="1"/>
        <v>131.24469487319951</v>
      </c>
    </row>
    <row r="19" spans="1:7" ht="15.75" x14ac:dyDescent="0.25">
      <c r="A19" s="11"/>
      <c r="B19" s="11">
        <v>14021900</v>
      </c>
      <c r="C19" s="21" t="s">
        <v>14</v>
      </c>
      <c r="D19" s="22">
        <v>1993519.74</v>
      </c>
      <c r="E19" s="22">
        <v>2616388.9</v>
      </c>
      <c r="F19" s="23">
        <f t="shared" si="0"/>
        <v>622869.15999999992</v>
      </c>
      <c r="G19" s="24">
        <f t="shared" si="1"/>
        <v>131.24469487319951</v>
      </c>
    </row>
    <row r="20" spans="1:7" ht="31.5" x14ac:dyDescent="0.25">
      <c r="A20" s="11"/>
      <c r="B20" s="16">
        <v>14030000</v>
      </c>
      <c r="C20" s="17" t="s">
        <v>15</v>
      </c>
      <c r="D20" s="18">
        <f>D21</f>
        <v>8243677.9800000004</v>
      </c>
      <c r="E20" s="18">
        <f>E21</f>
        <v>9143873.9199999999</v>
      </c>
      <c r="F20" s="19">
        <f t="shared" si="0"/>
        <v>900195.93999999948</v>
      </c>
      <c r="G20" s="20">
        <f t="shared" si="1"/>
        <v>110.91983386764946</v>
      </c>
    </row>
    <row r="21" spans="1:7" ht="15.75" x14ac:dyDescent="0.25">
      <c r="A21" s="11"/>
      <c r="B21" s="11">
        <v>14031900</v>
      </c>
      <c r="C21" s="21" t="s">
        <v>14</v>
      </c>
      <c r="D21" s="22">
        <v>8243677.9800000004</v>
      </c>
      <c r="E21" s="22">
        <v>9143873.9199999999</v>
      </c>
      <c r="F21" s="23">
        <f t="shared" si="0"/>
        <v>900195.93999999948</v>
      </c>
      <c r="G21" s="24">
        <f t="shared" si="1"/>
        <v>110.91983386764946</v>
      </c>
    </row>
    <row r="22" spans="1:7" ht="47.25" x14ac:dyDescent="0.25">
      <c r="A22" s="11"/>
      <c r="B22" s="16">
        <v>14040000</v>
      </c>
      <c r="C22" s="17" t="s">
        <v>16</v>
      </c>
      <c r="D22" s="18">
        <v>1518207.82</v>
      </c>
      <c r="E22" s="18">
        <v>1778654.77</v>
      </c>
      <c r="F22" s="19">
        <f t="shared" si="0"/>
        <v>260446.94999999995</v>
      </c>
      <c r="G22" s="20">
        <f t="shared" si="1"/>
        <v>117.15489451239949</v>
      </c>
    </row>
    <row r="23" spans="1:7" ht="21" customHeight="1" x14ac:dyDescent="0.25">
      <c r="A23" s="11"/>
      <c r="B23" s="12">
        <v>18000000</v>
      </c>
      <c r="C23" s="13" t="s">
        <v>17</v>
      </c>
      <c r="D23" s="14">
        <f>D24+D35+D36</f>
        <v>24363763.170000002</v>
      </c>
      <c r="E23" s="14">
        <f>E24+E35+E36</f>
        <v>26601765.759999998</v>
      </c>
      <c r="F23" s="14">
        <f t="shared" si="0"/>
        <v>2238002.5899999961</v>
      </c>
      <c r="G23" s="15">
        <f t="shared" si="1"/>
        <v>109.18578371651442</v>
      </c>
    </row>
    <row r="24" spans="1:7" ht="20.25" customHeight="1" x14ac:dyDescent="0.25">
      <c r="A24" s="11"/>
      <c r="B24" s="16">
        <v>18010000</v>
      </c>
      <c r="C24" s="17" t="s">
        <v>18</v>
      </c>
      <c r="D24" s="18">
        <f>SUM(D25:D34)</f>
        <v>9440641.2999999989</v>
      </c>
      <c r="E24" s="18">
        <f>SUM(E25:E34)</f>
        <v>8739538.1799999997</v>
      </c>
      <c r="F24" s="19">
        <f t="shared" si="0"/>
        <v>-701103.11999999918</v>
      </c>
      <c r="G24" s="20">
        <f t="shared" si="1"/>
        <v>92.573564679340166</v>
      </c>
    </row>
    <row r="25" spans="1:7" ht="49.5" customHeight="1" x14ac:dyDescent="0.25">
      <c r="A25" s="11"/>
      <c r="B25" s="11">
        <v>18010100</v>
      </c>
      <c r="C25" s="25" t="s">
        <v>19</v>
      </c>
      <c r="D25" s="22">
        <v>62047.98</v>
      </c>
      <c r="E25" s="22">
        <v>89896.78</v>
      </c>
      <c r="F25" s="23">
        <f t="shared" si="0"/>
        <v>27848.799999999996</v>
      </c>
      <c r="G25" s="24">
        <f t="shared" si="1"/>
        <v>144.88268594722987</v>
      </c>
    </row>
    <row r="26" spans="1:7" ht="48.75" customHeight="1" x14ac:dyDescent="0.25">
      <c r="A26" s="11"/>
      <c r="B26" s="11">
        <v>18010200</v>
      </c>
      <c r="C26" s="25" t="s">
        <v>20</v>
      </c>
      <c r="D26" s="22">
        <v>1256508.73</v>
      </c>
      <c r="E26" s="22">
        <v>1333744.82</v>
      </c>
      <c r="F26" s="23">
        <f t="shared" si="0"/>
        <v>77236.090000000084</v>
      </c>
      <c r="G26" s="24">
        <f t="shared" si="1"/>
        <v>106.14688049163017</v>
      </c>
    </row>
    <row r="27" spans="1:7" ht="58.5" customHeight="1" x14ac:dyDescent="0.25">
      <c r="A27" s="11"/>
      <c r="B27" s="11">
        <v>18010300</v>
      </c>
      <c r="C27" s="25" t="s">
        <v>21</v>
      </c>
      <c r="D27" s="22">
        <v>60341.49</v>
      </c>
      <c r="E27" s="22">
        <v>63820.6</v>
      </c>
      <c r="F27" s="23">
        <f t="shared" si="0"/>
        <v>3479.1100000000006</v>
      </c>
      <c r="G27" s="24">
        <f t="shared" si="1"/>
        <v>105.76570117840976</v>
      </c>
    </row>
    <row r="28" spans="1:7" ht="53.25" customHeight="1" x14ac:dyDescent="0.25">
      <c r="A28" s="11"/>
      <c r="B28" s="11">
        <v>18010400</v>
      </c>
      <c r="C28" s="25" t="s">
        <v>22</v>
      </c>
      <c r="D28" s="22">
        <v>1011369.98</v>
      </c>
      <c r="E28" s="22">
        <v>1251842.6499999999</v>
      </c>
      <c r="F28" s="23">
        <f t="shared" si="0"/>
        <v>240472.66999999993</v>
      </c>
      <c r="G28" s="24">
        <f t="shared" si="1"/>
        <v>123.77692385134864</v>
      </c>
    </row>
    <row r="29" spans="1:7" ht="15.75" x14ac:dyDescent="0.25">
      <c r="A29" s="11"/>
      <c r="B29" s="11">
        <v>18010500</v>
      </c>
      <c r="C29" s="21" t="s">
        <v>23</v>
      </c>
      <c r="D29" s="22">
        <v>1555764.68</v>
      </c>
      <c r="E29" s="22">
        <v>1410840.59</v>
      </c>
      <c r="F29" s="23">
        <f t="shared" si="0"/>
        <v>-144924.08999999985</v>
      </c>
      <c r="G29" s="24">
        <f t="shared" si="1"/>
        <v>90.684703678965121</v>
      </c>
    </row>
    <row r="30" spans="1:7" ht="15.75" x14ac:dyDescent="0.25">
      <c r="A30" s="11"/>
      <c r="B30" s="11">
        <v>18010600</v>
      </c>
      <c r="C30" s="21" t="s">
        <v>24</v>
      </c>
      <c r="D30" s="22">
        <v>3327133.53</v>
      </c>
      <c r="E30" s="22">
        <v>2733763.5</v>
      </c>
      <c r="F30" s="23">
        <f t="shared" si="0"/>
        <v>-593370.0299999998</v>
      </c>
      <c r="G30" s="24">
        <f t="shared" si="1"/>
        <v>82.165728407059163</v>
      </c>
    </row>
    <row r="31" spans="1:7" ht="15.75" x14ac:dyDescent="0.25">
      <c r="A31" s="11"/>
      <c r="B31" s="11">
        <v>18010700</v>
      </c>
      <c r="C31" s="21" t="s">
        <v>25</v>
      </c>
      <c r="D31" s="22">
        <v>1163974.02</v>
      </c>
      <c r="E31" s="22">
        <v>933608.25</v>
      </c>
      <c r="F31" s="23">
        <f t="shared" si="0"/>
        <v>-230365.77000000002</v>
      </c>
      <c r="G31" s="24">
        <f t="shared" si="1"/>
        <v>80.208684554660408</v>
      </c>
    </row>
    <row r="32" spans="1:7" ht="15.75" x14ac:dyDescent="0.25">
      <c r="A32" s="11"/>
      <c r="B32" s="11">
        <v>18010900</v>
      </c>
      <c r="C32" s="21" t="s">
        <v>26</v>
      </c>
      <c r="D32" s="22">
        <v>846470.56</v>
      </c>
      <c r="E32" s="22">
        <v>827154.88</v>
      </c>
      <c r="F32" s="23">
        <f t="shared" si="0"/>
        <v>-19315.680000000051</v>
      </c>
      <c r="G32" s="24">
        <f t="shared" si="1"/>
        <v>97.718091932222663</v>
      </c>
    </row>
    <row r="33" spans="1:8" ht="15.75" x14ac:dyDescent="0.25">
      <c r="A33" s="11"/>
      <c r="B33" s="11">
        <v>18011000</v>
      </c>
      <c r="C33" s="21" t="s">
        <v>27</v>
      </c>
      <c r="D33" s="22">
        <v>74310.33</v>
      </c>
      <c r="E33" s="22">
        <v>46782.78</v>
      </c>
      <c r="F33" s="23">
        <f t="shared" si="0"/>
        <v>-27527.550000000003</v>
      </c>
      <c r="G33" s="24">
        <f t="shared" si="1"/>
        <v>62.955957805597151</v>
      </c>
    </row>
    <row r="34" spans="1:8" ht="15.75" x14ac:dyDescent="0.25">
      <c r="A34" s="11"/>
      <c r="B34" s="11">
        <v>18011100</v>
      </c>
      <c r="C34" s="21" t="s">
        <v>28</v>
      </c>
      <c r="D34" s="22">
        <v>82720</v>
      </c>
      <c r="E34" s="22">
        <v>48083.33</v>
      </c>
      <c r="F34" s="23">
        <f t="shared" si="0"/>
        <v>-34636.67</v>
      </c>
      <c r="G34" s="24">
        <f t="shared" si="1"/>
        <v>58.127816731141202</v>
      </c>
    </row>
    <row r="35" spans="1:8" ht="15.75" x14ac:dyDescent="0.25">
      <c r="A35" s="11"/>
      <c r="B35" s="16">
        <v>18030000</v>
      </c>
      <c r="C35" s="17" t="s">
        <v>29</v>
      </c>
      <c r="D35" s="18">
        <v>0</v>
      </c>
      <c r="E35" s="18">
        <v>0</v>
      </c>
      <c r="F35" s="19">
        <f t="shared" ref="F35:F45" si="2">E35-D35</f>
        <v>0</v>
      </c>
      <c r="G35" s="20">
        <f t="shared" ref="G35:G45" si="3">IF(D35=0,0,E35/D35*100)</f>
        <v>0</v>
      </c>
    </row>
    <row r="36" spans="1:8" ht="15.75" x14ac:dyDescent="0.25">
      <c r="A36" s="11"/>
      <c r="B36" s="16">
        <v>18050000</v>
      </c>
      <c r="C36" s="17" t="s">
        <v>30</v>
      </c>
      <c r="D36" s="18">
        <f>SUM(D37:D39)</f>
        <v>14923121.870000001</v>
      </c>
      <c r="E36" s="18">
        <f>SUM(E37:E39)</f>
        <v>17862227.579999998</v>
      </c>
      <c r="F36" s="19">
        <f t="shared" si="2"/>
        <v>2939105.7099999972</v>
      </c>
      <c r="G36" s="20">
        <f t="shared" si="3"/>
        <v>119.69497894343736</v>
      </c>
    </row>
    <row r="37" spans="1:8" ht="15.75" x14ac:dyDescent="0.25">
      <c r="A37" s="11"/>
      <c r="B37" s="11">
        <v>18050300</v>
      </c>
      <c r="C37" s="21" t="s">
        <v>31</v>
      </c>
      <c r="D37" s="22">
        <v>1690289.64</v>
      </c>
      <c r="E37" s="22">
        <v>2180365.5699999998</v>
      </c>
      <c r="F37" s="23">
        <f t="shared" si="2"/>
        <v>490075.92999999993</v>
      </c>
      <c r="G37" s="24">
        <f t="shared" si="3"/>
        <v>128.99360668151525</v>
      </c>
    </row>
    <row r="38" spans="1:8" ht="15.75" x14ac:dyDescent="0.25">
      <c r="A38" s="11"/>
      <c r="B38" s="11">
        <v>18050400</v>
      </c>
      <c r="C38" s="21" t="s">
        <v>32</v>
      </c>
      <c r="D38" s="22">
        <v>7999452.5199999996</v>
      </c>
      <c r="E38" s="22">
        <v>10593364</v>
      </c>
      <c r="F38" s="23">
        <f t="shared" si="2"/>
        <v>2593911.4800000004</v>
      </c>
      <c r="G38" s="24">
        <f t="shared" si="3"/>
        <v>132.42611258101448</v>
      </c>
    </row>
    <row r="39" spans="1:8" ht="68.25" customHeight="1" x14ac:dyDescent="0.25">
      <c r="A39" s="11"/>
      <c r="B39" s="11">
        <v>18050500</v>
      </c>
      <c r="C39" s="25" t="s">
        <v>33</v>
      </c>
      <c r="D39" s="22">
        <v>5233379.71</v>
      </c>
      <c r="E39" s="22">
        <v>5088498.01</v>
      </c>
      <c r="F39" s="23">
        <f t="shared" si="2"/>
        <v>-144881.70000000019</v>
      </c>
      <c r="G39" s="24">
        <f t="shared" si="3"/>
        <v>97.231584405710919</v>
      </c>
    </row>
    <row r="40" spans="1:8" ht="15.75" x14ac:dyDescent="0.25">
      <c r="A40" s="11"/>
      <c r="B40" s="12">
        <v>20000000</v>
      </c>
      <c r="C40" s="13" t="s">
        <v>34</v>
      </c>
      <c r="D40" s="14">
        <f>D45+D41+D42+D43+D44</f>
        <v>740197.71</v>
      </c>
      <c r="E40" s="14">
        <f>E45+E41+E42+E43+E44</f>
        <v>890298.32</v>
      </c>
      <c r="F40" s="14">
        <f t="shared" si="2"/>
        <v>150100.60999999999</v>
      </c>
      <c r="G40" s="15">
        <f t="shared" si="3"/>
        <v>120.27844830808785</v>
      </c>
      <c r="H40" s="4"/>
    </row>
    <row r="41" spans="1:8" ht="79.5" customHeight="1" x14ac:dyDescent="0.25">
      <c r="A41" s="11"/>
      <c r="B41" s="16">
        <v>21010000</v>
      </c>
      <c r="C41" s="37" t="s">
        <v>36</v>
      </c>
      <c r="D41" s="18">
        <v>302458</v>
      </c>
      <c r="E41" s="18">
        <v>70914</v>
      </c>
      <c r="F41" s="19">
        <f t="shared" si="2"/>
        <v>-231544</v>
      </c>
      <c r="G41" s="20">
        <f t="shared" si="3"/>
        <v>23.445899926601381</v>
      </c>
    </row>
    <row r="42" spans="1:8" ht="23.25" customHeight="1" x14ac:dyDescent="0.25">
      <c r="A42" s="11"/>
      <c r="B42" s="16">
        <v>21080000</v>
      </c>
      <c r="C42" s="17" t="s">
        <v>37</v>
      </c>
      <c r="D42" s="18">
        <v>80415.86</v>
      </c>
      <c r="E42" s="18">
        <v>55412</v>
      </c>
      <c r="F42" s="19">
        <f t="shared" si="2"/>
        <v>-25003.86</v>
      </c>
      <c r="G42" s="20">
        <f t="shared" si="3"/>
        <v>68.90680519986978</v>
      </c>
    </row>
    <row r="43" spans="1:8" ht="15.75" x14ac:dyDescent="0.25">
      <c r="A43" s="11"/>
      <c r="B43" s="16">
        <v>22010000</v>
      </c>
      <c r="C43" s="17" t="s">
        <v>38</v>
      </c>
      <c r="D43" s="18">
        <v>231353.36</v>
      </c>
      <c r="E43" s="18">
        <v>704057.36</v>
      </c>
      <c r="F43" s="19">
        <f t="shared" si="2"/>
        <v>472704</v>
      </c>
      <c r="G43" s="20">
        <f t="shared" si="3"/>
        <v>304.3212166877542</v>
      </c>
    </row>
    <row r="44" spans="1:8" ht="21" customHeight="1" x14ac:dyDescent="0.25">
      <c r="A44" s="11"/>
      <c r="B44" s="16">
        <v>22090000</v>
      </c>
      <c r="C44" s="17" t="s">
        <v>39</v>
      </c>
      <c r="D44" s="18">
        <v>38169.19</v>
      </c>
      <c r="E44" s="18">
        <v>28000.36</v>
      </c>
      <c r="F44" s="19">
        <f t="shared" si="2"/>
        <v>-10168.830000000002</v>
      </c>
      <c r="G44" s="20">
        <f t="shared" si="3"/>
        <v>73.358538653820005</v>
      </c>
    </row>
    <row r="45" spans="1:8" ht="21" customHeight="1" x14ac:dyDescent="0.25">
      <c r="A45" s="11"/>
      <c r="B45" s="16">
        <v>24000000</v>
      </c>
      <c r="C45" s="17" t="s">
        <v>40</v>
      </c>
      <c r="D45" s="18">
        <v>87801.3</v>
      </c>
      <c r="E45" s="18">
        <v>31914.6</v>
      </c>
      <c r="F45" s="19">
        <f t="shared" si="2"/>
        <v>-55886.700000000004</v>
      </c>
      <c r="G45" s="20">
        <f t="shared" si="3"/>
        <v>36.348664541413392</v>
      </c>
    </row>
    <row r="46" spans="1:8" ht="18" customHeight="1" x14ac:dyDescent="0.25">
      <c r="A46" s="11"/>
      <c r="B46" s="16">
        <v>30000000</v>
      </c>
      <c r="C46" s="17" t="s">
        <v>63</v>
      </c>
      <c r="D46" s="18">
        <v>0</v>
      </c>
      <c r="E46" s="18">
        <v>206</v>
      </c>
      <c r="F46" s="23">
        <f t="shared" ref="F46" si="4">E46-D46</f>
        <v>206</v>
      </c>
      <c r="G46" s="24">
        <f t="shared" ref="G46" si="5">IF(D46=0,0,E46/D46*100)</f>
        <v>0</v>
      </c>
    </row>
    <row r="47" spans="1:8" ht="15.75" x14ac:dyDescent="0.25">
      <c r="A47" s="42" t="s">
        <v>74</v>
      </c>
      <c r="B47" s="43"/>
      <c r="C47" s="43"/>
      <c r="D47" s="27">
        <f>D8+D40+D46</f>
        <v>68076146.620000005</v>
      </c>
      <c r="E47" s="27">
        <f>E8+E40+E46</f>
        <v>75356013.040000007</v>
      </c>
      <c r="F47" s="27">
        <f t="shared" ref="F47" si="6">E47-D47</f>
        <v>7279866.4200000018</v>
      </c>
      <c r="G47" s="28">
        <f t="shared" ref="G47" si="7">IF(D47=0,0,E47/D47*100)</f>
        <v>110.69371105952295</v>
      </c>
    </row>
    <row r="48" spans="1:8" ht="15.75" x14ac:dyDescent="0.25">
      <c r="A48" s="29"/>
      <c r="B48" s="29"/>
      <c r="C48" s="29"/>
      <c r="D48" s="29"/>
      <c r="E48" s="29"/>
      <c r="F48" s="29"/>
      <c r="G48" s="29"/>
    </row>
  </sheetData>
  <mergeCells count="5">
    <mergeCell ref="B2:G2"/>
    <mergeCell ref="B3:G3"/>
    <mergeCell ref="B4:G4"/>
    <mergeCell ref="B5:G5"/>
    <mergeCell ref="A47:C47"/>
  </mergeCells>
  <pageMargins left="0.59055118110236227" right="0.19685039370078741" top="0.59055118110236227" bottom="0.59055118110236227" header="0" footer="0"/>
  <pageSetup paperSize="9" scale="70" fitToHeight="5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tabSelected="1" workbookViewId="0">
      <selection activeCell="D50" sqref="D50"/>
    </sheetView>
  </sheetViews>
  <sheetFormatPr defaultRowHeight="12.75" x14ac:dyDescent="0.2"/>
  <cols>
    <col min="1" max="1" width="0.140625" customWidth="1"/>
    <col min="2" max="2" width="13.5703125" customWidth="1"/>
    <col min="3" max="3" width="64.28515625" customWidth="1"/>
    <col min="4" max="4" width="17.140625" customWidth="1"/>
    <col min="5" max="5" width="17.28515625" customWidth="1"/>
    <col min="6" max="6" width="15" customWidth="1"/>
    <col min="7" max="7" width="13.85546875" customWidth="1"/>
  </cols>
  <sheetData>
    <row r="2" spans="1:10" ht="18.75" x14ac:dyDescent="0.3">
      <c r="A2" t="s">
        <v>42</v>
      </c>
      <c r="B2" s="41" t="s">
        <v>69</v>
      </c>
      <c r="C2" s="41"/>
      <c r="D2" s="41"/>
      <c r="E2" s="41"/>
      <c r="F2" s="41"/>
      <c r="G2" s="41"/>
    </row>
    <row r="3" spans="1:10" ht="18.75" x14ac:dyDescent="0.3">
      <c r="B3" s="41" t="s">
        <v>41</v>
      </c>
      <c r="C3" s="41"/>
      <c r="D3" s="41"/>
      <c r="E3" s="41"/>
      <c r="F3" s="41"/>
      <c r="G3" s="41"/>
    </row>
    <row r="4" spans="1:10" ht="18.75" x14ac:dyDescent="0.3">
      <c r="B4" s="41" t="s">
        <v>59</v>
      </c>
      <c r="C4" s="41"/>
      <c r="D4" s="41"/>
      <c r="E4" s="41"/>
      <c r="F4" s="41"/>
      <c r="G4" s="41"/>
    </row>
    <row r="5" spans="1:10" ht="18.75" x14ac:dyDescent="0.3">
      <c r="A5" s="2" t="s">
        <v>43</v>
      </c>
      <c r="B5" s="41"/>
      <c r="C5" s="41"/>
      <c r="D5" s="41"/>
      <c r="E5" s="41"/>
      <c r="F5" s="41"/>
      <c r="G5" s="41"/>
      <c r="H5" s="2"/>
      <c r="I5" s="2"/>
      <c r="J5" s="2"/>
    </row>
    <row r="6" spans="1:10" x14ac:dyDescent="0.2">
      <c r="E6" t="s">
        <v>0</v>
      </c>
    </row>
    <row r="7" spans="1:10" ht="40.5" customHeight="1" x14ac:dyDescent="0.25">
      <c r="A7" s="8"/>
      <c r="B7" s="9" t="s">
        <v>1</v>
      </c>
      <c r="C7" s="9" t="s">
        <v>2</v>
      </c>
      <c r="D7" s="10" t="s">
        <v>72</v>
      </c>
      <c r="E7" s="10" t="s">
        <v>73</v>
      </c>
      <c r="F7" s="10" t="s">
        <v>61</v>
      </c>
      <c r="G7" s="10" t="s">
        <v>60</v>
      </c>
    </row>
    <row r="8" spans="1:10" ht="15.75" x14ac:dyDescent="0.25">
      <c r="A8" s="26"/>
      <c r="B8" s="31">
        <v>10000000</v>
      </c>
      <c r="C8" s="38" t="s">
        <v>3</v>
      </c>
      <c r="D8" s="32">
        <f>D9</f>
        <v>17465.98</v>
      </c>
      <c r="E8" s="32">
        <f>E9</f>
        <v>19674.34</v>
      </c>
      <c r="F8" s="32">
        <f t="shared" ref="F8:F35" si="0">E8-D8</f>
        <v>2208.3600000000006</v>
      </c>
      <c r="G8" s="33">
        <f t="shared" ref="G8:G34" si="1">IF(D8=0,0,E8/D8*100)</f>
        <v>112.64377950736231</v>
      </c>
    </row>
    <row r="9" spans="1:10" ht="15.75" x14ac:dyDescent="0.25">
      <c r="A9" s="26"/>
      <c r="B9" s="16">
        <v>19000000</v>
      </c>
      <c r="C9" s="37" t="s">
        <v>44</v>
      </c>
      <c r="D9" s="19">
        <f>D10</f>
        <v>17465.98</v>
      </c>
      <c r="E9" s="19">
        <f>E10</f>
        <v>19674.34</v>
      </c>
      <c r="F9" s="19">
        <f t="shared" si="0"/>
        <v>2208.3600000000006</v>
      </c>
      <c r="G9" s="20">
        <f t="shared" si="1"/>
        <v>112.64377950736231</v>
      </c>
    </row>
    <row r="10" spans="1:10" ht="15.75" x14ac:dyDescent="0.25">
      <c r="A10" s="26"/>
      <c r="B10" s="16">
        <v>19010000</v>
      </c>
      <c r="C10" s="37" t="s">
        <v>45</v>
      </c>
      <c r="D10" s="19">
        <f>SUM(D11:D13)</f>
        <v>17465.98</v>
      </c>
      <c r="E10" s="19">
        <f>SUM(E11:E13)</f>
        <v>19674.34</v>
      </c>
      <c r="F10" s="19">
        <f t="shared" si="0"/>
        <v>2208.3600000000006</v>
      </c>
      <c r="G10" s="20">
        <f t="shared" si="1"/>
        <v>112.64377950736231</v>
      </c>
    </row>
    <row r="11" spans="1:10" ht="42" customHeight="1" x14ac:dyDescent="0.25">
      <c r="A11" s="26"/>
      <c r="B11" s="26">
        <v>19010100</v>
      </c>
      <c r="C11" s="25" t="s">
        <v>46</v>
      </c>
      <c r="D11" s="23">
        <v>16692.95</v>
      </c>
      <c r="E11" s="23">
        <v>18809.71</v>
      </c>
      <c r="F11" s="23">
        <f t="shared" si="0"/>
        <v>2116.7599999999984</v>
      </c>
      <c r="G11" s="24">
        <f t="shared" si="1"/>
        <v>112.68056275253923</v>
      </c>
    </row>
    <row r="12" spans="1:10" ht="40.5" customHeight="1" x14ac:dyDescent="0.25">
      <c r="A12" s="26"/>
      <c r="B12" s="26">
        <v>19010200</v>
      </c>
      <c r="C12" s="25" t="s">
        <v>47</v>
      </c>
      <c r="D12" s="23">
        <v>559.5</v>
      </c>
      <c r="E12" s="23">
        <v>584.13</v>
      </c>
      <c r="F12" s="23">
        <f t="shared" si="0"/>
        <v>24.629999999999995</v>
      </c>
      <c r="G12" s="24">
        <f t="shared" si="1"/>
        <v>104.40214477211795</v>
      </c>
    </row>
    <row r="13" spans="1:10" ht="57" customHeight="1" x14ac:dyDescent="0.25">
      <c r="A13" s="26"/>
      <c r="B13" s="26">
        <v>19010300</v>
      </c>
      <c r="C13" s="25" t="s">
        <v>48</v>
      </c>
      <c r="D13" s="23">
        <v>213.53</v>
      </c>
      <c r="E13" s="23">
        <v>280.5</v>
      </c>
      <c r="F13" s="23">
        <f t="shared" si="0"/>
        <v>66.97</v>
      </c>
      <c r="G13" s="24">
        <f t="shared" si="1"/>
        <v>131.3632744813375</v>
      </c>
    </row>
    <row r="14" spans="1:10" ht="15.75" x14ac:dyDescent="0.25">
      <c r="A14" s="26"/>
      <c r="B14" s="31">
        <v>20000000</v>
      </c>
      <c r="C14" s="38" t="s">
        <v>34</v>
      </c>
      <c r="D14" s="32">
        <f>D20+D15+D17</f>
        <v>686747.35000000009</v>
      </c>
      <c r="E14" s="32">
        <f>E20+E15+E17</f>
        <v>1343485.95</v>
      </c>
      <c r="F14" s="32">
        <f t="shared" si="0"/>
        <v>656738.59999999986</v>
      </c>
      <c r="G14" s="34">
        <f t="shared" si="1"/>
        <v>195.6303071282328</v>
      </c>
    </row>
    <row r="15" spans="1:10" ht="20.25" customHeight="1" x14ac:dyDescent="0.25">
      <c r="A15" s="26"/>
      <c r="B15" s="40">
        <v>21000000</v>
      </c>
      <c r="C15" s="37" t="s">
        <v>35</v>
      </c>
      <c r="D15" s="18">
        <f>D16</f>
        <v>0</v>
      </c>
      <c r="E15" s="18">
        <f>E16</f>
        <v>0</v>
      </c>
      <c r="F15" s="19">
        <f t="shared" ref="F15" si="2">E15-D15</f>
        <v>0</v>
      </c>
      <c r="G15" s="20">
        <f t="shared" ref="G15" si="3">IF(D15=0,0,E15/D15*100)</f>
        <v>0</v>
      </c>
    </row>
    <row r="16" spans="1:10" ht="39" customHeight="1" x14ac:dyDescent="0.25">
      <c r="A16" s="26"/>
      <c r="B16" s="26">
        <v>21110000</v>
      </c>
      <c r="C16" s="25" t="s">
        <v>64</v>
      </c>
      <c r="D16" s="22">
        <v>0</v>
      </c>
      <c r="E16" s="22">
        <v>0</v>
      </c>
      <c r="F16" s="23">
        <f t="shared" ref="F16" si="4">E16-D16</f>
        <v>0</v>
      </c>
      <c r="G16" s="24">
        <f t="shared" ref="G16" si="5">IF(D16=0,0,E16/D16*100)</f>
        <v>0</v>
      </c>
    </row>
    <row r="17" spans="1:7" ht="15.75" x14ac:dyDescent="0.25">
      <c r="A17" s="26"/>
      <c r="B17" s="16">
        <v>24000000</v>
      </c>
      <c r="C17" s="37" t="s">
        <v>40</v>
      </c>
      <c r="D17" s="19">
        <f>D18</f>
        <v>19541.16</v>
      </c>
      <c r="E17" s="19">
        <f>E18</f>
        <v>14951.44</v>
      </c>
      <c r="F17" s="19">
        <f t="shared" si="0"/>
        <v>-4589.7199999999993</v>
      </c>
      <c r="G17" s="20">
        <f t="shared" si="1"/>
        <v>76.512550943751563</v>
      </c>
    </row>
    <row r="18" spans="1:7" ht="15.75" x14ac:dyDescent="0.25">
      <c r="A18" s="26"/>
      <c r="B18" s="16">
        <v>24060000</v>
      </c>
      <c r="C18" s="37" t="s">
        <v>37</v>
      </c>
      <c r="D18" s="19">
        <f>D19</f>
        <v>19541.16</v>
      </c>
      <c r="E18" s="19">
        <f>E19</f>
        <v>14951.44</v>
      </c>
      <c r="F18" s="19">
        <f t="shared" si="0"/>
        <v>-4589.7199999999993</v>
      </c>
      <c r="G18" s="20">
        <f t="shared" si="1"/>
        <v>76.512550943751563</v>
      </c>
    </row>
    <row r="19" spans="1:7" ht="57" customHeight="1" x14ac:dyDescent="0.25">
      <c r="A19" s="26"/>
      <c r="B19" s="26">
        <v>24062100</v>
      </c>
      <c r="C19" s="25" t="s">
        <v>49</v>
      </c>
      <c r="D19" s="23">
        <v>19541.16</v>
      </c>
      <c r="E19" s="23">
        <v>14951.44</v>
      </c>
      <c r="F19" s="23">
        <f t="shared" si="0"/>
        <v>-4589.7199999999993</v>
      </c>
      <c r="G19" s="24">
        <f t="shared" si="1"/>
        <v>76.512550943751563</v>
      </c>
    </row>
    <row r="20" spans="1:7" ht="23.25" customHeight="1" x14ac:dyDescent="0.25">
      <c r="A20" s="26"/>
      <c r="B20" s="16">
        <v>25000000</v>
      </c>
      <c r="C20" s="37" t="s">
        <v>50</v>
      </c>
      <c r="D20" s="19">
        <f>D21+D25</f>
        <v>667206.19000000006</v>
      </c>
      <c r="E20" s="19">
        <f>E21+E25</f>
        <v>1328534.51</v>
      </c>
      <c r="F20" s="19">
        <f t="shared" si="0"/>
        <v>661328.31999999995</v>
      </c>
      <c r="G20" s="20">
        <f t="shared" si="1"/>
        <v>199.11903245382058</v>
      </c>
    </row>
    <row r="21" spans="1:7" ht="39" customHeight="1" x14ac:dyDescent="0.25">
      <c r="A21" s="26"/>
      <c r="B21" s="16">
        <v>25010000</v>
      </c>
      <c r="C21" s="37" t="s">
        <v>51</v>
      </c>
      <c r="D21" s="19">
        <f>SUM(D22:D24)</f>
        <v>214183.48</v>
      </c>
      <c r="E21" s="19">
        <f>SUM(E22:E24)</f>
        <v>122960.76999999999</v>
      </c>
      <c r="F21" s="19">
        <f t="shared" si="0"/>
        <v>-91222.710000000021</v>
      </c>
      <c r="G21" s="20">
        <f t="shared" si="1"/>
        <v>57.409082157036565</v>
      </c>
    </row>
    <row r="22" spans="1:7" ht="40.5" customHeight="1" x14ac:dyDescent="0.25">
      <c r="A22" s="26"/>
      <c r="B22" s="26">
        <v>25010100</v>
      </c>
      <c r="C22" s="25" t="s">
        <v>52</v>
      </c>
      <c r="D22" s="23">
        <v>58504.15</v>
      </c>
      <c r="E22" s="23">
        <v>66620.03</v>
      </c>
      <c r="F22" s="23">
        <f t="shared" si="0"/>
        <v>8115.8799999999974</v>
      </c>
      <c r="G22" s="24">
        <f t="shared" si="1"/>
        <v>113.87231504089881</v>
      </c>
    </row>
    <row r="23" spans="1:7" ht="15.75" x14ac:dyDescent="0.25">
      <c r="A23" s="26"/>
      <c r="B23" s="26">
        <v>25010300</v>
      </c>
      <c r="C23" s="25" t="s">
        <v>53</v>
      </c>
      <c r="D23" s="23">
        <v>133122.13</v>
      </c>
      <c r="E23" s="23">
        <v>55383.71</v>
      </c>
      <c r="F23" s="23">
        <f t="shared" si="0"/>
        <v>-77738.420000000013</v>
      </c>
      <c r="G23" s="24">
        <f t="shared" si="1"/>
        <v>41.603683775191996</v>
      </c>
    </row>
    <row r="24" spans="1:7" ht="39" customHeight="1" x14ac:dyDescent="0.25">
      <c r="A24" s="26"/>
      <c r="B24" s="26">
        <v>25010400</v>
      </c>
      <c r="C24" s="25" t="s">
        <v>62</v>
      </c>
      <c r="D24" s="23">
        <v>22557.200000000001</v>
      </c>
      <c r="E24" s="23">
        <v>957.03</v>
      </c>
      <c r="F24" s="23">
        <f t="shared" si="0"/>
        <v>-21600.170000000002</v>
      </c>
      <c r="G24" s="24">
        <f t="shared" si="1"/>
        <v>4.2426808291809266</v>
      </c>
    </row>
    <row r="25" spans="1:7" ht="15.75" x14ac:dyDescent="0.25">
      <c r="A25" s="26"/>
      <c r="B25" s="16">
        <v>25020000</v>
      </c>
      <c r="C25" s="37" t="s">
        <v>54</v>
      </c>
      <c r="D25" s="19">
        <f>D26</f>
        <v>453022.71</v>
      </c>
      <c r="E25" s="19">
        <f>E26</f>
        <v>1205573.74</v>
      </c>
      <c r="F25" s="19">
        <f t="shared" si="0"/>
        <v>752551.03</v>
      </c>
      <c r="G25" s="20">
        <f t="shared" si="1"/>
        <v>266.11772729892505</v>
      </c>
    </row>
    <row r="26" spans="1:7" ht="15.75" x14ac:dyDescent="0.25">
      <c r="A26" s="26"/>
      <c r="B26" s="26">
        <v>25020100</v>
      </c>
      <c r="C26" s="25" t="s">
        <v>55</v>
      </c>
      <c r="D26" s="23">
        <v>453022.71</v>
      </c>
      <c r="E26" s="23">
        <v>1205573.74</v>
      </c>
      <c r="F26" s="23">
        <f t="shared" si="0"/>
        <v>752551.03</v>
      </c>
      <c r="G26" s="24">
        <f t="shared" si="1"/>
        <v>266.11772729892505</v>
      </c>
    </row>
    <row r="27" spans="1:7" ht="15.75" x14ac:dyDescent="0.25">
      <c r="A27" s="26"/>
      <c r="B27" s="31">
        <v>30000000</v>
      </c>
      <c r="C27" s="38" t="s">
        <v>65</v>
      </c>
      <c r="D27" s="32">
        <f>D28+D30</f>
        <v>2802203.99</v>
      </c>
      <c r="E27" s="32">
        <f>E28+E30</f>
        <v>49550.3</v>
      </c>
      <c r="F27" s="32">
        <f t="shared" ref="F27:F32" si="6">E27-D27</f>
        <v>-2752653.6900000004</v>
      </c>
      <c r="G27" s="33">
        <f t="shared" ref="G27:G32" si="7">IF(D27=0,0,E27/D27*100)</f>
        <v>1.7682617031745789</v>
      </c>
    </row>
    <row r="28" spans="1:7" s="7" customFormat="1" ht="15.75" x14ac:dyDescent="0.25">
      <c r="A28" s="26"/>
      <c r="B28" s="35">
        <v>31000000</v>
      </c>
      <c r="C28" s="39" t="s">
        <v>70</v>
      </c>
      <c r="D28" s="18">
        <f>D29</f>
        <v>43.29</v>
      </c>
      <c r="E28" s="18">
        <f>E29</f>
        <v>0.3</v>
      </c>
      <c r="F28" s="19">
        <f t="shared" ref="F28:F29" si="8">E28-D28</f>
        <v>-42.99</v>
      </c>
      <c r="G28" s="20">
        <f t="shared" ref="G28:G29" si="9">IF(D28=0,0,E28/D28*100)</f>
        <v>0.693000693000693</v>
      </c>
    </row>
    <row r="29" spans="1:7" s="7" customFormat="1" ht="39" customHeight="1" x14ac:dyDescent="0.25">
      <c r="A29" s="26"/>
      <c r="B29" s="26">
        <v>31030000</v>
      </c>
      <c r="C29" s="30" t="s">
        <v>71</v>
      </c>
      <c r="D29" s="22">
        <v>43.29</v>
      </c>
      <c r="E29" s="22">
        <v>0.3</v>
      </c>
      <c r="F29" s="23">
        <f t="shared" si="8"/>
        <v>-42.99</v>
      </c>
      <c r="G29" s="24">
        <f t="shared" si="9"/>
        <v>0.693000693000693</v>
      </c>
    </row>
    <row r="30" spans="1:7" ht="16.5" customHeight="1" x14ac:dyDescent="0.25">
      <c r="A30" s="26"/>
      <c r="B30" s="16">
        <v>33000000</v>
      </c>
      <c r="C30" s="37" t="s">
        <v>66</v>
      </c>
      <c r="D30" s="19">
        <f t="shared" ref="D30:E30" si="10">D31</f>
        <v>2802160.7</v>
      </c>
      <c r="E30" s="19">
        <f t="shared" si="10"/>
        <v>49550</v>
      </c>
      <c r="F30" s="19">
        <f t="shared" si="6"/>
        <v>-2752610.7</v>
      </c>
      <c r="G30" s="20">
        <f t="shared" si="7"/>
        <v>1.7682783146591128</v>
      </c>
    </row>
    <row r="31" spans="1:7" ht="15.75" x14ac:dyDescent="0.25">
      <c r="A31" s="26"/>
      <c r="B31" s="16">
        <v>33010000</v>
      </c>
      <c r="C31" s="37" t="s">
        <v>67</v>
      </c>
      <c r="D31" s="19">
        <f>D32</f>
        <v>2802160.7</v>
      </c>
      <c r="E31" s="19">
        <f>E32</f>
        <v>49550</v>
      </c>
      <c r="F31" s="19">
        <f t="shared" si="6"/>
        <v>-2752610.7</v>
      </c>
      <c r="G31" s="20">
        <f t="shared" si="7"/>
        <v>1.7682783146591128</v>
      </c>
    </row>
    <row r="32" spans="1:7" ht="66" customHeight="1" x14ac:dyDescent="0.25">
      <c r="A32" s="26"/>
      <c r="B32" s="26">
        <v>33010100</v>
      </c>
      <c r="C32" s="25" t="s">
        <v>68</v>
      </c>
      <c r="D32" s="23">
        <v>2802160.7</v>
      </c>
      <c r="E32" s="23">
        <v>49550</v>
      </c>
      <c r="F32" s="23">
        <f t="shared" si="6"/>
        <v>-2752610.7</v>
      </c>
      <c r="G32" s="24">
        <f t="shared" si="7"/>
        <v>1.7682783146591128</v>
      </c>
    </row>
    <row r="33" spans="1:7" ht="15.75" x14ac:dyDescent="0.25">
      <c r="A33" s="26"/>
      <c r="B33" s="16">
        <v>50000000</v>
      </c>
      <c r="C33" s="37" t="s">
        <v>56</v>
      </c>
      <c r="D33" s="19">
        <f>D34</f>
        <v>86673</v>
      </c>
      <c r="E33" s="19">
        <f>E34</f>
        <v>50356.800000000003</v>
      </c>
      <c r="F33" s="19">
        <f t="shared" si="0"/>
        <v>-36316.199999999997</v>
      </c>
      <c r="G33" s="20">
        <f t="shared" si="1"/>
        <v>58.099754248727983</v>
      </c>
    </row>
    <row r="34" spans="1:7" ht="51" customHeight="1" x14ac:dyDescent="0.25">
      <c r="A34" s="26"/>
      <c r="B34" s="26">
        <v>50110000</v>
      </c>
      <c r="C34" s="25" t="s">
        <v>57</v>
      </c>
      <c r="D34" s="23">
        <v>86673</v>
      </c>
      <c r="E34" s="23">
        <v>50356.800000000003</v>
      </c>
      <c r="F34" s="23">
        <f t="shared" si="0"/>
        <v>-36316.199999999997</v>
      </c>
      <c r="G34" s="24">
        <f t="shared" si="1"/>
        <v>58.099754248727983</v>
      </c>
    </row>
    <row r="35" spans="1:7" ht="15.75" x14ac:dyDescent="0.25">
      <c r="A35" s="42" t="s">
        <v>74</v>
      </c>
      <c r="B35" s="43"/>
      <c r="C35" s="43"/>
      <c r="D35" s="27">
        <f>D8+D14+D27+D33</f>
        <v>3593090.3200000003</v>
      </c>
      <c r="E35" s="27">
        <f>E8+E14+E27+E33</f>
        <v>1463067.3900000001</v>
      </c>
      <c r="F35" s="27">
        <f t="shared" si="0"/>
        <v>-2130022.9300000002</v>
      </c>
      <c r="G35" s="36">
        <f>E35/D35%</f>
        <v>40.718914908879889</v>
      </c>
    </row>
  </sheetData>
  <mergeCells count="5">
    <mergeCell ref="A35:C35"/>
    <mergeCell ref="B2:G2"/>
    <mergeCell ref="B3:G3"/>
    <mergeCell ref="B4:G4"/>
    <mergeCell ref="B5:G5"/>
  </mergeCells>
  <pageMargins left="0.59055118110236227" right="0.19685039370078741" top="0.39370078740157483" bottom="0.19685039370078741" header="0" footer="0"/>
  <pageSetup paperSize="9" scale="70" fitToHeight="5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доходи ЗФ</vt:lpstr>
      <vt:lpstr>доходи СФ</vt:lpstr>
      <vt:lpstr>'доходи ЗФ'!Заголовки_для_печати</vt:lpstr>
      <vt:lpstr>'доходи СФ'!Заголовки_для_печати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2021-01-13T14:01:21Z</cp:lastPrinted>
  <dcterms:created xsi:type="dcterms:W3CDTF">2018-10-02T06:26:21Z</dcterms:created>
  <dcterms:modified xsi:type="dcterms:W3CDTF">2021-03-29T11:21:39Z</dcterms:modified>
</cp:coreProperties>
</file>