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440" windowHeight="14640" activeTab="1"/>
  </bookViews>
  <sheets>
    <sheet name="доходи ЗФ" sheetId="1" r:id="rId1"/>
    <sheet name="доходи СФ" sheetId="2" r:id="rId2"/>
  </sheets>
  <definedNames>
    <definedName name="_xlnm.Print_Titles" localSheetId="0">'доходи ЗФ'!$A:$C,'доходи ЗФ'!$7:$7</definedName>
    <definedName name="_xlnm.Print_Titles" localSheetId="1">'доходи СФ'!$A:$C,'доходи СФ'!$7:$7</definedName>
  </definedNames>
  <calcPr calcId="144525"/>
</workbook>
</file>

<file path=xl/calcChain.xml><?xml version="1.0" encoding="utf-8"?>
<calcChain xmlns="http://schemas.openxmlformats.org/spreadsheetml/2006/main">
  <c r="E29" i="2" l="1"/>
  <c r="D15" i="2"/>
  <c r="E40" i="1" l="1"/>
  <c r="D40" i="1"/>
  <c r="G30" i="2" l="1"/>
  <c r="F30" i="2"/>
  <c r="G29" i="2"/>
  <c r="F29" i="2"/>
  <c r="E32" i="2" l="1"/>
  <c r="D22" i="2"/>
  <c r="D18" i="2"/>
  <c r="G23" i="2" l="1"/>
  <c r="D26" i="2"/>
  <c r="D32" i="2" l="1"/>
  <c r="D31" i="2" s="1"/>
  <c r="D28" i="2" s="1"/>
  <c r="G16" i="2" l="1"/>
  <c r="F16" i="2"/>
  <c r="D24" i="1" l="1"/>
  <c r="D18" i="1"/>
  <c r="D10" i="1" l="1"/>
  <c r="D9" i="1" s="1"/>
  <c r="E34" i="2" l="1"/>
  <c r="F32" i="2"/>
  <c r="G32" i="2"/>
  <c r="F33" i="2"/>
  <c r="G33" i="2"/>
  <c r="E31" i="2"/>
  <c r="G31" i="2" s="1"/>
  <c r="E26" i="2"/>
  <c r="E22" i="2"/>
  <c r="E15" i="2"/>
  <c r="G15" i="2" s="1"/>
  <c r="E28" i="2" l="1"/>
  <c r="F15" i="2"/>
  <c r="F31" i="2"/>
  <c r="E21" i="2"/>
  <c r="E18" i="2"/>
  <c r="E17" i="2" s="1"/>
  <c r="E10" i="2"/>
  <c r="E9" i="2" s="1"/>
  <c r="E8" i="2" s="1"/>
  <c r="F28" i="2" l="1"/>
  <c r="G28" i="2"/>
  <c r="E14" i="2"/>
  <c r="E36" i="2" s="1"/>
  <c r="E24" i="1"/>
  <c r="E36" i="1"/>
  <c r="E20" i="1"/>
  <c r="E18" i="1"/>
  <c r="E10" i="1"/>
  <c r="E17" i="1" l="1"/>
  <c r="E23" i="1"/>
  <c r="E9" i="1"/>
  <c r="F46" i="1"/>
  <c r="E8" i="1" l="1"/>
  <c r="E47" i="1" s="1"/>
  <c r="G46" i="1"/>
  <c r="D36" i="1"/>
  <c r="D23" i="1" s="1"/>
  <c r="D20" i="1"/>
  <c r="D17" i="1" s="1"/>
  <c r="D21" i="2"/>
  <c r="G21" i="2" s="1"/>
  <c r="F25" i="2"/>
  <c r="G25" i="2"/>
  <c r="D34" i="2"/>
  <c r="D17" i="2"/>
  <c r="D10" i="2"/>
  <c r="D9" i="2" s="1"/>
  <c r="D8" i="2" s="1"/>
  <c r="D8" i="1" l="1"/>
  <c r="D47" i="1" s="1"/>
  <c r="D14" i="2"/>
  <c r="G14" i="2" s="1"/>
  <c r="D36" i="2"/>
  <c r="G35" i="2"/>
  <c r="F35" i="2"/>
  <c r="G34" i="2"/>
  <c r="F34" i="2"/>
  <c r="G27" i="2"/>
  <c r="F27" i="2"/>
  <c r="G26" i="2"/>
  <c r="F26" i="2"/>
  <c r="G24" i="2"/>
  <c r="F24" i="2"/>
  <c r="F23" i="2"/>
  <c r="G22" i="2"/>
  <c r="F22" i="2"/>
  <c r="F21" i="2"/>
  <c r="G20" i="2"/>
  <c r="F20" i="2"/>
  <c r="G19" i="2"/>
  <c r="F19" i="2"/>
  <c r="G18" i="2"/>
  <c r="F18" i="2"/>
  <c r="G17" i="2"/>
  <c r="F17" i="2"/>
  <c r="G13" i="2"/>
  <c r="F13" i="2"/>
  <c r="G12" i="2"/>
  <c r="F12" i="2"/>
  <c r="G11" i="2"/>
  <c r="F11" i="2"/>
  <c r="G10" i="2"/>
  <c r="F10" i="2"/>
  <c r="G9" i="2"/>
  <c r="F9" i="2"/>
  <c r="G8" i="2"/>
  <c r="F8" i="2"/>
  <c r="F14" i="2" l="1"/>
  <c r="G36" i="2"/>
  <c r="F36" i="2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47" i="1" l="1"/>
  <c r="G47" i="1"/>
</calcChain>
</file>

<file path=xl/sharedStrings.xml><?xml version="1.0" encoding="utf-8"?>
<sst xmlns="http://schemas.openxmlformats.org/spreadsheetml/2006/main" count="91" uniqueCount="76">
  <si>
    <t>грн.</t>
  </si>
  <si>
    <t>ККД</t>
  </si>
  <si>
    <t>Доходи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</si>
  <si>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</si>
  <si>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</si>
  <si>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</si>
  <si>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</si>
  <si>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</si>
  <si>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</si>
  <si>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</si>
  <si>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прибуток підприємств  </t>
  </si>
  <si>
    <t>Рентна плата та плата за використання інших природних ресурсів</t>
  </si>
  <si>
    <t>Внутрішні податки на товари та послуги  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</si>
  <si>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</si>
  <si>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</si>
  <si>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 </t>
  </si>
  <si>
    <t>Акцизний податок з реалізації суб`єктами господарювання роздрібної торгівлі підакцизних товарів</t>
  </si>
  <si>
    <t>Місцеві податки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</si>
  <si>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</si>
  <si>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</si>
  <si>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</si>
  <si>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</si>
  <si>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</si>
  <si>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  </t>
  </si>
  <si>
    <t>Орендна плата з юридичних осіб  </t>
  </si>
  <si>
    <t>Земельний податок з фізичних осіб  </t>
  </si>
  <si>
    <t>Орендна плата з фізичних осіб  </t>
  </si>
  <si>
    <t>Транспортний податок з фізичних осіб</t>
  </si>
  <si>
    <t>Транспортний податок з юридичних осіб</t>
  </si>
  <si>
    <t>Туристичний збір </t>
  </si>
  <si>
    <t>Єдиний податок  </t>
  </si>
  <si>
    <t>Єдиний податок з юридичних осіб </t>
  </si>
  <si>
    <t>Єдиний податок з фізичних осіб 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</si>
  <si>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 відсотків</t>
  </si>
  <si>
    <t>Неподаткові надходження  </t>
  </si>
  <si>
    <t>Доходи від власності та підприємницької діяльності  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</si>
  <si>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</si>
  <si>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Інші надходження  </t>
  </si>
  <si>
    <t>Плата за надання адміністративних послуг</t>
  </si>
  <si>
    <t>Державне мито  </t>
  </si>
  <si>
    <t>Інші неподаткові надходження  </t>
  </si>
  <si>
    <t>Широківської сільської ради Запорізького району Запорізької області</t>
  </si>
  <si>
    <t>Аналіз виконання плану по доходах</t>
  </si>
  <si>
    <t>станом на 01.07.2018 року</t>
  </si>
  <si>
    <t>Інші податки та збори </t>
  </si>
  <si>
    <t>Екологічний податок </t>
  </si>
  <si>
    <t>Надходження від викидів забруднюючих речовин в атмосферне повітря стаціонарними джерелами забруднення </t>
  </si>
  <si>
    <t>Надходження від скидів забруднюючих речовин безпосередньо у водні об`єкти 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</si>
  <si>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 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</si>
  <si>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 </t>
  </si>
  <si>
    <t>Надходження коштів пайової участі у розвитку інфраструктури населеного пункту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</si>
  <si>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</si>
  <si>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</si>
  <si>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Плата за послуги, що надаються бюджетними установами згідно з їх основною діяльністю </t>
  </si>
  <si>
    <t>Плата за оренду майна бюджетних установ  </t>
  </si>
  <si>
    <t>Інші джерела власних надходжень бюджетних установ  </t>
  </si>
  <si>
    <t>Благодійні внески, гранти та дарунки 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</si>
  <si>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</si>
  <si>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</si>
  <si>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Загальний фонд</t>
  </si>
  <si>
    <t>Спеціальний фонд</t>
  </si>
  <si>
    <t>% виконання</t>
  </si>
  <si>
    <t>Відхилення +/-</t>
  </si>
  <si>
    <t>Надходження бюджетних установ від реалізації в установленому порядку майна (крім нерухомого майна)</t>
  </si>
  <si>
    <t>Доходи від операцій з капіталом</t>
  </si>
  <si>
    <t>Надходження коштів від відшкодування втрат сільськогосподарського і лісогосподарського виробництва  </t>
  </si>
  <si>
    <t>Доходи від операцій з капіталом  </t>
  </si>
  <si>
    <t>Кошти від продажу землі і нематеріальних активів </t>
  </si>
  <si>
    <t>Кошти від продажу землі  </t>
  </si>
  <si>
    <t>Кошти від продажу земельних ділянок несільськогосподарського призначення, що перебувають у державній або комунальній власності, та земельних ділянок, які знаходяться на території Автономної Республіки Крим</t>
  </si>
  <si>
    <t>Порівняльний аналіз виконання дохідної частини місцевого бюджету</t>
  </si>
  <si>
    <t>Надходження від продажу основного капіталу</t>
  </si>
  <si>
    <t>Кошти від відчуження майна, що належить Автономній Республіці Крим та майна, що перебуває в комунальній власності  </t>
  </si>
  <si>
    <t>Факт за 2018 рік</t>
  </si>
  <si>
    <t>Факт за 2019 рік</t>
  </si>
  <si>
    <t>Всього власних доходів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</si>
</sst>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11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4" fontId="4" fillId="0" borderId="1" xfId="0" applyNumberFormat="1" applyFont="1" applyBorder="1"/>
    <xf numFmtId="164" fontId="4" fillId="0" borderId="1" xfId="0" applyNumberFormat="1" applyFont="1" applyBorder="1"/>
    <xf numFmtId="4" fontId="4" fillId="2" borderId="1" xfId="0" applyNumberFormat="1" applyFont="1" applyFill="1" applyBorder="1"/>
    <xf numFmtId="164" fontId="4" fillId="2" borderId="1" xfId="0" applyNumberFormat="1" applyFont="1" applyFill="1" applyBorder="1"/>
    <xf numFmtId="0" fontId="0" fillId="0" borderId="1" xfId="0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4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4" fontId="0" fillId="0" borderId="0" xfId="0" applyNumberFormat="1"/>
    <xf numFmtId="4" fontId="4" fillId="4" borderId="1" xfId="0" applyNumberFormat="1" applyFont="1" applyFill="1" applyBorder="1"/>
    <xf numFmtId="4" fontId="1" fillId="4" borderId="1" xfId="0" applyNumberFormat="1" applyFont="1" applyFill="1" applyBorder="1"/>
    <xf numFmtId="4" fontId="0" fillId="4" borderId="1" xfId="0" applyNumberFormat="1" applyFill="1" applyBorder="1"/>
    <xf numFmtId="4" fontId="0" fillId="4" borderId="1" xfId="0" applyNumberFormat="1" applyFont="1" applyFill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" fontId="6" fillId="4" borderId="1" xfId="0" applyNumberFormat="1" applyFont="1" applyFill="1" applyBorder="1"/>
    <xf numFmtId="0" fontId="4" fillId="0" borderId="1" xfId="0" applyFont="1" applyBorder="1" applyAlignment="1">
      <alignment vertical="top"/>
    </xf>
    <xf numFmtId="4" fontId="7" fillId="4" borderId="1" xfId="0" applyNumberFormat="1" applyFont="1" applyFill="1" applyBorder="1"/>
    <xf numFmtId="4" fontId="8" fillId="4" borderId="1" xfId="0" applyNumberFormat="1" applyFont="1" applyFill="1" applyBorder="1"/>
    <xf numFmtId="0" fontId="9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/>
    <xf numFmtId="4" fontId="10" fillId="0" borderId="1" xfId="0" applyNumberFormat="1" applyFont="1" applyBorder="1"/>
    <xf numFmtId="4" fontId="8" fillId="0" borderId="1" xfId="0" applyNumberFormat="1" applyFont="1" applyBorder="1"/>
    <xf numFmtId="4" fontId="8" fillId="3" borderId="1" xfId="0" applyNumberFormat="1" applyFont="1" applyFill="1" applyBorder="1"/>
    <xf numFmtId="0" fontId="6" fillId="0" borderId="1" xfId="0" applyFont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4" fontId="5" fillId="5" borderId="1" xfId="0" applyNumberFormat="1" applyFont="1" applyFill="1" applyBorder="1"/>
    <xf numFmtId="164" fontId="5" fillId="5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4" fontId="4" fillId="5" borderId="1" xfId="0" applyNumberFormat="1" applyFont="1" applyFill="1" applyBorder="1"/>
    <xf numFmtId="164" fontId="4" fillId="5" borderId="1" xfId="0" applyNumberFormat="1" applyFont="1" applyFill="1" applyBorder="1"/>
    <xf numFmtId="0" fontId="6" fillId="0" borderId="0" xfId="0" applyFont="1"/>
    <xf numFmtId="164" fontId="0" fillId="3" borderId="1" xfId="0" applyNumberFormat="1" applyFill="1" applyBorder="1"/>
    <xf numFmtId="0" fontId="0" fillId="0" borderId="1" xfId="0" applyFont="1" applyBorder="1"/>
    <xf numFmtId="0" fontId="0" fillId="0" borderId="0" xfId="0" applyFont="1"/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2" borderId="1" xfId="0" applyFont="1" applyFill="1" applyBorder="1"/>
    <xf numFmtId="0" fontId="6" fillId="0" borderId="1" xfId="0" applyFont="1" applyBorder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opLeftCell="A32" workbookViewId="0">
      <selection activeCell="D40" sqref="D40"/>
    </sheetView>
  </sheetViews>
  <sheetFormatPr defaultRowHeight="12.75" x14ac:dyDescent="0.2"/>
  <cols>
    <col min="1" max="1" width="0.140625" customWidth="1"/>
    <col min="2" max="2" width="11.5703125" customWidth="1"/>
    <col min="3" max="3" width="54.85546875" customWidth="1"/>
    <col min="4" max="4" width="19" customWidth="1"/>
    <col min="5" max="5" width="19.28515625" customWidth="1"/>
    <col min="6" max="6" width="17.5703125" customWidth="1"/>
    <col min="7" max="7" width="14.7109375" customWidth="1"/>
    <col min="8" max="8" width="7.42578125" customWidth="1"/>
  </cols>
  <sheetData>
    <row r="2" spans="1:10" ht="18.75" x14ac:dyDescent="0.3">
      <c r="A2" s="4"/>
      <c r="B2" s="63" t="s">
        <v>70</v>
      </c>
      <c r="C2" s="63"/>
      <c r="D2" s="63"/>
      <c r="E2" s="63"/>
      <c r="F2" s="63"/>
      <c r="G2" s="63"/>
      <c r="H2" s="4"/>
      <c r="I2" s="4"/>
      <c r="J2" s="4"/>
    </row>
    <row r="3" spans="1:10" ht="19.5" customHeight="1" x14ac:dyDescent="0.35">
      <c r="A3" s="3"/>
      <c r="B3" s="63" t="s">
        <v>41</v>
      </c>
      <c r="C3" s="63"/>
      <c r="D3" s="63"/>
      <c r="E3" s="63"/>
      <c r="F3" s="63"/>
      <c r="G3" s="63"/>
      <c r="H3" s="4"/>
      <c r="I3" s="4"/>
      <c r="J3" s="4"/>
    </row>
    <row r="4" spans="1:10" ht="18.75" x14ac:dyDescent="0.3">
      <c r="A4" s="4"/>
      <c r="B4" s="63" t="s">
        <v>59</v>
      </c>
      <c r="C4" s="63"/>
      <c r="D4" s="63"/>
      <c r="E4" s="63"/>
      <c r="F4" s="63"/>
      <c r="G4" s="63"/>
      <c r="H4" s="4"/>
      <c r="I4" s="4"/>
      <c r="J4" s="4"/>
    </row>
    <row r="5" spans="1:10" ht="18.75" x14ac:dyDescent="0.3">
      <c r="A5" s="5"/>
      <c r="B5" s="63"/>
      <c r="C5" s="63"/>
      <c r="D5" s="63"/>
      <c r="E5" s="63"/>
      <c r="F5" s="63"/>
      <c r="G5" s="63"/>
      <c r="H5" s="4"/>
      <c r="I5" s="4"/>
      <c r="J5" s="4"/>
    </row>
    <row r="6" spans="1:10" ht="15.75" x14ac:dyDescent="0.25">
      <c r="E6" s="39" t="s">
        <v>0</v>
      </c>
    </row>
    <row r="7" spans="1:10" ht="33" customHeight="1" x14ac:dyDescent="0.2">
      <c r="A7" s="18"/>
      <c r="B7" s="20" t="s">
        <v>1</v>
      </c>
      <c r="C7" s="20" t="s">
        <v>2</v>
      </c>
      <c r="D7" s="40" t="s">
        <v>73</v>
      </c>
      <c r="E7" s="19" t="s">
        <v>74</v>
      </c>
      <c r="F7" s="19" t="s">
        <v>62</v>
      </c>
      <c r="G7" s="19" t="s">
        <v>61</v>
      </c>
    </row>
    <row r="8" spans="1:10" ht="15.75" x14ac:dyDescent="0.25">
      <c r="A8" s="1"/>
      <c r="B8" s="46">
        <v>10000000</v>
      </c>
      <c r="C8" s="47" t="s">
        <v>3</v>
      </c>
      <c r="D8" s="48">
        <f>D9+D17+D23+D16</f>
        <v>60660020.579999998</v>
      </c>
      <c r="E8" s="48">
        <f>E9+E17+E23+E16</f>
        <v>67335948.910000011</v>
      </c>
      <c r="F8" s="48">
        <f t="shared" ref="F8:F34" si="0">E8-D8</f>
        <v>6675928.3300000131</v>
      </c>
      <c r="G8" s="49">
        <f t="shared" ref="G8:G34" si="1">IF(D8=0,0,E8/D8*100)</f>
        <v>111.00548312738474</v>
      </c>
      <c r="H8" s="26"/>
    </row>
    <row r="9" spans="1:10" ht="30" x14ac:dyDescent="0.25">
      <c r="A9" s="1"/>
      <c r="B9" s="12">
        <v>11000000</v>
      </c>
      <c r="C9" s="13" t="s">
        <v>4</v>
      </c>
      <c r="D9" s="27">
        <f>D10+D15</f>
        <v>27488760.390000001</v>
      </c>
      <c r="E9" s="27">
        <f>E10+E15</f>
        <v>31215546.59</v>
      </c>
      <c r="F9" s="14">
        <f t="shared" si="0"/>
        <v>3726786.1999999993</v>
      </c>
      <c r="G9" s="15">
        <f t="shared" si="1"/>
        <v>113.55749094220977</v>
      </c>
      <c r="H9" s="26"/>
    </row>
    <row r="10" spans="1:10" ht="15" x14ac:dyDescent="0.25">
      <c r="A10" s="1"/>
      <c r="B10" s="12">
        <v>11010000</v>
      </c>
      <c r="C10" s="13" t="s">
        <v>5</v>
      </c>
      <c r="D10" s="27">
        <f>SUM(D11:D14)</f>
        <v>27089262.690000001</v>
      </c>
      <c r="E10" s="27">
        <f>SUM(E11:E14)</f>
        <v>30726762.59</v>
      </c>
      <c r="F10" s="14">
        <f t="shared" si="0"/>
        <v>3637499.8999999985</v>
      </c>
      <c r="G10" s="15">
        <f t="shared" si="1"/>
        <v>113.42782910567286</v>
      </c>
    </row>
    <row r="11" spans="1:10" ht="25.5" customHeight="1" x14ac:dyDescent="0.2">
      <c r="A11" s="1"/>
      <c r="B11" s="1">
        <v>11010100</v>
      </c>
      <c r="C11" s="6" t="s">
        <v>6</v>
      </c>
      <c r="D11" s="37">
        <v>20952536.920000002</v>
      </c>
      <c r="E11" s="29">
        <v>23383963.59</v>
      </c>
      <c r="F11" s="7">
        <f t="shared" si="0"/>
        <v>2431426.6699999981</v>
      </c>
      <c r="G11" s="2">
        <f t="shared" si="1"/>
        <v>111.60444999707462</v>
      </c>
    </row>
    <row r="12" spans="1:10" ht="57" customHeight="1" x14ac:dyDescent="0.2">
      <c r="A12" s="1"/>
      <c r="B12" s="1">
        <v>11010200</v>
      </c>
      <c r="C12" s="6" t="s">
        <v>7</v>
      </c>
      <c r="D12" s="37">
        <v>1194599.23</v>
      </c>
      <c r="E12" s="29">
        <v>1479563.68</v>
      </c>
      <c r="F12" s="7">
        <f t="shared" si="0"/>
        <v>284964.44999999995</v>
      </c>
      <c r="G12" s="2">
        <f t="shared" si="1"/>
        <v>123.85439759575267</v>
      </c>
    </row>
    <row r="13" spans="1:10" ht="30" customHeight="1" x14ac:dyDescent="0.2">
      <c r="A13" s="1"/>
      <c r="B13" s="1">
        <v>11010400</v>
      </c>
      <c r="C13" s="6" t="s">
        <v>8</v>
      </c>
      <c r="D13" s="37">
        <v>3375738.49</v>
      </c>
      <c r="E13" s="29">
        <v>4357493.13</v>
      </c>
      <c r="F13" s="7">
        <f t="shared" si="0"/>
        <v>981754.63999999966</v>
      </c>
      <c r="G13" s="2">
        <f t="shared" si="1"/>
        <v>129.08266273907964</v>
      </c>
    </row>
    <row r="14" spans="1:10" ht="29.25" customHeight="1" x14ac:dyDescent="0.2">
      <c r="A14" s="1"/>
      <c r="B14" s="1">
        <v>11010500</v>
      </c>
      <c r="C14" s="6" t="s">
        <v>9</v>
      </c>
      <c r="D14" s="37">
        <v>1566388.05</v>
      </c>
      <c r="E14" s="29">
        <v>1505742.19</v>
      </c>
      <c r="F14" s="7">
        <f t="shared" si="0"/>
        <v>-60645.860000000102</v>
      </c>
      <c r="G14" s="2">
        <f t="shared" si="1"/>
        <v>96.128299114641479</v>
      </c>
    </row>
    <row r="15" spans="1:10" s="54" customFormat="1" ht="15" x14ac:dyDescent="0.25">
      <c r="A15" s="45"/>
      <c r="B15" s="12">
        <v>11020000</v>
      </c>
      <c r="C15" s="13" t="s">
        <v>10</v>
      </c>
      <c r="D15" s="38">
        <v>399497.7</v>
      </c>
      <c r="E15" s="27">
        <v>488784</v>
      </c>
      <c r="F15" s="14">
        <f t="shared" si="0"/>
        <v>89286.299999999988</v>
      </c>
      <c r="G15" s="15">
        <f t="shared" si="1"/>
        <v>122.34964056113465</v>
      </c>
    </row>
    <row r="16" spans="1:10" s="54" customFormat="1" ht="30" x14ac:dyDescent="0.25">
      <c r="A16" s="45"/>
      <c r="B16" s="12">
        <v>13000000</v>
      </c>
      <c r="C16" s="13" t="s">
        <v>11</v>
      </c>
      <c r="D16" s="27">
        <v>1250.3399999999999</v>
      </c>
      <c r="E16" s="27">
        <v>1233.6099999999999</v>
      </c>
      <c r="F16" s="14">
        <f t="shared" si="0"/>
        <v>-16.730000000000018</v>
      </c>
      <c r="G16" s="15">
        <f t="shared" si="1"/>
        <v>98.661963945806747</v>
      </c>
    </row>
    <row r="17" spans="1:7" s="54" customFormat="1" ht="15" x14ac:dyDescent="0.25">
      <c r="A17" s="45"/>
      <c r="B17" s="12">
        <v>14000000</v>
      </c>
      <c r="C17" s="13" t="s">
        <v>12</v>
      </c>
      <c r="D17" s="27">
        <f>D18+D20+D22</f>
        <v>10178695.16</v>
      </c>
      <c r="E17" s="27">
        <f>E18+E20+E22</f>
        <v>11755405.540000001</v>
      </c>
      <c r="F17" s="14">
        <f t="shared" si="0"/>
        <v>1576710.3800000008</v>
      </c>
      <c r="G17" s="15">
        <f t="shared" si="1"/>
        <v>115.49029964269015</v>
      </c>
    </row>
    <row r="18" spans="1:7" ht="25.5" x14ac:dyDescent="0.2">
      <c r="A18" s="1"/>
      <c r="B18" s="8">
        <v>14020000</v>
      </c>
      <c r="C18" s="9" t="s">
        <v>13</v>
      </c>
      <c r="D18" s="28">
        <f>D19</f>
        <v>1750444.33</v>
      </c>
      <c r="E18" s="28">
        <f>E19</f>
        <v>1993519.74</v>
      </c>
      <c r="F18" s="10">
        <f t="shared" si="0"/>
        <v>243075.40999999992</v>
      </c>
      <c r="G18" s="11">
        <f t="shared" si="1"/>
        <v>113.88649760715326</v>
      </c>
    </row>
    <row r="19" spans="1:7" x14ac:dyDescent="0.2">
      <c r="A19" s="1"/>
      <c r="B19" s="1">
        <v>14021900</v>
      </c>
      <c r="C19" s="6" t="s">
        <v>14</v>
      </c>
      <c r="D19" s="29">
        <v>1750444.33</v>
      </c>
      <c r="E19" s="29">
        <v>1993519.74</v>
      </c>
      <c r="F19" s="7">
        <f t="shared" si="0"/>
        <v>243075.40999999992</v>
      </c>
      <c r="G19" s="2">
        <f t="shared" si="1"/>
        <v>113.88649760715326</v>
      </c>
    </row>
    <row r="20" spans="1:7" ht="25.5" x14ac:dyDescent="0.2">
      <c r="A20" s="1"/>
      <c r="B20" s="8">
        <v>14030000</v>
      </c>
      <c r="C20" s="9" t="s">
        <v>15</v>
      </c>
      <c r="D20" s="28">
        <f>D21</f>
        <v>7094856.21</v>
      </c>
      <c r="E20" s="28">
        <f>E21</f>
        <v>8243677.9800000004</v>
      </c>
      <c r="F20" s="10">
        <f t="shared" si="0"/>
        <v>1148821.7700000005</v>
      </c>
      <c r="G20" s="11">
        <f t="shared" si="1"/>
        <v>116.1923192802804</v>
      </c>
    </row>
    <row r="21" spans="1:7" x14ac:dyDescent="0.2">
      <c r="A21" s="1"/>
      <c r="B21" s="1">
        <v>14031900</v>
      </c>
      <c r="C21" s="6" t="s">
        <v>14</v>
      </c>
      <c r="D21" s="29">
        <v>7094856.21</v>
      </c>
      <c r="E21" s="29">
        <v>8243677.9800000004</v>
      </c>
      <c r="F21" s="7">
        <f t="shared" si="0"/>
        <v>1148821.7700000005</v>
      </c>
      <c r="G21" s="2">
        <f t="shared" si="1"/>
        <v>116.1923192802804</v>
      </c>
    </row>
    <row r="22" spans="1:7" ht="25.5" x14ac:dyDescent="0.2">
      <c r="A22" s="1"/>
      <c r="B22" s="8">
        <v>14040000</v>
      </c>
      <c r="C22" s="9" t="s">
        <v>16</v>
      </c>
      <c r="D22" s="28">
        <v>1333394.6200000001</v>
      </c>
      <c r="E22" s="28">
        <v>1518207.82</v>
      </c>
      <c r="F22" s="10">
        <f t="shared" si="0"/>
        <v>184813.19999999995</v>
      </c>
      <c r="G22" s="11">
        <f t="shared" si="1"/>
        <v>113.86035290887855</v>
      </c>
    </row>
    <row r="23" spans="1:7" ht="15" x14ac:dyDescent="0.25">
      <c r="A23" s="1"/>
      <c r="B23" s="50">
        <v>18000000</v>
      </c>
      <c r="C23" s="51" t="s">
        <v>17</v>
      </c>
      <c r="D23" s="52">
        <f>D24+D35+D36</f>
        <v>22991314.689999998</v>
      </c>
      <c r="E23" s="52">
        <f>E24+E35+E36</f>
        <v>24363763.170000002</v>
      </c>
      <c r="F23" s="52">
        <f t="shared" si="0"/>
        <v>1372448.4800000042</v>
      </c>
      <c r="G23" s="53">
        <f t="shared" si="1"/>
        <v>105.969421490268</v>
      </c>
    </row>
    <row r="24" spans="1:7" ht="15" x14ac:dyDescent="0.25">
      <c r="A24" s="1"/>
      <c r="B24" s="12">
        <v>18010000</v>
      </c>
      <c r="C24" s="13" t="s">
        <v>18</v>
      </c>
      <c r="D24" s="27">
        <f>SUM(D25:D34)</f>
        <v>9190993.9499999993</v>
      </c>
      <c r="E24" s="27">
        <f>SUM(E25:E34)</f>
        <v>9440641.2999999989</v>
      </c>
      <c r="F24" s="14">
        <f t="shared" si="0"/>
        <v>249647.34999999963</v>
      </c>
      <c r="G24" s="15">
        <f t="shared" si="1"/>
        <v>102.7162171072912</v>
      </c>
    </row>
    <row r="25" spans="1:7" ht="36.75" customHeight="1" x14ac:dyDescent="0.2">
      <c r="A25" s="1"/>
      <c r="B25" s="1">
        <v>18010100</v>
      </c>
      <c r="C25" s="6" t="s">
        <v>19</v>
      </c>
      <c r="D25" s="30">
        <v>38323.69</v>
      </c>
      <c r="E25" s="29">
        <v>62047.98</v>
      </c>
      <c r="F25" s="7">
        <f t="shared" si="0"/>
        <v>23724.29</v>
      </c>
      <c r="G25" s="2">
        <f t="shared" si="1"/>
        <v>161.90502532506656</v>
      </c>
    </row>
    <row r="26" spans="1:7" ht="38.25" customHeight="1" x14ac:dyDescent="0.2">
      <c r="A26" s="1"/>
      <c r="B26" s="1">
        <v>18010200</v>
      </c>
      <c r="C26" s="6" t="s">
        <v>20</v>
      </c>
      <c r="D26" s="30">
        <v>479702.73</v>
      </c>
      <c r="E26" s="29">
        <v>1256508.73</v>
      </c>
      <c r="F26" s="7">
        <f t="shared" si="0"/>
        <v>776806</v>
      </c>
      <c r="G26" s="2">
        <f t="shared" si="1"/>
        <v>261.93487162351568</v>
      </c>
    </row>
    <row r="27" spans="1:7" ht="39.75" customHeight="1" x14ac:dyDescent="0.2">
      <c r="A27" s="1"/>
      <c r="B27" s="1">
        <v>18010300</v>
      </c>
      <c r="C27" s="6" t="s">
        <v>21</v>
      </c>
      <c r="D27" s="30">
        <v>3869.14</v>
      </c>
      <c r="E27" s="29">
        <v>60341.49</v>
      </c>
      <c r="F27" s="7">
        <f t="shared" si="0"/>
        <v>56472.35</v>
      </c>
      <c r="G27" s="2">
        <f t="shared" si="1"/>
        <v>1559.5581963950644</v>
      </c>
    </row>
    <row r="28" spans="1:7" ht="37.5" customHeight="1" x14ac:dyDescent="0.2">
      <c r="A28" s="1"/>
      <c r="B28" s="1">
        <v>18010400</v>
      </c>
      <c r="C28" s="6" t="s">
        <v>22</v>
      </c>
      <c r="D28" s="30">
        <v>961104.1</v>
      </c>
      <c r="E28" s="29">
        <v>1011369.98</v>
      </c>
      <c r="F28" s="7">
        <f t="shared" si="0"/>
        <v>50265.880000000005</v>
      </c>
      <c r="G28" s="2">
        <f t="shared" si="1"/>
        <v>105.23001410565203</v>
      </c>
    </row>
    <row r="29" spans="1:7" x14ac:dyDescent="0.2">
      <c r="A29" s="1"/>
      <c r="B29" s="1">
        <v>18010500</v>
      </c>
      <c r="C29" s="6" t="s">
        <v>23</v>
      </c>
      <c r="D29" s="30">
        <v>1535170.38</v>
      </c>
      <c r="E29" s="29">
        <v>1555764.68</v>
      </c>
      <c r="F29" s="7">
        <f t="shared" si="0"/>
        <v>20594.300000000047</v>
      </c>
      <c r="G29" s="2">
        <f t="shared" si="1"/>
        <v>101.34149930641576</v>
      </c>
    </row>
    <row r="30" spans="1:7" x14ac:dyDescent="0.2">
      <c r="A30" s="1"/>
      <c r="B30" s="1">
        <v>18010600</v>
      </c>
      <c r="C30" s="6" t="s">
        <v>24</v>
      </c>
      <c r="D30" s="30">
        <v>3116801.32</v>
      </c>
      <c r="E30" s="29">
        <v>3327133.53</v>
      </c>
      <c r="F30" s="7">
        <f t="shared" si="0"/>
        <v>210332.20999999996</v>
      </c>
      <c r="G30" s="2">
        <f t="shared" si="1"/>
        <v>106.74833550185996</v>
      </c>
    </row>
    <row r="31" spans="1:7" x14ac:dyDescent="0.2">
      <c r="A31" s="1"/>
      <c r="B31" s="1">
        <v>18010700</v>
      </c>
      <c r="C31" s="6" t="s">
        <v>25</v>
      </c>
      <c r="D31" s="30">
        <v>2079047.42</v>
      </c>
      <c r="E31" s="29">
        <v>1163974.02</v>
      </c>
      <c r="F31" s="7">
        <f t="shared" si="0"/>
        <v>-915073.39999999991</v>
      </c>
      <c r="G31" s="2">
        <f t="shared" si="1"/>
        <v>55.985929363746791</v>
      </c>
    </row>
    <row r="32" spans="1:7" x14ac:dyDescent="0.2">
      <c r="A32" s="1"/>
      <c r="B32" s="1">
        <v>18010900</v>
      </c>
      <c r="C32" s="6" t="s">
        <v>26</v>
      </c>
      <c r="D32" s="30">
        <v>733311.84</v>
      </c>
      <c r="E32" s="29">
        <v>846470.56</v>
      </c>
      <c r="F32" s="7">
        <f t="shared" si="0"/>
        <v>113158.72000000009</v>
      </c>
      <c r="G32" s="2">
        <f t="shared" si="1"/>
        <v>115.43118681951188</v>
      </c>
    </row>
    <row r="33" spans="1:8" x14ac:dyDescent="0.2">
      <c r="A33" s="1"/>
      <c r="B33" s="1">
        <v>18011000</v>
      </c>
      <c r="C33" s="6" t="s">
        <v>27</v>
      </c>
      <c r="D33" s="30">
        <v>193663.33</v>
      </c>
      <c r="E33" s="29">
        <v>74310.33</v>
      </c>
      <c r="F33" s="7">
        <f t="shared" si="0"/>
        <v>-119352.99999999999</v>
      </c>
      <c r="G33" s="2">
        <f t="shared" si="1"/>
        <v>38.370883119690241</v>
      </c>
    </row>
    <row r="34" spans="1:8" x14ac:dyDescent="0.2">
      <c r="A34" s="1"/>
      <c r="B34" s="1">
        <v>18011100</v>
      </c>
      <c r="C34" s="6" t="s">
        <v>28</v>
      </c>
      <c r="D34" s="30">
        <v>50000</v>
      </c>
      <c r="E34" s="29">
        <v>82720</v>
      </c>
      <c r="F34" s="7">
        <f t="shared" si="0"/>
        <v>32720</v>
      </c>
      <c r="G34" s="2">
        <f t="shared" si="1"/>
        <v>165.44</v>
      </c>
    </row>
    <row r="35" spans="1:8" x14ac:dyDescent="0.2">
      <c r="A35" s="1"/>
      <c r="B35" s="8">
        <v>18030000</v>
      </c>
      <c r="C35" s="9" t="s">
        <v>29</v>
      </c>
      <c r="D35" s="28">
        <v>35</v>
      </c>
      <c r="E35" s="28">
        <v>0</v>
      </c>
      <c r="F35" s="10">
        <f t="shared" ref="F35:F45" si="2">E35-D35</f>
        <v>-35</v>
      </c>
      <c r="G35" s="11">
        <f t="shared" ref="G35:G45" si="3">IF(D35=0,0,E35/D35*100)</f>
        <v>0</v>
      </c>
    </row>
    <row r="36" spans="1:8" x14ac:dyDescent="0.2">
      <c r="A36" s="1"/>
      <c r="B36" s="8">
        <v>18050000</v>
      </c>
      <c r="C36" s="9" t="s">
        <v>30</v>
      </c>
      <c r="D36" s="28">
        <f>SUM(D37:D39)</f>
        <v>13800285.739999998</v>
      </c>
      <c r="E36" s="28">
        <f>SUM(E37:E39)</f>
        <v>14923121.870000001</v>
      </c>
      <c r="F36" s="10">
        <f t="shared" si="2"/>
        <v>1122836.1300000027</v>
      </c>
      <c r="G36" s="11">
        <f t="shared" si="3"/>
        <v>108.1363252265529</v>
      </c>
    </row>
    <row r="37" spans="1:8" x14ac:dyDescent="0.2">
      <c r="A37" s="1"/>
      <c r="B37" s="1">
        <v>18050300</v>
      </c>
      <c r="C37" s="6" t="s">
        <v>31</v>
      </c>
      <c r="D37" s="30">
        <v>1623737.41</v>
      </c>
      <c r="E37" s="29">
        <v>1690289.64</v>
      </c>
      <c r="F37" s="7">
        <f t="shared" si="2"/>
        <v>66552.229999999981</v>
      </c>
      <c r="G37" s="2">
        <f t="shared" si="3"/>
        <v>104.09870645278782</v>
      </c>
    </row>
    <row r="38" spans="1:8" x14ac:dyDescent="0.2">
      <c r="A38" s="1"/>
      <c r="B38" s="1">
        <v>18050400</v>
      </c>
      <c r="C38" s="6" t="s">
        <v>32</v>
      </c>
      <c r="D38" s="30">
        <v>6626630.2699999996</v>
      </c>
      <c r="E38" s="29">
        <v>7999452.5199999996</v>
      </c>
      <c r="F38" s="7">
        <f t="shared" si="2"/>
        <v>1372822.25</v>
      </c>
      <c r="G38" s="2">
        <f t="shared" si="3"/>
        <v>120.71674733710471</v>
      </c>
    </row>
    <row r="39" spans="1:8" ht="55.5" customHeight="1" x14ac:dyDescent="0.2">
      <c r="A39" s="1"/>
      <c r="B39" s="1">
        <v>18050500</v>
      </c>
      <c r="C39" s="6" t="s">
        <v>33</v>
      </c>
      <c r="D39" s="30">
        <v>5549918.0599999996</v>
      </c>
      <c r="E39" s="29">
        <v>5233379.71</v>
      </c>
      <c r="F39" s="7">
        <f t="shared" si="2"/>
        <v>-316538.34999999963</v>
      </c>
      <c r="G39" s="2">
        <f t="shared" si="3"/>
        <v>94.296522100364129</v>
      </c>
    </row>
    <row r="40" spans="1:8" ht="15.75" x14ac:dyDescent="0.25">
      <c r="A40" s="1"/>
      <c r="B40" s="46">
        <v>20000000</v>
      </c>
      <c r="C40" s="47" t="s">
        <v>34</v>
      </c>
      <c r="D40" s="48">
        <f>D45+D41+D42+D43+D44</f>
        <v>744436.22</v>
      </c>
      <c r="E40" s="48">
        <f>E45+E41+E42+E43+E44</f>
        <v>740197.71</v>
      </c>
      <c r="F40" s="48">
        <f t="shared" si="2"/>
        <v>-4238.5100000000093</v>
      </c>
      <c r="G40" s="49">
        <f t="shared" si="3"/>
        <v>99.430641620312343</v>
      </c>
      <c r="H40" s="26"/>
    </row>
    <row r="41" spans="1:8" ht="67.5" customHeight="1" x14ac:dyDescent="0.2">
      <c r="A41" s="1"/>
      <c r="B41" s="8">
        <v>21010000</v>
      </c>
      <c r="C41" s="9" t="s">
        <v>36</v>
      </c>
      <c r="D41" s="28">
        <v>489451</v>
      </c>
      <c r="E41" s="28">
        <v>302458</v>
      </c>
      <c r="F41" s="10">
        <f t="shared" si="2"/>
        <v>-186993</v>
      </c>
      <c r="G41" s="11">
        <f t="shared" si="3"/>
        <v>61.795358473064724</v>
      </c>
    </row>
    <row r="42" spans="1:8" x14ac:dyDescent="0.2">
      <c r="A42" s="1"/>
      <c r="B42" s="8">
        <v>21080000</v>
      </c>
      <c r="C42" s="9" t="s">
        <v>37</v>
      </c>
      <c r="D42" s="28">
        <v>1020</v>
      </c>
      <c r="E42" s="28">
        <v>80415.86</v>
      </c>
      <c r="F42" s="10">
        <f t="shared" si="2"/>
        <v>79395.86</v>
      </c>
      <c r="G42" s="11">
        <f t="shared" si="3"/>
        <v>7883.9078431372554</v>
      </c>
    </row>
    <row r="43" spans="1:8" x14ac:dyDescent="0.2">
      <c r="A43" s="1"/>
      <c r="B43" s="8">
        <v>22010000</v>
      </c>
      <c r="C43" s="9" t="s">
        <v>38</v>
      </c>
      <c r="D43" s="28">
        <v>85631.39</v>
      </c>
      <c r="E43" s="28">
        <v>231353.36</v>
      </c>
      <c r="F43" s="10">
        <f t="shared" si="2"/>
        <v>145721.96999999997</v>
      </c>
      <c r="G43" s="11">
        <f t="shared" si="3"/>
        <v>270.17354266934126</v>
      </c>
    </row>
    <row r="44" spans="1:8" ht="16.5" customHeight="1" x14ac:dyDescent="0.2">
      <c r="A44" s="1"/>
      <c r="B44" s="8">
        <v>22090000</v>
      </c>
      <c r="C44" s="9" t="s">
        <v>39</v>
      </c>
      <c r="D44" s="28">
        <v>25828.14</v>
      </c>
      <c r="E44" s="28">
        <v>38169.19</v>
      </c>
      <c r="F44" s="10">
        <f t="shared" si="2"/>
        <v>12341.050000000003</v>
      </c>
      <c r="G44" s="11">
        <f t="shared" si="3"/>
        <v>147.78141205677221</v>
      </c>
    </row>
    <row r="45" spans="1:8" ht="15" customHeight="1" x14ac:dyDescent="0.2">
      <c r="A45" s="1"/>
      <c r="B45" s="8">
        <v>24000000</v>
      </c>
      <c r="C45" s="9" t="s">
        <v>40</v>
      </c>
      <c r="D45" s="28">
        <v>142505.69</v>
      </c>
      <c r="E45" s="28">
        <v>87801.3</v>
      </c>
      <c r="F45" s="10">
        <f t="shared" si="2"/>
        <v>-54704.39</v>
      </c>
      <c r="G45" s="11">
        <f t="shared" si="3"/>
        <v>61.612487192616662</v>
      </c>
    </row>
    <row r="46" spans="1:8" ht="18" customHeight="1" x14ac:dyDescent="0.2">
      <c r="A46" s="1"/>
      <c r="B46" s="8">
        <v>30000000</v>
      </c>
      <c r="C46" s="9" t="s">
        <v>64</v>
      </c>
      <c r="D46" s="28">
        <v>900</v>
      </c>
      <c r="E46" s="28">
        <v>0</v>
      </c>
      <c r="F46" s="31">
        <f t="shared" ref="F46" si="4">E46-D46</f>
        <v>-900</v>
      </c>
      <c r="G46" s="32">
        <f t="shared" ref="G46" si="5">IF(D46=0,0,E46/D46*100)</f>
        <v>0</v>
      </c>
    </row>
    <row r="47" spans="1:8" ht="15" x14ac:dyDescent="0.25">
      <c r="A47" s="61" t="s">
        <v>75</v>
      </c>
      <c r="B47" s="62"/>
      <c r="C47" s="62"/>
      <c r="D47" s="16">
        <f>D8+D40+D46</f>
        <v>61405356.799999997</v>
      </c>
      <c r="E47" s="16">
        <f>E8+E40+E46</f>
        <v>68076146.620000005</v>
      </c>
      <c r="F47" s="16">
        <f t="shared" ref="F47" si="6">E47-D47</f>
        <v>6670789.8200000077</v>
      </c>
      <c r="G47" s="17">
        <f t="shared" ref="G47" si="7">IF(D47=0,0,E47/D47*100)</f>
        <v>110.86353075306943</v>
      </c>
    </row>
  </sheetData>
  <mergeCells count="5">
    <mergeCell ref="B2:G2"/>
    <mergeCell ref="B3:G3"/>
    <mergeCell ref="B4:G4"/>
    <mergeCell ref="B5:G5"/>
    <mergeCell ref="A47:C47"/>
  </mergeCells>
  <pageMargins left="0.59055118110236227" right="0.19685039370078741" top="0.39370078740157483" bottom="0.39370078740157483" header="0" footer="0"/>
  <pageSetup paperSize="9" scale="70" fitToHeight="5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>
      <selection activeCell="F45" sqref="F45"/>
    </sheetView>
  </sheetViews>
  <sheetFormatPr defaultRowHeight="12.75" x14ac:dyDescent="0.2"/>
  <cols>
    <col min="1" max="1" width="0.140625" customWidth="1"/>
    <col min="2" max="2" width="10.42578125" customWidth="1"/>
    <col min="3" max="3" width="49.140625" customWidth="1"/>
    <col min="4" max="4" width="17.5703125" customWidth="1"/>
    <col min="5" max="5" width="18.42578125" customWidth="1"/>
    <col min="6" max="6" width="15" customWidth="1"/>
    <col min="7" max="7" width="13.85546875" customWidth="1"/>
  </cols>
  <sheetData>
    <row r="2" spans="1:10" ht="18.75" x14ac:dyDescent="0.3">
      <c r="A2" t="s">
        <v>42</v>
      </c>
      <c r="B2" s="63" t="s">
        <v>70</v>
      </c>
      <c r="C2" s="63"/>
      <c r="D2" s="63"/>
      <c r="E2" s="63"/>
      <c r="F2" s="63"/>
      <c r="G2" s="63"/>
    </row>
    <row r="3" spans="1:10" ht="18.75" x14ac:dyDescent="0.3">
      <c r="B3" s="63" t="s">
        <v>41</v>
      </c>
      <c r="C3" s="63"/>
      <c r="D3" s="63"/>
      <c r="E3" s="63"/>
      <c r="F3" s="63"/>
      <c r="G3" s="63"/>
    </row>
    <row r="4" spans="1:10" ht="18.75" x14ac:dyDescent="0.3">
      <c r="B4" s="63" t="s">
        <v>60</v>
      </c>
      <c r="C4" s="63"/>
      <c r="D4" s="63"/>
      <c r="E4" s="63"/>
      <c r="F4" s="63"/>
      <c r="G4" s="63"/>
    </row>
    <row r="5" spans="1:10" ht="18.75" x14ac:dyDescent="0.3">
      <c r="A5" s="4" t="s">
        <v>43</v>
      </c>
      <c r="B5" s="63"/>
      <c r="C5" s="63"/>
      <c r="D5" s="63"/>
      <c r="E5" s="63"/>
      <c r="F5" s="63"/>
      <c r="G5" s="63"/>
      <c r="H5" s="4"/>
      <c r="I5" s="4"/>
      <c r="J5" s="4"/>
    </row>
    <row r="6" spans="1:10" x14ac:dyDescent="0.2">
      <c r="E6" t="s">
        <v>0</v>
      </c>
    </row>
    <row r="7" spans="1:10" ht="40.5" customHeight="1" x14ac:dyDescent="0.2">
      <c r="A7" s="18"/>
      <c r="B7" s="20" t="s">
        <v>1</v>
      </c>
      <c r="C7" s="20" t="s">
        <v>2</v>
      </c>
      <c r="D7" s="40" t="s">
        <v>73</v>
      </c>
      <c r="E7" s="19" t="s">
        <v>74</v>
      </c>
      <c r="F7" s="19" t="s">
        <v>62</v>
      </c>
      <c r="G7" s="19" t="s">
        <v>61</v>
      </c>
    </row>
    <row r="8" spans="1:10" ht="15" x14ac:dyDescent="0.25">
      <c r="A8" s="1"/>
      <c r="B8" s="21">
        <v>10000000</v>
      </c>
      <c r="C8" s="22" t="s">
        <v>3</v>
      </c>
      <c r="D8" s="44">
        <f>D9</f>
        <v>15199.039999999999</v>
      </c>
      <c r="E8" s="23">
        <f>E9</f>
        <v>17465.98</v>
      </c>
      <c r="F8" s="23">
        <f t="shared" ref="F8:F36" si="0">E8-D8</f>
        <v>2266.9400000000005</v>
      </c>
      <c r="G8" s="24">
        <f t="shared" ref="G8:G35" si="1">IF(D8=0,0,E8/D8*100)</f>
        <v>114.91502094869151</v>
      </c>
    </row>
    <row r="9" spans="1:10" x14ac:dyDescent="0.2">
      <c r="A9" s="1"/>
      <c r="B9" s="8">
        <v>19000000</v>
      </c>
      <c r="C9" s="9" t="s">
        <v>44</v>
      </c>
      <c r="D9" s="42">
        <f>D10</f>
        <v>15199.039999999999</v>
      </c>
      <c r="E9" s="10">
        <f>E10</f>
        <v>17465.98</v>
      </c>
      <c r="F9" s="10">
        <f t="shared" si="0"/>
        <v>2266.9400000000005</v>
      </c>
      <c r="G9" s="11">
        <f t="shared" si="1"/>
        <v>114.91502094869151</v>
      </c>
    </row>
    <row r="10" spans="1:10" x14ac:dyDescent="0.2">
      <c r="A10" s="1"/>
      <c r="B10" s="8">
        <v>19010000</v>
      </c>
      <c r="C10" s="9" t="s">
        <v>45</v>
      </c>
      <c r="D10" s="42">
        <f>SUM(D11:D13)</f>
        <v>15199.039999999999</v>
      </c>
      <c r="E10" s="10">
        <f>SUM(E11:E13)</f>
        <v>17465.98</v>
      </c>
      <c r="F10" s="10">
        <f t="shared" si="0"/>
        <v>2266.9400000000005</v>
      </c>
      <c r="G10" s="11">
        <f t="shared" si="1"/>
        <v>114.91502094869151</v>
      </c>
    </row>
    <row r="11" spans="1:10" ht="42" customHeight="1" x14ac:dyDescent="0.2">
      <c r="A11" s="1"/>
      <c r="B11" s="1">
        <v>19010100</v>
      </c>
      <c r="C11" s="6" t="s">
        <v>46</v>
      </c>
      <c r="D11" s="41">
        <v>14166.23</v>
      </c>
      <c r="E11" s="7">
        <v>16692.95</v>
      </c>
      <c r="F11" s="7">
        <f t="shared" si="0"/>
        <v>2526.7200000000012</v>
      </c>
      <c r="G11" s="2">
        <f t="shared" si="1"/>
        <v>117.83622036349828</v>
      </c>
    </row>
    <row r="12" spans="1:10" ht="29.25" customHeight="1" x14ac:dyDescent="0.2">
      <c r="A12" s="1"/>
      <c r="B12" s="1">
        <v>19010200</v>
      </c>
      <c r="C12" s="6" t="s">
        <v>47</v>
      </c>
      <c r="D12" s="41">
        <v>802.43</v>
      </c>
      <c r="E12" s="7">
        <v>559.5</v>
      </c>
      <c r="F12" s="7">
        <f t="shared" si="0"/>
        <v>-242.92999999999995</v>
      </c>
      <c r="G12" s="2">
        <f t="shared" si="1"/>
        <v>69.725708161459579</v>
      </c>
    </row>
    <row r="13" spans="1:10" ht="42.75" customHeight="1" x14ac:dyDescent="0.2">
      <c r="A13" s="1"/>
      <c r="B13" s="1">
        <v>19010300</v>
      </c>
      <c r="C13" s="6" t="s">
        <v>48</v>
      </c>
      <c r="D13" s="41">
        <v>230.38</v>
      </c>
      <c r="E13" s="7">
        <v>213.53</v>
      </c>
      <c r="F13" s="7">
        <f t="shared" si="0"/>
        <v>-16.849999999999994</v>
      </c>
      <c r="G13" s="2">
        <f t="shared" si="1"/>
        <v>92.685997048354892</v>
      </c>
    </row>
    <row r="14" spans="1:10" ht="15" x14ac:dyDescent="0.25">
      <c r="A14" s="1"/>
      <c r="B14" s="21">
        <v>20000000</v>
      </c>
      <c r="C14" s="22" t="s">
        <v>34</v>
      </c>
      <c r="D14" s="23">
        <f>D21+D15+D17</f>
        <v>4549566.7300000004</v>
      </c>
      <c r="E14" s="23">
        <f>E21+E15+E17</f>
        <v>686747.35000000009</v>
      </c>
      <c r="F14" s="23">
        <f t="shared" si="0"/>
        <v>-3862819.3800000004</v>
      </c>
      <c r="G14" s="55">
        <f t="shared" si="1"/>
        <v>15.094785740179702</v>
      </c>
    </row>
    <row r="15" spans="1:10" ht="20.25" customHeight="1" x14ac:dyDescent="0.25">
      <c r="A15" s="1"/>
      <c r="B15" s="36">
        <v>21000000</v>
      </c>
      <c r="C15" s="33" t="s">
        <v>35</v>
      </c>
      <c r="D15" s="27">
        <f>D16</f>
        <v>12405</v>
      </c>
      <c r="E15" s="27">
        <f>E16</f>
        <v>0</v>
      </c>
      <c r="F15" s="10">
        <f t="shared" ref="F15" si="2">E15-D15</f>
        <v>-12405</v>
      </c>
      <c r="G15" s="11">
        <f t="shared" ref="G15" si="3">IF(D15=0,0,E15/D15*100)</f>
        <v>0</v>
      </c>
    </row>
    <row r="16" spans="1:10" ht="27.75" customHeight="1" x14ac:dyDescent="0.25">
      <c r="A16" s="1"/>
      <c r="B16" s="1">
        <v>21110000</v>
      </c>
      <c r="C16" s="34" t="s">
        <v>65</v>
      </c>
      <c r="D16" s="35">
        <v>12405</v>
      </c>
      <c r="E16" s="35">
        <v>0</v>
      </c>
      <c r="F16" s="7">
        <f t="shared" ref="F16" si="4">E16-D16</f>
        <v>-12405</v>
      </c>
      <c r="G16" s="2">
        <f t="shared" ref="G16" si="5">IF(D16=0,0,E16/D16*100)</f>
        <v>0</v>
      </c>
    </row>
    <row r="17" spans="1:7" ht="15" x14ac:dyDescent="0.25">
      <c r="A17" s="1"/>
      <c r="B17" s="12">
        <v>24000000</v>
      </c>
      <c r="C17" s="13" t="s">
        <v>40</v>
      </c>
      <c r="D17" s="43">
        <f>D18+K20+D20</f>
        <v>63013.14</v>
      </c>
      <c r="E17" s="14">
        <f>E18+E20</f>
        <v>19541.16</v>
      </c>
      <c r="F17" s="14">
        <f t="shared" si="0"/>
        <v>-43471.979999999996</v>
      </c>
      <c r="G17" s="15">
        <f t="shared" si="1"/>
        <v>31.011246225787193</v>
      </c>
    </row>
    <row r="18" spans="1:7" x14ac:dyDescent="0.2">
      <c r="A18" s="1"/>
      <c r="B18" s="8">
        <v>24060000</v>
      </c>
      <c r="C18" s="9" t="s">
        <v>37</v>
      </c>
      <c r="D18" s="42">
        <f>D19</f>
        <v>963</v>
      </c>
      <c r="E18" s="10">
        <f>E19</f>
        <v>19541.16</v>
      </c>
      <c r="F18" s="10">
        <f t="shared" si="0"/>
        <v>18578.16</v>
      </c>
      <c r="G18" s="11">
        <f t="shared" si="1"/>
        <v>2029.1962616822432</v>
      </c>
    </row>
    <row r="19" spans="1:7" ht="41.25" customHeight="1" x14ac:dyDescent="0.2">
      <c r="A19" s="1"/>
      <c r="B19" s="1">
        <v>24062100</v>
      </c>
      <c r="C19" s="6" t="s">
        <v>49</v>
      </c>
      <c r="D19" s="41">
        <v>963</v>
      </c>
      <c r="E19" s="7">
        <v>19541.16</v>
      </c>
      <c r="F19" s="7">
        <f t="shared" si="0"/>
        <v>18578.16</v>
      </c>
      <c r="G19" s="2">
        <f t="shared" si="1"/>
        <v>2029.1962616822432</v>
      </c>
    </row>
    <row r="20" spans="1:7" ht="31.5" customHeight="1" x14ac:dyDescent="0.2">
      <c r="A20" s="1"/>
      <c r="B20" s="8">
        <v>24170000</v>
      </c>
      <c r="C20" s="9" t="s">
        <v>50</v>
      </c>
      <c r="D20" s="42">
        <v>62050.14</v>
      </c>
      <c r="E20" s="10">
        <v>0</v>
      </c>
      <c r="F20" s="10">
        <f t="shared" si="0"/>
        <v>-62050.14</v>
      </c>
      <c r="G20" s="11">
        <f t="shared" si="1"/>
        <v>0</v>
      </c>
    </row>
    <row r="21" spans="1:7" ht="15" x14ac:dyDescent="0.25">
      <c r="A21" s="1"/>
      <c r="B21" s="12">
        <v>25000000</v>
      </c>
      <c r="C21" s="13" t="s">
        <v>51</v>
      </c>
      <c r="D21" s="43">
        <f>D22+D26</f>
        <v>4474148.5900000008</v>
      </c>
      <c r="E21" s="14">
        <f>E22+E26</f>
        <v>667206.19000000006</v>
      </c>
      <c r="F21" s="14">
        <f t="shared" si="0"/>
        <v>-3806942.4000000008</v>
      </c>
      <c r="G21" s="11">
        <f t="shared" si="1"/>
        <v>14.912472766131355</v>
      </c>
    </row>
    <row r="22" spans="1:7" ht="30" customHeight="1" x14ac:dyDescent="0.2">
      <c r="A22" s="1"/>
      <c r="B22" s="8">
        <v>25010000</v>
      </c>
      <c r="C22" s="9" t="s">
        <v>52</v>
      </c>
      <c r="D22" s="42">
        <f>SUM(D23:D25)</f>
        <v>259921.15000000002</v>
      </c>
      <c r="E22" s="10">
        <f>SUM(E23:E25)</f>
        <v>214183.48</v>
      </c>
      <c r="F22" s="10">
        <f t="shared" si="0"/>
        <v>-45737.670000000013</v>
      </c>
      <c r="G22" s="11">
        <f t="shared" si="1"/>
        <v>82.403251909280954</v>
      </c>
    </row>
    <row r="23" spans="1:7" ht="33" customHeight="1" x14ac:dyDescent="0.2">
      <c r="A23" s="1"/>
      <c r="B23" s="1">
        <v>25010100</v>
      </c>
      <c r="C23" s="6" t="s">
        <v>53</v>
      </c>
      <c r="D23" s="7">
        <v>184325.39</v>
      </c>
      <c r="E23" s="7">
        <v>58504.15</v>
      </c>
      <c r="F23" s="7">
        <f t="shared" si="0"/>
        <v>-125821.24000000002</v>
      </c>
      <c r="G23" s="32">
        <f t="shared" si="1"/>
        <v>31.739604619851882</v>
      </c>
    </row>
    <row r="24" spans="1:7" x14ac:dyDescent="0.2">
      <c r="A24" s="1"/>
      <c r="B24" s="1">
        <v>25010300</v>
      </c>
      <c r="C24" s="6" t="s">
        <v>54</v>
      </c>
      <c r="D24" s="7">
        <v>75595.759999999995</v>
      </c>
      <c r="E24" s="7">
        <v>133122.13</v>
      </c>
      <c r="F24" s="7">
        <f t="shared" si="0"/>
        <v>57526.37000000001</v>
      </c>
      <c r="G24" s="2">
        <f t="shared" si="1"/>
        <v>176.09734990428038</v>
      </c>
    </row>
    <row r="25" spans="1:7" ht="25.5" x14ac:dyDescent="0.2">
      <c r="A25" s="1"/>
      <c r="B25" s="1">
        <v>25010400</v>
      </c>
      <c r="C25" s="6" t="s">
        <v>63</v>
      </c>
      <c r="D25" s="7">
        <v>0</v>
      </c>
      <c r="E25" s="7">
        <v>22557.200000000001</v>
      </c>
      <c r="F25" s="7">
        <f t="shared" si="0"/>
        <v>22557.200000000001</v>
      </c>
      <c r="G25" s="2">
        <f t="shared" si="1"/>
        <v>0</v>
      </c>
    </row>
    <row r="26" spans="1:7" x14ac:dyDescent="0.2">
      <c r="A26" s="1"/>
      <c r="B26" s="8">
        <v>25020000</v>
      </c>
      <c r="C26" s="9" t="s">
        <v>55</v>
      </c>
      <c r="D26" s="10">
        <f>D27</f>
        <v>4214227.4400000004</v>
      </c>
      <c r="E26" s="10">
        <f>E27</f>
        <v>453022.71</v>
      </c>
      <c r="F26" s="10">
        <f t="shared" si="0"/>
        <v>-3761204.7300000004</v>
      </c>
      <c r="G26" s="11">
        <f t="shared" si="1"/>
        <v>10.749840070330897</v>
      </c>
    </row>
    <row r="27" spans="1:7" x14ac:dyDescent="0.2">
      <c r="A27" s="1"/>
      <c r="B27" s="1">
        <v>25020100</v>
      </c>
      <c r="C27" s="6" t="s">
        <v>56</v>
      </c>
      <c r="D27" s="7">
        <v>4214227.4400000004</v>
      </c>
      <c r="E27" s="7">
        <v>453022.71</v>
      </c>
      <c r="F27" s="7">
        <f t="shared" si="0"/>
        <v>-3761204.7300000004</v>
      </c>
      <c r="G27" s="2">
        <f t="shared" si="1"/>
        <v>10.749840070330897</v>
      </c>
    </row>
    <row r="28" spans="1:7" ht="15" x14ac:dyDescent="0.25">
      <c r="A28" s="1"/>
      <c r="B28" s="21">
        <v>30000000</v>
      </c>
      <c r="C28" s="22" t="s">
        <v>66</v>
      </c>
      <c r="D28" s="23">
        <f>D31</f>
        <v>54432.3</v>
      </c>
      <c r="E28" s="23">
        <f>E29+E31</f>
        <v>2802203.99</v>
      </c>
      <c r="F28" s="23">
        <f t="shared" ref="F28:F33" si="6">E28-D28</f>
        <v>2747771.6900000004</v>
      </c>
      <c r="G28" s="24">
        <f t="shared" ref="G28:G33" si="7">IF(D28=0,0,E28/D28*100)</f>
        <v>5148.0536188990727</v>
      </c>
    </row>
    <row r="29" spans="1:7" s="57" customFormat="1" x14ac:dyDescent="0.2">
      <c r="A29" s="56"/>
      <c r="B29" s="59">
        <v>31000000</v>
      </c>
      <c r="C29" s="60" t="s">
        <v>71</v>
      </c>
      <c r="D29" s="28">
        <v>0</v>
      </c>
      <c r="E29" s="28">
        <f>E30</f>
        <v>43.29</v>
      </c>
      <c r="F29" s="10">
        <f t="shared" ref="F29:F30" si="8">E29-D29</f>
        <v>43.29</v>
      </c>
      <c r="G29" s="11">
        <f t="shared" ref="G29:G30" si="9">IF(D29=0,0,E29/D29*100)</f>
        <v>0</v>
      </c>
    </row>
    <row r="30" spans="1:7" s="57" customFormat="1" ht="38.25" x14ac:dyDescent="0.2">
      <c r="A30" s="56"/>
      <c r="B30" s="58">
        <v>31030000</v>
      </c>
      <c r="C30" s="6" t="s">
        <v>72</v>
      </c>
      <c r="D30" s="30">
        <v>0</v>
      </c>
      <c r="E30" s="30">
        <v>43.29</v>
      </c>
      <c r="F30" s="31">
        <f t="shared" si="8"/>
        <v>43.29</v>
      </c>
      <c r="G30" s="32">
        <f t="shared" si="9"/>
        <v>0</v>
      </c>
    </row>
    <row r="31" spans="1:7" ht="16.5" customHeight="1" x14ac:dyDescent="0.2">
      <c r="A31" s="1"/>
      <c r="B31" s="8">
        <v>33000000</v>
      </c>
      <c r="C31" s="9" t="s">
        <v>67</v>
      </c>
      <c r="D31" s="10">
        <f t="shared" ref="D31:E32" si="10">D32</f>
        <v>54432.3</v>
      </c>
      <c r="E31" s="10">
        <f t="shared" si="10"/>
        <v>2802160.7</v>
      </c>
      <c r="F31" s="10">
        <f t="shared" si="6"/>
        <v>2747728.4000000004</v>
      </c>
      <c r="G31" s="11">
        <f t="shared" si="7"/>
        <v>5147.9740889141194</v>
      </c>
    </row>
    <row r="32" spans="1:7" x14ac:dyDescent="0.2">
      <c r="A32" s="1"/>
      <c r="B32" s="8">
        <v>33010000</v>
      </c>
      <c r="C32" s="9" t="s">
        <v>68</v>
      </c>
      <c r="D32" s="10">
        <f t="shared" si="10"/>
        <v>54432.3</v>
      </c>
      <c r="E32" s="10">
        <f>E33</f>
        <v>2802160.7</v>
      </c>
      <c r="F32" s="10">
        <f t="shared" si="6"/>
        <v>2747728.4000000004</v>
      </c>
      <c r="G32" s="11">
        <f t="shared" si="7"/>
        <v>5147.9740889141194</v>
      </c>
    </row>
    <row r="33" spans="1:7" ht="66" customHeight="1" x14ac:dyDescent="0.2">
      <c r="A33" s="1"/>
      <c r="B33" s="1">
        <v>33010100</v>
      </c>
      <c r="C33" s="6" t="s">
        <v>69</v>
      </c>
      <c r="D33" s="7">
        <v>54432.3</v>
      </c>
      <c r="E33" s="7">
        <v>2802160.7</v>
      </c>
      <c r="F33" s="7">
        <f t="shared" si="6"/>
        <v>2747728.4000000004</v>
      </c>
      <c r="G33" s="2">
        <f t="shared" si="7"/>
        <v>5147.9740889141194</v>
      </c>
    </row>
    <row r="34" spans="1:7" ht="15" x14ac:dyDescent="0.25">
      <c r="A34" s="1"/>
      <c r="B34" s="12">
        <v>50000000</v>
      </c>
      <c r="C34" s="13" t="s">
        <v>57</v>
      </c>
      <c r="D34" s="14">
        <f>D35</f>
        <v>58296.21</v>
      </c>
      <c r="E34" s="14">
        <f>E35</f>
        <v>86673</v>
      </c>
      <c r="F34" s="14">
        <f t="shared" si="0"/>
        <v>28376.79</v>
      </c>
      <c r="G34" s="15">
        <f t="shared" si="1"/>
        <v>148.67690369579771</v>
      </c>
    </row>
    <row r="35" spans="1:7" ht="42" customHeight="1" x14ac:dyDescent="0.2">
      <c r="A35" s="1"/>
      <c r="B35" s="1">
        <v>50110000</v>
      </c>
      <c r="C35" s="6" t="s">
        <v>58</v>
      </c>
      <c r="D35" s="7">
        <v>58296.21</v>
      </c>
      <c r="E35" s="7">
        <v>86673</v>
      </c>
      <c r="F35" s="7">
        <f t="shared" si="0"/>
        <v>28376.79</v>
      </c>
      <c r="G35" s="2">
        <f t="shared" si="1"/>
        <v>148.67690369579771</v>
      </c>
    </row>
    <row r="36" spans="1:7" ht="15" x14ac:dyDescent="0.25">
      <c r="A36" s="61" t="s">
        <v>75</v>
      </c>
      <c r="B36" s="62"/>
      <c r="C36" s="62"/>
      <c r="D36" s="16">
        <f>D8+D14+D28+D34</f>
        <v>4677494.28</v>
      </c>
      <c r="E36" s="16">
        <f>E8+E14+E28+E34</f>
        <v>3593090.3200000003</v>
      </c>
      <c r="F36" s="16">
        <f t="shared" si="0"/>
        <v>-1084403.96</v>
      </c>
      <c r="G36" s="25">
        <f>E36/D36%</f>
        <v>76.816562563492866</v>
      </c>
    </row>
  </sheetData>
  <mergeCells count="5">
    <mergeCell ref="A36:C36"/>
    <mergeCell ref="B2:G2"/>
    <mergeCell ref="B3:G3"/>
    <mergeCell ref="B4:G4"/>
    <mergeCell ref="B5:G5"/>
  </mergeCells>
  <pageMargins left="0.59055118110236227" right="0.19685039370078741" top="0.39370078740157483" bottom="0.39370078740157483" header="0" footer="0"/>
  <pageSetup paperSize="9" scale="75" fitToHeight="5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 ЗФ</vt:lpstr>
      <vt:lpstr>доходи СФ</vt:lpstr>
      <vt:lpstr>'доходи ЗФ'!Заголовки_для_печати</vt:lpstr>
      <vt:lpstr>'доходи СФ'!Заголовки_для_печати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2020-01-09T09:45:33Z</cp:lastPrinted>
  <dcterms:created xsi:type="dcterms:W3CDTF">2018-10-02T06:26:21Z</dcterms:created>
  <dcterms:modified xsi:type="dcterms:W3CDTF">2021-03-29T11:23:49Z</dcterms:modified>
</cp:coreProperties>
</file>