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3700" yWindow="120" windowWidth="23740" windowHeight="16720" tabRatio="500"/>
  </bookViews>
  <sheets>
    <sheet name="A" sheetId="1" r:id="rId1"/>
    <sheet name="B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H50" i="1"/>
  <c r="H45" i="1"/>
  <c r="H44" i="1"/>
  <c r="H43" i="1"/>
  <c r="C49" i="1"/>
  <c r="C48" i="1"/>
  <c r="C47" i="1"/>
  <c r="D48" i="1"/>
  <c r="D47" i="1"/>
  <c r="C46" i="1"/>
  <c r="B46" i="1"/>
  <c r="C45" i="1"/>
  <c r="B45" i="1"/>
  <c r="C44" i="1"/>
  <c r="B44" i="1"/>
  <c r="F43" i="1"/>
  <c r="E43" i="1"/>
  <c r="D43" i="1"/>
  <c r="C43" i="1"/>
  <c r="B43" i="1"/>
  <c r="A41" i="1"/>
  <c r="F42" i="1"/>
  <c r="E42" i="1"/>
  <c r="D42" i="1"/>
  <c r="C42" i="1"/>
  <c r="B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28" i="2"/>
  <c r="H11" i="2"/>
  <c r="E9" i="2"/>
  <c r="E8" i="2"/>
  <c r="D10" i="2"/>
  <c r="D2" i="2"/>
  <c r="D9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<sst xmlns="http://schemas.openxmlformats.org/spreadsheetml/2006/main" count="53" uniqueCount="43">
  <si>
    <t>miniquiz</t>
  </si>
  <si>
    <t>midtermexam</t>
  </si>
  <si>
    <t>平均</t>
    <rPh sb="0" eb="2">
      <t>ヘイキン</t>
    </rPh>
    <phoneticPr fontId="1"/>
  </si>
  <si>
    <t>メディアン</t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</si>
  <si>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</si>
  <si>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</si>
  <si>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Q1</t>
    <phoneticPr fontId="1"/>
  </si>
  <si>
    <t>Q3</t>
    <phoneticPr fontId="1"/>
  </si>
  <si>
    <t>四分偏差</t>
    <rPh sb="0" eb="1">
      <t>4</t>
    </rPh>
    <rPh sb="1" eb="2">
      <t>ブン</t>
    </rPh>
    <rPh sb="2" eb="4">
      <t>ヘンサ</t>
    </rPh>
    <phoneticPr fontId="1"/>
  </si>
  <si>
    <t>0 - 5</t>
    <phoneticPr fontId="1"/>
  </si>
  <si>
    <t>6 - 10</t>
    <phoneticPr fontId="1"/>
  </si>
  <si>
    <t>11 - 15</t>
    <phoneticPr fontId="1"/>
  </si>
  <si>
    <t>16 - 20</t>
    <phoneticPr fontId="1"/>
  </si>
  <si>
    <t>21 - 25</t>
    <phoneticPr fontId="1"/>
  </si>
  <si>
    <t>26 - 30</t>
    <phoneticPr fontId="1"/>
  </si>
  <si>
    <t>31 - 35</t>
    <phoneticPr fontId="1"/>
  </si>
  <si>
    <t>36 - 40</t>
    <phoneticPr fontId="1"/>
  </si>
  <si>
    <t>0 - 4</t>
    <phoneticPr fontId="1"/>
  </si>
  <si>
    <t>5 - 8</t>
    <phoneticPr fontId="1"/>
  </si>
  <si>
    <t>9 - 12</t>
    <phoneticPr fontId="1"/>
  </si>
  <si>
    <t>13 - 16</t>
    <phoneticPr fontId="1"/>
  </si>
  <si>
    <t>17 - 20</t>
    <phoneticPr fontId="1"/>
  </si>
  <si>
    <t>21 - 24</t>
    <phoneticPr fontId="1"/>
  </si>
  <si>
    <t>25 - 28</t>
    <phoneticPr fontId="1"/>
  </si>
  <si>
    <t>29 - 32</t>
    <phoneticPr fontId="1"/>
  </si>
  <si>
    <t>33 - 36</t>
    <phoneticPr fontId="1"/>
  </si>
  <si>
    <t>37 - 40</t>
    <phoneticPr fontId="1"/>
  </si>
  <si>
    <t>階級</t>
    <rPh sb="0" eb="2">
      <t>カイキュウ</t>
    </rPh>
    <phoneticPr fontId="1"/>
  </si>
  <si>
    <t>度数</t>
    <rPh sb="0" eb="2">
      <t>ドスウ</t>
    </rPh>
    <phoneticPr fontId="1"/>
  </si>
  <si>
    <t>（合計）</t>
    <rPh sb="1" eb="3">
      <t>ゴウケイ</t>
    </rPh>
    <phoneticPr fontId="1"/>
  </si>
  <si>
    <t>データ</t>
    <phoneticPr fontId="1"/>
  </si>
  <si>
    <t>（階級幅5でヒストグラムを作成）</t>
    <rPh sb="1" eb="4">
      <t>カイキュウハバ</t>
    </rPh>
    <rPh sb="13" eb="15">
      <t>サクセイ</t>
    </rPh>
    <phoneticPr fontId="1"/>
  </si>
  <si>
    <t>（階級幅4でヒストグラムを作成）</t>
    <rPh sb="1" eb="4">
      <t>カイキュウハバ</t>
    </rPh>
    <rPh sb="13" eb="15">
      <t>サクセイ</t>
    </rPh>
    <phoneticPr fontId="1"/>
  </si>
  <si>
    <t>データサイズ</t>
    <phoneticPr fontId="1"/>
  </si>
  <si>
    <t>x</t>
    <phoneticPr fontId="1"/>
  </si>
  <si>
    <t>y</t>
    <phoneticPr fontId="1"/>
  </si>
  <si>
    <t>x^2</t>
    <phoneticPr fontId="1"/>
  </si>
  <si>
    <t>y^2</t>
    <phoneticPr fontId="1"/>
  </si>
  <si>
    <t>xy</t>
    <phoneticPr fontId="1"/>
  </si>
  <si>
    <t>合計</t>
    <rPh sb="0" eb="2">
      <t>ゴウケイ</t>
    </rPh>
    <phoneticPr fontId="1"/>
  </si>
  <si>
    <t>サイズ</t>
    <phoneticPr fontId="1"/>
  </si>
  <si>
    <t>相関係数</t>
    <rPh sb="0" eb="4">
      <t>ソウカンケイスウ</t>
    </rPh>
    <phoneticPr fontId="1"/>
  </si>
  <si>
    <t>（Excel関数を使用）</t>
    <rPh sb="6" eb="8">
      <t>カンスウ</t>
    </rPh>
    <rPh sb="9" eb="1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</si>
</sst>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49" fontId="0" fillId="0" borderId="3" xfId="0" applyNumberFormat="1" applyBorder="1" applyAlignment="1">
      <alignment horizontal="center"/>
    </xf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5" xfId="0" applyBorder="1"/>
    <xf numFmtId="49" fontId="2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2" borderId="15" xfId="0" applyFill="1" applyBorder="1"/>
    <xf numFmtId="0" fontId="0" fillId="2" borderId="9" xfId="0" applyFill="1" applyBorder="1" applyAlignment="1">
      <alignment horizontal="center"/>
    </xf>
    <xf numFmtId="176" fontId="0" fillId="2" borderId="11" xfId="0" applyNumberFormat="1" applyFill="1" applyBorder="1"/>
    <xf numFmtId="176" fontId="0" fillId="2" borderId="13" xfId="0" applyNumberFormat="1" applyFill="1" applyBorder="1"/>
    <xf numFmtId="176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4" xfId="0" applyNumberFormat="1" applyBorder="1"/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6" fontId="0" fillId="3" borderId="4" xfId="0" applyNumberFormat="1" applyFill="1" applyBorder="1"/>
    <xf numFmtId="176" fontId="0" fillId="3" borderId="7" xfId="0" applyNumberFormat="1" applyFill="1" applyBorder="1"/>
    <xf numFmtId="0" fontId="0" fillId="3" borderId="6" xfId="0" applyFill="1" applyBorder="1"/>
    <xf numFmtId="176" fontId="0" fillId="2" borderId="4" xfId="0" applyNumberFormat="1" applyFill="1" applyBorder="1"/>
    <xf numFmtId="176" fontId="0" fillId="2" borderId="7" xfId="0" applyNumberFormat="1" applyFill="1" applyBorder="1"/>
    <xf numFmtId="0" fontId="0" fillId="0" borderId="6" xfId="0" applyFill="1" applyBorder="1" applyAlignment="1">
      <alignment horizontal="center"/>
    </xf>
    <xf numFmtId="176" fontId="0" fillId="2" borderId="6" xfId="0" applyNumberFormat="1" applyFill="1" applyBorder="1"/>
    <xf numFmtId="0" fontId="0" fillId="0" borderId="4" xfId="0" applyFill="1" applyBorder="1" applyAlignment="1">
      <alignment horizontal="center"/>
    </xf>
    <xf numFmtId="0" fontId="0" fillId="3" borderId="4" xfId="0" applyFill="1" applyBorder="1"/>
    <xf numFmtId="0" fontId="0" fillId="0" borderId="7" xfId="0" applyFill="1" applyBorder="1" applyAlignment="1">
      <alignment horizontal="center"/>
    </xf>
    <xf numFmtId="0" fontId="0" fillId="3" borderId="7" xfId="0" applyFill="1" applyBorder="1"/>
    <xf numFmtId="0" fontId="0" fillId="0" borderId="6" xfId="0" applyFill="1" applyBorder="1"/>
    <xf numFmtId="176" fontId="0" fillId="0" borderId="4" xfId="0" applyNumberFormat="1" applyFill="1" applyBorder="1"/>
    <xf numFmtId="176" fontId="0" fillId="2" borderId="1" xfId="0" applyNumberFormat="1" applyFill="1" applyBorder="1" applyAlignment="1">
      <alignment horizontal="right"/>
    </xf>
  </cellXfs>
  <cellStyles count="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A!$B$3:$B$41</c:f>
              <c:numCache>
                <c:formatCode>General</c:formatCode>
                <c:ptCount val="39"/>
                <c:pt idx="0">
                  <c:v>10.0</c:v>
                </c:pt>
                <c:pt idx="1">
                  <c:v>15.0</c:v>
                </c:pt>
                <c:pt idx="2">
                  <c:v>19.0</c:v>
                </c:pt>
                <c:pt idx="3">
                  <c:v>29.0</c:v>
                </c:pt>
                <c:pt idx="4">
                  <c:v>32.0</c:v>
                </c:pt>
                <c:pt idx="5">
                  <c:v>36.0</c:v>
                </c:pt>
                <c:pt idx="6">
                  <c:v>13.0</c:v>
                </c:pt>
                <c:pt idx="7">
                  <c:v>30.0</c:v>
                </c:pt>
                <c:pt idx="8">
                  <c:v>35.0</c:v>
                </c:pt>
                <c:pt idx="9">
                  <c:v>44.0</c:v>
                </c:pt>
                <c:pt idx="10">
                  <c:v>35.0</c:v>
                </c:pt>
                <c:pt idx="11">
                  <c:v>13.0</c:v>
                </c:pt>
                <c:pt idx="12">
                  <c:v>43.0</c:v>
                </c:pt>
                <c:pt idx="13">
                  <c:v>41.0</c:v>
                </c:pt>
                <c:pt idx="14">
                  <c:v>17.0</c:v>
                </c:pt>
                <c:pt idx="15">
                  <c:v>30.0</c:v>
                </c:pt>
                <c:pt idx="16">
                  <c:v>30.0</c:v>
                </c:pt>
                <c:pt idx="17">
                  <c:v>45.0</c:v>
                </c:pt>
                <c:pt idx="18">
                  <c:v>34.0</c:v>
                </c:pt>
                <c:pt idx="19">
                  <c:v>21.0</c:v>
                </c:pt>
                <c:pt idx="20">
                  <c:v>46.0</c:v>
                </c:pt>
                <c:pt idx="21">
                  <c:v>38.0</c:v>
                </c:pt>
                <c:pt idx="22">
                  <c:v>36.0</c:v>
                </c:pt>
                <c:pt idx="23">
                  <c:v>34.0</c:v>
                </c:pt>
                <c:pt idx="24">
                  <c:v>38.0</c:v>
                </c:pt>
                <c:pt idx="25">
                  <c:v>36.0</c:v>
                </c:pt>
                <c:pt idx="26">
                  <c:v>38.0</c:v>
                </c:pt>
                <c:pt idx="27">
                  <c:v>36.0</c:v>
                </c:pt>
                <c:pt idx="28">
                  <c:v>38.0</c:v>
                </c:pt>
                <c:pt idx="29">
                  <c:v>26.0</c:v>
                </c:pt>
                <c:pt idx="30">
                  <c:v>29.0</c:v>
                </c:pt>
                <c:pt idx="31">
                  <c:v>38.0</c:v>
                </c:pt>
                <c:pt idx="32">
                  <c:v>46.0</c:v>
                </c:pt>
                <c:pt idx="33">
                  <c:v>42.0</c:v>
                </c:pt>
                <c:pt idx="34">
                  <c:v>25.0</c:v>
                </c:pt>
                <c:pt idx="35">
                  <c:v>40.0</c:v>
                </c:pt>
                <c:pt idx="36">
                  <c:v>36.0</c:v>
                </c:pt>
                <c:pt idx="37">
                  <c:v>23.0</c:v>
                </c:pt>
                <c:pt idx="38">
                  <c:v>31.0</c:v>
                </c:pt>
              </c:numCache>
            </c:numRef>
          </c:xVal>
          <c:yVal>
            <c:numRef>
              <c:f>A!$C$3:$C$41</c:f>
              <c:numCache>
                <c:formatCode>General</c:formatCode>
                <c:ptCount val="39"/>
                <c:pt idx="0">
                  <c:v>3.0</c:v>
                </c:pt>
                <c:pt idx="1">
                  <c:v>8.0</c:v>
                </c:pt>
                <c:pt idx="2">
                  <c:v>9.0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22.0</c:v>
                </c:pt>
                <c:pt idx="30">
                  <c:v>22.0</c:v>
                </c:pt>
                <c:pt idx="31">
                  <c:v>22.0</c:v>
                </c:pt>
                <c:pt idx="32">
                  <c:v>24.0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26.0</c:v>
                </c:pt>
                <c:pt idx="37">
                  <c:v>31.0</c:v>
                </c:pt>
                <c:pt idx="38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88024"/>
        <c:axId val="2073625192"/>
      </c:scatterChart>
      <c:valAx>
        <c:axId val="207378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625192"/>
        <c:crosses val="autoZero"/>
        <c:crossBetween val="midCat"/>
      </c:valAx>
      <c:valAx>
        <c:axId val="207362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8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B!$G$3:$G$10</c:f>
              <c:strCache>
                <c:ptCount val="8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</c:strCache>
            </c:strRef>
          </c:cat>
          <c:val>
            <c:numRef>
              <c:f>B!$H$3:$H$10</c:f>
              <c:numCache>
                <c:formatCode>General</c:formatCode>
                <c:ptCount val="8"/>
                <c:pt idx="0">
                  <c:v>6.0</c:v>
                </c:pt>
                <c:pt idx="1">
                  <c:v>5.0</c:v>
                </c:pt>
                <c:pt idx="2">
                  <c:v>8.0</c:v>
                </c:pt>
                <c:pt idx="3">
                  <c:v>11.0</c:v>
                </c:pt>
                <c:pt idx="4">
                  <c:v>9.0</c:v>
                </c:pt>
                <c:pt idx="5">
                  <c:v>6.0</c:v>
                </c:pt>
                <c:pt idx="6">
                  <c:v>10.0</c:v>
                </c:pt>
                <c:pt idx="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04520"/>
        <c:axId val="2075207688"/>
      </c:barChart>
      <c:catAx>
        <c:axId val="2075204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075207688"/>
        <c:crosses val="autoZero"/>
        <c:auto val="1"/>
        <c:lblAlgn val="ctr"/>
        <c:lblOffset val="100"/>
        <c:noMultiLvlLbl val="0"/>
      </c:catAx>
      <c:valAx>
        <c:axId val="207520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B!$G$18:$G$27</c:f>
              <c:strCache>
                <c:ptCount val="10"/>
                <c:pt idx="0">
                  <c:v>0 - 4</c:v>
                </c:pt>
                <c:pt idx="1">
                  <c:v>5 - 8</c:v>
                </c:pt>
                <c:pt idx="2">
                  <c:v>9 - 12</c:v>
                </c:pt>
                <c:pt idx="3">
                  <c:v>13 - 16</c:v>
                </c:pt>
                <c:pt idx="4">
                  <c:v>17 - 20</c:v>
                </c:pt>
                <c:pt idx="5">
                  <c:v>21 - 24</c:v>
                </c:pt>
                <c:pt idx="6">
                  <c:v>25 - 28</c:v>
                </c:pt>
                <c:pt idx="7">
                  <c:v>29 - 32</c:v>
                </c:pt>
                <c:pt idx="8">
                  <c:v>33 - 36</c:v>
                </c:pt>
                <c:pt idx="9">
                  <c:v>37 - 40</c:v>
                </c:pt>
              </c:strCache>
            </c:strRef>
          </c:cat>
          <c:val>
            <c:numRef>
              <c:f>B!$H$18:$H$27</c:f>
              <c:numCache>
                <c:formatCode>General</c:formatCode>
                <c:ptCount val="10"/>
                <c:pt idx="0">
                  <c:v>6.0</c:v>
                </c:pt>
                <c:pt idx="1">
                  <c:v>4.0</c:v>
                </c:pt>
                <c:pt idx="2">
                  <c:v>4.0</c:v>
                </c:pt>
                <c:pt idx="3">
                  <c:v>9.0</c:v>
                </c:pt>
                <c:pt idx="4">
                  <c:v>7.0</c:v>
                </c:pt>
                <c:pt idx="5">
                  <c:v>6.0</c:v>
                </c:pt>
                <c:pt idx="6">
                  <c:v>5.0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63992"/>
        <c:axId val="2075267000"/>
      </c:barChart>
      <c:catAx>
        <c:axId val="2075263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075267000"/>
        <c:crosses val="autoZero"/>
        <c:auto val="1"/>
        <c:lblAlgn val="ctr"/>
        <c:lblOffset val="100"/>
        <c:noMultiLvlLbl val="0"/>
      </c:catAx>
      <c:valAx>
        <c:axId val="207526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6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69850</xdr:rowOff>
    </xdr:from>
    <xdr:to>
      <xdr:col>12</xdr:col>
      <xdr:colOff>44450</xdr:colOff>
      <xdr:row>14</xdr:row>
      <xdr:rowOff>69850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</xdr:row>
      <xdr:rowOff>139700</xdr:rowOff>
    </xdr:from>
    <xdr:to>
      <xdr:col>13</xdr:col>
      <xdr:colOff>127000</xdr:colOff>
      <xdr:row>13</xdr:row>
      <xdr:rowOff>139700</xdr:rowOff>
    </xdr:to>
    <xdr:graphicFrame macro="">
      <xdr:nvGraphicFramePr>
        <xdr:cNvPr id="1027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16</xdr:row>
      <xdr:rowOff>114300</xdr:rowOff>
    </xdr:from>
    <xdr:to>
      <xdr:col>13</xdr:col>
      <xdr:colOff>127000</xdr:colOff>
      <xdr:row>28</xdr:row>
      <xdr:rowOff>114300</xdr:rowOff>
    </xdr:to>
    <xdr:graphicFrame macro="">
      <xdr:nvGraphicFramePr>
        <xdr:cNvPr id="1028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L18" sqref="L18"/>
    </sheetView>
  </sheetViews>
  <sheetFormatPr baseColWidth="12" defaultRowHeight="18" x14ac:dyDescent="0"/>
  <cols>
    <col min="1" max="1" width="10.33203125" customWidth="1"/>
    <col min="2" max="6" width="11.83203125" customWidth="1"/>
    <col min="7" max="7" width="1.6640625" customWidth="1"/>
  </cols>
  <sheetData>
    <row r="1" spans="2:6">
      <c r="B1" s="2" t="s">
        <v>0</v>
      </c>
      <c r="C1" s="2" t="s">
        <v>1</v>
      </c>
    </row>
    <row r="2" spans="2:6" ht="19" thickBot="1">
      <c r="B2" s="24" t="s">
        <v>34</v>
      </c>
      <c r="C2" s="24" t="s">
        <v>35</v>
      </c>
      <c r="D2" s="24" t="s">
        <v>36</v>
      </c>
      <c r="E2" s="24" t="s">
        <v>37</v>
      </c>
      <c r="F2" s="24" t="s">
        <v>38</v>
      </c>
    </row>
    <row r="3" spans="2:6">
      <c r="B3">
        <v>10</v>
      </c>
      <c r="C3">
        <v>3</v>
      </c>
      <c r="D3">
        <f>B3^2</f>
        <v>100</v>
      </c>
      <c r="E3">
        <f>C3^2</f>
        <v>9</v>
      </c>
      <c r="F3">
        <f>B3*C3</f>
        <v>30</v>
      </c>
    </row>
    <row r="4" spans="2:6">
      <c r="B4">
        <v>15</v>
      </c>
      <c r="C4">
        <v>8</v>
      </c>
      <c r="D4">
        <f t="shared" ref="D4:D41" si="0">B4^2</f>
        <v>225</v>
      </c>
      <c r="E4">
        <f t="shared" ref="E4:E41" si="1">C4^2</f>
        <v>64</v>
      </c>
      <c r="F4">
        <f t="shared" ref="F4:F41" si="2">B4*C4</f>
        <v>120</v>
      </c>
    </row>
    <row r="5" spans="2:6">
      <c r="B5">
        <v>19</v>
      </c>
      <c r="C5">
        <v>9</v>
      </c>
      <c r="D5">
        <f t="shared" si="0"/>
        <v>361</v>
      </c>
      <c r="E5">
        <f t="shared" si="1"/>
        <v>81</v>
      </c>
      <c r="F5">
        <f t="shared" si="2"/>
        <v>171</v>
      </c>
    </row>
    <row r="6" spans="2:6">
      <c r="B6">
        <v>29</v>
      </c>
      <c r="C6">
        <v>13</v>
      </c>
      <c r="D6">
        <f t="shared" si="0"/>
        <v>841</v>
      </c>
      <c r="E6">
        <f t="shared" si="1"/>
        <v>169</v>
      </c>
      <c r="F6">
        <f t="shared" si="2"/>
        <v>377</v>
      </c>
    </row>
    <row r="7" spans="2:6">
      <c r="B7">
        <v>32</v>
      </c>
      <c r="C7">
        <v>13</v>
      </c>
      <c r="D7">
        <f t="shared" si="0"/>
        <v>1024</v>
      </c>
      <c r="E7">
        <f t="shared" si="1"/>
        <v>169</v>
      </c>
      <c r="F7">
        <f t="shared" si="2"/>
        <v>416</v>
      </c>
    </row>
    <row r="8" spans="2:6">
      <c r="B8">
        <v>36</v>
      </c>
      <c r="C8">
        <v>14</v>
      </c>
      <c r="D8">
        <f t="shared" si="0"/>
        <v>1296</v>
      </c>
      <c r="E8">
        <f t="shared" si="1"/>
        <v>196</v>
      </c>
      <c r="F8">
        <f t="shared" si="2"/>
        <v>504</v>
      </c>
    </row>
    <row r="9" spans="2:6">
      <c r="B9">
        <v>13</v>
      </c>
      <c r="C9">
        <v>15</v>
      </c>
      <c r="D9">
        <f t="shared" si="0"/>
        <v>169</v>
      </c>
      <c r="E9">
        <f t="shared" si="1"/>
        <v>225</v>
      </c>
      <c r="F9">
        <f t="shared" si="2"/>
        <v>195</v>
      </c>
    </row>
    <row r="10" spans="2:6">
      <c r="B10">
        <v>30</v>
      </c>
      <c r="C10">
        <v>16</v>
      </c>
      <c r="D10">
        <f t="shared" si="0"/>
        <v>900</v>
      </c>
      <c r="E10">
        <f t="shared" si="1"/>
        <v>256</v>
      </c>
      <c r="F10">
        <f t="shared" si="2"/>
        <v>480</v>
      </c>
    </row>
    <row r="11" spans="2:6">
      <c r="B11">
        <v>35</v>
      </c>
      <c r="C11">
        <v>16</v>
      </c>
      <c r="D11">
        <f t="shared" si="0"/>
        <v>1225</v>
      </c>
      <c r="E11">
        <f t="shared" si="1"/>
        <v>256</v>
      </c>
      <c r="F11">
        <f t="shared" si="2"/>
        <v>560</v>
      </c>
    </row>
    <row r="12" spans="2:6">
      <c r="B12">
        <v>44</v>
      </c>
      <c r="C12">
        <v>16</v>
      </c>
      <c r="D12">
        <f t="shared" si="0"/>
        <v>1936</v>
      </c>
      <c r="E12">
        <f t="shared" si="1"/>
        <v>256</v>
      </c>
      <c r="F12">
        <f t="shared" si="2"/>
        <v>704</v>
      </c>
    </row>
    <row r="13" spans="2:6">
      <c r="B13">
        <v>35</v>
      </c>
      <c r="C13">
        <v>16</v>
      </c>
      <c r="D13">
        <f t="shared" si="0"/>
        <v>1225</v>
      </c>
      <c r="E13">
        <f t="shared" si="1"/>
        <v>256</v>
      </c>
      <c r="F13">
        <f t="shared" si="2"/>
        <v>560</v>
      </c>
    </row>
    <row r="14" spans="2:6">
      <c r="B14">
        <v>13</v>
      </c>
      <c r="C14">
        <v>16</v>
      </c>
      <c r="D14">
        <f t="shared" si="0"/>
        <v>169</v>
      </c>
      <c r="E14">
        <f t="shared" si="1"/>
        <v>256</v>
      </c>
      <c r="F14">
        <f t="shared" si="2"/>
        <v>208</v>
      </c>
    </row>
    <row r="15" spans="2:6">
      <c r="B15">
        <v>43</v>
      </c>
      <c r="C15">
        <v>17</v>
      </c>
      <c r="D15">
        <f t="shared" si="0"/>
        <v>1849</v>
      </c>
      <c r="E15">
        <f t="shared" si="1"/>
        <v>289</v>
      </c>
      <c r="F15">
        <f t="shared" si="2"/>
        <v>731</v>
      </c>
    </row>
    <row r="16" spans="2:6">
      <c r="B16">
        <v>41</v>
      </c>
      <c r="C16">
        <v>17</v>
      </c>
      <c r="D16">
        <f t="shared" si="0"/>
        <v>1681</v>
      </c>
      <c r="E16">
        <f t="shared" si="1"/>
        <v>289</v>
      </c>
      <c r="F16">
        <f t="shared" si="2"/>
        <v>697</v>
      </c>
    </row>
    <row r="17" spans="2:6">
      <c r="B17">
        <v>17</v>
      </c>
      <c r="C17">
        <v>17</v>
      </c>
      <c r="D17">
        <f t="shared" si="0"/>
        <v>289</v>
      </c>
      <c r="E17">
        <f t="shared" si="1"/>
        <v>289</v>
      </c>
      <c r="F17">
        <f t="shared" si="2"/>
        <v>289</v>
      </c>
    </row>
    <row r="18" spans="2:6">
      <c r="B18">
        <v>30</v>
      </c>
      <c r="C18">
        <v>17</v>
      </c>
      <c r="D18">
        <f t="shared" si="0"/>
        <v>900</v>
      </c>
      <c r="E18">
        <f t="shared" si="1"/>
        <v>289</v>
      </c>
      <c r="F18">
        <f t="shared" si="2"/>
        <v>510</v>
      </c>
    </row>
    <row r="19" spans="2:6">
      <c r="B19">
        <v>30</v>
      </c>
      <c r="C19">
        <v>18</v>
      </c>
      <c r="D19">
        <f t="shared" si="0"/>
        <v>900</v>
      </c>
      <c r="E19">
        <f t="shared" si="1"/>
        <v>324</v>
      </c>
      <c r="F19">
        <f t="shared" si="2"/>
        <v>540</v>
      </c>
    </row>
    <row r="20" spans="2:6">
      <c r="B20">
        <v>45</v>
      </c>
      <c r="C20">
        <v>18</v>
      </c>
      <c r="D20">
        <f t="shared" si="0"/>
        <v>2025</v>
      </c>
      <c r="E20">
        <f t="shared" si="1"/>
        <v>324</v>
      </c>
      <c r="F20">
        <f t="shared" si="2"/>
        <v>810</v>
      </c>
    </row>
    <row r="21" spans="2:6">
      <c r="B21">
        <v>34</v>
      </c>
      <c r="C21">
        <v>18</v>
      </c>
      <c r="D21">
        <f t="shared" si="0"/>
        <v>1156</v>
      </c>
      <c r="E21">
        <f t="shared" si="1"/>
        <v>324</v>
      </c>
      <c r="F21">
        <f t="shared" si="2"/>
        <v>612</v>
      </c>
    </row>
    <row r="22" spans="2:6">
      <c r="B22">
        <v>21</v>
      </c>
      <c r="C22">
        <v>19</v>
      </c>
      <c r="D22">
        <f t="shared" si="0"/>
        <v>441</v>
      </c>
      <c r="E22">
        <f t="shared" si="1"/>
        <v>361</v>
      </c>
      <c r="F22">
        <f t="shared" si="2"/>
        <v>399</v>
      </c>
    </row>
    <row r="23" spans="2:6">
      <c r="B23">
        <v>46</v>
      </c>
      <c r="C23">
        <v>19</v>
      </c>
      <c r="D23">
        <f t="shared" si="0"/>
        <v>2116</v>
      </c>
      <c r="E23">
        <f t="shared" si="1"/>
        <v>361</v>
      </c>
      <c r="F23">
        <f t="shared" si="2"/>
        <v>874</v>
      </c>
    </row>
    <row r="24" spans="2:6">
      <c r="B24">
        <v>38</v>
      </c>
      <c r="C24">
        <v>19</v>
      </c>
      <c r="D24">
        <f t="shared" si="0"/>
        <v>1444</v>
      </c>
      <c r="E24">
        <f t="shared" si="1"/>
        <v>361</v>
      </c>
      <c r="F24">
        <f t="shared" si="2"/>
        <v>722</v>
      </c>
    </row>
    <row r="25" spans="2:6">
      <c r="B25">
        <v>36</v>
      </c>
      <c r="C25">
        <v>19</v>
      </c>
      <c r="D25">
        <f t="shared" si="0"/>
        <v>1296</v>
      </c>
      <c r="E25">
        <f t="shared" si="1"/>
        <v>361</v>
      </c>
      <c r="F25">
        <f t="shared" si="2"/>
        <v>684</v>
      </c>
    </row>
    <row r="26" spans="2:6">
      <c r="B26">
        <v>34</v>
      </c>
      <c r="C26">
        <v>20</v>
      </c>
      <c r="D26">
        <f t="shared" si="0"/>
        <v>1156</v>
      </c>
      <c r="E26">
        <f t="shared" si="1"/>
        <v>400</v>
      </c>
      <c r="F26">
        <f t="shared" si="2"/>
        <v>680</v>
      </c>
    </row>
    <row r="27" spans="2:6">
      <c r="B27">
        <v>38</v>
      </c>
      <c r="C27">
        <v>20</v>
      </c>
      <c r="D27">
        <f t="shared" si="0"/>
        <v>1444</v>
      </c>
      <c r="E27">
        <f t="shared" si="1"/>
        <v>400</v>
      </c>
      <c r="F27">
        <f t="shared" si="2"/>
        <v>760</v>
      </c>
    </row>
    <row r="28" spans="2:6">
      <c r="B28">
        <v>36</v>
      </c>
      <c r="C28">
        <v>20</v>
      </c>
      <c r="D28">
        <f t="shared" si="0"/>
        <v>1296</v>
      </c>
      <c r="E28">
        <f t="shared" si="1"/>
        <v>400</v>
      </c>
      <c r="F28">
        <f t="shared" si="2"/>
        <v>720</v>
      </c>
    </row>
    <row r="29" spans="2:6">
      <c r="B29">
        <v>38</v>
      </c>
      <c r="C29">
        <v>21</v>
      </c>
      <c r="D29">
        <f t="shared" si="0"/>
        <v>1444</v>
      </c>
      <c r="E29">
        <f t="shared" si="1"/>
        <v>441</v>
      </c>
      <c r="F29">
        <f t="shared" si="2"/>
        <v>798</v>
      </c>
    </row>
    <row r="30" spans="2:6">
      <c r="B30">
        <v>36</v>
      </c>
      <c r="C30">
        <v>21</v>
      </c>
      <c r="D30">
        <f t="shared" si="0"/>
        <v>1296</v>
      </c>
      <c r="E30">
        <f t="shared" si="1"/>
        <v>441</v>
      </c>
      <c r="F30">
        <f t="shared" si="2"/>
        <v>756</v>
      </c>
    </row>
    <row r="31" spans="2:6">
      <c r="B31">
        <v>38</v>
      </c>
      <c r="C31">
        <v>21</v>
      </c>
      <c r="D31">
        <f t="shared" si="0"/>
        <v>1444</v>
      </c>
      <c r="E31">
        <f t="shared" si="1"/>
        <v>441</v>
      </c>
      <c r="F31">
        <f t="shared" si="2"/>
        <v>798</v>
      </c>
    </row>
    <row r="32" spans="2:6">
      <c r="B32">
        <v>26</v>
      </c>
      <c r="C32">
        <v>22</v>
      </c>
      <c r="D32">
        <f t="shared" si="0"/>
        <v>676</v>
      </c>
      <c r="E32">
        <f t="shared" si="1"/>
        <v>484</v>
      </c>
      <c r="F32">
        <f t="shared" si="2"/>
        <v>572</v>
      </c>
    </row>
    <row r="33" spans="1:8">
      <c r="B33">
        <v>29</v>
      </c>
      <c r="C33">
        <v>22</v>
      </c>
      <c r="D33">
        <f t="shared" si="0"/>
        <v>841</v>
      </c>
      <c r="E33">
        <f t="shared" si="1"/>
        <v>484</v>
      </c>
      <c r="F33">
        <f t="shared" si="2"/>
        <v>638</v>
      </c>
    </row>
    <row r="34" spans="1:8">
      <c r="B34">
        <v>38</v>
      </c>
      <c r="C34">
        <v>22</v>
      </c>
      <c r="D34">
        <f t="shared" si="0"/>
        <v>1444</v>
      </c>
      <c r="E34">
        <f t="shared" si="1"/>
        <v>484</v>
      </c>
      <c r="F34">
        <f t="shared" si="2"/>
        <v>836</v>
      </c>
    </row>
    <row r="35" spans="1:8">
      <c r="B35">
        <v>46</v>
      </c>
      <c r="C35">
        <v>24</v>
      </c>
      <c r="D35">
        <f t="shared" si="0"/>
        <v>2116</v>
      </c>
      <c r="E35">
        <f t="shared" si="1"/>
        <v>576</v>
      </c>
      <c r="F35">
        <f t="shared" si="2"/>
        <v>1104</v>
      </c>
    </row>
    <row r="36" spans="1:8">
      <c r="B36">
        <v>42</v>
      </c>
      <c r="C36">
        <v>25</v>
      </c>
      <c r="D36">
        <f t="shared" si="0"/>
        <v>1764</v>
      </c>
      <c r="E36">
        <f t="shared" si="1"/>
        <v>625</v>
      </c>
      <c r="F36">
        <f t="shared" si="2"/>
        <v>1050</v>
      </c>
    </row>
    <row r="37" spans="1:8">
      <c r="B37">
        <v>25</v>
      </c>
      <c r="C37">
        <v>25</v>
      </c>
      <c r="D37">
        <f t="shared" si="0"/>
        <v>625</v>
      </c>
      <c r="E37">
        <f t="shared" si="1"/>
        <v>625</v>
      </c>
      <c r="F37">
        <f t="shared" si="2"/>
        <v>625</v>
      </c>
    </row>
    <row r="38" spans="1:8">
      <c r="B38">
        <v>40</v>
      </c>
      <c r="C38">
        <v>25</v>
      </c>
      <c r="D38">
        <f t="shared" si="0"/>
        <v>1600</v>
      </c>
      <c r="E38">
        <f t="shared" si="1"/>
        <v>625</v>
      </c>
      <c r="F38">
        <f t="shared" si="2"/>
        <v>1000</v>
      </c>
    </row>
    <row r="39" spans="1:8">
      <c r="B39">
        <v>36</v>
      </c>
      <c r="C39">
        <v>26</v>
      </c>
      <c r="D39">
        <f t="shared" si="0"/>
        <v>1296</v>
      </c>
      <c r="E39">
        <f t="shared" si="1"/>
        <v>676</v>
      </c>
      <c r="F39">
        <f t="shared" si="2"/>
        <v>936</v>
      </c>
    </row>
    <row r="40" spans="1:8">
      <c r="A40" s="2" t="s">
        <v>40</v>
      </c>
      <c r="B40">
        <v>23</v>
      </c>
      <c r="C40">
        <v>31</v>
      </c>
      <c r="D40">
        <f t="shared" si="0"/>
        <v>529</v>
      </c>
      <c r="E40">
        <f t="shared" si="1"/>
        <v>961</v>
      </c>
      <c r="F40">
        <f t="shared" si="2"/>
        <v>713</v>
      </c>
    </row>
    <row r="41" spans="1:8" ht="19" thickBot="1">
      <c r="A41" s="24">
        <f>COUNT(B3:B41)</f>
        <v>39</v>
      </c>
      <c r="B41" s="6">
        <v>31</v>
      </c>
      <c r="C41" s="6">
        <v>34</v>
      </c>
      <c r="D41" s="6">
        <f t="shared" si="0"/>
        <v>961</v>
      </c>
      <c r="E41" s="6">
        <f t="shared" si="1"/>
        <v>1156</v>
      </c>
      <c r="F41" s="6">
        <f t="shared" si="2"/>
        <v>1054</v>
      </c>
    </row>
    <row r="42" spans="1:8">
      <c r="A42" s="25" t="s">
        <v>39</v>
      </c>
      <c r="B42" s="32">
        <f>SUM(B3:B41)</f>
        <v>1248</v>
      </c>
      <c r="C42" s="32">
        <f>SUM(C3:C41)</f>
        <v>732</v>
      </c>
      <c r="D42" s="41">
        <f>SUM(D3:D41)</f>
        <v>43500</v>
      </c>
      <c r="E42" s="41">
        <f>SUM(E3:E41)</f>
        <v>14984</v>
      </c>
      <c r="F42" s="41">
        <f>SUM(F3:F41)</f>
        <v>24233</v>
      </c>
      <c r="H42" s="14" t="s">
        <v>42</v>
      </c>
    </row>
    <row r="43" spans="1:8">
      <c r="A43" s="26" t="s">
        <v>2</v>
      </c>
      <c r="B43" s="30">
        <f>B42/A41</f>
        <v>32</v>
      </c>
      <c r="C43" s="33">
        <f>C42/A41</f>
        <v>18.76923076923077</v>
      </c>
      <c r="D43" s="42">
        <f>D42/A41</f>
        <v>1115.3846153846155</v>
      </c>
      <c r="E43" s="42">
        <f>E42/A41</f>
        <v>384.20512820512823</v>
      </c>
      <c r="F43" s="42">
        <f>F42/A41</f>
        <v>621.35897435897436</v>
      </c>
      <c r="H43" s="23">
        <f>AVERAGE(C3:C41)</f>
        <v>18.76923076923077</v>
      </c>
    </row>
    <row r="44" spans="1:8">
      <c r="A44" s="26" t="s">
        <v>4</v>
      </c>
      <c r="B44" s="30">
        <f>D43-B43^2</f>
        <v>91.384615384615472</v>
      </c>
      <c r="C44" s="33">
        <f>E43-C43^2</f>
        <v>31.921104536489167</v>
      </c>
      <c r="D44" s="30"/>
      <c r="E44" s="30"/>
      <c r="F44" s="30"/>
      <c r="H44" s="23">
        <f>VARP(C3:C41)</f>
        <v>31.921104536489153</v>
      </c>
    </row>
    <row r="45" spans="1:8" ht="19" thickBot="1">
      <c r="A45" s="28" t="s">
        <v>5</v>
      </c>
      <c r="B45" s="31">
        <f>SQRT(B44)</f>
        <v>9.5595300817883029</v>
      </c>
      <c r="C45" s="34">
        <f>SQRT(C44)</f>
        <v>5.6498765063042899</v>
      </c>
      <c r="D45" s="31"/>
      <c r="E45" s="31"/>
      <c r="F45" s="31"/>
      <c r="H45" s="23">
        <f>STDEVP(C3:C41)</f>
        <v>5.6498765063042882</v>
      </c>
    </row>
    <row r="46" spans="1:8">
      <c r="A46" s="35" t="s">
        <v>3</v>
      </c>
      <c r="B46" s="32">
        <f>MEDIAN(B3:B41)</f>
        <v>35</v>
      </c>
      <c r="C46" s="36">
        <f>MEDIAN(C3:C41)</f>
        <v>19</v>
      </c>
      <c r="D46" s="32"/>
      <c r="E46" s="32"/>
      <c r="F46" s="32"/>
      <c r="H46" s="1"/>
    </row>
    <row r="47" spans="1:8">
      <c r="A47" s="37" t="s">
        <v>6</v>
      </c>
      <c r="B47" s="38"/>
      <c r="C47" s="27">
        <f>(3*C12+C13)/4</f>
        <v>16</v>
      </c>
      <c r="D47" s="10">
        <f>0.5+A41/4</f>
        <v>10.25</v>
      </c>
      <c r="E47" s="38"/>
      <c r="F47" s="38"/>
      <c r="H47" s="1"/>
    </row>
    <row r="48" spans="1:8">
      <c r="A48" s="37" t="s">
        <v>7</v>
      </c>
      <c r="B48" s="38"/>
      <c r="C48" s="27">
        <f>(C31+3*C32)/4</f>
        <v>21.75</v>
      </c>
      <c r="D48" s="10">
        <f>0.5+3*A41/4</f>
        <v>29.75</v>
      </c>
      <c r="E48" s="38"/>
      <c r="F48" s="38"/>
      <c r="H48" s="1"/>
    </row>
    <row r="49" spans="1:8" ht="19" thickBot="1">
      <c r="A49" s="39" t="s">
        <v>8</v>
      </c>
      <c r="B49" s="40"/>
      <c r="C49" s="34">
        <f>(C48-C47)/2</f>
        <v>2.875</v>
      </c>
      <c r="D49" s="40"/>
      <c r="E49" s="40"/>
      <c r="F49" s="40"/>
      <c r="H49" s="1"/>
    </row>
    <row r="50" spans="1:8">
      <c r="A50" s="29" t="s">
        <v>41</v>
      </c>
      <c r="B50" s="43">
        <f>(F43-B43*C43)/(B45*C45)</f>
        <v>0.38406825763620273</v>
      </c>
      <c r="C50" s="43"/>
      <c r="H50" s="23">
        <f>CORREL(B3:B41,C3:C41)</f>
        <v>0.38406825763620323</v>
      </c>
    </row>
  </sheetData>
  <mergeCells count="1">
    <mergeCell ref="B50:C5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C35" sqref="C35"/>
    </sheetView>
  </sheetViews>
  <sheetFormatPr baseColWidth="12" defaultRowHeight="18" x14ac:dyDescent="0"/>
  <cols>
    <col min="1" max="1" width="7.33203125" customWidth="1"/>
    <col min="2" max="2" width="4.5" customWidth="1"/>
    <col min="3" max="3" width="12.83203125" customWidth="1"/>
    <col min="4" max="4" width="7.5" customWidth="1"/>
    <col min="5" max="5" width="5.1640625" customWidth="1"/>
    <col min="6" max="6" width="2.83203125" customWidth="1"/>
    <col min="7" max="7" width="9.6640625" customWidth="1"/>
    <col min="8" max="8" width="7" customWidth="1"/>
  </cols>
  <sheetData>
    <row r="1" spans="1:8" ht="19" thickBot="1">
      <c r="A1" s="2" t="s">
        <v>30</v>
      </c>
      <c r="G1" t="s">
        <v>31</v>
      </c>
    </row>
    <row r="2" spans="1:8">
      <c r="A2" s="3">
        <v>0</v>
      </c>
      <c r="C2" s="15" t="s">
        <v>33</v>
      </c>
      <c r="D2" s="20">
        <f>COUNT(A2:A60)</f>
        <v>59</v>
      </c>
      <c r="G2" s="4" t="s">
        <v>27</v>
      </c>
      <c r="H2" s="4" t="s">
        <v>28</v>
      </c>
    </row>
    <row r="3" spans="1:8">
      <c r="A3" s="3">
        <v>0</v>
      </c>
      <c r="C3" s="16" t="s">
        <v>2</v>
      </c>
      <c r="D3" s="21">
        <f>AVERAGE(A2:A60)</f>
        <v>20.525423728813561</v>
      </c>
      <c r="G3" s="7" t="s">
        <v>9</v>
      </c>
      <c r="H3" s="8">
        <v>6</v>
      </c>
    </row>
    <row r="4" spans="1:8">
      <c r="A4" s="3">
        <v>2</v>
      </c>
      <c r="C4" s="16" t="s">
        <v>3</v>
      </c>
      <c r="D4" s="21">
        <f>MEDIAN(A2:A60)</f>
        <v>20</v>
      </c>
      <c r="G4" s="9" t="s">
        <v>10</v>
      </c>
      <c r="H4" s="10">
        <v>5</v>
      </c>
    </row>
    <row r="5" spans="1:8">
      <c r="A5" s="3">
        <v>4</v>
      </c>
      <c r="C5" s="16" t="s">
        <v>4</v>
      </c>
      <c r="D5" s="21">
        <f>VARP(A2:A60)</f>
        <v>114.79172651536915</v>
      </c>
      <c r="G5" s="9" t="s">
        <v>11</v>
      </c>
      <c r="H5" s="10">
        <v>8</v>
      </c>
    </row>
    <row r="6" spans="1:8">
      <c r="A6" s="3">
        <v>4</v>
      </c>
      <c r="C6" s="17" t="s">
        <v>5</v>
      </c>
      <c r="D6" s="22">
        <f>STDEVP(A2:A60)</f>
        <v>10.714090092740921</v>
      </c>
      <c r="G6" s="9" t="s">
        <v>12</v>
      </c>
      <c r="H6" s="10">
        <v>11</v>
      </c>
    </row>
    <row r="7" spans="1:8">
      <c r="A7" s="3">
        <v>4</v>
      </c>
      <c r="G7" s="9" t="s">
        <v>13</v>
      </c>
      <c r="H7" s="10">
        <v>9</v>
      </c>
    </row>
    <row r="8" spans="1:8">
      <c r="A8" s="3">
        <v>6</v>
      </c>
      <c r="C8" t="s">
        <v>6</v>
      </c>
      <c r="D8">
        <f>0.5+D2/4</f>
        <v>15.25</v>
      </c>
      <c r="E8">
        <f>(A16*3+A17)/4</f>
        <v>13</v>
      </c>
      <c r="G8" s="9" t="s">
        <v>14</v>
      </c>
      <c r="H8" s="10">
        <v>6</v>
      </c>
    </row>
    <row r="9" spans="1:8">
      <c r="A9" s="3">
        <v>6</v>
      </c>
      <c r="C9" t="s">
        <v>7</v>
      </c>
      <c r="D9">
        <f>0.5+3*D2/4</f>
        <v>44.75</v>
      </c>
      <c r="E9">
        <f>(A45*3+A46)/4</f>
        <v>30</v>
      </c>
      <c r="G9" s="9" t="s">
        <v>15</v>
      </c>
      <c r="H9" s="10">
        <v>10</v>
      </c>
    </row>
    <row r="10" spans="1:8">
      <c r="A10" s="3">
        <v>6</v>
      </c>
      <c r="C10" s="18" t="s">
        <v>8</v>
      </c>
      <c r="D10" s="19">
        <f>(E9-E8)/2</f>
        <v>8.5</v>
      </c>
      <c r="G10" s="11" t="s">
        <v>16</v>
      </c>
      <c r="H10" s="12">
        <v>4</v>
      </c>
    </row>
    <row r="11" spans="1:8" ht="19" thickBot="1">
      <c r="A11" s="3">
        <v>8</v>
      </c>
      <c r="G11" s="5" t="s">
        <v>29</v>
      </c>
      <c r="H11" s="6">
        <f>SUM(H3:H10)</f>
        <v>59</v>
      </c>
    </row>
    <row r="12" spans="1:8">
      <c r="A12" s="3">
        <v>10</v>
      </c>
    </row>
    <row r="13" spans="1:8">
      <c r="A13" s="3">
        <v>11</v>
      </c>
    </row>
    <row r="14" spans="1:8">
      <c r="A14" s="3">
        <v>11</v>
      </c>
    </row>
    <row r="15" spans="1:8">
      <c r="A15" s="3">
        <v>11</v>
      </c>
    </row>
    <row r="16" spans="1:8" ht="19" thickBot="1">
      <c r="A16" s="3">
        <v>13</v>
      </c>
      <c r="G16" t="s">
        <v>32</v>
      </c>
    </row>
    <row r="17" spans="1:8">
      <c r="A17" s="3">
        <v>13</v>
      </c>
      <c r="G17" s="4" t="s">
        <v>27</v>
      </c>
      <c r="H17" s="4" t="s">
        <v>28</v>
      </c>
    </row>
    <row r="18" spans="1:8">
      <c r="A18" s="3">
        <v>14</v>
      </c>
      <c r="G18" s="7" t="s">
        <v>17</v>
      </c>
      <c r="H18" s="8">
        <v>6</v>
      </c>
    </row>
    <row r="19" spans="1:8">
      <c r="A19" s="3">
        <v>14</v>
      </c>
      <c r="G19" s="9" t="s">
        <v>18</v>
      </c>
      <c r="H19" s="10">
        <v>4</v>
      </c>
    </row>
    <row r="20" spans="1:8">
      <c r="A20" s="3">
        <v>15</v>
      </c>
      <c r="G20" s="9" t="s">
        <v>19</v>
      </c>
      <c r="H20" s="10">
        <v>4</v>
      </c>
    </row>
    <row r="21" spans="1:8">
      <c r="A21" s="3">
        <v>16</v>
      </c>
      <c r="G21" s="9" t="s">
        <v>20</v>
      </c>
      <c r="H21" s="10">
        <v>9</v>
      </c>
    </row>
    <row r="22" spans="1:8">
      <c r="A22" s="3">
        <v>16</v>
      </c>
      <c r="G22" s="9" t="s">
        <v>21</v>
      </c>
      <c r="H22" s="10">
        <v>7</v>
      </c>
    </row>
    <row r="23" spans="1:8">
      <c r="A23" s="3">
        <v>16</v>
      </c>
      <c r="G23" s="9" t="s">
        <v>22</v>
      </c>
      <c r="H23" s="10">
        <v>6</v>
      </c>
    </row>
    <row r="24" spans="1:8">
      <c r="A24" s="3">
        <v>16</v>
      </c>
      <c r="G24" s="9" t="s">
        <v>23</v>
      </c>
      <c r="H24" s="10">
        <v>5</v>
      </c>
    </row>
    <row r="25" spans="1:8">
      <c r="A25" s="3">
        <v>17</v>
      </c>
      <c r="G25" s="9" t="s">
        <v>24</v>
      </c>
      <c r="H25" s="10">
        <v>9</v>
      </c>
    </row>
    <row r="26" spans="1:8">
      <c r="A26" s="3">
        <v>17</v>
      </c>
      <c r="G26" s="9" t="s">
        <v>25</v>
      </c>
      <c r="H26" s="10">
        <v>6</v>
      </c>
    </row>
    <row r="27" spans="1:8">
      <c r="A27" s="3">
        <v>18</v>
      </c>
      <c r="G27" s="13" t="s">
        <v>26</v>
      </c>
      <c r="H27" s="12">
        <v>3</v>
      </c>
    </row>
    <row r="28" spans="1:8" ht="19" thickBot="1">
      <c r="A28" s="3">
        <v>19</v>
      </c>
      <c r="G28" s="5" t="s">
        <v>29</v>
      </c>
      <c r="H28" s="6">
        <f>SUM(H18:H27)</f>
        <v>59</v>
      </c>
    </row>
    <row r="29" spans="1:8">
      <c r="A29" s="3">
        <v>19</v>
      </c>
    </row>
    <row r="30" spans="1:8">
      <c r="A30" s="3">
        <v>20</v>
      </c>
    </row>
    <row r="31" spans="1:8">
      <c r="A31" s="3">
        <v>20</v>
      </c>
    </row>
    <row r="32" spans="1:8">
      <c r="A32" s="3">
        <v>21</v>
      </c>
    </row>
    <row r="33" spans="1:1">
      <c r="A33" s="3">
        <v>23</v>
      </c>
    </row>
    <row r="34" spans="1:1">
      <c r="A34" s="3">
        <v>23</v>
      </c>
    </row>
    <row r="35" spans="1:1">
      <c r="A35" s="3">
        <v>24</v>
      </c>
    </row>
    <row r="36" spans="1:1">
      <c r="A36" s="3">
        <v>24</v>
      </c>
    </row>
    <row r="37" spans="1:1">
      <c r="A37" s="3">
        <v>24</v>
      </c>
    </row>
    <row r="38" spans="1:1">
      <c r="A38" s="3">
        <v>25</v>
      </c>
    </row>
    <row r="39" spans="1:1">
      <c r="A39" s="3">
        <v>25</v>
      </c>
    </row>
    <row r="40" spans="1:1">
      <c r="A40" s="3">
        <v>25</v>
      </c>
    </row>
    <row r="41" spans="1:1">
      <c r="A41" s="3">
        <v>27</v>
      </c>
    </row>
    <row r="42" spans="1:1">
      <c r="A42" s="3">
        <v>28</v>
      </c>
    </row>
    <row r="43" spans="1:1">
      <c r="A43" s="3">
        <v>30</v>
      </c>
    </row>
    <row r="44" spans="1:1">
      <c r="A44" s="3">
        <v>30</v>
      </c>
    </row>
    <row r="45" spans="1:1">
      <c r="A45" s="3">
        <v>30</v>
      </c>
    </row>
    <row r="46" spans="1:1">
      <c r="A46" s="3">
        <v>30</v>
      </c>
    </row>
    <row r="47" spans="1:1">
      <c r="A47" s="3">
        <v>31</v>
      </c>
    </row>
    <row r="48" spans="1:1">
      <c r="A48" s="3">
        <v>31</v>
      </c>
    </row>
    <row r="49" spans="1:1">
      <c r="A49" s="3">
        <v>31</v>
      </c>
    </row>
    <row r="50" spans="1:1">
      <c r="A50" s="3">
        <v>31</v>
      </c>
    </row>
    <row r="51" spans="1:1">
      <c r="A51" s="3">
        <v>31</v>
      </c>
    </row>
    <row r="52" spans="1:1">
      <c r="A52" s="3">
        <v>33</v>
      </c>
    </row>
    <row r="53" spans="1:1">
      <c r="A53" s="3">
        <v>33</v>
      </c>
    </row>
    <row r="54" spans="1:1">
      <c r="A54" s="3">
        <v>33</v>
      </c>
    </row>
    <row r="55" spans="1:1">
      <c r="A55" s="3">
        <v>34</v>
      </c>
    </row>
    <row r="56" spans="1:1">
      <c r="A56" s="3">
        <v>34</v>
      </c>
    </row>
    <row r="57" spans="1:1">
      <c r="A57" s="3">
        <v>36</v>
      </c>
    </row>
    <row r="58" spans="1:1">
      <c r="A58" s="3">
        <v>38</v>
      </c>
    </row>
    <row r="59" spans="1:1">
      <c r="A59" s="3">
        <v>40</v>
      </c>
    </row>
    <row r="60" spans="1:1">
      <c r="A60" s="3">
        <v>40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弘康</dc:creator>
  <cp:lastModifiedBy>佐藤 弘康</cp:lastModifiedBy>
  <dcterms:created xsi:type="dcterms:W3CDTF">2013-11-22T04:55:47Z</dcterms:created>
  <dcterms:modified xsi:type="dcterms:W3CDTF">2013-11-23T07:51:46Z</dcterms:modified>
</cp:coreProperties>
</file>