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beb71bdd98291c/Documents/Miscellaneous/Fantasy/"/>
    </mc:Choice>
  </mc:AlternateContent>
  <xr:revisionPtr revIDLastSave="793" documentId="11_54BB6797DA8FEC74FE0951CCEF9BC83AD828866C" xr6:coauthVersionLast="47" xr6:coauthVersionMax="47" xr10:uidLastSave="{71BAAAEE-AEED-4920-9686-9EECBD530407}"/>
  <bookViews>
    <workbookView xWindow="28680" yWindow="-120" windowWidth="29040" windowHeight="16440" firstSheet="4" activeTab="9" xr2:uid="{00000000-000D-0000-FFFF-FFFF00000000}"/>
    <workbookView xWindow="28680" yWindow="-120" windowWidth="29040" windowHeight="16440" xr2:uid="{DAAF8DF3-7A86-4DBC-B9C5-B92A3DA40FED}"/>
  </bookViews>
  <sheets>
    <sheet name="Sheet1" sheetId="1" r:id="rId1"/>
    <sheet name="Sheet1 (2)" sheetId="6" r:id="rId2"/>
    <sheet name="Sheet2" sheetId="2" r:id="rId3"/>
    <sheet name="Sheet2 (2) MAIN" sheetId="4" r:id="rId4"/>
    <sheet name="Sheet3 Sec" sheetId="3" r:id="rId5"/>
    <sheet name="Sheet5" sheetId="5" r:id="rId6"/>
    <sheet name="Sheet6" sheetId="11" r:id="rId7"/>
    <sheet name="Sheet8" sheetId="8" r:id="rId8"/>
    <sheet name="MBBrown" sheetId="10" r:id="rId9"/>
    <sheet name="Tactician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0" l="1"/>
  <c r="M10" i="11"/>
  <c r="M10" i="5"/>
  <c r="L10" i="4"/>
  <c r="L10" i="5"/>
  <c r="L10" i="11"/>
  <c r="L10" i="2"/>
  <c r="L10" i="12"/>
  <c r="L10" i="10"/>
  <c r="L23" i="6"/>
  <c r="M23" i="6"/>
  <c r="N23" i="6"/>
  <c r="L21" i="6"/>
  <c r="L16" i="6"/>
  <c r="L18" i="6"/>
  <c r="L35" i="6"/>
  <c r="L12" i="6"/>
  <c r="L5" i="6"/>
  <c r="L29" i="6"/>
  <c r="L11" i="6"/>
  <c r="L32" i="6"/>
  <c r="L2" i="6"/>
  <c r="L26" i="6"/>
  <c r="L3" i="6"/>
  <c r="L13" i="6"/>
  <c r="L27" i="6"/>
  <c r="L9" i="6"/>
  <c r="L24" i="6"/>
  <c r="L33" i="6"/>
  <c r="L4" i="6"/>
  <c r="L8" i="6"/>
  <c r="L14" i="6"/>
  <c r="L19" i="6"/>
  <c r="L6" i="6"/>
  <c r="L15" i="6"/>
  <c r="L17" i="6"/>
  <c r="L7" i="6"/>
  <c r="L10" i="6"/>
  <c r="L30" i="6"/>
  <c r="L22" i="6"/>
  <c r="L34" i="6"/>
  <c r="L31" i="6"/>
  <c r="L25" i="6"/>
  <c r="L36" i="6"/>
  <c r="L28" i="6"/>
  <c r="L20" i="6"/>
  <c r="M21" i="6"/>
  <c r="M16" i="6"/>
  <c r="M18" i="6"/>
  <c r="M35" i="6"/>
  <c r="M12" i="6"/>
  <c r="M5" i="6"/>
  <c r="M29" i="6"/>
  <c r="M11" i="6"/>
  <c r="M32" i="6"/>
  <c r="M2" i="6"/>
  <c r="M26" i="6"/>
  <c r="M3" i="6"/>
  <c r="M13" i="6"/>
  <c r="M27" i="6"/>
  <c r="M9" i="6"/>
  <c r="M24" i="6"/>
  <c r="M33" i="6"/>
  <c r="M4" i="6"/>
  <c r="M8" i="6"/>
  <c r="M14" i="6"/>
  <c r="M19" i="6"/>
  <c r="M6" i="6"/>
  <c r="M15" i="6"/>
  <c r="M17" i="6"/>
  <c r="M7" i="6"/>
  <c r="M10" i="6"/>
  <c r="M30" i="6"/>
  <c r="M22" i="6"/>
  <c r="M34" i="6"/>
  <c r="M31" i="6"/>
  <c r="M25" i="6"/>
  <c r="M36" i="6"/>
  <c r="M28" i="6"/>
  <c r="M20" i="6"/>
  <c r="N21" i="6"/>
  <c r="N16" i="6"/>
  <c r="N18" i="6"/>
  <c r="N35" i="6"/>
  <c r="N12" i="6"/>
  <c r="N5" i="6"/>
  <c r="N29" i="6"/>
  <c r="N11" i="6"/>
  <c r="N32" i="6"/>
  <c r="N2" i="6"/>
  <c r="N26" i="6"/>
  <c r="N3" i="6"/>
  <c r="N13" i="6"/>
  <c r="N27" i="6"/>
  <c r="N9" i="6"/>
  <c r="N24" i="6"/>
  <c r="N33" i="6"/>
  <c r="N4" i="6"/>
  <c r="N8" i="6"/>
  <c r="N14" i="6"/>
  <c r="N19" i="6"/>
  <c r="N6" i="6"/>
  <c r="N15" i="6"/>
  <c r="N17" i="6"/>
  <c r="N7" i="6"/>
  <c r="N10" i="6"/>
  <c r="N30" i="6"/>
  <c r="N22" i="6"/>
  <c r="N34" i="6"/>
  <c r="N31" i="6"/>
  <c r="N25" i="6"/>
  <c r="N36" i="6"/>
  <c r="N28" i="6"/>
  <c r="N20" i="6"/>
  <c r="M10" i="12"/>
  <c r="K20" i="10"/>
  <c r="K19" i="10"/>
  <c r="K18" i="10"/>
  <c r="K17" i="10"/>
  <c r="K16" i="10"/>
  <c r="K15" i="10"/>
  <c r="K14" i="10"/>
  <c r="K13" i="10"/>
  <c r="K20" i="11"/>
  <c r="K19" i="11"/>
  <c r="K18" i="11"/>
  <c r="K17" i="11"/>
  <c r="K16" i="11"/>
  <c r="K15" i="11"/>
  <c r="K14" i="11"/>
  <c r="K13" i="11"/>
  <c r="K20" i="5"/>
  <c r="K19" i="5"/>
  <c r="K18" i="5"/>
  <c r="K17" i="5"/>
  <c r="K16" i="5"/>
  <c r="K15" i="5"/>
  <c r="K14" i="5"/>
  <c r="K13" i="5"/>
  <c r="K20" i="3"/>
  <c r="K19" i="3"/>
  <c r="K18" i="3"/>
  <c r="K17" i="3"/>
  <c r="K16" i="3"/>
  <c r="K15" i="3"/>
  <c r="K14" i="3"/>
  <c r="K13" i="3"/>
  <c r="K20" i="4"/>
  <c r="K19" i="4"/>
  <c r="K18" i="4"/>
  <c r="K17" i="4"/>
  <c r="K16" i="4"/>
  <c r="K15" i="4"/>
  <c r="K14" i="4"/>
  <c r="K13" i="4"/>
  <c r="K20" i="2"/>
  <c r="K19" i="2"/>
  <c r="K18" i="2"/>
  <c r="K17" i="2"/>
  <c r="K16" i="2"/>
  <c r="K15" i="2"/>
  <c r="K14" i="2"/>
  <c r="K13" i="2"/>
  <c r="M10" i="4"/>
  <c r="M10" i="2"/>
  <c r="L31" i="1"/>
  <c r="M31" i="1"/>
  <c r="N31" i="1"/>
  <c r="Q21" i="12"/>
  <c r="R21" i="12"/>
  <c r="S21" i="12"/>
  <c r="T21" i="12"/>
  <c r="U21" i="12"/>
  <c r="P21" i="12"/>
  <c r="P17" i="12"/>
  <c r="K19" i="12"/>
  <c r="K20" i="12"/>
  <c r="K14" i="12"/>
  <c r="K15" i="12"/>
  <c r="K16" i="12"/>
  <c r="K17" i="12"/>
  <c r="K18" i="12"/>
  <c r="K13" i="12"/>
  <c r="N15" i="1"/>
  <c r="M15" i="1"/>
  <c r="L15" i="1"/>
  <c r="K10" i="12"/>
  <c r="J10" i="12"/>
  <c r="I10" i="12"/>
  <c r="H10" i="12"/>
  <c r="G10" i="12"/>
  <c r="G11" i="12" s="1"/>
  <c r="F10" i="12"/>
  <c r="AC2" i="8"/>
  <c r="AD2" i="8"/>
  <c r="AE2" i="8"/>
  <c r="AC3" i="8"/>
  <c r="AD3" i="8"/>
  <c r="AE3" i="8"/>
  <c r="AC4" i="8"/>
  <c r="AD4" i="8"/>
  <c r="AD7" i="8" s="1"/>
  <c r="AE4" i="8"/>
  <c r="AC5" i="8"/>
  <c r="AD5" i="8"/>
  <c r="AE5" i="8"/>
  <c r="AC6" i="8"/>
  <c r="AD6" i="8"/>
  <c r="AE6" i="8"/>
  <c r="W7" i="8"/>
  <c r="X7" i="8"/>
  <c r="Y7" i="8"/>
  <c r="Z7" i="8"/>
  <c r="AB7" i="8"/>
  <c r="AC11" i="8"/>
  <c r="AD11" i="8"/>
  <c r="AE11" i="8"/>
  <c r="AC12" i="8"/>
  <c r="AD12" i="8"/>
  <c r="AE12" i="8"/>
  <c r="AC13" i="8"/>
  <c r="AD13" i="8"/>
  <c r="AE13" i="8"/>
  <c r="AC14" i="8"/>
  <c r="AD14" i="8"/>
  <c r="AE14" i="8"/>
  <c r="AC15" i="8"/>
  <c r="AD15" i="8"/>
  <c r="AE15" i="8"/>
  <c r="W16" i="8"/>
  <c r="X16" i="8"/>
  <c r="Y16" i="8"/>
  <c r="Z16" i="8"/>
  <c r="AB16" i="8"/>
  <c r="AC18" i="8"/>
  <c r="AD18" i="8"/>
  <c r="AE18" i="8"/>
  <c r="AC19" i="8"/>
  <c r="AD19" i="8"/>
  <c r="AE19" i="8"/>
  <c r="AC20" i="8"/>
  <c r="AD20" i="8"/>
  <c r="AE20" i="8"/>
  <c r="AC21" i="8"/>
  <c r="AD21" i="8"/>
  <c r="AE21" i="8"/>
  <c r="AC22" i="8"/>
  <c r="AD22" i="8"/>
  <c r="AE22" i="8"/>
  <c r="W23" i="8"/>
  <c r="X23" i="8"/>
  <c r="Y23" i="8"/>
  <c r="Z23" i="8"/>
  <c r="AB23" i="8"/>
  <c r="K10" i="11"/>
  <c r="J10" i="11"/>
  <c r="I10" i="11"/>
  <c r="H10" i="11"/>
  <c r="G10" i="11"/>
  <c r="G11" i="11" s="1"/>
  <c r="F10" i="11"/>
  <c r="X5" i="11"/>
  <c r="K10" i="10"/>
  <c r="J10" i="10"/>
  <c r="I10" i="10"/>
  <c r="H10" i="10"/>
  <c r="G10" i="10"/>
  <c r="G11" i="10" s="1"/>
  <c r="F10" i="10"/>
  <c r="K7" i="8"/>
  <c r="L7" i="8"/>
  <c r="M7" i="8"/>
  <c r="N7" i="8"/>
  <c r="P7" i="8"/>
  <c r="S17" i="8"/>
  <c r="S18" i="8"/>
  <c r="S19" i="8"/>
  <c r="S20" i="8"/>
  <c r="R17" i="8"/>
  <c r="R18" i="8"/>
  <c r="R19" i="8"/>
  <c r="R20" i="8"/>
  <c r="Q17" i="8"/>
  <c r="Q18" i="8"/>
  <c r="Q19" i="8"/>
  <c r="Q20" i="8"/>
  <c r="Q10" i="8"/>
  <c r="Q11" i="8"/>
  <c r="Q12" i="8"/>
  <c r="Q13" i="8"/>
  <c r="Q3" i="8"/>
  <c r="Q4" i="8"/>
  <c r="Q5" i="8"/>
  <c r="Q6" i="8"/>
  <c r="Q9" i="8"/>
  <c r="Q16" i="8"/>
  <c r="P21" i="8"/>
  <c r="N21" i="8"/>
  <c r="M21" i="8"/>
  <c r="L21" i="8"/>
  <c r="K21" i="8"/>
  <c r="S16" i="8"/>
  <c r="R16" i="8"/>
  <c r="K14" i="8"/>
  <c r="L14" i="8"/>
  <c r="M14" i="8"/>
  <c r="N14" i="8"/>
  <c r="R13" i="8"/>
  <c r="S13" i="8"/>
  <c r="P14" i="8"/>
  <c r="S12" i="8"/>
  <c r="R12" i="8"/>
  <c r="S11" i="8"/>
  <c r="R11" i="8"/>
  <c r="S10" i="8"/>
  <c r="R10" i="8"/>
  <c r="S9" i="8"/>
  <c r="R9" i="8"/>
  <c r="S3" i="8"/>
  <c r="S4" i="8"/>
  <c r="S5" i="8"/>
  <c r="S6" i="8"/>
  <c r="R3" i="8"/>
  <c r="R4" i="8"/>
  <c r="R5" i="8"/>
  <c r="R6" i="8"/>
  <c r="R2" i="8"/>
  <c r="S2" i="8"/>
  <c r="Q2" i="8"/>
  <c r="C13" i="8"/>
  <c r="C12" i="8"/>
  <c r="C11" i="8"/>
  <c r="C10" i="8"/>
  <c r="C9" i="8"/>
  <c r="C2" i="8"/>
  <c r="C3" i="8"/>
  <c r="C4" i="8"/>
  <c r="C5" i="8"/>
  <c r="C1" i="8"/>
  <c r="K10" i="5"/>
  <c r="J10" i="5"/>
  <c r="I10" i="5"/>
  <c r="H10" i="5"/>
  <c r="G10" i="5"/>
  <c r="G11" i="5" s="1"/>
  <c r="F10" i="5"/>
  <c r="X5" i="5"/>
  <c r="V20" i="6"/>
  <c r="L47" i="1"/>
  <c r="K10" i="4"/>
  <c r="J10" i="4"/>
  <c r="I10" i="4"/>
  <c r="H10" i="4"/>
  <c r="G10" i="4"/>
  <c r="F10" i="4"/>
  <c r="M47" i="1"/>
  <c r="N47" i="1"/>
  <c r="K10" i="3"/>
  <c r="J10" i="3"/>
  <c r="I10" i="3"/>
  <c r="H10" i="3"/>
  <c r="G10" i="3"/>
  <c r="F10" i="3"/>
  <c r="K10" i="2"/>
  <c r="J10" i="2"/>
  <c r="I10" i="2"/>
  <c r="H10" i="2"/>
  <c r="G10" i="2"/>
  <c r="F10" i="2"/>
  <c r="L10" i="3" l="1"/>
  <c r="M10" i="3"/>
  <c r="K21" i="4"/>
  <c r="K21" i="2"/>
  <c r="K21" i="5"/>
  <c r="K21" i="11"/>
  <c r="K21" i="10"/>
  <c r="K21" i="3"/>
  <c r="K21" i="12"/>
  <c r="AD16" i="8"/>
  <c r="AC16" i="8"/>
  <c r="AE16" i="8"/>
  <c r="AE23" i="8"/>
  <c r="AD23" i="8"/>
  <c r="AC23" i="8"/>
  <c r="AC7" i="8"/>
  <c r="AE7" i="8"/>
  <c r="Q7" i="8"/>
  <c r="Q21" i="8"/>
  <c r="Q14" i="8"/>
  <c r="R21" i="8"/>
  <c r="S21" i="8"/>
  <c r="S14" i="8"/>
  <c r="R14" i="8"/>
  <c r="R7" i="8"/>
  <c r="S7" i="8"/>
  <c r="C14" i="8"/>
  <c r="C6" i="8"/>
  <c r="L42" i="1"/>
  <c r="L40" i="1"/>
  <c r="L29" i="1"/>
  <c r="L33" i="1"/>
  <c r="L21" i="1"/>
  <c r="L5" i="1"/>
  <c r="L11" i="1"/>
  <c r="L8" i="1"/>
  <c r="L20" i="1"/>
  <c r="L12" i="1"/>
  <c r="L23" i="1"/>
  <c r="L35" i="1"/>
  <c r="L45" i="1"/>
  <c r="L26" i="1"/>
  <c r="L36" i="1"/>
  <c r="L32" i="1"/>
  <c r="L3" i="1"/>
  <c r="L4" i="1"/>
  <c r="L28" i="1"/>
  <c r="L43" i="1"/>
  <c r="L24" i="1"/>
  <c r="L25" i="1"/>
  <c r="L7" i="1"/>
  <c r="L16" i="1"/>
  <c r="L46" i="1"/>
  <c r="L30" i="1"/>
  <c r="L18" i="1"/>
  <c r="L10" i="1"/>
  <c r="L34" i="1"/>
  <c r="L39" i="1"/>
  <c r="L14" i="1"/>
  <c r="L44" i="1"/>
  <c r="L22" i="1"/>
  <c r="L41" i="1"/>
  <c r="L17" i="1"/>
  <c r="L19" i="1"/>
  <c r="L9" i="1"/>
  <c r="L38" i="1"/>
  <c r="L48" i="1"/>
  <c r="L6" i="1"/>
  <c r="L37" i="1"/>
  <c r="L49" i="1"/>
  <c r="L27" i="1"/>
  <c r="L2" i="1"/>
  <c r="L13" i="1"/>
  <c r="N13" i="1"/>
  <c r="N42" i="1"/>
  <c r="N40" i="1"/>
  <c r="N29" i="1"/>
  <c r="N33" i="1"/>
  <c r="N21" i="1"/>
  <c r="N5" i="1"/>
  <c r="N11" i="1"/>
  <c r="N8" i="1"/>
  <c r="N20" i="1"/>
  <c r="N12" i="1"/>
  <c r="N23" i="1"/>
  <c r="N35" i="1"/>
  <c r="N45" i="1"/>
  <c r="N26" i="1"/>
  <c r="N36" i="1"/>
  <c r="N32" i="1"/>
  <c r="N3" i="1"/>
  <c r="N4" i="1"/>
  <c r="N28" i="1"/>
  <c r="N43" i="1"/>
  <c r="N24" i="1"/>
  <c r="N25" i="1"/>
  <c r="N7" i="1"/>
  <c r="N16" i="1"/>
  <c r="N46" i="1"/>
  <c r="N30" i="1"/>
  <c r="N18" i="1"/>
  <c r="N10" i="1"/>
  <c r="N34" i="1"/>
  <c r="N39" i="1"/>
  <c r="N14" i="1"/>
  <c r="N44" i="1"/>
  <c r="N22" i="1"/>
  <c r="N41" i="1"/>
  <c r="N17" i="1"/>
  <c r="N19" i="1"/>
  <c r="N9" i="1"/>
  <c r="N38" i="1"/>
  <c r="N48" i="1"/>
  <c r="N6" i="1"/>
  <c r="N37" i="1"/>
  <c r="N49" i="1"/>
  <c r="N27" i="1"/>
  <c r="N2" i="1"/>
  <c r="M13" i="1"/>
  <c r="M42" i="1"/>
  <c r="M40" i="1"/>
  <c r="M29" i="1"/>
  <c r="M33" i="1"/>
  <c r="M21" i="1"/>
  <c r="M5" i="1"/>
  <c r="M11" i="1"/>
  <c r="M8" i="1"/>
  <c r="M20" i="1"/>
  <c r="M12" i="1"/>
  <c r="M23" i="1"/>
  <c r="M35" i="1"/>
  <c r="M45" i="1"/>
  <c r="M26" i="1"/>
  <c r="M36" i="1"/>
  <c r="M32" i="1"/>
  <c r="M3" i="1"/>
  <c r="M4" i="1"/>
  <c r="M28" i="1"/>
  <c r="M43" i="1"/>
  <c r="M24" i="1"/>
  <c r="M25" i="1"/>
  <c r="M7" i="1"/>
  <c r="M16" i="1"/>
  <c r="M46" i="1"/>
  <c r="M30" i="1"/>
  <c r="M18" i="1"/>
  <c r="M10" i="1"/>
  <c r="M34" i="1"/>
  <c r="M39" i="1"/>
  <c r="M14" i="1"/>
  <c r="M44" i="1"/>
  <c r="M22" i="1"/>
  <c r="M41" i="1"/>
  <c r="M17" i="1"/>
  <c r="M19" i="1"/>
  <c r="M9" i="1"/>
  <c r="M38" i="1"/>
  <c r="M48" i="1"/>
  <c r="M6" i="1"/>
  <c r="M37" i="1"/>
  <c r="M49" i="1"/>
  <c r="M27" i="1"/>
  <c r="M2" i="1"/>
  <c r="V46" i="1" l="1"/>
  <c r="V16" i="1"/>
</calcChain>
</file>

<file path=xl/sharedStrings.xml><?xml version="1.0" encoding="utf-8"?>
<sst xmlns="http://schemas.openxmlformats.org/spreadsheetml/2006/main" count="832" uniqueCount="93">
  <si>
    <t>Position</t>
  </si>
  <si>
    <t>Pos</t>
  </si>
  <si>
    <t>Team</t>
  </si>
  <si>
    <t>Opponent</t>
  </si>
  <si>
    <t>Name</t>
  </si>
  <si>
    <t>FPPG</t>
  </si>
  <si>
    <t>Salary</t>
  </si>
  <si>
    <t>Worst</t>
  </si>
  <si>
    <t>Best</t>
  </si>
  <si>
    <t>Probable</t>
  </si>
  <si>
    <t>Actual</t>
  </si>
  <si>
    <t>PG</t>
  </si>
  <si>
    <t>C</t>
  </si>
  <si>
    <t>SF</t>
  </si>
  <si>
    <t>PF</t>
  </si>
  <si>
    <t>SG</t>
  </si>
  <si>
    <t>WAS</t>
  </si>
  <si>
    <t>DAL</t>
  </si>
  <si>
    <t>PHI</t>
  </si>
  <si>
    <t>LAC</t>
  </si>
  <si>
    <t>NY</t>
  </si>
  <si>
    <t>ATL</t>
  </si>
  <si>
    <t>UTA</t>
  </si>
  <si>
    <t>MEM</t>
  </si>
  <si>
    <t>Russell Westbrook</t>
  </si>
  <si>
    <t>Luka Doncic</t>
  </si>
  <si>
    <t>Kawhi Leonard</t>
  </si>
  <si>
    <t>Bradley Beal</t>
  </si>
  <si>
    <t>Julius Randle</t>
  </si>
  <si>
    <t>Trae Young</t>
  </si>
  <si>
    <t>Donovan Mitchell</t>
  </si>
  <si>
    <t>Paul George</t>
  </si>
  <si>
    <t>Ben Simmons</t>
  </si>
  <si>
    <t>Rudy Gobert</t>
  </si>
  <si>
    <t>Clint Capela</t>
  </si>
  <si>
    <t>Ja Morant</t>
  </si>
  <si>
    <t>Tobias Harris</t>
  </si>
  <si>
    <t>Jonas Valanciunas</t>
  </si>
  <si>
    <t>Derrick Rose</t>
  </si>
  <si>
    <t>Mike Conley</t>
  </si>
  <si>
    <t>Bogdan Bogdanovic</t>
  </si>
  <si>
    <t>Kristaps Porzingis</t>
  </si>
  <si>
    <t>Dillon Brooks</t>
  </si>
  <si>
    <t>RJ Barrett</t>
  </si>
  <si>
    <t>Jordan Clarkson</t>
  </si>
  <si>
    <t>Kyle Anderson</t>
  </si>
  <si>
    <t>John Collins</t>
  </si>
  <si>
    <t>Bojan Bogdanovic</t>
  </si>
  <si>
    <t>Jaren Jackson Jr.</t>
  </si>
  <si>
    <t>Rui Hachimura</t>
  </si>
  <si>
    <t>Tim Hardaway Jr.</t>
  </si>
  <si>
    <t>Danilo Gallinari</t>
  </si>
  <si>
    <t>Kevin Huerter</t>
  </si>
  <si>
    <t>Daniel Gafford</t>
  </si>
  <si>
    <t>Reggie Jackson</t>
  </si>
  <si>
    <t>Alec Burks</t>
  </si>
  <si>
    <t>Danny Green</t>
  </si>
  <si>
    <t>Marcus Morris Sr.</t>
  </si>
  <si>
    <t>Royce O'Neale</t>
  </si>
  <si>
    <t>Seth Curry</t>
  </si>
  <si>
    <t>Rajon Rondo</t>
  </si>
  <si>
    <t>De'Andre Hunter</t>
  </si>
  <si>
    <t>Nicolas Batum</t>
  </si>
  <si>
    <t>Ish Smith</t>
  </si>
  <si>
    <t>Maxi Kleber</t>
  </si>
  <si>
    <t>Robin Lopez</t>
  </si>
  <si>
    <t>De'Anthony Melton</t>
  </si>
  <si>
    <t>Tyrese Maxey</t>
  </si>
  <si>
    <t>Derrick Favors</t>
  </si>
  <si>
    <t>Deviation</t>
  </si>
  <si>
    <t>Value</t>
  </si>
  <si>
    <t>Actual Val</t>
  </si>
  <si>
    <t>Notes</t>
  </si>
  <si>
    <t>Pts</t>
  </si>
  <si>
    <t>Reb</t>
  </si>
  <si>
    <t>Ast</t>
  </si>
  <si>
    <t>Stl</t>
  </si>
  <si>
    <t>Blk</t>
  </si>
  <si>
    <t>TO</t>
  </si>
  <si>
    <t>Total</t>
  </si>
  <si>
    <t>Column10</t>
  </si>
  <si>
    <t>Reggie Bullock</t>
  </si>
  <si>
    <t>Taj Gibson</t>
  </si>
  <si>
    <t>high risk high reward?</t>
  </si>
  <si>
    <t xml:space="preserve">*confirm he's starting before playing </t>
  </si>
  <si>
    <t>Dwight Howard</t>
  </si>
  <si>
    <t>Est</t>
  </si>
  <si>
    <t>Ja</t>
  </si>
  <si>
    <t>Mike</t>
  </si>
  <si>
    <t>My Projection</t>
  </si>
  <si>
    <t>DFS Projection</t>
  </si>
  <si>
    <t>Grayson Allen</t>
  </si>
  <si>
    <t>INJURED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</si>
</sst>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0" fillId="0" borderId="1" xfId="0" applyBorder="1"/>
    <xf numFmtId="0" fontId="4" fillId="2" borderId="3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4" fillId="2" borderId="2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4" fillId="2" borderId="6" xfId="0" applyFont="1" applyFill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0" xfId="0" applyNumberFormat="1"/>
    <xf numFmtId="0" fontId="0" fillId="3" borderId="10" xfId="0" applyFont="1" applyFill="1" applyBorder="1"/>
    <xf numFmtId="0" fontId="0" fillId="0" borderId="0" xfId="0" applyBorder="1"/>
    <xf numFmtId="0" fontId="1" fillId="3" borderId="5" xfId="0" applyFont="1" applyFill="1" applyBorder="1"/>
    <xf numFmtId="0" fontId="1" fillId="4" borderId="5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0" fontId="1" fillId="3" borderId="9" xfId="0" applyFont="1" applyFill="1" applyBorder="1"/>
    <xf numFmtId="0" fontId="0" fillId="0" borderId="0" xfId="0" applyNumberFormat="1" applyBorder="1"/>
    <xf numFmtId="0" fontId="1" fillId="3" borderId="0" xfId="0" applyFont="1" applyFill="1" applyBorder="1"/>
    <xf numFmtId="0" fontId="1" fillId="4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0" fillId="3" borderId="0" xfId="0" applyFont="1" applyFill="1" applyBorder="1"/>
    <xf numFmtId="0" fontId="0" fillId="3" borderId="5" xfId="0" applyNumberFormat="1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676"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49" totalsRowShown="0">
  <autoFilter ref="A1:V49" xr:uid="{00000000-0009-0000-0100-000001000000}">
    <filterColumn colId="2">
      <filters>
        <filter val="DAL"/>
        <filter val="LAC"/>
      </filters>
    </filterColumn>
  </autoFilter>
  <sortState xmlns:xlrd2="http://schemas.microsoft.com/office/spreadsheetml/2017/richdata2" ref="A8:V45">
    <sortCondition ref="C1:C49"/>
  </sortState>
  <tableColumns count="22">
    <tableColumn id="1" xr3:uid="{00000000-0010-0000-0000-000001000000}" name="Position"/>
    <tableColumn id="2" xr3:uid="{00000000-0010-0000-0000-000002000000}" name="Pos"/>
    <tableColumn id="3" xr3:uid="{00000000-0010-0000-0000-000003000000}" name="Team"/>
    <tableColumn id="4" xr3:uid="{00000000-0010-0000-0000-000004000000}" name="Opponent"/>
    <tableColumn id="5" xr3:uid="{00000000-0010-0000-0000-000005000000}" name="Name"/>
    <tableColumn id="6" xr3:uid="{00000000-0010-0000-0000-000006000000}" name="FPPG"/>
    <tableColumn id="7" xr3:uid="{00000000-0010-0000-0000-000007000000}" name="Salary"/>
    <tableColumn id="8" xr3:uid="{00000000-0010-0000-0000-000008000000}" name="Worst"/>
    <tableColumn id="9" xr3:uid="{00000000-0010-0000-0000-000009000000}" name="Best"/>
    <tableColumn id="10" xr3:uid="{00000000-0010-0000-0000-00000A000000}" name="Probable"/>
    <tableColumn id="11" xr3:uid="{00000000-0010-0000-0000-00000B000000}" name="Actual"/>
    <tableColumn id="12" xr3:uid="{0B224064-D4E8-4C37-8E65-BF01AD3CC358}" name="Deviation" dataDxfId="629">
      <calculatedColumnFormula>Table1[[#This Row],[Actual]]-Table1[[#This Row],[Probable]]</calculatedColumnFormula>
    </tableColumn>
    <tableColumn id="13" xr3:uid="{67019DCF-5DC9-4D6F-8965-531EE1DF66B1}" name="Value" dataDxfId="628">
      <calculatedColumnFormula>Table1[[#This Row],[Probable]]/Table1[[#This Row],[Salary]]</calculatedColumnFormula>
    </tableColumn>
    <tableColumn id="14" xr3:uid="{5B505962-2760-4718-9D7B-FB94D0A9565E}" name="Actual Val" dataDxfId="627">
      <calculatedColumnFormula>Table1[[#This Row],[Actual]]/Table1[[#This Row],[Salary]]</calculatedColumnFormula>
    </tableColumn>
    <tableColumn id="15" xr3:uid="{5F536CE9-0BF8-4B52-997A-88BF7F395C77}" name="Notes" dataDxfId="626"/>
    <tableColumn id="16" xr3:uid="{A09C7C98-6153-4B5D-A7AC-B33A457EEA2F}" name="Pts" dataDxfId="625"/>
    <tableColumn id="17" xr3:uid="{C7AEBFEB-AB4D-4838-93AB-7E3DDCDDF5D2}" name="Reb"/>
    <tableColumn id="18" xr3:uid="{85B56F35-7E39-4F83-88F5-0DFAFFBEA1A9}" name="Ast"/>
    <tableColumn id="19" xr3:uid="{682514E9-D42F-40CC-8158-B7D17EA15316}" name="Stl"/>
    <tableColumn id="20" xr3:uid="{948B6BA3-8433-4479-ADE3-E5091A295F3B}" name="Blk"/>
    <tableColumn id="21" xr3:uid="{0756E7D4-090C-4E91-AD4A-9B0129C565C8}" name="TO"/>
    <tableColumn id="22" xr3:uid="{FF3B0EFB-CE89-4D34-AF85-471DEFA45D5C}" nam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0E03D-B836-454F-877F-A3CE3E00F59F}" name="Table13" displayName="Table13" ref="A1:V36" totalsRowShown="0">
  <autoFilter ref="A1:V36" xr:uid="{00000000-0009-0000-0100-000001000000}"/>
  <sortState xmlns:xlrd2="http://schemas.microsoft.com/office/spreadsheetml/2017/richdata2" ref="A2:V36">
    <sortCondition ref="C1:C36"/>
  </sortState>
  <tableColumns count="22">
    <tableColumn id="1" xr3:uid="{7A030FFB-6079-44B8-A93C-D5663BF23228}" name="Position"/>
    <tableColumn id="2" xr3:uid="{8E4F73DA-F3B2-4F38-92A9-3ED2B11F102F}" name="Pos"/>
    <tableColumn id="3" xr3:uid="{CB2BF8C3-4948-48A9-872A-CDA6700F05A3}" name="Team"/>
    <tableColumn id="4" xr3:uid="{13D896DB-A549-4C7E-ADA8-55EE8495B81B}" name="Opponent"/>
    <tableColumn id="5" xr3:uid="{54857873-80BB-410C-8822-C2905E8F20C8}" name="Name"/>
    <tableColumn id="6" xr3:uid="{DECF23C7-87E4-425E-9CC5-712F607743E1}" name="FPPG"/>
    <tableColumn id="7" xr3:uid="{AE04895E-FBA1-45EA-BF6E-0D39E291D92A}" name="Salary"/>
    <tableColumn id="8" xr3:uid="{D5523400-7923-4187-A247-F67321A885AB}" name="Worst"/>
    <tableColumn id="9" xr3:uid="{55A60715-1226-4E47-A43A-D9F8434E56ED}" name="Best"/>
    <tableColumn id="10" xr3:uid="{BAF5CC26-369A-4712-8B75-B4ACFAC8944F}" name="Probable"/>
    <tableColumn id="11" xr3:uid="{BEA7A63B-515D-4C61-831D-D747E22FE252}" name="Actual"/>
    <tableColumn id="12" xr3:uid="{04D2CC68-EC38-4FEF-840B-F723F3BC8F72}" name="Deviation" dataDxfId="530">
      <calculatedColumnFormula>Table13[[#This Row],[Actual]]-Table13[[#This Row],[Probable]]</calculatedColumnFormula>
    </tableColumn>
    <tableColumn id="13" xr3:uid="{8D91A3C3-EF19-4959-B9E8-EB973FFFDA1C}" name="Value" dataDxfId="529">
      <calculatedColumnFormula>Table13[[#This Row],[Probable]]/Table13[[#This Row],[Salary]]</calculatedColumnFormula>
    </tableColumn>
    <tableColumn id="14" xr3:uid="{D4D3DFF7-793E-47AB-9DF0-75313DE37A5B}" name="Actual Val" dataDxfId="528">
      <calculatedColumnFormula>Table13[[#This Row],[Actual]]/Table13[[#This Row],[Salary]]</calculatedColumnFormula>
    </tableColumn>
    <tableColumn id="15" xr3:uid="{3E99464D-18EB-4C20-B66E-A38E80E91797}" name="Notes" dataDxfId="527"/>
    <tableColumn id="16" xr3:uid="{05F86736-A710-426B-AAA1-832F1F7EBC47}" name="Pts" dataDxfId="526"/>
    <tableColumn id="17" xr3:uid="{29E773AE-562C-49B4-BDF7-776B18EDA26B}" name="Reb"/>
    <tableColumn id="18" xr3:uid="{F554F17A-E4F1-4CA5-95FC-85DB50946755}" name="Ast"/>
    <tableColumn id="19" xr3:uid="{D6494C33-76E3-4488-9F8D-DFD94B392977}" name="Stl"/>
    <tableColumn id="20" xr3:uid="{1B420E38-08BF-4296-A9DA-569E2740561D}" name="Blk"/>
    <tableColumn id="21" xr3:uid="{E28B1EB1-60FE-4883-A73D-8CD166240778}" name="TO"/>
    <tableColumn id="22" xr3:uid="{43C6AA6B-4B4F-4DF1-AFE2-D20D8E91A673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workbookViewId="0">
      <selection activeCell="E35" sqref="E35"/>
    </sheetView>
    <sheetView tabSelected="1" workbookViewId="1">
      <selection activeCell="H32" sqref="H32:J32"/>
    </sheetView>
  </sheetViews>
  <sheetFormatPr defaultRowHeight="14.4" x14ac:dyDescent="0.3"/>
  <cols>
    <col min="1" max="1" width="12.6640625" customWidth="1"/>
    <col min="2" max="2" width="5.5546875" customWidth="1"/>
    <col min="3" max="5" width="12.6640625" customWidth="1"/>
    <col min="6" max="6" width="4.33203125" customWidth="1"/>
    <col min="7" max="11" width="12.6640625" customWidth="1"/>
    <col min="15" max="15" width="30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</row>
    <row r="2" spans="1:22" hidden="1" x14ac:dyDescent="0.3">
      <c r="A2" t="s">
        <v>11</v>
      </c>
      <c r="B2">
        <v>1</v>
      </c>
      <c r="C2" t="s">
        <v>16</v>
      </c>
      <c r="D2" t="s">
        <v>18</v>
      </c>
      <c r="E2" t="s">
        <v>24</v>
      </c>
      <c r="F2">
        <v>53.6</v>
      </c>
      <c r="G2">
        <v>57</v>
      </c>
      <c r="H2">
        <v>35</v>
      </c>
      <c r="I2">
        <v>60</v>
      </c>
      <c r="J2">
        <v>55</v>
      </c>
      <c r="K2" s="1">
        <v>44.6</v>
      </c>
      <c r="L2" s="1">
        <f>Table1[[#This Row],[Actual]]-Table1[[#This Row],[Probable]]</f>
        <v>-10.399999999999999</v>
      </c>
      <c r="M2">
        <f>Table1[[#This Row],[Probable]]/Table1[[#This Row],[Salary]]</f>
        <v>0.96491228070175439</v>
      </c>
      <c r="N2">
        <f>Table1[[#This Row],[Actual]]/Table1[[#This Row],[Salary]]</f>
        <v>0.78245614035087718</v>
      </c>
      <c r="O2" s="18"/>
    </row>
    <row r="3" spans="1:22" hidden="1" x14ac:dyDescent="0.3">
      <c r="A3" t="s">
        <v>11</v>
      </c>
      <c r="B3">
        <v>1</v>
      </c>
      <c r="C3" t="s">
        <v>23</v>
      </c>
      <c r="D3" t="s">
        <v>22</v>
      </c>
      <c r="E3" t="s">
        <v>66</v>
      </c>
      <c r="F3">
        <v>19.600000000000001</v>
      </c>
      <c r="G3">
        <v>10</v>
      </c>
      <c r="H3">
        <v>10</v>
      </c>
      <c r="I3">
        <v>25</v>
      </c>
      <c r="J3">
        <v>20</v>
      </c>
      <c r="K3" s="1">
        <v>16.100000000000001</v>
      </c>
      <c r="L3" s="1">
        <f>Table1[[#This Row],[Actual]]-Table1[[#This Row],[Probable]]</f>
        <v>-3.8999999999999986</v>
      </c>
      <c r="M3">
        <f>Table1[[#This Row],[Probable]]/Table1[[#This Row],[Salary]]</f>
        <v>2</v>
      </c>
      <c r="N3" s="1">
        <f>Table1[[#This Row],[Actual]]/Table1[[#This Row],[Salary]]</f>
        <v>1.61</v>
      </c>
      <c r="O3" s="18"/>
    </row>
    <row r="4" spans="1:22" hidden="1" x14ac:dyDescent="0.3">
      <c r="A4" t="s">
        <v>11</v>
      </c>
      <c r="B4">
        <v>1</v>
      </c>
      <c r="C4" t="s">
        <v>23</v>
      </c>
      <c r="D4" t="s">
        <v>22</v>
      </c>
      <c r="E4" t="s">
        <v>35</v>
      </c>
      <c r="F4">
        <v>36.1</v>
      </c>
      <c r="G4">
        <v>33</v>
      </c>
      <c r="H4" s="2">
        <v>30</v>
      </c>
      <c r="I4" s="2">
        <v>50</v>
      </c>
      <c r="J4" s="2">
        <v>40</v>
      </c>
      <c r="K4" s="1">
        <v>46.9</v>
      </c>
      <c r="L4" s="1">
        <f>Table1[[#This Row],[Actual]]-Table1[[#This Row],[Probable]]</f>
        <v>6.8999999999999986</v>
      </c>
      <c r="M4" s="2">
        <f>Table1[[#This Row],[Probable]]/Table1[[#This Row],[Salary]]</f>
        <v>1.2121212121212122</v>
      </c>
      <c r="N4" s="2">
        <f>Table1[[#This Row],[Actual]]/Table1[[#This Row],[Salary]]</f>
        <v>1.4212121212121211</v>
      </c>
      <c r="O4" s="2"/>
      <c r="P4">
        <v>25</v>
      </c>
      <c r="Q4">
        <v>3</v>
      </c>
      <c r="R4">
        <v>5</v>
      </c>
      <c r="S4">
        <v>0</v>
      </c>
      <c r="T4">
        <v>0</v>
      </c>
      <c r="U4">
        <v>3</v>
      </c>
      <c r="V4">
        <v>34.6</v>
      </c>
    </row>
    <row r="5" spans="1:22" hidden="1" x14ac:dyDescent="0.3">
      <c r="A5" t="s">
        <v>11</v>
      </c>
      <c r="B5">
        <v>1</v>
      </c>
      <c r="C5" t="s">
        <v>21</v>
      </c>
      <c r="D5" t="s">
        <v>20</v>
      </c>
      <c r="E5" t="s">
        <v>29</v>
      </c>
      <c r="F5">
        <v>43.1</v>
      </c>
      <c r="G5">
        <v>41</v>
      </c>
      <c r="H5" s="1">
        <v>35</v>
      </c>
      <c r="I5" s="1">
        <v>55</v>
      </c>
      <c r="J5" s="1">
        <v>42.5</v>
      </c>
      <c r="K5" s="1">
        <v>56.3</v>
      </c>
      <c r="L5" s="1">
        <f>Table1[[#This Row],[Actual]]-Table1[[#This Row],[Probable]]</f>
        <v>13.799999999999997</v>
      </c>
      <c r="M5">
        <f>Table1[[#This Row],[Probable]]/Table1[[#This Row],[Salary]]</f>
        <v>1.0365853658536586</v>
      </c>
      <c r="N5">
        <f>Table1[[#This Row],[Actual]]/Table1[[#This Row],[Salary]]</f>
        <v>1.373170731707317</v>
      </c>
      <c r="O5" s="18"/>
    </row>
    <row r="6" spans="1:22" hidden="1" x14ac:dyDescent="0.3">
      <c r="A6" t="s">
        <v>13</v>
      </c>
      <c r="B6">
        <v>3</v>
      </c>
      <c r="C6" t="s">
        <v>16</v>
      </c>
      <c r="D6" t="s">
        <v>18</v>
      </c>
      <c r="E6" t="s">
        <v>27</v>
      </c>
      <c r="F6">
        <v>44.8</v>
      </c>
      <c r="G6">
        <v>41</v>
      </c>
      <c r="H6" s="1">
        <v>35</v>
      </c>
      <c r="I6" s="1">
        <v>50</v>
      </c>
      <c r="J6" s="1">
        <v>40</v>
      </c>
      <c r="K6" s="1">
        <v>42.9</v>
      </c>
      <c r="L6" s="1">
        <f>Table1[[#This Row],[Actual]]-Table1[[#This Row],[Probable]]</f>
        <v>2.8999999999999986</v>
      </c>
      <c r="M6" s="1">
        <f>Table1[[#This Row],[Probable]]/Table1[[#This Row],[Salary]]</f>
        <v>0.97560975609756095</v>
      </c>
      <c r="N6" s="1">
        <f>Table1[[#This Row],[Actual]]/Table1[[#This Row],[Salary]]</f>
        <v>1.0463414634146342</v>
      </c>
      <c r="O6" s="3"/>
      <c r="V6">
        <v>0</v>
      </c>
    </row>
    <row r="7" spans="1:22" hidden="1" x14ac:dyDescent="0.3">
      <c r="A7" t="s">
        <v>11</v>
      </c>
      <c r="B7">
        <v>1</v>
      </c>
      <c r="C7" t="s">
        <v>20</v>
      </c>
      <c r="D7" t="s">
        <v>21</v>
      </c>
      <c r="E7" t="s">
        <v>38</v>
      </c>
      <c r="F7">
        <v>27.3</v>
      </c>
      <c r="G7">
        <v>29</v>
      </c>
      <c r="H7" s="1">
        <v>25</v>
      </c>
      <c r="I7" s="1">
        <v>45</v>
      </c>
      <c r="J7" s="1">
        <v>35</v>
      </c>
      <c r="K7" s="1">
        <v>17.100000000000001</v>
      </c>
      <c r="L7" s="1">
        <f>Table1[[#This Row],[Actual]]-Table1[[#This Row],[Probable]]</f>
        <v>-17.899999999999999</v>
      </c>
      <c r="M7" s="1">
        <f>Table1[[#This Row],[Probable]]/Table1[[#This Row],[Salary]]</f>
        <v>1.2068965517241379</v>
      </c>
      <c r="N7" s="1">
        <f>Table1[[#This Row],[Actual]]/Table1[[#This Row],[Salary]]</f>
        <v>0.58965517241379317</v>
      </c>
      <c r="O7" s="1"/>
      <c r="V7">
        <v>0</v>
      </c>
    </row>
    <row r="8" spans="1:22" x14ac:dyDescent="0.3">
      <c r="A8" t="s">
        <v>11</v>
      </c>
      <c r="B8">
        <v>1</v>
      </c>
      <c r="C8" t="s">
        <v>17</v>
      </c>
      <c r="D8" t="s">
        <v>19</v>
      </c>
      <c r="E8" t="s">
        <v>25</v>
      </c>
      <c r="F8">
        <v>50.8</v>
      </c>
      <c r="G8">
        <v>50</v>
      </c>
      <c r="H8" s="1">
        <v>40</v>
      </c>
      <c r="I8" s="1">
        <v>65</v>
      </c>
      <c r="J8" s="1">
        <v>50</v>
      </c>
      <c r="K8" s="1">
        <v>71.599999999999994</v>
      </c>
      <c r="L8" s="1">
        <f>Table1[[#This Row],[Actual]]-Table1[[#This Row],[Probable]]</f>
        <v>21.599999999999994</v>
      </c>
      <c r="M8" s="1">
        <f>Table1[[#This Row],[Probable]]/Table1[[#This Row],[Salary]]</f>
        <v>1</v>
      </c>
      <c r="N8" s="1">
        <f>Table1[[#This Row],[Actual]]/Table1[[#This Row],[Salary]]</f>
        <v>1.4319999999999999</v>
      </c>
      <c r="O8" s="1"/>
      <c r="V8">
        <v>0</v>
      </c>
    </row>
    <row r="9" spans="1:22" hidden="1" x14ac:dyDescent="0.3">
      <c r="A9" t="s">
        <v>11</v>
      </c>
      <c r="B9">
        <v>1</v>
      </c>
      <c r="C9" t="s">
        <v>22</v>
      </c>
      <c r="D9" t="s">
        <v>23</v>
      </c>
      <c r="E9" t="s">
        <v>39</v>
      </c>
      <c r="F9">
        <v>32.799999999999997</v>
      </c>
      <c r="G9">
        <v>28</v>
      </c>
      <c r="H9" s="1">
        <v>30</v>
      </c>
      <c r="I9" s="1">
        <v>50</v>
      </c>
      <c r="J9" s="1">
        <v>40</v>
      </c>
      <c r="K9">
        <v>10</v>
      </c>
      <c r="L9">
        <f>Table1[[#This Row],[Actual]]-Table1[[#This Row],[Probable]]</f>
        <v>-30</v>
      </c>
      <c r="M9" s="1">
        <f>Table1[[#This Row],[Probable]]/Table1[[#This Row],[Salary]]</f>
        <v>1.4285714285714286</v>
      </c>
      <c r="N9" s="1">
        <f>Table1[[#This Row],[Actual]]/Table1[[#This Row],[Salary]]</f>
        <v>0.35714285714285715</v>
      </c>
      <c r="O9" s="1" t="s">
        <v>92</v>
      </c>
      <c r="P9">
        <v>16.2</v>
      </c>
      <c r="Q9">
        <v>3.5</v>
      </c>
      <c r="R9">
        <v>6</v>
      </c>
      <c r="S9">
        <v>1.4</v>
      </c>
      <c r="T9">
        <v>0</v>
      </c>
      <c r="U9">
        <v>2</v>
      </c>
      <c r="V9">
        <v>33.4</v>
      </c>
    </row>
    <row r="10" spans="1:22" hidden="1" x14ac:dyDescent="0.3">
      <c r="A10" t="s">
        <v>11</v>
      </c>
      <c r="B10">
        <v>1</v>
      </c>
      <c r="C10" t="s">
        <v>18</v>
      </c>
      <c r="D10" t="s">
        <v>16</v>
      </c>
      <c r="E10" t="s">
        <v>32</v>
      </c>
      <c r="F10">
        <v>37.299999999999997</v>
      </c>
      <c r="G10">
        <v>35</v>
      </c>
      <c r="H10" s="1">
        <v>30</v>
      </c>
      <c r="I10" s="1">
        <v>50</v>
      </c>
      <c r="J10" s="1">
        <v>40</v>
      </c>
      <c r="K10" s="1">
        <v>52.5</v>
      </c>
      <c r="L10" s="1">
        <f>Table1[[#This Row],[Actual]]-Table1[[#This Row],[Probable]]</f>
        <v>12.5</v>
      </c>
      <c r="M10" s="1">
        <f>Table1[[#This Row],[Probable]]/Table1[[#This Row],[Salary]]</f>
        <v>1.1428571428571428</v>
      </c>
      <c r="N10" s="1">
        <f>Table1[[#This Row],[Actual]]/Table1[[#This Row],[Salary]]</f>
        <v>1.5</v>
      </c>
      <c r="O10" s="1"/>
      <c r="P10" s="1">
        <v>14</v>
      </c>
      <c r="Q10" s="1">
        <v>7</v>
      </c>
      <c r="R10" s="1">
        <v>7</v>
      </c>
      <c r="S10" s="1">
        <v>2</v>
      </c>
      <c r="T10" s="1">
        <v>0.5</v>
      </c>
      <c r="U10" s="1">
        <v>3</v>
      </c>
      <c r="V10" s="1">
        <v>39.5</v>
      </c>
    </row>
    <row r="11" spans="1:22" x14ac:dyDescent="0.3">
      <c r="A11" t="s">
        <v>12</v>
      </c>
      <c r="B11">
        <v>5</v>
      </c>
      <c r="C11" t="s">
        <v>17</v>
      </c>
      <c r="D11" t="s">
        <v>19</v>
      </c>
      <c r="E11" t="s">
        <v>41</v>
      </c>
      <c r="F11">
        <v>36.6</v>
      </c>
      <c r="G11">
        <v>27</v>
      </c>
      <c r="H11" s="1">
        <v>20</v>
      </c>
      <c r="I11" s="1">
        <v>40</v>
      </c>
      <c r="J11" s="1">
        <v>35</v>
      </c>
      <c r="K11" s="1">
        <v>15.2</v>
      </c>
      <c r="L11" s="1">
        <f>Table1[[#This Row],[Actual]]-Table1[[#This Row],[Probable]]</f>
        <v>-19.8</v>
      </c>
      <c r="M11" s="1">
        <f>Table1[[#This Row],[Probable]]/Table1[[#This Row],[Salary]]</f>
        <v>1.2962962962962963</v>
      </c>
      <c r="N11" s="1">
        <f>Table1[[#This Row],[Actual]]/Table1[[#This Row],[Salary]]</f>
        <v>0.56296296296296289</v>
      </c>
      <c r="O11" s="3"/>
      <c r="V11">
        <v>0</v>
      </c>
    </row>
    <row r="12" spans="1:22" x14ac:dyDescent="0.3">
      <c r="A12" t="s">
        <v>13</v>
      </c>
      <c r="B12">
        <v>3</v>
      </c>
      <c r="C12" t="s">
        <v>17</v>
      </c>
      <c r="D12" t="s">
        <v>19</v>
      </c>
      <c r="E12" t="s">
        <v>50</v>
      </c>
      <c r="F12">
        <v>24</v>
      </c>
      <c r="G12">
        <v>18</v>
      </c>
      <c r="H12" s="1">
        <v>20</v>
      </c>
      <c r="I12" s="1">
        <v>35</v>
      </c>
      <c r="J12" s="1">
        <v>25</v>
      </c>
      <c r="K12" s="1">
        <v>34.4</v>
      </c>
      <c r="L12" s="1">
        <f>Table1[[#This Row],[Actual]]-Table1[[#This Row],[Probable]]</f>
        <v>9.3999999999999986</v>
      </c>
      <c r="M12" s="1">
        <f>Table1[[#This Row],[Probable]]/Table1[[#This Row],[Salary]]</f>
        <v>1.3888888888888888</v>
      </c>
      <c r="N12" s="1">
        <f>Table1[[#This Row],[Actual]]/Table1[[#This Row],[Salary]]</f>
        <v>1.911111111111111</v>
      </c>
      <c r="O12" s="1"/>
      <c r="P12">
        <v>16</v>
      </c>
      <c r="Q12">
        <v>3</v>
      </c>
      <c r="R12">
        <v>2</v>
      </c>
      <c r="S12">
        <v>0.5</v>
      </c>
      <c r="T12">
        <v>0</v>
      </c>
      <c r="U12">
        <v>1</v>
      </c>
      <c r="V12">
        <v>23.700000000000003</v>
      </c>
    </row>
    <row r="13" spans="1:22" hidden="1" x14ac:dyDescent="0.3">
      <c r="A13" t="s">
        <v>15</v>
      </c>
      <c r="B13">
        <v>2</v>
      </c>
      <c r="C13" t="s">
        <v>21</v>
      </c>
      <c r="D13" t="s">
        <v>20</v>
      </c>
      <c r="E13" t="s">
        <v>40</v>
      </c>
      <c r="F13">
        <v>29.1</v>
      </c>
      <c r="G13">
        <v>28</v>
      </c>
      <c r="H13" s="1">
        <v>25</v>
      </c>
      <c r="I13" s="1">
        <v>40</v>
      </c>
      <c r="J13" s="1">
        <v>32.5</v>
      </c>
      <c r="K13" s="1">
        <v>33.9</v>
      </c>
      <c r="L13" s="1">
        <f>Table1[[#This Row],[Actual]]-Table1[[#This Row],[Probable]]</f>
        <v>1.3999999999999986</v>
      </c>
      <c r="M13" s="1">
        <f>Table1[[#This Row],[Probable]]/Table1[[#This Row],[Salary]]</f>
        <v>1.1607142857142858</v>
      </c>
      <c r="N13" s="1">
        <f>Table1[[#This Row],[Actual]]/Table1[[#This Row],[Salary]]</f>
        <v>1.2107142857142856</v>
      </c>
      <c r="O13" s="1"/>
      <c r="V13">
        <v>0</v>
      </c>
    </row>
    <row r="14" spans="1:22" hidden="1" x14ac:dyDescent="0.3">
      <c r="A14" t="s">
        <v>14</v>
      </c>
      <c r="B14">
        <v>4</v>
      </c>
      <c r="C14" t="s">
        <v>18</v>
      </c>
      <c r="D14" t="s">
        <v>16</v>
      </c>
      <c r="E14" t="s">
        <v>36</v>
      </c>
      <c r="F14">
        <v>36.700000000000003</v>
      </c>
      <c r="G14">
        <v>32</v>
      </c>
      <c r="H14" s="1">
        <v>25</v>
      </c>
      <c r="I14" s="1">
        <v>55</v>
      </c>
      <c r="J14" s="1">
        <v>45</v>
      </c>
      <c r="K14" s="1">
        <v>59.8</v>
      </c>
      <c r="L14" s="1">
        <f>Table1[[#This Row],[Actual]]-Table1[[#This Row],[Probable]]</f>
        <v>14.799999999999997</v>
      </c>
      <c r="M14" s="1">
        <f>Table1[[#This Row],[Probable]]/Table1[[#This Row],[Salary]]</f>
        <v>1.40625</v>
      </c>
      <c r="N14" s="1">
        <f>Table1[[#This Row],[Actual]]/Table1[[#This Row],[Salary]]</f>
        <v>1.8687499999999999</v>
      </c>
      <c r="O14" s="1"/>
      <c r="P14">
        <v>20</v>
      </c>
      <c r="Q14">
        <v>7</v>
      </c>
      <c r="R14">
        <v>4</v>
      </c>
      <c r="S14">
        <v>1</v>
      </c>
      <c r="T14">
        <v>1</v>
      </c>
      <c r="U14">
        <v>2</v>
      </c>
      <c r="V14">
        <v>39.6</v>
      </c>
    </row>
    <row r="15" spans="1:22" hidden="1" x14ac:dyDescent="0.3">
      <c r="A15" t="s">
        <v>15</v>
      </c>
      <c r="B15">
        <v>2</v>
      </c>
      <c r="C15" t="s">
        <v>23</v>
      </c>
      <c r="D15" t="s">
        <v>22</v>
      </c>
      <c r="E15" t="s">
        <v>42</v>
      </c>
      <c r="F15">
        <v>27.9</v>
      </c>
      <c r="G15">
        <v>24</v>
      </c>
      <c r="H15" s="2">
        <v>25</v>
      </c>
      <c r="I15" s="2">
        <v>50</v>
      </c>
      <c r="J15" s="2">
        <v>32.5</v>
      </c>
      <c r="K15" s="1">
        <v>38.5</v>
      </c>
      <c r="L15" s="1">
        <f>Table1[[#This Row],[Actual]]-Table1[[#This Row],[Probable]]</f>
        <v>6</v>
      </c>
      <c r="M15" s="2">
        <f>Table1[[#This Row],[Probable]]/Table1[[#This Row],[Salary]]</f>
        <v>1.3541666666666667</v>
      </c>
      <c r="N15" s="1">
        <f>Table1[[#This Row],[Actual]]/Table1[[#This Row],[Salary]]</f>
        <v>1.6041666666666667</v>
      </c>
      <c r="O15" s="2"/>
      <c r="V15">
        <v>0</v>
      </c>
    </row>
    <row r="16" spans="1:22" hidden="1" x14ac:dyDescent="0.3">
      <c r="A16" t="s">
        <v>15</v>
      </c>
      <c r="B16">
        <v>2</v>
      </c>
      <c r="C16" t="s">
        <v>20</v>
      </c>
      <c r="D16" t="s">
        <v>21</v>
      </c>
      <c r="E16" t="s">
        <v>81</v>
      </c>
      <c r="F16">
        <v>19.399999999999999</v>
      </c>
      <c r="G16">
        <v>11</v>
      </c>
      <c r="H16">
        <v>15</v>
      </c>
      <c r="I16">
        <v>25</v>
      </c>
      <c r="J16">
        <v>20</v>
      </c>
      <c r="K16" s="1">
        <v>21.2</v>
      </c>
      <c r="L16" s="1">
        <f>Table1[[#This Row],[Actual]]-Table1[[#This Row],[Probable]]</f>
        <v>1.1999999999999993</v>
      </c>
      <c r="M16">
        <f>Table1[[#This Row],[Probable]]/Table1[[#This Row],[Salary]]</f>
        <v>1.8181818181818181</v>
      </c>
      <c r="N16" s="1">
        <f>Table1[[#This Row],[Actual]]/Table1[[#This Row],[Salary]]</f>
        <v>1.9272727272727272</v>
      </c>
      <c r="V16">
        <f>P16+Q16*1.2+R16*1.8+S16*3+T16*3-U16</f>
        <v>0</v>
      </c>
    </row>
    <row r="17" spans="1:22" hidden="1" x14ac:dyDescent="0.3">
      <c r="A17" t="s">
        <v>15</v>
      </c>
      <c r="B17">
        <v>2</v>
      </c>
      <c r="C17" t="s">
        <v>22</v>
      </c>
      <c r="D17" t="s">
        <v>23</v>
      </c>
      <c r="E17" t="s">
        <v>30</v>
      </c>
      <c r="F17">
        <v>40.6</v>
      </c>
      <c r="G17">
        <v>38</v>
      </c>
      <c r="H17" s="1">
        <v>35</v>
      </c>
      <c r="I17" s="1">
        <v>60</v>
      </c>
      <c r="J17" s="1">
        <v>45</v>
      </c>
      <c r="K17" s="1">
        <v>52.2</v>
      </c>
      <c r="L17" s="1">
        <f>Table1[[#This Row],[Actual]]-Table1[[#This Row],[Probable]]</f>
        <v>7.2000000000000028</v>
      </c>
      <c r="M17" s="1">
        <f>Table1[[#This Row],[Probable]]/Table1[[#This Row],[Salary]]</f>
        <v>1.1842105263157894</v>
      </c>
      <c r="N17" s="1">
        <f>Table1[[#This Row],[Actual]]/Table1[[#This Row],[Salary]]</f>
        <v>1.3736842105263158</v>
      </c>
      <c r="O17" s="1"/>
      <c r="P17">
        <v>26.4</v>
      </c>
      <c r="Q17">
        <v>4</v>
      </c>
      <c r="R17">
        <v>5</v>
      </c>
      <c r="S17">
        <v>1</v>
      </c>
      <c r="T17">
        <v>0</v>
      </c>
      <c r="U17">
        <v>3</v>
      </c>
      <c r="V17">
        <v>40.200000000000003</v>
      </c>
    </row>
    <row r="18" spans="1:22" hidden="1" x14ac:dyDescent="0.3">
      <c r="A18" t="s">
        <v>13</v>
      </c>
      <c r="B18">
        <v>3</v>
      </c>
      <c r="C18" t="s">
        <v>20</v>
      </c>
      <c r="D18" t="s">
        <v>21</v>
      </c>
      <c r="E18" t="s">
        <v>43</v>
      </c>
      <c r="F18">
        <v>30</v>
      </c>
      <c r="G18">
        <v>24</v>
      </c>
      <c r="H18" s="1">
        <v>20</v>
      </c>
      <c r="I18" s="1">
        <v>40</v>
      </c>
      <c r="J18" s="1">
        <v>27.5</v>
      </c>
      <c r="K18" s="1">
        <v>34.9</v>
      </c>
      <c r="L18" s="1">
        <f>Table1[[#This Row],[Actual]]-Table1[[#This Row],[Probable]]</f>
        <v>7.3999999999999986</v>
      </c>
      <c r="M18" s="1">
        <f>Table1[[#This Row],[Probable]]/Table1[[#This Row],[Salary]]</f>
        <v>1.1458333333333333</v>
      </c>
      <c r="N18" s="1">
        <f>Table1[[#This Row],[Actual]]/Table1[[#This Row],[Salary]]</f>
        <v>1.4541666666666666</v>
      </c>
      <c r="O18" s="1"/>
    </row>
    <row r="19" spans="1:22" hidden="1" x14ac:dyDescent="0.3">
      <c r="A19" t="s">
        <v>15</v>
      </c>
      <c r="B19">
        <v>2</v>
      </c>
      <c r="C19" t="s">
        <v>22</v>
      </c>
      <c r="D19" t="s">
        <v>23</v>
      </c>
      <c r="E19" t="s">
        <v>44</v>
      </c>
      <c r="F19">
        <v>28.1</v>
      </c>
      <c r="G19">
        <v>23</v>
      </c>
      <c r="H19">
        <v>20</v>
      </c>
      <c r="I19">
        <v>30</v>
      </c>
      <c r="J19">
        <v>25</v>
      </c>
      <c r="K19" s="1">
        <v>31.7</v>
      </c>
      <c r="L19" s="1">
        <f>Table1[[#This Row],[Actual]]-Table1[[#This Row],[Probable]]</f>
        <v>6.6999999999999993</v>
      </c>
      <c r="M19">
        <f>Table1[[#This Row],[Probable]]/Table1[[#This Row],[Salary]]</f>
        <v>1.0869565217391304</v>
      </c>
      <c r="N19" s="1">
        <f>Table1[[#This Row],[Actual]]/Table1[[#This Row],[Salary]]</f>
        <v>1.3782608695652174</v>
      </c>
    </row>
    <row r="20" spans="1:22" x14ac:dyDescent="0.3">
      <c r="A20" t="s">
        <v>14</v>
      </c>
      <c r="B20">
        <v>4</v>
      </c>
      <c r="C20" t="s">
        <v>17</v>
      </c>
      <c r="D20" t="s">
        <v>19</v>
      </c>
      <c r="E20" t="s">
        <v>64</v>
      </c>
      <c r="F20">
        <v>18.3</v>
      </c>
      <c r="G20">
        <v>10</v>
      </c>
      <c r="H20" s="1">
        <v>15</v>
      </c>
      <c r="I20" s="1">
        <v>25</v>
      </c>
      <c r="J20" s="1">
        <v>20</v>
      </c>
      <c r="K20" s="1">
        <v>7.6</v>
      </c>
      <c r="L20" s="1">
        <f>Table1[[#This Row],[Actual]]-Table1[[#This Row],[Probable]]</f>
        <v>-12.4</v>
      </c>
      <c r="M20" s="1">
        <f>Table1[[#This Row],[Probable]]/Table1[[#This Row],[Salary]]</f>
        <v>2</v>
      </c>
      <c r="N20" s="1">
        <f>Table1[[#This Row],[Actual]]/Table1[[#This Row],[Salary]]</f>
        <v>0.76</v>
      </c>
      <c r="O20" s="1"/>
      <c r="V20">
        <v>0</v>
      </c>
    </row>
    <row r="21" spans="1:22" hidden="1" x14ac:dyDescent="0.3">
      <c r="A21" t="s">
        <v>13</v>
      </c>
      <c r="B21">
        <v>3</v>
      </c>
      <c r="C21" t="s">
        <v>21</v>
      </c>
      <c r="D21" t="s">
        <v>20</v>
      </c>
      <c r="E21" t="s">
        <v>52</v>
      </c>
      <c r="F21">
        <v>24.2</v>
      </c>
      <c r="G21">
        <v>16</v>
      </c>
      <c r="H21" s="1">
        <v>15</v>
      </c>
      <c r="I21" s="1">
        <v>30</v>
      </c>
      <c r="J21" s="1">
        <v>25</v>
      </c>
      <c r="K21" s="1">
        <v>12.1</v>
      </c>
      <c r="L21" s="1">
        <f>Table1[[#This Row],[Actual]]-Table1[[#This Row],[Probable]]</f>
        <v>-12.9</v>
      </c>
      <c r="M21" s="1">
        <f>Table1[[#This Row],[Probable]]/Table1[[#This Row],[Salary]]</f>
        <v>1.5625</v>
      </c>
      <c r="N21" s="1">
        <f>Table1[[#This Row],[Actual]]/Table1[[#This Row],[Salary]]</f>
        <v>0.75624999999999998</v>
      </c>
      <c r="O21" s="1"/>
      <c r="V21">
        <v>0</v>
      </c>
    </row>
    <row r="22" spans="1:22" hidden="1" x14ac:dyDescent="0.3">
      <c r="A22" t="s">
        <v>13</v>
      </c>
      <c r="B22">
        <v>3</v>
      </c>
      <c r="C22" t="s">
        <v>22</v>
      </c>
      <c r="D22" t="s">
        <v>23</v>
      </c>
      <c r="E22" t="s">
        <v>47</v>
      </c>
      <c r="F22">
        <v>24.8</v>
      </c>
      <c r="G22">
        <v>22</v>
      </c>
      <c r="H22" s="1">
        <v>15</v>
      </c>
      <c r="I22" s="1">
        <v>35</v>
      </c>
      <c r="J22" s="1">
        <v>25</v>
      </c>
      <c r="K22" s="1">
        <v>35.6</v>
      </c>
      <c r="L22" s="1">
        <f>Table1[[#This Row],[Actual]]-Table1[[#This Row],[Probable]]</f>
        <v>10.600000000000001</v>
      </c>
      <c r="M22" s="1">
        <f>Table1[[#This Row],[Probable]]/Table1[[#This Row],[Salary]]</f>
        <v>1.1363636363636365</v>
      </c>
      <c r="N22" s="1">
        <f>Table1[[#This Row],[Actual]]/Table1[[#This Row],[Salary]]</f>
        <v>1.6181818181818182</v>
      </c>
      <c r="O22" s="1"/>
      <c r="V22">
        <v>0</v>
      </c>
    </row>
    <row r="23" spans="1:22" x14ac:dyDescent="0.3">
      <c r="A23" t="s">
        <v>13</v>
      </c>
      <c r="B23">
        <v>3</v>
      </c>
      <c r="C23" t="s">
        <v>19</v>
      </c>
      <c r="D23" t="s">
        <v>17</v>
      </c>
      <c r="E23" t="s">
        <v>26</v>
      </c>
      <c r="F23">
        <v>45.1</v>
      </c>
      <c r="G23">
        <v>44</v>
      </c>
      <c r="H23" s="1">
        <v>45</v>
      </c>
      <c r="I23" s="1">
        <v>60</v>
      </c>
      <c r="J23" s="1">
        <v>55</v>
      </c>
      <c r="K23" s="1">
        <v>37.5</v>
      </c>
      <c r="L23" s="1">
        <f>Table1[[#This Row],[Actual]]-Table1[[#This Row],[Probable]]</f>
        <v>-17.5</v>
      </c>
      <c r="M23" s="1">
        <f>Table1[[#This Row],[Probable]]/Table1[[#This Row],[Salary]]</f>
        <v>1.25</v>
      </c>
      <c r="N23" s="1">
        <f>Table1[[#This Row],[Actual]]/Table1[[#This Row],[Salary]]</f>
        <v>0.85227272727272729</v>
      </c>
      <c r="O23" s="1"/>
      <c r="V23">
        <v>0</v>
      </c>
    </row>
    <row r="24" spans="1:22" hidden="1" x14ac:dyDescent="0.3">
      <c r="A24" t="s">
        <v>13</v>
      </c>
      <c r="B24">
        <v>3</v>
      </c>
      <c r="C24" t="s">
        <v>23</v>
      </c>
      <c r="D24" t="s">
        <v>22</v>
      </c>
      <c r="E24" t="s">
        <v>45</v>
      </c>
      <c r="F24">
        <v>29.9</v>
      </c>
      <c r="G24">
        <v>23</v>
      </c>
      <c r="H24" s="1">
        <v>25</v>
      </c>
      <c r="I24" s="1">
        <v>40</v>
      </c>
      <c r="J24" s="1">
        <v>32.5</v>
      </c>
      <c r="K24" s="1">
        <v>2</v>
      </c>
      <c r="L24" s="1">
        <f>Table1[[#This Row],[Actual]]-Table1[[#This Row],[Probable]]</f>
        <v>-30.5</v>
      </c>
      <c r="M24" s="1">
        <f>Table1[[#This Row],[Probable]]/Table1[[#This Row],[Salary]]</f>
        <v>1.4130434782608696</v>
      </c>
      <c r="N24" s="1">
        <f>Table1[[#This Row],[Actual]]/Table1[[#This Row],[Salary]]</f>
        <v>8.6956521739130432E-2</v>
      </c>
      <c r="O24" s="1"/>
      <c r="V24">
        <v>0</v>
      </c>
    </row>
    <row r="25" spans="1:22" hidden="1" x14ac:dyDescent="0.3">
      <c r="A25" t="s">
        <v>13</v>
      </c>
      <c r="B25">
        <v>3</v>
      </c>
      <c r="C25" t="s">
        <v>20</v>
      </c>
      <c r="D25" t="s">
        <v>21</v>
      </c>
      <c r="E25" t="s">
        <v>55</v>
      </c>
      <c r="F25">
        <v>23.3</v>
      </c>
      <c r="G25" s="1">
        <v>15</v>
      </c>
      <c r="H25" s="1">
        <v>15</v>
      </c>
      <c r="I25" s="1">
        <v>35</v>
      </c>
      <c r="J25" s="1">
        <v>25</v>
      </c>
      <c r="K25" s="1">
        <v>25.2</v>
      </c>
      <c r="L25" s="1">
        <f>Table1[[#This Row],[Actual]]-Table1[[#This Row],[Probable]]</f>
        <v>0.19999999999999929</v>
      </c>
      <c r="M25" s="1">
        <f>Table1[[#This Row],[Probable]]/Table1[[#This Row],[Salary]]</f>
        <v>1.6666666666666667</v>
      </c>
      <c r="N25" s="1">
        <f>Table1[[#This Row],[Actual]]/Table1[[#This Row],[Salary]]</f>
        <v>1.68</v>
      </c>
      <c r="O25" s="1"/>
      <c r="P25">
        <v>10</v>
      </c>
      <c r="Q25">
        <v>4</v>
      </c>
      <c r="R25">
        <v>2</v>
      </c>
      <c r="S25">
        <v>0.6</v>
      </c>
      <c r="T25">
        <v>0</v>
      </c>
      <c r="U25">
        <v>1</v>
      </c>
      <c r="V25">
        <v>19.200000000000003</v>
      </c>
    </row>
    <row r="26" spans="1:22" x14ac:dyDescent="0.3">
      <c r="A26" t="s">
        <v>15</v>
      </c>
      <c r="B26">
        <v>2</v>
      </c>
      <c r="C26" t="s">
        <v>19</v>
      </c>
      <c r="D26" t="s">
        <v>17</v>
      </c>
      <c r="E26" t="s">
        <v>31</v>
      </c>
      <c r="F26">
        <v>40.6</v>
      </c>
      <c r="G26">
        <v>38</v>
      </c>
      <c r="H26" s="1">
        <v>35</v>
      </c>
      <c r="I26" s="1">
        <v>50</v>
      </c>
      <c r="J26" s="1">
        <v>45</v>
      </c>
      <c r="K26" s="1">
        <v>49</v>
      </c>
      <c r="L26" s="1">
        <f>Table1[[#This Row],[Actual]]-Table1[[#This Row],[Probable]]</f>
        <v>4</v>
      </c>
      <c r="M26" s="1">
        <f>Table1[[#This Row],[Probable]]/Table1[[#This Row],[Salary]]</f>
        <v>1.1842105263157894</v>
      </c>
      <c r="N26" s="1">
        <f>Table1[[#This Row],[Actual]]/Table1[[#This Row],[Salary]]</f>
        <v>1.2894736842105263</v>
      </c>
      <c r="O26" s="3"/>
      <c r="V26">
        <v>0</v>
      </c>
    </row>
    <row r="27" spans="1:22" hidden="1" x14ac:dyDescent="0.3">
      <c r="A27" t="s">
        <v>14</v>
      </c>
      <c r="B27">
        <v>4</v>
      </c>
      <c r="C27" t="s">
        <v>16</v>
      </c>
      <c r="D27" t="s">
        <v>18</v>
      </c>
      <c r="E27" t="s">
        <v>49</v>
      </c>
      <c r="F27">
        <v>24</v>
      </c>
      <c r="G27">
        <v>19</v>
      </c>
      <c r="H27">
        <v>20</v>
      </c>
      <c r="I27">
        <v>40</v>
      </c>
      <c r="J27">
        <v>25</v>
      </c>
      <c r="K27" s="1">
        <v>31.2</v>
      </c>
      <c r="L27" s="1">
        <f>Table1[[#This Row],[Actual]]-Table1[[#This Row],[Probable]]</f>
        <v>6.1999999999999993</v>
      </c>
      <c r="M27">
        <f>Table1[[#This Row],[Probable]]/Table1[[#This Row],[Salary]]</f>
        <v>1.3157894736842106</v>
      </c>
      <c r="N27" s="1">
        <f>Table1[[#This Row],[Actual]]/Table1[[#This Row],[Salary]]</f>
        <v>1.6421052631578947</v>
      </c>
      <c r="O27" s="18"/>
    </row>
    <row r="28" spans="1:22" hidden="1" x14ac:dyDescent="0.3">
      <c r="A28" t="s">
        <v>14</v>
      </c>
      <c r="B28">
        <v>4</v>
      </c>
      <c r="C28" t="s">
        <v>23</v>
      </c>
      <c r="D28" t="s">
        <v>22</v>
      </c>
      <c r="E28" t="s">
        <v>48</v>
      </c>
      <c r="F28">
        <v>28</v>
      </c>
      <c r="G28">
        <v>20</v>
      </c>
      <c r="H28" s="1">
        <v>20</v>
      </c>
      <c r="I28" s="1">
        <v>30</v>
      </c>
      <c r="J28" s="1">
        <v>25</v>
      </c>
      <c r="K28" s="1">
        <v>32.4</v>
      </c>
      <c r="L28" s="1">
        <f>Table1[[#This Row],[Actual]]-Table1[[#This Row],[Probable]]</f>
        <v>7.3999999999999986</v>
      </c>
      <c r="M28" s="1">
        <f>Table1[[#This Row],[Probable]]/Table1[[#This Row],[Salary]]</f>
        <v>1.25</v>
      </c>
      <c r="N28" s="1">
        <f>Table1[[#This Row],[Actual]]/Table1[[#This Row],[Salary]]</f>
        <v>1.6199999999999999</v>
      </c>
      <c r="O28" s="1"/>
      <c r="V28">
        <v>0</v>
      </c>
    </row>
    <row r="29" spans="1:22" hidden="1" x14ac:dyDescent="0.3">
      <c r="A29" t="s">
        <v>13</v>
      </c>
      <c r="B29">
        <v>3</v>
      </c>
      <c r="C29" t="s">
        <v>21</v>
      </c>
      <c r="D29" t="s">
        <v>20</v>
      </c>
      <c r="E29" t="s">
        <v>61</v>
      </c>
      <c r="F29">
        <v>24.8</v>
      </c>
      <c r="G29">
        <v>12</v>
      </c>
      <c r="H29" s="1">
        <v>10</v>
      </c>
      <c r="I29" s="1">
        <v>35</v>
      </c>
      <c r="J29" s="1">
        <v>25</v>
      </c>
      <c r="K29" s="1">
        <v>24.1</v>
      </c>
      <c r="L29" s="1">
        <f>Table1[[#This Row],[Actual]]-Table1[[#This Row],[Probable]]</f>
        <v>-0.89999999999999858</v>
      </c>
      <c r="M29" s="1">
        <f>Table1[[#This Row],[Probable]]/Table1[[#This Row],[Salary]]</f>
        <v>2.0833333333333335</v>
      </c>
      <c r="N29" s="1">
        <f>Table1[[#This Row],[Actual]]/Table1[[#This Row],[Salary]]</f>
        <v>2.0083333333333333</v>
      </c>
      <c r="O29" s="1"/>
      <c r="V29">
        <v>0</v>
      </c>
    </row>
    <row r="30" spans="1:22" hidden="1" x14ac:dyDescent="0.3">
      <c r="A30" t="s">
        <v>14</v>
      </c>
      <c r="B30">
        <v>4</v>
      </c>
      <c r="C30" t="s">
        <v>20</v>
      </c>
      <c r="D30" t="s">
        <v>21</v>
      </c>
      <c r="E30" t="s">
        <v>28</v>
      </c>
      <c r="F30">
        <v>44.9</v>
      </c>
      <c r="G30">
        <v>41</v>
      </c>
      <c r="H30" s="1">
        <v>30</v>
      </c>
      <c r="I30" s="1">
        <v>50</v>
      </c>
      <c r="J30" s="1">
        <v>40</v>
      </c>
      <c r="K30" s="1">
        <v>35.1</v>
      </c>
      <c r="L30" s="1">
        <f>Table1[[#This Row],[Actual]]-Table1[[#This Row],[Probable]]</f>
        <v>-4.8999999999999986</v>
      </c>
      <c r="M30" s="1">
        <f>Table1[[#This Row],[Probable]]/Table1[[#This Row],[Salary]]</f>
        <v>0.97560975609756095</v>
      </c>
      <c r="N30" s="1">
        <f>Table1[[#This Row],[Actual]]/Table1[[#This Row],[Salary]]</f>
        <v>0.85609756097560974</v>
      </c>
      <c r="O30" s="1"/>
      <c r="V30">
        <v>0</v>
      </c>
    </row>
    <row r="31" spans="1:22" hidden="1" x14ac:dyDescent="0.3">
      <c r="A31" t="s">
        <v>12</v>
      </c>
      <c r="B31">
        <v>5</v>
      </c>
      <c r="C31" t="s">
        <v>16</v>
      </c>
      <c r="D31" t="s">
        <v>18</v>
      </c>
      <c r="E31" t="s">
        <v>53</v>
      </c>
      <c r="F31">
        <v>19.2</v>
      </c>
      <c r="G31">
        <v>16</v>
      </c>
      <c r="H31" s="1">
        <v>20</v>
      </c>
      <c r="I31" s="1">
        <v>35</v>
      </c>
      <c r="J31" s="1">
        <v>25</v>
      </c>
      <c r="K31" s="1">
        <v>26.4</v>
      </c>
      <c r="L31" s="1">
        <f>Table1[[#This Row],[Actual]]-Table1[[#This Row],[Probable]]</f>
        <v>1.3999999999999986</v>
      </c>
      <c r="M31" s="1">
        <f>Table1[[#This Row],[Probable]]/Table1[[#This Row],[Salary]]</f>
        <v>1.5625</v>
      </c>
      <c r="N31" s="1">
        <f>Table1[[#This Row],[Actual]]/Table1[[#This Row],[Salary]]</f>
        <v>1.65</v>
      </c>
      <c r="O31" s="3"/>
      <c r="V31">
        <v>0</v>
      </c>
    </row>
    <row r="32" spans="1:22" x14ac:dyDescent="0.3">
      <c r="A32" t="s">
        <v>11</v>
      </c>
      <c r="B32">
        <v>1</v>
      </c>
      <c r="C32" t="s">
        <v>19</v>
      </c>
      <c r="D32" t="s">
        <v>17</v>
      </c>
      <c r="E32" t="s">
        <v>54</v>
      </c>
      <c r="F32">
        <v>19.899999999999999</v>
      </c>
      <c r="G32">
        <v>15</v>
      </c>
      <c r="H32" s="1">
        <v>15</v>
      </c>
      <c r="I32" s="1">
        <v>25</v>
      </c>
      <c r="J32" s="1">
        <v>22.5</v>
      </c>
      <c r="K32" s="1">
        <v>37.9</v>
      </c>
      <c r="L32" s="1">
        <f>Table1[[#This Row],[Actual]]-Table1[[#This Row],[Probable]]</f>
        <v>15.399999999999999</v>
      </c>
      <c r="M32" s="1">
        <f>Table1[[#This Row],[Probable]]/Table1[[#This Row],[Salary]]</f>
        <v>1.5</v>
      </c>
      <c r="N32" s="1">
        <f>Table1[[#This Row],[Actual]]/Table1[[#This Row],[Salary]]</f>
        <v>2.5266666666666664</v>
      </c>
      <c r="O32" s="1"/>
      <c r="V32">
        <v>0</v>
      </c>
    </row>
    <row r="33" spans="1:25" hidden="1" x14ac:dyDescent="0.3">
      <c r="A33" t="s">
        <v>14</v>
      </c>
      <c r="B33">
        <v>4</v>
      </c>
      <c r="C33" t="s">
        <v>21</v>
      </c>
      <c r="D33" t="s">
        <v>20</v>
      </c>
      <c r="E33" t="s">
        <v>46</v>
      </c>
      <c r="F33">
        <v>31.1</v>
      </c>
      <c r="G33">
        <v>22</v>
      </c>
      <c r="H33" s="1">
        <v>15</v>
      </c>
      <c r="I33" s="1">
        <v>35</v>
      </c>
      <c r="J33" s="1">
        <v>25</v>
      </c>
      <c r="K33" s="1">
        <v>24.4</v>
      </c>
      <c r="L33" s="1">
        <f>Table1[[#This Row],[Actual]]-Table1[[#This Row],[Probable]]</f>
        <v>-0.60000000000000142</v>
      </c>
      <c r="M33" s="1">
        <f>Table1[[#This Row],[Probable]]/Table1[[#This Row],[Salary]]</f>
        <v>1.1363636363636365</v>
      </c>
      <c r="N33" s="1">
        <f>Table1[[#This Row],[Actual]]/Table1[[#This Row],[Salary]]</f>
        <v>1.1090909090909091</v>
      </c>
      <c r="O33" s="1"/>
      <c r="V33">
        <v>0</v>
      </c>
    </row>
    <row r="34" spans="1:25" hidden="1" x14ac:dyDescent="0.3">
      <c r="A34" t="s">
        <v>13</v>
      </c>
      <c r="B34">
        <v>3</v>
      </c>
      <c r="C34" t="s">
        <v>18</v>
      </c>
      <c r="D34" t="s">
        <v>16</v>
      </c>
      <c r="E34" t="s">
        <v>56</v>
      </c>
      <c r="F34">
        <v>22.1</v>
      </c>
      <c r="G34">
        <v>15</v>
      </c>
      <c r="H34" s="1">
        <v>15</v>
      </c>
      <c r="I34" s="1">
        <v>30</v>
      </c>
      <c r="J34" s="1">
        <v>25</v>
      </c>
      <c r="K34" s="1">
        <v>18.8</v>
      </c>
      <c r="L34" s="1">
        <f>Table1[[#This Row],[Actual]]-Table1[[#This Row],[Probable]]</f>
        <v>-6.1999999999999993</v>
      </c>
      <c r="M34" s="1">
        <f>Table1[[#This Row],[Probable]]/Table1[[#This Row],[Salary]]</f>
        <v>1.6666666666666667</v>
      </c>
      <c r="N34" s="1">
        <f>Table1[[#This Row],[Actual]]/Table1[[#This Row],[Salary]]</f>
        <v>1.2533333333333334</v>
      </c>
      <c r="O34" s="1"/>
      <c r="P34">
        <v>8</v>
      </c>
      <c r="Q34">
        <v>3.1</v>
      </c>
      <c r="R34">
        <v>1.2</v>
      </c>
      <c r="S34">
        <v>1</v>
      </c>
      <c r="T34">
        <v>0.8</v>
      </c>
      <c r="U34">
        <v>0.6</v>
      </c>
      <c r="V34">
        <v>18.68</v>
      </c>
    </row>
    <row r="35" spans="1:25" x14ac:dyDescent="0.3">
      <c r="A35" t="s">
        <v>14</v>
      </c>
      <c r="B35">
        <v>4</v>
      </c>
      <c r="C35" t="s">
        <v>19</v>
      </c>
      <c r="D35" t="s">
        <v>17</v>
      </c>
      <c r="E35" t="s">
        <v>57</v>
      </c>
      <c r="F35">
        <v>21.1</v>
      </c>
      <c r="G35">
        <v>15</v>
      </c>
      <c r="H35" s="1">
        <v>10</v>
      </c>
      <c r="I35" s="1">
        <v>20</v>
      </c>
      <c r="J35" s="1">
        <v>17.5</v>
      </c>
      <c r="K35" s="1">
        <v>25.9</v>
      </c>
      <c r="L35" s="1">
        <f>Table1[[#This Row],[Actual]]-Table1[[#This Row],[Probable]]</f>
        <v>8.3999999999999986</v>
      </c>
      <c r="M35" s="1">
        <f>Table1[[#This Row],[Probable]]/Table1[[#This Row],[Salary]]</f>
        <v>1.1666666666666667</v>
      </c>
      <c r="N35" s="1">
        <f>Table1[[#This Row],[Actual]]/Table1[[#This Row],[Salary]]</f>
        <v>1.7266666666666666</v>
      </c>
      <c r="O35" s="1"/>
      <c r="V35">
        <v>0</v>
      </c>
    </row>
    <row r="36" spans="1:25" x14ac:dyDescent="0.3">
      <c r="A36" t="s">
        <v>11</v>
      </c>
      <c r="B36">
        <v>1</v>
      </c>
      <c r="C36" t="s">
        <v>19</v>
      </c>
      <c r="D36" t="s">
        <v>17</v>
      </c>
      <c r="E36" t="s">
        <v>60</v>
      </c>
      <c r="F36">
        <v>16.399999999999999</v>
      </c>
      <c r="G36">
        <v>12</v>
      </c>
      <c r="H36" s="1">
        <v>15</v>
      </c>
      <c r="I36" s="1">
        <v>35</v>
      </c>
      <c r="J36" s="1">
        <v>25</v>
      </c>
      <c r="K36" s="1">
        <v>13.4</v>
      </c>
      <c r="L36" s="1">
        <f>Table1[[#This Row],[Actual]]-Table1[[#This Row],[Probable]]</f>
        <v>-11.6</v>
      </c>
      <c r="M36" s="1">
        <f>Table1[[#This Row],[Probable]]/Table1[[#This Row],[Salary]]</f>
        <v>2.0833333333333335</v>
      </c>
      <c r="N36" s="1">
        <f>Table1[[#This Row],[Actual]]/Table1[[#This Row],[Salary]]</f>
        <v>1.1166666666666667</v>
      </c>
      <c r="O36" s="1"/>
      <c r="P36">
        <v>10</v>
      </c>
      <c r="Q36">
        <v>5</v>
      </c>
      <c r="R36">
        <v>6</v>
      </c>
      <c r="S36">
        <v>1.4</v>
      </c>
      <c r="T36">
        <v>0</v>
      </c>
      <c r="U36">
        <v>2</v>
      </c>
      <c r="V36">
        <v>29</v>
      </c>
    </row>
    <row r="37" spans="1:25" hidden="1" x14ac:dyDescent="0.3">
      <c r="A37" t="s">
        <v>11</v>
      </c>
      <c r="B37">
        <v>1</v>
      </c>
      <c r="C37" t="s">
        <v>16</v>
      </c>
      <c r="D37" t="s">
        <v>18</v>
      </c>
      <c r="E37" t="s">
        <v>63</v>
      </c>
      <c r="F37">
        <v>19.3</v>
      </c>
      <c r="G37">
        <v>12</v>
      </c>
      <c r="H37" s="1">
        <v>20</v>
      </c>
      <c r="I37" s="1">
        <v>30</v>
      </c>
      <c r="J37" s="1">
        <v>25</v>
      </c>
      <c r="K37" s="1">
        <v>17.8</v>
      </c>
      <c r="L37" s="1">
        <f>Table1[[#This Row],[Actual]]-Table1[[#This Row],[Probable]]</f>
        <v>-7.1999999999999993</v>
      </c>
      <c r="M37" s="1">
        <f>Table1[[#This Row],[Probable]]/Table1[[#This Row],[Salary]]</f>
        <v>2.0833333333333335</v>
      </c>
      <c r="N37" s="1">
        <f>Table1[[#This Row],[Actual]]/Table1[[#This Row],[Salary]]</f>
        <v>1.4833333333333334</v>
      </c>
      <c r="O37" s="1"/>
      <c r="V37">
        <v>0</v>
      </c>
    </row>
    <row r="38" spans="1:25" hidden="1" x14ac:dyDescent="0.3">
      <c r="A38" t="s">
        <v>14</v>
      </c>
      <c r="B38">
        <v>4</v>
      </c>
      <c r="C38" t="s">
        <v>22</v>
      </c>
      <c r="D38" t="s">
        <v>23</v>
      </c>
      <c r="E38" t="s">
        <v>58</v>
      </c>
      <c r="F38">
        <v>21.7</v>
      </c>
      <c r="G38">
        <v>14</v>
      </c>
      <c r="H38" s="1">
        <v>15</v>
      </c>
      <c r="I38" s="1">
        <v>30</v>
      </c>
      <c r="J38" s="1">
        <v>25</v>
      </c>
      <c r="K38" s="1">
        <v>42.2</v>
      </c>
      <c r="L38" s="1">
        <f>Table1[[#This Row],[Actual]]-Table1[[#This Row],[Probable]]</f>
        <v>17.200000000000003</v>
      </c>
      <c r="M38" s="1">
        <f>Table1[[#This Row],[Probable]]/Table1[[#This Row],[Salary]]</f>
        <v>1.7857142857142858</v>
      </c>
      <c r="N38" s="1">
        <f>Table1[[#This Row],[Actual]]/Table1[[#This Row],[Salary]]</f>
        <v>3.0142857142857147</v>
      </c>
      <c r="O38" s="1"/>
      <c r="V38">
        <v>0</v>
      </c>
    </row>
    <row r="39" spans="1:25" hidden="1" x14ac:dyDescent="0.3">
      <c r="A39" t="s">
        <v>15</v>
      </c>
      <c r="B39">
        <v>2</v>
      </c>
      <c r="C39" t="s">
        <v>18</v>
      </c>
      <c r="D39" t="s">
        <v>16</v>
      </c>
      <c r="E39" t="s">
        <v>59</v>
      </c>
      <c r="F39">
        <v>21</v>
      </c>
      <c r="G39">
        <v>12</v>
      </c>
      <c r="H39" s="1">
        <v>15</v>
      </c>
      <c r="I39" s="1">
        <v>30</v>
      </c>
      <c r="J39" s="1">
        <v>22.5</v>
      </c>
      <c r="K39" s="1">
        <v>31</v>
      </c>
      <c r="L39" s="1">
        <f>Table1[[#This Row],[Actual]]-Table1[[#This Row],[Probable]]</f>
        <v>8.5</v>
      </c>
      <c r="M39" s="1">
        <f>Table1[[#This Row],[Probable]]/Table1[[#This Row],[Salary]]</f>
        <v>1.875</v>
      </c>
      <c r="N39" s="1">
        <f>Table1[[#This Row],[Actual]]/Table1[[#This Row],[Salary]]</f>
        <v>2.5833333333333335</v>
      </c>
      <c r="O39" s="3"/>
      <c r="P39">
        <v>12</v>
      </c>
      <c r="Q39">
        <v>1.3</v>
      </c>
      <c r="R39">
        <v>1</v>
      </c>
      <c r="S39">
        <v>1</v>
      </c>
      <c r="T39">
        <v>0</v>
      </c>
      <c r="U39">
        <v>1</v>
      </c>
      <c r="V39">
        <v>17.36</v>
      </c>
    </row>
    <row r="40" spans="1:25" hidden="1" x14ac:dyDescent="0.3">
      <c r="A40" t="s">
        <v>14</v>
      </c>
      <c r="B40">
        <v>4</v>
      </c>
      <c r="C40" t="s">
        <v>21</v>
      </c>
      <c r="D40" t="s">
        <v>20</v>
      </c>
      <c r="E40" t="s">
        <v>51</v>
      </c>
      <c r="F40">
        <v>22</v>
      </c>
      <c r="G40">
        <v>17</v>
      </c>
      <c r="H40" s="1">
        <v>15</v>
      </c>
      <c r="I40" s="1">
        <v>25</v>
      </c>
      <c r="J40" s="1">
        <v>22.5</v>
      </c>
      <c r="K40" s="1">
        <v>5.4</v>
      </c>
      <c r="L40" s="1">
        <f>Table1[[#This Row],[Actual]]-Table1[[#This Row],[Probable]]</f>
        <v>-17.100000000000001</v>
      </c>
      <c r="M40" s="1">
        <f>Table1[[#This Row],[Probable]]/Table1[[#This Row],[Salary]]</f>
        <v>1.3235294117647058</v>
      </c>
      <c r="N40" s="1">
        <f>Table1[[#This Row],[Actual]]/Table1[[#This Row],[Salary]]</f>
        <v>0.31764705882352945</v>
      </c>
      <c r="O40" s="1"/>
      <c r="V40">
        <v>0</v>
      </c>
    </row>
    <row r="41" spans="1:25" hidden="1" x14ac:dyDescent="0.3">
      <c r="A41" t="s">
        <v>12</v>
      </c>
      <c r="B41">
        <v>5</v>
      </c>
      <c r="C41" t="s">
        <v>22</v>
      </c>
      <c r="D41" t="s">
        <v>23</v>
      </c>
      <c r="E41" t="s">
        <v>68</v>
      </c>
      <c r="F41">
        <v>17.100000000000001</v>
      </c>
      <c r="G41">
        <v>10</v>
      </c>
      <c r="H41" s="1">
        <v>10</v>
      </c>
      <c r="I41" s="1">
        <v>30</v>
      </c>
      <c r="J41" s="1">
        <v>20</v>
      </c>
      <c r="K41" s="1">
        <v>2.2000000000000002</v>
      </c>
      <c r="L41" s="1">
        <f>Table1[[#This Row],[Actual]]-Table1[[#This Row],[Probable]]</f>
        <v>-17.8</v>
      </c>
      <c r="M41" s="1">
        <f>Table1[[#This Row],[Probable]]/Table1[[#This Row],[Salary]]</f>
        <v>2</v>
      </c>
      <c r="N41" s="1">
        <f>Table1[[#This Row],[Actual]]/Table1[[#This Row],[Salary]]</f>
        <v>0.22000000000000003</v>
      </c>
      <c r="O41" s="1"/>
      <c r="V41">
        <v>0</v>
      </c>
      <c r="Y41">
        <v>298.7</v>
      </c>
    </row>
    <row r="42" spans="1:25" hidden="1" x14ac:dyDescent="0.3">
      <c r="A42" t="s">
        <v>12</v>
      </c>
      <c r="B42">
        <v>5</v>
      </c>
      <c r="C42" t="s">
        <v>21</v>
      </c>
      <c r="D42" t="s">
        <v>20</v>
      </c>
      <c r="E42" t="s">
        <v>34</v>
      </c>
      <c r="F42">
        <v>40.200000000000003</v>
      </c>
      <c r="G42">
        <v>33</v>
      </c>
      <c r="H42" s="1">
        <v>25</v>
      </c>
      <c r="I42" s="1">
        <v>45</v>
      </c>
      <c r="J42" s="1">
        <v>35</v>
      </c>
      <c r="K42" s="1">
        <v>41</v>
      </c>
      <c r="L42" s="1">
        <f>Table1[[#This Row],[Actual]]-Table1[[#This Row],[Probable]]</f>
        <v>6</v>
      </c>
      <c r="M42" s="1">
        <f>Table1[[#This Row],[Probable]]/Table1[[#This Row],[Salary]]</f>
        <v>1.0606060606060606</v>
      </c>
      <c r="N42" s="1">
        <f>Table1[[#This Row],[Actual]]/Table1[[#This Row],[Salary]]</f>
        <v>1.2424242424242424</v>
      </c>
      <c r="O42" s="3"/>
      <c r="P42">
        <v>12</v>
      </c>
      <c r="Q42">
        <v>12</v>
      </c>
      <c r="R42">
        <v>1</v>
      </c>
      <c r="S42">
        <v>2</v>
      </c>
      <c r="T42">
        <v>1</v>
      </c>
      <c r="U42">
        <v>1</v>
      </c>
      <c r="V42">
        <v>36.200000000000003</v>
      </c>
    </row>
    <row r="43" spans="1:25" hidden="1" x14ac:dyDescent="0.3">
      <c r="A43" t="s">
        <v>12</v>
      </c>
      <c r="B43">
        <v>5</v>
      </c>
      <c r="C43" t="s">
        <v>23</v>
      </c>
      <c r="D43" t="s">
        <v>22</v>
      </c>
      <c r="E43" t="s">
        <v>37</v>
      </c>
      <c r="F43">
        <v>37.5</v>
      </c>
      <c r="G43">
        <v>31</v>
      </c>
      <c r="H43" s="1">
        <v>30</v>
      </c>
      <c r="I43" s="1">
        <v>45</v>
      </c>
      <c r="J43" s="1">
        <v>35</v>
      </c>
      <c r="K43" s="1">
        <v>28.7</v>
      </c>
      <c r="L43" s="1">
        <f>Table1[[#This Row],[Actual]]-Table1[[#This Row],[Probable]]</f>
        <v>-6.3000000000000007</v>
      </c>
      <c r="M43" s="1">
        <f>Table1[[#This Row],[Probable]]/Table1[[#This Row],[Salary]]</f>
        <v>1.1290322580645162</v>
      </c>
      <c r="N43" s="1">
        <f>Table1[[#This Row],[Actual]]/Table1[[#This Row],[Salary]]</f>
        <v>0.9258064516129032</v>
      </c>
      <c r="O43" s="3"/>
      <c r="V43">
        <v>0</v>
      </c>
      <c r="Y43">
        <v>300</v>
      </c>
    </row>
    <row r="44" spans="1:25" hidden="1" x14ac:dyDescent="0.3">
      <c r="A44" t="s">
        <v>11</v>
      </c>
      <c r="B44">
        <v>1</v>
      </c>
      <c r="C44" t="s">
        <v>18</v>
      </c>
      <c r="D44" t="s">
        <v>16</v>
      </c>
      <c r="E44" t="s">
        <v>67</v>
      </c>
      <c r="F44">
        <v>14.3</v>
      </c>
      <c r="G44">
        <v>10</v>
      </c>
      <c r="H44">
        <v>10</v>
      </c>
      <c r="I44">
        <v>25</v>
      </c>
      <c r="J44">
        <v>20</v>
      </c>
      <c r="K44" s="1">
        <v>26.2</v>
      </c>
      <c r="L44" s="1">
        <f>Table1[[#This Row],[Actual]]-Table1[[#This Row],[Probable]]</f>
        <v>6.1999999999999993</v>
      </c>
      <c r="M44">
        <f>Table1[[#This Row],[Probable]]/Table1[[#This Row],[Salary]]</f>
        <v>2</v>
      </c>
      <c r="N44" s="1">
        <f>Table1[[#This Row],[Actual]]/Table1[[#This Row],[Salary]]</f>
        <v>2.62</v>
      </c>
      <c r="O44" s="4"/>
    </row>
    <row r="45" spans="1:25" x14ac:dyDescent="0.3">
      <c r="A45" t="s">
        <v>14</v>
      </c>
      <c r="B45">
        <v>4</v>
      </c>
      <c r="C45" t="s">
        <v>19</v>
      </c>
      <c r="D45" t="s">
        <v>17</v>
      </c>
      <c r="E45" t="s">
        <v>62</v>
      </c>
      <c r="F45">
        <v>21.1</v>
      </c>
      <c r="G45">
        <v>12</v>
      </c>
      <c r="H45" s="1">
        <v>15</v>
      </c>
      <c r="I45" s="1">
        <v>30</v>
      </c>
      <c r="J45" s="1">
        <v>22.5</v>
      </c>
      <c r="K45" s="1">
        <v>24.4</v>
      </c>
      <c r="L45" s="1">
        <f>Table1[[#This Row],[Actual]]-Table1[[#This Row],[Probable]]</f>
        <v>1.8999999999999986</v>
      </c>
      <c r="M45" s="1">
        <f>Table1[[#This Row],[Probable]]/Table1[[#This Row],[Salary]]</f>
        <v>1.875</v>
      </c>
      <c r="N45" s="1">
        <f>Table1[[#This Row],[Actual]]/Table1[[#This Row],[Salary]]</f>
        <v>2.0333333333333332</v>
      </c>
      <c r="O45" s="1"/>
      <c r="V45">
        <v>0</v>
      </c>
      <c r="Y45">
        <v>280.7</v>
      </c>
    </row>
    <row r="46" spans="1:25" hidden="1" x14ac:dyDescent="0.3">
      <c r="A46" t="s">
        <v>12</v>
      </c>
      <c r="B46">
        <v>5</v>
      </c>
      <c r="C46" t="s">
        <v>20</v>
      </c>
      <c r="D46" t="s">
        <v>21</v>
      </c>
      <c r="E46" t="s">
        <v>82</v>
      </c>
      <c r="F46">
        <v>18.399999999999999</v>
      </c>
      <c r="G46">
        <v>10</v>
      </c>
      <c r="H46">
        <v>10</v>
      </c>
      <c r="I46">
        <v>25</v>
      </c>
      <c r="J46">
        <v>20</v>
      </c>
      <c r="K46" s="1">
        <v>23</v>
      </c>
      <c r="L46" s="1">
        <f>Table1[[#This Row],[Actual]]-Table1[[#This Row],[Probable]]</f>
        <v>3</v>
      </c>
      <c r="M46">
        <f>Table1[[#This Row],[Probable]]/Table1[[#This Row],[Salary]]</f>
        <v>2</v>
      </c>
      <c r="N46" s="1">
        <f>Table1[[#This Row],[Actual]]/Table1[[#This Row],[Salary]]</f>
        <v>2.2999999999999998</v>
      </c>
      <c r="O46" s="18"/>
      <c r="V46">
        <f>P46+Q46*1.2+R46*1.8+S46*3+T46*3-U46</f>
        <v>0</v>
      </c>
    </row>
    <row r="47" spans="1:25" hidden="1" x14ac:dyDescent="0.3">
      <c r="A47" t="s">
        <v>12</v>
      </c>
      <c r="B47">
        <v>5</v>
      </c>
      <c r="C47" t="s">
        <v>18</v>
      </c>
      <c r="D47" t="s">
        <v>16</v>
      </c>
      <c r="E47" t="s">
        <v>85</v>
      </c>
      <c r="F47">
        <v>20.5</v>
      </c>
      <c r="G47">
        <v>10</v>
      </c>
      <c r="H47">
        <v>10</v>
      </c>
      <c r="I47">
        <v>30</v>
      </c>
      <c r="J47">
        <v>25</v>
      </c>
      <c r="K47" s="1">
        <v>32.6</v>
      </c>
      <c r="L47" s="1">
        <f>Table1[[#This Row],[Actual]]-Table1[[#This Row],[Probable]]</f>
        <v>7.6000000000000014</v>
      </c>
      <c r="M47" s="16">
        <f>Table1[[#This Row],[Probable]]/Table1[[#This Row],[Salary]]</f>
        <v>2.5</v>
      </c>
      <c r="N47" s="16">
        <f>Table1[[#This Row],[Actual]]/Table1[[#This Row],[Salary]]</f>
        <v>3.2600000000000002</v>
      </c>
      <c r="O47" s="24"/>
      <c r="P47" s="16"/>
    </row>
    <row r="48" spans="1:25" hidden="1" x14ac:dyDescent="0.3">
      <c r="A48" t="s">
        <v>12</v>
      </c>
      <c r="B48">
        <v>5</v>
      </c>
      <c r="C48" t="s">
        <v>22</v>
      </c>
      <c r="D48" t="s">
        <v>23</v>
      </c>
      <c r="E48" t="s">
        <v>33</v>
      </c>
      <c r="F48">
        <v>40.5</v>
      </c>
      <c r="G48">
        <v>34</v>
      </c>
      <c r="H48" s="1">
        <v>30</v>
      </c>
      <c r="I48" s="1">
        <v>45</v>
      </c>
      <c r="J48" s="1">
        <v>40</v>
      </c>
      <c r="K48" s="1">
        <v>52</v>
      </c>
      <c r="L48" s="1">
        <f>Table1[[#This Row],[Actual]]-Table1[[#This Row],[Probable]]</f>
        <v>12</v>
      </c>
      <c r="M48" s="1">
        <f>Table1[[#This Row],[Probable]]/Table1[[#This Row],[Salary]]</f>
        <v>1.1764705882352942</v>
      </c>
      <c r="N48" s="1">
        <f>Table1[[#This Row],[Actual]]/Table1[[#This Row],[Salary]]</f>
        <v>1.5294117647058822</v>
      </c>
      <c r="O48" s="1"/>
      <c r="P48" s="1">
        <v>15</v>
      </c>
      <c r="Q48" s="1">
        <v>11.4</v>
      </c>
      <c r="R48" s="1">
        <v>1.1000000000000001</v>
      </c>
      <c r="S48" s="1">
        <v>0.6</v>
      </c>
      <c r="T48" s="1">
        <v>2</v>
      </c>
      <c r="U48" s="1">
        <v>1.3</v>
      </c>
      <c r="V48" s="1">
        <v>37.160000000000004</v>
      </c>
      <c r="Y48">
        <v>283.2</v>
      </c>
    </row>
    <row r="49" spans="1:25" hidden="1" x14ac:dyDescent="0.3">
      <c r="A49" t="s">
        <v>12</v>
      </c>
      <c r="B49">
        <v>5</v>
      </c>
      <c r="C49" t="s">
        <v>16</v>
      </c>
      <c r="D49" t="s">
        <v>18</v>
      </c>
      <c r="E49" t="s">
        <v>65</v>
      </c>
      <c r="F49">
        <v>15.9</v>
      </c>
      <c r="G49">
        <v>10</v>
      </c>
      <c r="H49">
        <v>10</v>
      </c>
      <c r="I49">
        <v>25</v>
      </c>
      <c r="J49">
        <v>20</v>
      </c>
      <c r="K49" s="1">
        <v>12.4</v>
      </c>
      <c r="L49" s="1">
        <f>Table1[[#This Row],[Actual]]-Table1[[#This Row],[Probable]]</f>
        <v>-7.6</v>
      </c>
      <c r="M49">
        <f>Table1[[#This Row],[Probable]]/Table1[[#This Row],[Salary]]</f>
        <v>2</v>
      </c>
      <c r="N49">
        <f>Table1[[#This Row],[Actual]]/Table1[[#This Row],[Salary]]</f>
        <v>1.24</v>
      </c>
      <c r="O49" s="18"/>
    </row>
    <row r="50" spans="1:25" x14ac:dyDescent="0.3">
      <c r="Y50">
        <v>301.2</v>
      </c>
    </row>
    <row r="51" spans="1:25" x14ac:dyDescent="0.3">
      <c r="Y51">
        <v>301.60000000000002</v>
      </c>
    </row>
    <row r="52" spans="1:25" x14ac:dyDescent="0.3">
      <c r="Y52">
        <v>297.39999999999998</v>
      </c>
    </row>
    <row r="53" spans="1:25" x14ac:dyDescent="0.3">
      <c r="Y53">
        <v>300</v>
      </c>
    </row>
    <row r="54" spans="1:25" x14ac:dyDescent="0.3">
      <c r="Y54">
        <v>301</v>
      </c>
    </row>
    <row r="55" spans="1:25" x14ac:dyDescent="0.3">
      <c r="Y55">
        <v>301.60000000000002</v>
      </c>
    </row>
  </sheetData>
  <phoneticPr fontId="2" type="noConversion"/>
  <conditionalFormatting sqref="K4:K29">
    <cfRule type="expression" dxfId="675" priority="225">
      <formula>L4:L24 &gt; 10</formula>
    </cfRule>
    <cfRule type="expression" dxfId="674" priority="226">
      <formula>L4:L24 &gt; 5</formula>
    </cfRule>
    <cfRule type="expression" dxfId="673" priority="227">
      <formula>L4:L24 &lt; -10</formula>
    </cfRule>
    <cfRule type="expression" dxfId="672" priority="228">
      <formula>L4:L24 &lt; -5</formula>
    </cfRule>
  </conditionalFormatting>
  <conditionalFormatting sqref="N2:N3 N30:N34 N13:N22">
    <cfRule type="expression" dxfId="671" priority="172">
      <formula>N2:N29 &gt; 3</formula>
    </cfRule>
    <cfRule type="expression" dxfId="670" priority="173">
      <formula>N2:N29&gt;1.5</formula>
    </cfRule>
  </conditionalFormatting>
  <conditionalFormatting sqref="N2:N3">
    <cfRule type="expression" dxfId="669" priority="189">
      <formula>K2:K41&gt;60</formula>
    </cfRule>
    <cfRule type="expression" dxfId="668" priority="190">
      <formula>N2:N28 &gt; 3</formula>
    </cfRule>
    <cfRule type="expression" dxfId="667" priority="191">
      <formula>N2:N28&gt;1.5</formula>
    </cfRule>
  </conditionalFormatting>
  <conditionalFormatting sqref="N4:N6 N25">
    <cfRule type="expression" dxfId="666" priority="235">
      <formula>N4:N32 &gt; 3</formula>
    </cfRule>
    <cfRule type="expression" dxfId="665" priority="236">
      <formula>N4:N32&gt;1.5</formula>
    </cfRule>
  </conditionalFormatting>
  <conditionalFormatting sqref="N4:N6 N25">
    <cfRule type="expression" dxfId="664" priority="237">
      <formula>K4:K44&gt;60</formula>
    </cfRule>
    <cfRule type="expression" dxfId="663" priority="238">
      <formula>N4:N31 &gt; 3</formula>
    </cfRule>
    <cfRule type="expression" dxfId="662" priority="239">
      <formula>N4:N31&gt;1.5</formula>
    </cfRule>
  </conditionalFormatting>
  <conditionalFormatting sqref="L4:L49">
    <cfRule type="expression" dxfId="661" priority="248">
      <formula>K4:K45&lt;H4:H45</formula>
    </cfRule>
    <cfRule type="expression" dxfId="660" priority="249">
      <formula>K4:K45&gt;I4:I45</formula>
    </cfRule>
  </conditionalFormatting>
  <conditionalFormatting sqref="N12:N17">
    <cfRule type="expression" dxfId="659" priority="43">
      <formula>N12:N39 &gt; 3</formula>
    </cfRule>
    <cfRule type="expression" dxfId="658" priority="44">
      <formula>N12:N39&gt;1.5</formula>
    </cfRule>
  </conditionalFormatting>
  <conditionalFormatting sqref="N8:N11 N23:N46">
    <cfRule type="expression" dxfId="657" priority="45">
      <formula>N8:N34 &gt; 3</formula>
    </cfRule>
    <cfRule type="expression" dxfId="656" priority="46">
      <formula>N8:N34&gt;1.5</formula>
    </cfRule>
  </conditionalFormatting>
  <conditionalFormatting sqref="N8:N11 N29 N26:N27 N24">
    <cfRule type="expression" dxfId="655" priority="47">
      <formula>K8:K46&gt;60</formula>
    </cfRule>
    <cfRule type="expression" dxfId="654" priority="48">
      <formula>N8:N33 &gt; 3</formula>
    </cfRule>
    <cfRule type="expression" dxfId="653" priority="49">
      <formula>N8:N33&gt;1.5</formula>
    </cfRule>
  </conditionalFormatting>
  <conditionalFormatting sqref="N19:N20">
    <cfRule type="expression" dxfId="652" priority="25">
      <formula>N19:N47 &gt; 3</formula>
    </cfRule>
    <cfRule type="expression" dxfId="651" priority="26">
      <formula>N19:N47&gt;1.5</formula>
    </cfRule>
  </conditionalFormatting>
  <conditionalFormatting sqref="K2:K3 K30:K49">
    <cfRule type="expression" dxfId="650" priority="259">
      <formula>L2:L21 &gt; 10</formula>
    </cfRule>
    <cfRule type="expression" dxfId="649" priority="260">
      <formula>L2:L21 &gt; 5</formula>
    </cfRule>
    <cfRule type="expression" dxfId="648" priority="261">
      <formula>L2:L21 &lt; -10</formula>
    </cfRule>
    <cfRule type="expression" dxfId="647" priority="262">
      <formula>L2:L21 &lt; -5</formula>
    </cfRule>
  </conditionalFormatting>
  <conditionalFormatting sqref="L2:L3">
    <cfRule type="expression" dxfId="646" priority="277">
      <formula>K2:K42&lt;H2:H42</formula>
    </cfRule>
    <cfRule type="expression" dxfId="645" priority="278">
      <formula>K2:K42&gt;I2:I42</formula>
    </cfRule>
  </conditionalFormatting>
  <conditionalFormatting sqref="N28">
    <cfRule type="expression" dxfId="644" priority="1378">
      <formula>N28:N53&gt;1.5</formula>
    </cfRule>
    <cfRule type="expression" dxfId="643" priority="1379">
      <formula>K28:K66&gt;60</formula>
    </cfRule>
    <cfRule type="expression" dxfId="642" priority="1380">
      <formula>N28:N53 &gt; 3</formula>
    </cfRule>
  </conditionalFormatting>
  <conditionalFormatting sqref="N30:N34 N12:N17">
    <cfRule type="expression" dxfId="641" priority="1400">
      <formula>K12:K50&gt;60</formula>
    </cfRule>
    <cfRule type="expression" dxfId="640" priority="1401">
      <formula>N12:N38 &gt; 3</formula>
    </cfRule>
    <cfRule type="expression" dxfId="639" priority="1402">
      <formula>N12:N38&gt;1.5</formula>
    </cfRule>
  </conditionalFormatting>
  <conditionalFormatting sqref="N24:N46">
    <cfRule type="expression" dxfId="638" priority="1410">
      <formula>N24:N49 &gt; 3</formula>
    </cfRule>
    <cfRule type="expression" dxfId="637" priority="1411">
      <formula>N24:N49&gt;1.5</formula>
    </cfRule>
    <cfRule type="expression" dxfId="636" priority="1412">
      <formula>K24:K61&gt;60</formula>
    </cfRule>
  </conditionalFormatting>
  <conditionalFormatting sqref="N13:N23">
    <cfRule type="expression" dxfId="635" priority="1419">
      <formula>N13:N39 &gt; 3</formula>
    </cfRule>
    <cfRule type="expression" dxfId="634" priority="1420">
      <formula>N13:N39&gt;1.5</formula>
    </cfRule>
    <cfRule type="expression" dxfId="633" priority="1421">
      <formula>K13:K50&gt;60</formula>
    </cfRule>
  </conditionalFormatting>
  <conditionalFormatting sqref="N19:N20">
    <cfRule type="expression" dxfId="632" priority="1431">
      <formula>K19:K57&gt;60</formula>
    </cfRule>
    <cfRule type="expression" dxfId="631" priority="1432">
      <formula>N19:N46 &gt; 3</formula>
    </cfRule>
    <cfRule type="expression" dxfId="630" priority="1433">
      <formula>N19:N46&gt;1.5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4D46-E2D0-4623-A7CE-00C3E117CC0C}">
  <sheetPr>
    <tabColor theme="6" tint="0.39997558519241921"/>
  </sheetPr>
  <dimension ref="A1:Z21"/>
  <sheetViews>
    <sheetView tabSelected="1" workbookViewId="0">
      <selection activeCell="F42" sqref="F42"/>
    </sheetView>
    <sheetView workbookViewId="1">
      <selection activeCell="J12" sqref="J12"/>
    </sheetView>
  </sheetViews>
  <sheetFormatPr defaultRowHeight="14.4" x14ac:dyDescent="0.3"/>
  <sheetData>
    <row r="1" spans="1:26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11" t="s">
        <v>80</v>
      </c>
    </row>
    <row r="2" spans="1:26" ht="15" thickTop="1" x14ac:dyDescent="0.3">
      <c r="A2" s="9" t="s">
        <v>11</v>
      </c>
      <c r="B2" s="6">
        <v>1</v>
      </c>
      <c r="C2" s="6" t="s">
        <v>18</v>
      </c>
      <c r="D2" s="6" t="s">
        <v>16</v>
      </c>
      <c r="E2" s="6" t="s">
        <v>32</v>
      </c>
      <c r="F2" s="6">
        <v>37.299999999999997</v>
      </c>
      <c r="G2" s="6">
        <v>35</v>
      </c>
      <c r="H2" s="19">
        <v>30</v>
      </c>
      <c r="I2" s="19">
        <v>50</v>
      </c>
      <c r="J2" s="19">
        <v>40</v>
      </c>
      <c r="K2" s="19">
        <v>52.5</v>
      </c>
      <c r="L2" s="19">
        <v>12.5</v>
      </c>
      <c r="M2" s="19">
        <v>1.1428571428571428</v>
      </c>
      <c r="N2" s="19">
        <v>1.5</v>
      </c>
      <c r="O2" s="19"/>
      <c r="P2" s="19">
        <v>14</v>
      </c>
      <c r="Q2" s="19">
        <v>7</v>
      </c>
      <c r="R2" s="19">
        <v>7</v>
      </c>
      <c r="S2" s="19">
        <v>2</v>
      </c>
      <c r="T2" s="19">
        <v>0.5</v>
      </c>
      <c r="U2" s="19">
        <v>3</v>
      </c>
      <c r="V2" s="31">
        <v>39.5</v>
      </c>
      <c r="W2" s="19"/>
      <c r="X2" s="6"/>
      <c r="Y2" s="6"/>
      <c r="Z2" s="12"/>
    </row>
    <row r="3" spans="1:26" x14ac:dyDescent="0.3">
      <c r="A3" s="10" t="s">
        <v>15</v>
      </c>
      <c r="B3" s="7">
        <v>2</v>
      </c>
      <c r="C3" s="7" t="s">
        <v>20</v>
      </c>
      <c r="D3" s="7" t="s">
        <v>21</v>
      </c>
      <c r="E3" s="7" t="s">
        <v>81</v>
      </c>
      <c r="F3" s="7">
        <v>19.399999999999999</v>
      </c>
      <c r="G3" s="7">
        <v>10</v>
      </c>
      <c r="H3" s="7">
        <v>15</v>
      </c>
      <c r="I3" s="7">
        <v>25</v>
      </c>
      <c r="J3" s="7">
        <v>20</v>
      </c>
      <c r="K3" s="20">
        <v>21.2</v>
      </c>
      <c r="L3" s="20">
        <v>1.1999999999999993</v>
      </c>
      <c r="M3" s="7">
        <v>1.8181818181818181</v>
      </c>
      <c r="N3" s="20">
        <v>1.9272727272727272</v>
      </c>
      <c r="O3" s="7"/>
      <c r="P3" s="7"/>
      <c r="Q3" s="7"/>
      <c r="R3" s="7"/>
      <c r="S3" s="7"/>
      <c r="T3" s="7"/>
      <c r="U3" s="7"/>
      <c r="V3" s="13">
        <v>0</v>
      </c>
      <c r="W3" s="6"/>
      <c r="X3" s="6"/>
      <c r="Y3" s="6"/>
      <c r="Z3" s="12"/>
    </row>
    <row r="4" spans="1:26" x14ac:dyDescent="0.3">
      <c r="A4" s="10" t="s">
        <v>15</v>
      </c>
      <c r="B4" s="7">
        <v>2</v>
      </c>
      <c r="C4" s="7" t="s">
        <v>22</v>
      </c>
      <c r="D4" s="7" t="s">
        <v>23</v>
      </c>
      <c r="E4" s="7" t="s">
        <v>30</v>
      </c>
      <c r="F4" s="7">
        <v>40.6</v>
      </c>
      <c r="G4" s="7">
        <v>38</v>
      </c>
      <c r="H4" s="20">
        <v>35</v>
      </c>
      <c r="I4" s="20">
        <v>60</v>
      </c>
      <c r="J4" s="20">
        <v>45</v>
      </c>
      <c r="K4" s="20">
        <v>52.2</v>
      </c>
      <c r="L4" s="20">
        <v>7.2000000000000028</v>
      </c>
      <c r="M4" s="20">
        <v>1.1842105263157894</v>
      </c>
      <c r="N4" s="20">
        <v>1.3736842105263158</v>
      </c>
      <c r="O4" s="20"/>
      <c r="P4" s="7">
        <v>26.4</v>
      </c>
      <c r="Q4" s="7">
        <v>4</v>
      </c>
      <c r="R4" s="7">
        <v>5</v>
      </c>
      <c r="S4" s="7">
        <v>1</v>
      </c>
      <c r="T4" s="7">
        <v>0</v>
      </c>
      <c r="U4" s="7">
        <v>3</v>
      </c>
      <c r="V4" s="13">
        <v>40.200000000000003</v>
      </c>
    </row>
    <row r="5" spans="1:26" x14ac:dyDescent="0.3">
      <c r="A5" s="10" t="s">
        <v>13</v>
      </c>
      <c r="B5" s="7">
        <v>3</v>
      </c>
      <c r="C5" s="7" t="s">
        <v>19</v>
      </c>
      <c r="D5" s="7" t="s">
        <v>17</v>
      </c>
      <c r="E5" s="7" t="s">
        <v>26</v>
      </c>
      <c r="F5" s="7">
        <v>45.1</v>
      </c>
      <c r="G5" s="7">
        <v>44</v>
      </c>
      <c r="H5" s="20">
        <v>45</v>
      </c>
      <c r="I5" s="20">
        <v>60</v>
      </c>
      <c r="J5" s="20">
        <v>55</v>
      </c>
      <c r="K5" s="20">
        <v>37.5</v>
      </c>
      <c r="L5" s="20">
        <v>-17.5</v>
      </c>
      <c r="M5" s="20">
        <v>1.25</v>
      </c>
      <c r="N5" s="20">
        <v>0.85227272727272729</v>
      </c>
      <c r="O5" s="20"/>
      <c r="P5" s="7"/>
      <c r="Q5" s="7"/>
      <c r="R5" s="7"/>
      <c r="S5" s="7"/>
      <c r="T5" s="7"/>
      <c r="U5" s="7"/>
      <c r="V5" s="13">
        <v>0</v>
      </c>
    </row>
    <row r="6" spans="1:26" x14ac:dyDescent="0.3">
      <c r="A6" s="9" t="s">
        <v>13</v>
      </c>
      <c r="B6" s="6">
        <v>3</v>
      </c>
      <c r="C6" s="6" t="s">
        <v>18</v>
      </c>
      <c r="D6" s="6" t="s">
        <v>16</v>
      </c>
      <c r="E6" s="6" t="s">
        <v>56</v>
      </c>
      <c r="F6" s="6">
        <v>22.1</v>
      </c>
      <c r="G6" s="6">
        <v>15</v>
      </c>
      <c r="H6" s="19">
        <v>15</v>
      </c>
      <c r="I6" s="19">
        <v>30</v>
      </c>
      <c r="J6" s="19">
        <v>25</v>
      </c>
      <c r="K6" s="19">
        <v>18.8</v>
      </c>
      <c r="L6" s="19">
        <v>-6.1999999999999993</v>
      </c>
      <c r="M6" s="19">
        <v>1.6666666666666667</v>
      </c>
      <c r="N6" s="19">
        <v>1.2533333333333334</v>
      </c>
      <c r="O6" s="19"/>
      <c r="P6" s="6">
        <v>8</v>
      </c>
      <c r="Q6" s="6">
        <v>3.1</v>
      </c>
      <c r="R6" s="6">
        <v>1.2</v>
      </c>
      <c r="S6" s="6">
        <v>1</v>
      </c>
      <c r="T6" s="6">
        <v>0.8</v>
      </c>
      <c r="U6" s="6">
        <v>0.6</v>
      </c>
      <c r="V6" s="12">
        <v>18.68</v>
      </c>
      <c r="W6" s="6"/>
      <c r="X6" s="6"/>
      <c r="Y6" s="6"/>
      <c r="Z6" s="12"/>
    </row>
    <row r="7" spans="1:26" x14ac:dyDescent="0.3">
      <c r="A7" s="10" t="s">
        <v>14</v>
      </c>
      <c r="B7" s="7">
        <v>4</v>
      </c>
      <c r="C7" s="7" t="s">
        <v>18</v>
      </c>
      <c r="D7" s="7" t="s">
        <v>16</v>
      </c>
      <c r="E7" s="7" t="s">
        <v>36</v>
      </c>
      <c r="F7" s="7">
        <v>36.700000000000003</v>
      </c>
      <c r="G7" s="7">
        <v>32</v>
      </c>
      <c r="H7" s="20">
        <v>25</v>
      </c>
      <c r="I7" s="20">
        <v>55</v>
      </c>
      <c r="J7" s="20">
        <v>45</v>
      </c>
      <c r="K7" s="20">
        <v>59.8</v>
      </c>
      <c r="L7" s="20">
        <v>14.799999999999997</v>
      </c>
      <c r="M7" s="20">
        <v>1.40625</v>
      </c>
      <c r="N7" s="20">
        <v>1.8687499999999999</v>
      </c>
      <c r="O7" s="20"/>
      <c r="P7" s="7">
        <v>20</v>
      </c>
      <c r="Q7" s="7">
        <v>7</v>
      </c>
      <c r="R7" s="7">
        <v>4</v>
      </c>
      <c r="S7" s="7">
        <v>1</v>
      </c>
      <c r="T7" s="7">
        <v>1</v>
      </c>
      <c r="U7" s="7">
        <v>2</v>
      </c>
      <c r="V7" s="13">
        <v>39.6</v>
      </c>
      <c r="W7" s="6"/>
      <c r="X7" s="6">
        <v>131.80000000000001</v>
      </c>
      <c r="Y7" s="6"/>
      <c r="Z7" s="12"/>
    </row>
    <row r="8" spans="1:26" x14ac:dyDescent="0.3">
      <c r="A8" s="10" t="s">
        <v>12</v>
      </c>
      <c r="B8" s="7">
        <v>5</v>
      </c>
      <c r="C8" s="7" t="s">
        <v>16</v>
      </c>
      <c r="D8" s="7" t="s">
        <v>18</v>
      </c>
      <c r="E8" s="7" t="s">
        <v>53</v>
      </c>
      <c r="F8" s="7">
        <v>19.2</v>
      </c>
      <c r="G8" s="7">
        <v>16</v>
      </c>
      <c r="H8" s="20">
        <v>20</v>
      </c>
      <c r="I8" s="20">
        <v>35</v>
      </c>
      <c r="J8" s="20">
        <v>25</v>
      </c>
      <c r="K8" s="20">
        <v>26.4</v>
      </c>
      <c r="L8" s="20">
        <v>1.3999999999999986</v>
      </c>
      <c r="M8" s="20">
        <v>1.5625</v>
      </c>
      <c r="N8" s="20">
        <v>1.65</v>
      </c>
      <c r="O8" s="20"/>
      <c r="P8" s="7"/>
      <c r="Q8" s="7"/>
      <c r="R8" s="7"/>
      <c r="S8" s="7"/>
      <c r="T8" s="7"/>
      <c r="U8" s="7"/>
      <c r="V8" s="13">
        <v>0</v>
      </c>
      <c r="W8" s="7"/>
      <c r="X8" s="7">
        <v>0</v>
      </c>
      <c r="Y8" s="7"/>
      <c r="Z8" s="13"/>
    </row>
    <row r="9" spans="1:26" x14ac:dyDescent="0.3">
      <c r="A9" s="9" t="s">
        <v>12</v>
      </c>
      <c r="B9" s="6">
        <v>5</v>
      </c>
      <c r="C9" s="6" t="s">
        <v>18</v>
      </c>
      <c r="D9" s="6" t="s">
        <v>16</v>
      </c>
      <c r="E9" s="6" t="s">
        <v>85</v>
      </c>
      <c r="F9" s="6">
        <v>20.5</v>
      </c>
      <c r="G9" s="6">
        <v>10</v>
      </c>
      <c r="H9" s="6">
        <v>10</v>
      </c>
      <c r="I9" s="6">
        <v>30</v>
      </c>
      <c r="J9" s="6">
        <v>25</v>
      </c>
      <c r="K9" s="19">
        <v>32.6</v>
      </c>
      <c r="L9" s="19">
        <v>7.6000000000000014</v>
      </c>
      <c r="M9" s="30">
        <v>2.5</v>
      </c>
      <c r="N9" s="30">
        <v>3.2600000000000002</v>
      </c>
      <c r="O9" s="30"/>
      <c r="P9" s="30"/>
      <c r="Q9" s="6"/>
      <c r="R9" s="6"/>
      <c r="S9" s="6"/>
      <c r="T9" s="6"/>
      <c r="U9" s="6"/>
      <c r="V9" s="12"/>
      <c r="W9" s="6"/>
      <c r="X9" s="6">
        <v>0</v>
      </c>
      <c r="Y9" s="6"/>
      <c r="Z9" s="12"/>
    </row>
    <row r="10" spans="1:26" x14ac:dyDescent="0.3">
      <c r="F10">
        <f t="shared" ref="F10:M10" si="0">SUM(F2:F9)</f>
        <v>240.89999999999998</v>
      </c>
      <c r="G10">
        <f t="shared" si="0"/>
        <v>200</v>
      </c>
      <c r="H10">
        <f t="shared" si="0"/>
        <v>195</v>
      </c>
      <c r="I10">
        <f t="shared" si="0"/>
        <v>345</v>
      </c>
      <c r="J10">
        <f t="shared" si="0"/>
        <v>280</v>
      </c>
      <c r="K10">
        <f t="shared" si="0"/>
        <v>301</v>
      </c>
      <c r="L10">
        <f t="shared" si="0"/>
        <v>21</v>
      </c>
      <c r="M10">
        <f t="shared" si="0"/>
        <v>12.530666154021418</v>
      </c>
    </row>
    <row r="11" spans="1:26" x14ac:dyDescent="0.3">
      <c r="G11">
        <f>200-G10</f>
        <v>0</v>
      </c>
    </row>
    <row r="13" spans="1:26" x14ac:dyDescent="0.3">
      <c r="K13">
        <f t="shared" ref="K13:K20" si="1">IF(K2,K2,J2)</f>
        <v>52.5</v>
      </c>
    </row>
    <row r="14" spans="1:26" x14ac:dyDescent="0.3">
      <c r="K14">
        <f t="shared" si="1"/>
        <v>21.2</v>
      </c>
    </row>
    <row r="15" spans="1:26" x14ac:dyDescent="0.3">
      <c r="K15">
        <f t="shared" si="1"/>
        <v>52.2</v>
      </c>
    </row>
    <row r="16" spans="1:26" x14ac:dyDescent="0.3">
      <c r="K16">
        <f t="shared" si="1"/>
        <v>37.5</v>
      </c>
    </row>
    <row r="17" spans="10:21" x14ac:dyDescent="0.3">
      <c r="K17">
        <f t="shared" si="1"/>
        <v>18.8</v>
      </c>
      <c r="P17">
        <f>15.97/25.97</f>
        <v>0.61494031574894115</v>
      </c>
    </row>
    <row r="18" spans="10:21" x14ac:dyDescent="0.3">
      <c r="K18">
        <f t="shared" si="1"/>
        <v>59.8</v>
      </c>
    </row>
    <row r="19" spans="10:21" x14ac:dyDescent="0.3">
      <c r="K19">
        <f t="shared" si="1"/>
        <v>26.4</v>
      </c>
      <c r="P19">
        <v>15.97</v>
      </c>
      <c r="Q19">
        <v>14.97</v>
      </c>
    </row>
    <row r="20" spans="10:21" x14ac:dyDescent="0.3">
      <c r="K20">
        <f t="shared" si="1"/>
        <v>32.6</v>
      </c>
      <c r="P20">
        <v>25.97</v>
      </c>
      <c r="Q20">
        <v>17.97</v>
      </c>
    </row>
    <row r="21" spans="10:21" x14ac:dyDescent="0.3">
      <c r="J21" t="s">
        <v>89</v>
      </c>
      <c r="K21">
        <f>SUM(K13:K20)</f>
        <v>301</v>
      </c>
      <c r="L21" t="s">
        <v>90</v>
      </c>
      <c r="P21">
        <f>(P20-P19)/P20</f>
        <v>0.38505968425105885</v>
      </c>
      <c r="Q21">
        <f t="shared" ref="Q21:U21" si="2">(Q20-Q19)/Q20</f>
        <v>0.16694490818030042</v>
      </c>
      <c r="R21" t="e">
        <f t="shared" si="2"/>
        <v>#DIV/0!</v>
      </c>
      <c r="S21" t="e">
        <f t="shared" si="2"/>
        <v>#DIV/0!</v>
      </c>
      <c r="T21" t="e">
        <f t="shared" si="2"/>
        <v>#DIV/0!</v>
      </c>
      <c r="U21" t="e">
        <f t="shared" si="2"/>
        <v>#DIV/0!</v>
      </c>
    </row>
  </sheetData>
  <conditionalFormatting sqref="K7:K8">
    <cfRule type="expression" dxfId="72" priority="74">
      <formula>L7:L27 &gt; 10</formula>
    </cfRule>
    <cfRule type="expression" dxfId="71" priority="75">
      <formula>L7:L27 &gt; 5</formula>
    </cfRule>
    <cfRule type="expression" dxfId="70" priority="76">
      <formula>L7:L27 &lt; -10</formula>
    </cfRule>
    <cfRule type="expression" dxfId="69" priority="77">
      <formula>L7:L27 &lt; -5</formula>
    </cfRule>
  </conditionalFormatting>
  <conditionalFormatting sqref="L7:L8">
    <cfRule type="expression" dxfId="68" priority="1382">
      <formula>K7:K48&lt;H7:H48</formula>
    </cfRule>
    <cfRule type="expression" dxfId="67" priority="1382">
      <formula>K7:K48&gt;I7:I48</formula>
    </cfRule>
  </conditionalFormatting>
  <conditionalFormatting sqref="N7">
    <cfRule type="expression" dxfId="66" priority="1383">
      <formula>K7:K46&gt;60</formula>
    </cfRule>
    <cfRule type="expression" dxfId="65" priority="1383">
      <formula>N7:N33 &gt; 3</formula>
    </cfRule>
    <cfRule type="expression" dxfId="64" priority="1383">
      <formula>N7:N33&gt;1.5</formula>
    </cfRule>
  </conditionalFormatting>
  <conditionalFormatting sqref="N7">
    <cfRule type="expression" dxfId="63" priority="1384">
      <formula>N7:N34 &gt; 3</formula>
    </cfRule>
    <cfRule type="expression" dxfId="62" priority="78">
      <formula>N7:N34&gt;1.5</formula>
    </cfRule>
  </conditionalFormatting>
  <conditionalFormatting sqref="K9">
    <cfRule type="expression" dxfId="61" priority="68">
      <formula>L9:L29 &gt; 10</formula>
    </cfRule>
    <cfRule type="expression" dxfId="60" priority="69">
      <formula>L9:L29 &gt; 5</formula>
    </cfRule>
    <cfRule type="expression" dxfId="59" priority="70">
      <formula>L9:L29 &lt; -10</formula>
    </cfRule>
    <cfRule type="expression" dxfId="58" priority="71">
      <formula>L9:L29 &lt; -5</formula>
    </cfRule>
  </conditionalFormatting>
  <conditionalFormatting sqref="L9">
    <cfRule type="expression" dxfId="57" priority="72">
      <formula>K9:K50&lt;H9:H50</formula>
    </cfRule>
    <cfRule type="expression" dxfId="56" priority="73">
      <formula>K9:K50&gt;I9:I50</formula>
    </cfRule>
  </conditionalFormatting>
  <conditionalFormatting sqref="K2">
    <cfRule type="expression" dxfId="55" priority="62">
      <formula>L2:L22 &gt; 10</formula>
    </cfRule>
    <cfRule type="expression" dxfId="54" priority="63">
      <formula>L2:L22 &gt; 5</formula>
    </cfRule>
    <cfRule type="expression" dxfId="53" priority="64">
      <formula>L2:L22 &lt; -10</formula>
    </cfRule>
    <cfRule type="expression" dxfId="52" priority="65">
      <formula>L2:L22 &lt; -5</formula>
    </cfRule>
  </conditionalFormatting>
  <conditionalFormatting sqref="L2">
    <cfRule type="expression" dxfId="51" priority="66">
      <formula>K2:K43&lt;H2:H43</formula>
    </cfRule>
    <cfRule type="expression" dxfId="50" priority="67">
      <formula>K2:K43&gt;I2:I43</formula>
    </cfRule>
  </conditionalFormatting>
  <conditionalFormatting sqref="N2">
    <cfRule type="expression" dxfId="49" priority="57">
      <formula>N2:N28 &gt; 3</formula>
    </cfRule>
    <cfRule type="expression" dxfId="48" priority="58">
      <formula>N2:N28&gt;1.5</formula>
    </cfRule>
  </conditionalFormatting>
  <conditionalFormatting sqref="N2">
    <cfRule type="expression" dxfId="47" priority="59">
      <formula>K2:K40&gt;60</formula>
    </cfRule>
    <cfRule type="expression" dxfId="46" priority="60">
      <formula>N2:N27 &gt; 3</formula>
    </cfRule>
    <cfRule type="expression" dxfId="45" priority="61">
      <formula>N2:N27&gt;1.5</formula>
    </cfRule>
  </conditionalFormatting>
  <conditionalFormatting sqref="K6">
    <cfRule type="expression" dxfId="44" priority="51">
      <formula>L6:L26 &gt; 10</formula>
    </cfRule>
    <cfRule type="expression" dxfId="43" priority="52">
      <formula>L6:L26 &gt; 5</formula>
    </cfRule>
    <cfRule type="expression" dxfId="42" priority="53">
      <formula>L6:L26 &lt; -10</formula>
    </cfRule>
    <cfRule type="expression" dxfId="41" priority="54">
      <formula>L6:L26 &lt; -5</formula>
    </cfRule>
  </conditionalFormatting>
  <conditionalFormatting sqref="N6">
    <cfRule type="expression" dxfId="40" priority="49">
      <formula>N6:N33 &gt; 3</formula>
    </cfRule>
    <cfRule type="expression" dxfId="39" priority="50">
      <formula>N6:N33&gt;1.5</formula>
    </cfRule>
  </conditionalFormatting>
  <conditionalFormatting sqref="N6">
    <cfRule type="expression" dxfId="38" priority="46">
      <formula>K6:K45&gt;60</formula>
    </cfRule>
    <cfRule type="expression" dxfId="37" priority="47">
      <formula>N6:N32 &gt; 3</formula>
    </cfRule>
    <cfRule type="expression" dxfId="36" priority="48">
      <formula>N6:N32&gt;1.5</formula>
    </cfRule>
  </conditionalFormatting>
  <conditionalFormatting sqref="L6">
    <cfRule type="expression" dxfId="35" priority="55">
      <formula>K6:K47&lt;H6:H47</formula>
    </cfRule>
    <cfRule type="expression" dxfId="34" priority="56">
      <formula>K6:K47&gt;I6:I47</formula>
    </cfRule>
  </conditionalFormatting>
  <conditionalFormatting sqref="K3">
    <cfRule type="expression" dxfId="33" priority="40">
      <formula>L3:L23 &gt; 10</formula>
    </cfRule>
    <cfRule type="expression" dxfId="32" priority="41">
      <formula>L3:L23 &gt; 5</formula>
    </cfRule>
    <cfRule type="expression" dxfId="31" priority="42">
      <formula>L3:L23 &lt; -10</formula>
    </cfRule>
    <cfRule type="expression" dxfId="30" priority="43">
      <formula>L3:L23 &lt; -5</formula>
    </cfRule>
  </conditionalFormatting>
  <conditionalFormatting sqref="L3">
    <cfRule type="expression" dxfId="29" priority="44">
      <formula>K3:K44&lt;H3:H44</formula>
    </cfRule>
    <cfRule type="expression" dxfId="28" priority="45">
      <formula>K3:K44&gt;I3:I44</formula>
    </cfRule>
  </conditionalFormatting>
  <conditionalFormatting sqref="N3">
    <cfRule type="expression" dxfId="27" priority="37">
      <formula>N3:N30 &gt; 3</formula>
    </cfRule>
    <cfRule type="expression" dxfId="26" priority="38">
      <formula>N3:N30&gt;1.5</formula>
    </cfRule>
  </conditionalFormatting>
  <conditionalFormatting sqref="N3">
    <cfRule type="expression" dxfId="25" priority="35">
      <formula>N3:N29 &gt; 3</formula>
    </cfRule>
    <cfRule type="expression" dxfId="24" priority="36">
      <formula>N3:N29&gt;1.5</formula>
    </cfRule>
    <cfRule type="expression" dxfId="23" priority="39">
      <formula>K3:K41&gt;60</formula>
    </cfRule>
  </conditionalFormatting>
  <conditionalFormatting sqref="N3">
    <cfRule type="expression" dxfId="22" priority="33">
      <formula>N3:N30 &gt; 3</formula>
    </cfRule>
    <cfRule type="expression" dxfId="21" priority="34">
      <formula>N3:N30&gt;1.5</formula>
    </cfRule>
  </conditionalFormatting>
  <conditionalFormatting sqref="N3">
    <cfRule type="expression" dxfId="20" priority="30">
      <formula>K3:K42&gt;60</formula>
    </cfRule>
    <cfRule type="expression" dxfId="19" priority="31">
      <formula>N3:N29 &gt; 3</formula>
    </cfRule>
    <cfRule type="expression" dxfId="18" priority="32">
      <formula>N3:N29&gt;1.5</formula>
    </cfRule>
  </conditionalFormatting>
  <conditionalFormatting sqref="K4:K5">
    <cfRule type="expression" dxfId="17" priority="7">
      <formula>L4:L24 &gt; 10</formula>
    </cfRule>
    <cfRule type="expression" dxfId="16" priority="8">
      <formula>L4:L24 &gt; 5</formula>
    </cfRule>
    <cfRule type="expression" dxfId="15" priority="9">
      <formula>L4:L24 &lt; -10</formula>
    </cfRule>
    <cfRule type="expression" dxfId="14" priority="10">
      <formula>L4:L24 &lt; -5</formula>
    </cfRule>
  </conditionalFormatting>
  <conditionalFormatting sqref="N4">
    <cfRule type="expression" dxfId="13" priority="5">
      <formula>N4:N31 &gt; 3</formula>
    </cfRule>
    <cfRule type="expression" dxfId="12" priority="6">
      <formula>N4:N31&gt;1.5</formula>
    </cfRule>
  </conditionalFormatting>
  <conditionalFormatting sqref="L4:L5">
    <cfRule type="expression" dxfId="11" priority="11">
      <formula>K4:K45&lt;H4:H45</formula>
    </cfRule>
    <cfRule type="expression" dxfId="10" priority="12">
      <formula>K4:K45&gt;I4:I45</formula>
    </cfRule>
  </conditionalFormatting>
  <conditionalFormatting sqref="N4">
    <cfRule type="expression" dxfId="9" priority="3">
      <formula>N4:N31 &gt; 3</formula>
    </cfRule>
    <cfRule type="expression" dxfId="8" priority="4">
      <formula>N4:N31&gt;1.5</formula>
    </cfRule>
  </conditionalFormatting>
  <conditionalFormatting sqref="N4">
    <cfRule type="expression" dxfId="7" priority="13">
      <formula>K4:K42&gt;60</formula>
    </cfRule>
    <cfRule type="expression" dxfId="6" priority="14">
      <formula>N4:N30 &gt; 3</formula>
    </cfRule>
    <cfRule type="expression" dxfId="5" priority="15">
      <formula>N4:N30&gt;1.5</formula>
    </cfRule>
  </conditionalFormatting>
  <conditionalFormatting sqref="N4:N5">
    <cfRule type="expression" dxfId="4" priority="16">
      <formula>N4:N30 &gt; 3</formula>
    </cfRule>
    <cfRule type="expression" dxfId="3" priority="17">
      <formula>N4:N30&gt;1.5</formula>
    </cfRule>
    <cfRule type="expression" dxfId="2" priority="18">
      <formula>K4:K41&gt;60</formula>
    </cfRule>
  </conditionalFormatting>
  <conditionalFormatting sqref="N5">
    <cfRule type="expression" dxfId="1" priority="1">
      <formula>N5:N31 &gt; 3</formula>
    </cfRule>
    <cfRule type="expression" dxfId="0" priority="2">
      <formula>N5:N31&gt;1.5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16F1-1924-483D-B81E-4CD9AB10C519}">
  <dimension ref="A1:V36"/>
  <sheetViews>
    <sheetView workbookViewId="0">
      <selection activeCell="A21" sqref="A21:V21"/>
    </sheetView>
    <sheetView workbookViewId="1">
      <selection activeCell="B39" sqref="B39"/>
    </sheetView>
  </sheetViews>
  <sheetFormatPr defaultRowHeight="14.4" x14ac:dyDescent="0.3"/>
  <cols>
    <col min="1" max="10" width="12.6640625" customWidth="1"/>
    <col min="11" max="11" width="12.332031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</row>
    <row r="2" spans="1:22" x14ac:dyDescent="0.3">
      <c r="A2" t="s">
        <v>11</v>
      </c>
      <c r="B2">
        <v>1</v>
      </c>
      <c r="C2" t="s">
        <v>21</v>
      </c>
      <c r="D2" t="s">
        <v>20</v>
      </c>
      <c r="E2" t="s">
        <v>29</v>
      </c>
      <c r="F2">
        <v>43.1</v>
      </c>
      <c r="G2">
        <v>41</v>
      </c>
      <c r="H2" s="1">
        <v>35</v>
      </c>
      <c r="I2" s="1">
        <v>55</v>
      </c>
      <c r="J2" s="1">
        <v>42.5</v>
      </c>
      <c r="K2" s="1"/>
      <c r="L2" s="1">
        <f>Table13[[#This Row],[Actual]]-Table13[[#This Row],[Probable]]</f>
        <v>-42.5</v>
      </c>
      <c r="M2">
        <f>Table13[[#This Row],[Probable]]/Table13[[#This Row],[Salary]]</f>
        <v>1.0365853658536586</v>
      </c>
      <c r="N2">
        <f>Table13[[#This Row],[Actual]]/Table13[[#This Row],[Salary]]</f>
        <v>0</v>
      </c>
      <c r="O2" s="18"/>
    </row>
    <row r="3" spans="1:22" x14ac:dyDescent="0.3">
      <c r="A3" t="s">
        <v>15</v>
      </c>
      <c r="B3">
        <v>2</v>
      </c>
      <c r="C3" t="s">
        <v>21</v>
      </c>
      <c r="D3" t="s">
        <v>20</v>
      </c>
      <c r="E3" t="s">
        <v>40</v>
      </c>
      <c r="F3">
        <v>29.1</v>
      </c>
      <c r="G3">
        <v>28</v>
      </c>
      <c r="H3" s="1">
        <v>25</v>
      </c>
      <c r="I3" s="1">
        <v>40</v>
      </c>
      <c r="J3" s="1">
        <v>32.5</v>
      </c>
      <c r="K3" s="1"/>
      <c r="L3" s="1">
        <f>Table13[[#This Row],[Actual]]-Table13[[#This Row],[Probable]]</f>
        <v>-32.5</v>
      </c>
      <c r="M3" s="1">
        <f>Table13[[#This Row],[Probable]]/Table13[[#This Row],[Salary]]</f>
        <v>1.1607142857142858</v>
      </c>
      <c r="N3" s="1">
        <f>Table13[[#This Row],[Actual]]/Table13[[#This Row],[Salary]]</f>
        <v>0</v>
      </c>
      <c r="O3" s="1"/>
      <c r="V3">
        <v>0</v>
      </c>
    </row>
    <row r="4" spans="1:22" x14ac:dyDescent="0.3">
      <c r="A4" t="s">
        <v>13</v>
      </c>
      <c r="B4">
        <v>3</v>
      </c>
      <c r="C4" t="s">
        <v>21</v>
      </c>
      <c r="D4" t="s">
        <v>20</v>
      </c>
      <c r="E4" t="s">
        <v>61</v>
      </c>
      <c r="F4">
        <v>24.8</v>
      </c>
      <c r="G4">
        <v>12</v>
      </c>
      <c r="H4" s="1">
        <v>10</v>
      </c>
      <c r="I4" s="1">
        <v>35</v>
      </c>
      <c r="J4" s="1">
        <v>25</v>
      </c>
      <c r="K4" s="1"/>
      <c r="L4" s="1">
        <f>Table13[[#This Row],[Actual]]-Table13[[#This Row],[Probable]]</f>
        <v>-25</v>
      </c>
      <c r="M4" s="1">
        <f>Table13[[#This Row],[Probable]]/Table13[[#This Row],[Salary]]</f>
        <v>2.0833333333333335</v>
      </c>
      <c r="N4" s="1">
        <f>Table13[[#This Row],[Actual]]/Table13[[#This Row],[Salary]]</f>
        <v>0</v>
      </c>
      <c r="O4" s="1"/>
      <c r="V4">
        <v>0</v>
      </c>
    </row>
    <row r="5" spans="1:22" x14ac:dyDescent="0.3">
      <c r="A5" t="s">
        <v>11</v>
      </c>
      <c r="B5">
        <v>1</v>
      </c>
      <c r="C5" t="s">
        <v>17</v>
      </c>
      <c r="D5" t="s">
        <v>19</v>
      </c>
      <c r="E5" t="s">
        <v>25</v>
      </c>
      <c r="F5">
        <v>50.8</v>
      </c>
      <c r="G5">
        <v>50</v>
      </c>
      <c r="H5" s="1">
        <v>40</v>
      </c>
      <c r="I5" s="1">
        <v>65</v>
      </c>
      <c r="J5" s="1">
        <v>50</v>
      </c>
      <c r="K5" s="1"/>
      <c r="L5" s="1">
        <f>Table13[[#This Row],[Actual]]-Table13[[#This Row],[Probable]]</f>
        <v>-50</v>
      </c>
      <c r="M5" s="1">
        <f>Table13[[#This Row],[Probable]]/Table13[[#This Row],[Salary]]</f>
        <v>1</v>
      </c>
      <c r="N5" s="1">
        <f>Table13[[#This Row],[Actual]]/Table13[[#This Row],[Salary]]</f>
        <v>0</v>
      </c>
      <c r="O5" s="1"/>
      <c r="V5">
        <v>0</v>
      </c>
    </row>
    <row r="6" spans="1:22" x14ac:dyDescent="0.3">
      <c r="A6" t="s">
        <v>13</v>
      </c>
      <c r="B6">
        <v>3</v>
      </c>
      <c r="C6" t="s">
        <v>17</v>
      </c>
      <c r="D6" t="s">
        <v>19</v>
      </c>
      <c r="E6" t="s">
        <v>50</v>
      </c>
      <c r="F6">
        <v>24</v>
      </c>
      <c r="G6">
        <v>18</v>
      </c>
      <c r="H6" s="1">
        <v>20</v>
      </c>
      <c r="I6" s="1">
        <v>35</v>
      </c>
      <c r="J6" s="1">
        <v>25</v>
      </c>
      <c r="K6" s="1"/>
      <c r="L6" s="1">
        <f>Table13[[#This Row],[Actual]]-Table13[[#This Row],[Probable]]</f>
        <v>-25</v>
      </c>
      <c r="M6" s="1">
        <f>Table13[[#This Row],[Probable]]/Table13[[#This Row],[Salary]]</f>
        <v>1.3888888888888888</v>
      </c>
      <c r="N6" s="1">
        <f>Table13[[#This Row],[Actual]]/Table13[[#This Row],[Salary]]</f>
        <v>0</v>
      </c>
      <c r="O6" s="1"/>
      <c r="P6">
        <v>16</v>
      </c>
      <c r="Q6">
        <v>3</v>
      </c>
      <c r="R6">
        <v>2</v>
      </c>
      <c r="S6">
        <v>0.5</v>
      </c>
      <c r="T6">
        <v>0</v>
      </c>
      <c r="U6">
        <v>1</v>
      </c>
      <c r="V6">
        <v>23.700000000000003</v>
      </c>
    </row>
    <row r="7" spans="1:22" x14ac:dyDescent="0.3">
      <c r="A7" t="s">
        <v>14</v>
      </c>
      <c r="B7">
        <v>4</v>
      </c>
      <c r="C7" t="s">
        <v>17</v>
      </c>
      <c r="D7" t="s">
        <v>19</v>
      </c>
      <c r="E7" t="s">
        <v>64</v>
      </c>
      <c r="F7">
        <v>18.3</v>
      </c>
      <c r="G7">
        <v>10</v>
      </c>
      <c r="H7" s="1">
        <v>15</v>
      </c>
      <c r="I7" s="1">
        <v>25</v>
      </c>
      <c r="J7" s="1">
        <v>20</v>
      </c>
      <c r="K7" s="1"/>
      <c r="L7" s="1">
        <f>Table13[[#This Row],[Actual]]-Table13[[#This Row],[Probable]]</f>
        <v>-20</v>
      </c>
      <c r="M7" s="1">
        <f>Table13[[#This Row],[Probable]]/Table13[[#This Row],[Salary]]</f>
        <v>2</v>
      </c>
      <c r="N7" s="1">
        <f>Table13[[#This Row],[Actual]]/Table13[[#This Row],[Salary]]</f>
        <v>0</v>
      </c>
      <c r="O7" s="1" t="s">
        <v>84</v>
      </c>
      <c r="V7">
        <v>0</v>
      </c>
    </row>
    <row r="8" spans="1:22" x14ac:dyDescent="0.3">
      <c r="A8" t="s">
        <v>13</v>
      </c>
      <c r="B8">
        <v>3</v>
      </c>
      <c r="C8" t="s">
        <v>19</v>
      </c>
      <c r="D8" t="s">
        <v>17</v>
      </c>
      <c r="E8" t="s">
        <v>26</v>
      </c>
      <c r="F8">
        <v>45.1</v>
      </c>
      <c r="G8">
        <v>44</v>
      </c>
      <c r="H8" s="1">
        <v>45</v>
      </c>
      <c r="I8" s="1">
        <v>60</v>
      </c>
      <c r="J8" s="1">
        <v>55</v>
      </c>
      <c r="K8" s="1"/>
      <c r="L8" s="1">
        <f>Table13[[#This Row],[Actual]]-Table13[[#This Row],[Probable]]</f>
        <v>-55</v>
      </c>
      <c r="M8" s="1">
        <f>Table13[[#This Row],[Probable]]/Table13[[#This Row],[Salary]]</f>
        <v>1.25</v>
      </c>
      <c r="N8" s="1">
        <f>Table13[[#This Row],[Actual]]/Table13[[#This Row],[Salary]]</f>
        <v>0</v>
      </c>
      <c r="O8" s="1"/>
      <c r="V8">
        <v>0</v>
      </c>
    </row>
    <row r="9" spans="1:22" x14ac:dyDescent="0.3">
      <c r="A9" t="s">
        <v>15</v>
      </c>
      <c r="B9">
        <v>2</v>
      </c>
      <c r="C9" t="s">
        <v>19</v>
      </c>
      <c r="D9" t="s">
        <v>17</v>
      </c>
      <c r="E9" t="s">
        <v>31</v>
      </c>
      <c r="F9">
        <v>40.6</v>
      </c>
      <c r="G9">
        <v>38</v>
      </c>
      <c r="H9" s="1">
        <v>35</v>
      </c>
      <c r="I9" s="1">
        <v>50</v>
      </c>
      <c r="J9" s="1">
        <v>45</v>
      </c>
      <c r="K9" s="1"/>
      <c r="L9" s="1">
        <f>Table13[[#This Row],[Actual]]-Table13[[#This Row],[Probable]]</f>
        <v>-45</v>
      </c>
      <c r="M9" s="1">
        <f>Table13[[#This Row],[Probable]]/Table13[[#This Row],[Salary]]</f>
        <v>1.1842105263157894</v>
      </c>
      <c r="N9" s="1">
        <f>Table13[[#This Row],[Actual]]/Table13[[#This Row],[Salary]]</f>
        <v>0</v>
      </c>
      <c r="O9" s="1"/>
      <c r="V9">
        <v>0</v>
      </c>
    </row>
    <row r="10" spans="1:22" x14ac:dyDescent="0.3">
      <c r="A10" t="s">
        <v>14</v>
      </c>
      <c r="B10">
        <v>4</v>
      </c>
      <c r="C10" t="s">
        <v>19</v>
      </c>
      <c r="D10" t="s">
        <v>17</v>
      </c>
      <c r="E10" t="s">
        <v>62</v>
      </c>
      <c r="F10">
        <v>21.1</v>
      </c>
      <c r="G10">
        <v>12</v>
      </c>
      <c r="H10" s="1">
        <v>15</v>
      </c>
      <c r="I10" s="1">
        <v>30</v>
      </c>
      <c r="J10" s="1">
        <v>22.5</v>
      </c>
      <c r="K10" s="1"/>
      <c r="L10" s="1">
        <f>Table13[[#This Row],[Actual]]-Table13[[#This Row],[Probable]]</f>
        <v>-22.5</v>
      </c>
      <c r="M10" s="1">
        <f>Table13[[#This Row],[Probable]]/Table13[[#This Row],[Salary]]</f>
        <v>1.875</v>
      </c>
      <c r="N10" s="1">
        <f>Table13[[#This Row],[Actual]]/Table13[[#This Row],[Salary]]</f>
        <v>0</v>
      </c>
      <c r="O10" s="1"/>
      <c r="V10">
        <v>0</v>
      </c>
    </row>
    <row r="11" spans="1:22" x14ac:dyDescent="0.3">
      <c r="A11" t="s">
        <v>11</v>
      </c>
      <c r="B11">
        <v>1</v>
      </c>
      <c r="C11" t="s">
        <v>19</v>
      </c>
      <c r="D11" t="s">
        <v>17</v>
      </c>
      <c r="E11" t="s">
        <v>60</v>
      </c>
      <c r="F11">
        <v>16.399999999999999</v>
      </c>
      <c r="G11">
        <v>12</v>
      </c>
      <c r="H11" s="1">
        <v>15</v>
      </c>
      <c r="I11" s="1">
        <v>35</v>
      </c>
      <c r="J11" s="1">
        <v>25</v>
      </c>
      <c r="K11" s="1"/>
      <c r="L11" s="1">
        <f>Table13[[#This Row],[Actual]]-Table13[[#This Row],[Probable]]</f>
        <v>-25</v>
      </c>
      <c r="M11" s="1">
        <f>Table13[[#This Row],[Probable]]/Table13[[#This Row],[Salary]]</f>
        <v>2.0833333333333335</v>
      </c>
      <c r="N11" s="1">
        <f>Table13[[#This Row],[Actual]]/Table13[[#This Row],[Salary]]</f>
        <v>0</v>
      </c>
      <c r="O11" s="1"/>
      <c r="P11">
        <v>10</v>
      </c>
      <c r="Q11">
        <v>5</v>
      </c>
      <c r="R11">
        <v>6</v>
      </c>
      <c r="S11">
        <v>1.4</v>
      </c>
      <c r="T11">
        <v>0</v>
      </c>
      <c r="U11">
        <v>2</v>
      </c>
      <c r="V11">
        <v>29</v>
      </c>
    </row>
    <row r="12" spans="1:22" x14ac:dyDescent="0.3">
      <c r="A12" t="s">
        <v>11</v>
      </c>
      <c r="B12">
        <v>1</v>
      </c>
      <c r="C12" t="s">
        <v>23</v>
      </c>
      <c r="D12" t="s">
        <v>22</v>
      </c>
      <c r="E12" t="s">
        <v>35</v>
      </c>
      <c r="F12">
        <v>36.1</v>
      </c>
      <c r="G12">
        <v>33</v>
      </c>
      <c r="H12" s="2">
        <v>30</v>
      </c>
      <c r="I12" s="2">
        <v>50</v>
      </c>
      <c r="J12" s="2">
        <v>40</v>
      </c>
      <c r="K12" s="1"/>
      <c r="L12" s="1">
        <f>Table13[[#This Row],[Actual]]-Table13[[#This Row],[Probable]]</f>
        <v>-40</v>
      </c>
      <c r="M12" s="2">
        <f>Table13[[#This Row],[Probable]]/Table13[[#This Row],[Salary]]</f>
        <v>1.2121212121212122</v>
      </c>
      <c r="N12" s="2">
        <f>Table13[[#This Row],[Actual]]/Table13[[#This Row],[Salary]]</f>
        <v>0</v>
      </c>
      <c r="O12" s="2"/>
      <c r="P12">
        <v>25</v>
      </c>
      <c r="Q12">
        <v>3</v>
      </c>
      <c r="R12">
        <v>5</v>
      </c>
      <c r="S12">
        <v>0</v>
      </c>
      <c r="T12">
        <v>0</v>
      </c>
      <c r="U12">
        <v>3</v>
      </c>
      <c r="V12">
        <v>34.6</v>
      </c>
    </row>
    <row r="13" spans="1:22" x14ac:dyDescent="0.3">
      <c r="A13" t="s">
        <v>15</v>
      </c>
      <c r="B13">
        <v>2</v>
      </c>
      <c r="C13" t="s">
        <v>23</v>
      </c>
      <c r="D13" t="s">
        <v>22</v>
      </c>
      <c r="E13" t="s">
        <v>42</v>
      </c>
      <c r="F13">
        <v>27.9</v>
      </c>
      <c r="G13">
        <v>24</v>
      </c>
      <c r="H13" s="2">
        <v>25</v>
      </c>
      <c r="I13" s="2">
        <v>50</v>
      </c>
      <c r="J13" s="2">
        <v>32.5</v>
      </c>
      <c r="K13" s="1"/>
      <c r="L13" s="1">
        <f>Table13[[#This Row],[Actual]]-Table13[[#This Row],[Probable]]</f>
        <v>-32.5</v>
      </c>
      <c r="M13" s="2">
        <f>Table13[[#This Row],[Probable]]/Table13[[#This Row],[Salary]]</f>
        <v>1.3541666666666667</v>
      </c>
      <c r="N13" s="2">
        <f>Table13[[#This Row],[Actual]]/Table13[[#This Row],[Salary]]</f>
        <v>0</v>
      </c>
      <c r="O13" s="2"/>
      <c r="V13">
        <v>0</v>
      </c>
    </row>
    <row r="14" spans="1:22" x14ac:dyDescent="0.3">
      <c r="A14" t="s">
        <v>13</v>
      </c>
      <c r="B14">
        <v>3</v>
      </c>
      <c r="C14" t="s">
        <v>23</v>
      </c>
      <c r="D14" t="s">
        <v>22</v>
      </c>
      <c r="E14" t="s">
        <v>45</v>
      </c>
      <c r="F14">
        <v>29.9</v>
      </c>
      <c r="G14">
        <v>23</v>
      </c>
      <c r="H14" s="1">
        <v>25</v>
      </c>
      <c r="I14" s="1">
        <v>40</v>
      </c>
      <c r="J14" s="1">
        <v>32.5</v>
      </c>
      <c r="K14" s="1"/>
      <c r="L14" s="1">
        <f>Table13[[#This Row],[Actual]]-Table13[[#This Row],[Probable]]</f>
        <v>-32.5</v>
      </c>
      <c r="M14" s="1">
        <f>Table13[[#This Row],[Probable]]/Table13[[#This Row],[Salary]]</f>
        <v>1.4130434782608696</v>
      </c>
      <c r="N14" s="1">
        <f>Table13[[#This Row],[Actual]]/Table13[[#This Row],[Salary]]</f>
        <v>0</v>
      </c>
      <c r="O14" s="1"/>
      <c r="V14">
        <v>0</v>
      </c>
    </row>
    <row r="15" spans="1:22" x14ac:dyDescent="0.3">
      <c r="A15" t="s">
        <v>14</v>
      </c>
      <c r="B15">
        <v>4</v>
      </c>
      <c r="C15" t="s">
        <v>23</v>
      </c>
      <c r="D15" t="s">
        <v>22</v>
      </c>
      <c r="E15" t="s">
        <v>48</v>
      </c>
      <c r="F15">
        <v>28</v>
      </c>
      <c r="G15">
        <v>20</v>
      </c>
      <c r="H15" s="1">
        <v>20</v>
      </c>
      <c r="I15" s="1">
        <v>30</v>
      </c>
      <c r="J15" s="1">
        <v>25</v>
      </c>
      <c r="K15" s="1"/>
      <c r="L15" s="1">
        <f>Table13[[#This Row],[Actual]]-Table13[[#This Row],[Probable]]</f>
        <v>-25</v>
      </c>
      <c r="M15" s="1">
        <f>Table13[[#This Row],[Probable]]/Table13[[#This Row],[Salary]]</f>
        <v>1.25</v>
      </c>
      <c r="N15" s="1">
        <f>Table13[[#This Row],[Actual]]/Table13[[#This Row],[Salary]]</f>
        <v>0</v>
      </c>
      <c r="O15" s="1"/>
      <c r="V15">
        <v>0</v>
      </c>
    </row>
    <row r="16" spans="1:22" x14ac:dyDescent="0.3">
      <c r="A16" t="s">
        <v>11</v>
      </c>
      <c r="B16">
        <v>1</v>
      </c>
      <c r="C16" t="s">
        <v>23</v>
      </c>
      <c r="D16" t="s">
        <v>22</v>
      </c>
      <c r="E16" t="s">
        <v>66</v>
      </c>
      <c r="F16">
        <v>19.600000000000001</v>
      </c>
      <c r="G16">
        <v>10</v>
      </c>
      <c r="H16">
        <v>10</v>
      </c>
      <c r="I16">
        <v>25</v>
      </c>
      <c r="J16">
        <v>20</v>
      </c>
      <c r="K16" s="1"/>
      <c r="L16" s="1">
        <f>Table13[[#This Row],[Actual]]-Table13[[#This Row],[Probable]]</f>
        <v>-20</v>
      </c>
      <c r="M16">
        <f>Table13[[#This Row],[Probable]]/Table13[[#This Row],[Salary]]</f>
        <v>2</v>
      </c>
      <c r="N16">
        <f>Table13[[#This Row],[Actual]]/Table13[[#This Row],[Salary]]</f>
        <v>0</v>
      </c>
      <c r="O16" s="18"/>
    </row>
    <row r="17" spans="1:22" x14ac:dyDescent="0.3">
      <c r="A17" t="s">
        <v>14</v>
      </c>
      <c r="B17">
        <v>4</v>
      </c>
      <c r="C17" t="s">
        <v>20</v>
      </c>
      <c r="D17" t="s">
        <v>21</v>
      </c>
      <c r="E17" t="s">
        <v>28</v>
      </c>
      <c r="F17">
        <v>44.9</v>
      </c>
      <c r="G17">
        <v>41</v>
      </c>
      <c r="H17" s="1">
        <v>30</v>
      </c>
      <c r="I17" s="1">
        <v>50</v>
      </c>
      <c r="J17" s="1">
        <v>40</v>
      </c>
      <c r="K17" s="1"/>
      <c r="L17" s="1">
        <f>Table13[[#This Row],[Actual]]-Table13[[#This Row],[Probable]]</f>
        <v>-40</v>
      </c>
      <c r="M17" s="1">
        <f>Table13[[#This Row],[Probable]]/Table13[[#This Row],[Salary]]</f>
        <v>0.97560975609756095</v>
      </c>
      <c r="N17" s="1">
        <f>Table13[[#This Row],[Actual]]/Table13[[#This Row],[Salary]]</f>
        <v>0</v>
      </c>
      <c r="O17" s="1"/>
      <c r="V17">
        <v>0</v>
      </c>
    </row>
    <row r="18" spans="1:22" x14ac:dyDescent="0.3">
      <c r="A18" t="s">
        <v>11</v>
      </c>
      <c r="B18">
        <v>1</v>
      </c>
      <c r="C18" t="s">
        <v>20</v>
      </c>
      <c r="D18" t="s">
        <v>21</v>
      </c>
      <c r="E18" t="s">
        <v>38</v>
      </c>
      <c r="F18">
        <v>27.3</v>
      </c>
      <c r="G18">
        <v>29</v>
      </c>
      <c r="H18" s="1">
        <v>25</v>
      </c>
      <c r="I18" s="1">
        <v>45</v>
      </c>
      <c r="J18" s="1">
        <v>35</v>
      </c>
      <c r="K18" s="1"/>
      <c r="L18" s="1">
        <f>Table13[[#This Row],[Actual]]-Table13[[#This Row],[Probable]]</f>
        <v>-35</v>
      </c>
      <c r="M18" s="1">
        <f>Table13[[#This Row],[Probable]]/Table13[[#This Row],[Salary]]</f>
        <v>1.2068965517241379</v>
      </c>
      <c r="N18" s="1">
        <f>Table13[[#This Row],[Actual]]/Table13[[#This Row],[Salary]]</f>
        <v>0</v>
      </c>
      <c r="O18" s="1"/>
      <c r="V18">
        <v>0</v>
      </c>
    </row>
    <row r="19" spans="1:22" x14ac:dyDescent="0.3">
      <c r="A19" t="s">
        <v>13</v>
      </c>
      <c r="B19">
        <v>3</v>
      </c>
      <c r="C19" t="s">
        <v>20</v>
      </c>
      <c r="D19" t="s">
        <v>21</v>
      </c>
      <c r="E19" t="s">
        <v>43</v>
      </c>
      <c r="F19">
        <v>30</v>
      </c>
      <c r="G19">
        <v>24</v>
      </c>
      <c r="H19" s="1">
        <v>20</v>
      </c>
      <c r="I19" s="1">
        <v>40</v>
      </c>
      <c r="J19" s="1">
        <v>27.5</v>
      </c>
      <c r="K19" s="1"/>
      <c r="L19" s="1">
        <f>Table13[[#This Row],[Actual]]-Table13[[#This Row],[Probable]]</f>
        <v>-27.5</v>
      </c>
      <c r="M19" s="1">
        <f>Table13[[#This Row],[Probable]]/Table13[[#This Row],[Salary]]</f>
        <v>1.1458333333333333</v>
      </c>
      <c r="N19" s="1">
        <f>Table13[[#This Row],[Actual]]/Table13[[#This Row],[Salary]]</f>
        <v>0</v>
      </c>
      <c r="O19" s="1"/>
    </row>
    <row r="20" spans="1:22" x14ac:dyDescent="0.3">
      <c r="A20" t="s">
        <v>12</v>
      </c>
      <c r="B20">
        <v>5</v>
      </c>
      <c r="C20" t="s">
        <v>20</v>
      </c>
      <c r="D20" t="s">
        <v>21</v>
      </c>
      <c r="E20" t="s">
        <v>82</v>
      </c>
      <c r="F20">
        <v>18.399999999999999</v>
      </c>
      <c r="G20">
        <v>10</v>
      </c>
      <c r="H20">
        <v>10</v>
      </c>
      <c r="I20">
        <v>25</v>
      </c>
      <c r="J20">
        <v>20</v>
      </c>
      <c r="K20" s="1"/>
      <c r="L20" s="1">
        <f>Table13[[#This Row],[Actual]]-Table13[[#This Row],[Probable]]</f>
        <v>-20</v>
      </c>
      <c r="M20">
        <f>Table13[[#This Row],[Probable]]/Table13[[#This Row],[Salary]]</f>
        <v>2</v>
      </c>
      <c r="N20">
        <f>Table13[[#This Row],[Actual]]/Table13[[#This Row],[Salary]]</f>
        <v>0</v>
      </c>
      <c r="O20" s="18"/>
      <c r="V20">
        <f>P20+Q20*1.2+R20*1.8+S20*3+T20*3-U20</f>
        <v>0</v>
      </c>
    </row>
    <row r="21" spans="1:22" x14ac:dyDescent="0.3">
      <c r="A21" t="s">
        <v>11</v>
      </c>
      <c r="B21">
        <v>1</v>
      </c>
      <c r="C21" t="s">
        <v>18</v>
      </c>
      <c r="D21" t="s">
        <v>16</v>
      </c>
      <c r="E21" t="s">
        <v>32</v>
      </c>
      <c r="F21">
        <v>37.299999999999997</v>
      </c>
      <c r="G21">
        <v>35</v>
      </c>
      <c r="H21" s="1">
        <v>30</v>
      </c>
      <c r="I21" s="1">
        <v>50</v>
      </c>
      <c r="J21" s="1">
        <v>40</v>
      </c>
      <c r="K21" s="1"/>
      <c r="L21" s="1">
        <f>Table13[[#This Row],[Actual]]-Table13[[#This Row],[Probable]]</f>
        <v>-40</v>
      </c>
      <c r="M21" s="1">
        <f>Table13[[#This Row],[Probable]]/Table13[[#This Row],[Salary]]</f>
        <v>1.1428571428571428</v>
      </c>
      <c r="N21" s="1">
        <f>Table13[[#This Row],[Actual]]/Table13[[#This Row],[Salary]]</f>
        <v>0</v>
      </c>
      <c r="O21" s="1"/>
      <c r="P21" s="1">
        <v>14</v>
      </c>
      <c r="Q21" s="1">
        <v>7</v>
      </c>
      <c r="R21" s="1">
        <v>7</v>
      </c>
      <c r="S21" s="1">
        <v>2</v>
      </c>
      <c r="T21" s="1">
        <v>0.5</v>
      </c>
      <c r="U21" s="1">
        <v>3</v>
      </c>
      <c r="V21" s="1">
        <v>39.5</v>
      </c>
    </row>
    <row r="22" spans="1:22" x14ac:dyDescent="0.3">
      <c r="A22" t="s">
        <v>14</v>
      </c>
      <c r="B22">
        <v>4</v>
      </c>
      <c r="C22" t="s">
        <v>18</v>
      </c>
      <c r="D22" t="s">
        <v>16</v>
      </c>
      <c r="E22" t="s">
        <v>36</v>
      </c>
      <c r="F22">
        <v>36.700000000000003</v>
      </c>
      <c r="G22">
        <v>32</v>
      </c>
      <c r="H22" s="1">
        <v>25</v>
      </c>
      <c r="I22" s="1">
        <v>55</v>
      </c>
      <c r="J22" s="1">
        <v>45</v>
      </c>
      <c r="K22" s="1"/>
      <c r="L22" s="1">
        <f>Table13[[#This Row],[Actual]]-Table13[[#This Row],[Probable]]</f>
        <v>-45</v>
      </c>
      <c r="M22" s="1">
        <f>Table13[[#This Row],[Probable]]/Table13[[#This Row],[Salary]]</f>
        <v>1.40625</v>
      </c>
      <c r="N22" s="1">
        <f>Table13[[#This Row],[Actual]]/Table13[[#This Row],[Salary]]</f>
        <v>0</v>
      </c>
      <c r="O22" s="1"/>
      <c r="P22">
        <v>20</v>
      </c>
      <c r="Q22">
        <v>7</v>
      </c>
      <c r="R22">
        <v>4</v>
      </c>
      <c r="S22">
        <v>1</v>
      </c>
      <c r="T22">
        <v>1</v>
      </c>
      <c r="U22">
        <v>2</v>
      </c>
      <c r="V22">
        <v>39.6</v>
      </c>
    </row>
    <row r="23" spans="1:22" x14ac:dyDescent="0.3">
      <c r="A23" t="s">
        <v>13</v>
      </c>
      <c r="B23">
        <v>3</v>
      </c>
      <c r="C23" t="s">
        <v>18</v>
      </c>
      <c r="D23" t="s">
        <v>16</v>
      </c>
      <c r="E23" t="s">
        <v>56</v>
      </c>
      <c r="F23">
        <v>22.1</v>
      </c>
      <c r="G23">
        <v>15</v>
      </c>
      <c r="H23" s="1">
        <v>15</v>
      </c>
      <c r="I23" s="1">
        <v>30</v>
      </c>
      <c r="J23" s="1">
        <v>25</v>
      </c>
      <c r="K23" s="1"/>
      <c r="L23" s="1">
        <f>Table13[[#This Row],[Actual]]-Table13[[#This Row],[Probable]]</f>
        <v>-25</v>
      </c>
      <c r="M23" s="1">
        <f>Table13[[#This Row],[Probable]]/Table13[[#This Row],[Salary]]</f>
        <v>1.6666666666666667</v>
      </c>
      <c r="N23" s="1">
        <f>Table13[[#This Row],[Actual]]/Table13[[#This Row],[Salary]]</f>
        <v>0</v>
      </c>
      <c r="O23" s="1"/>
      <c r="P23">
        <v>8</v>
      </c>
      <c r="Q23">
        <v>3.1</v>
      </c>
      <c r="R23">
        <v>1.2</v>
      </c>
      <c r="S23">
        <v>1</v>
      </c>
      <c r="T23">
        <v>0.8</v>
      </c>
      <c r="U23">
        <v>0.6</v>
      </c>
      <c r="V23">
        <v>18.68</v>
      </c>
    </row>
    <row r="24" spans="1:22" x14ac:dyDescent="0.3">
      <c r="A24" t="s">
        <v>15</v>
      </c>
      <c r="B24">
        <v>2</v>
      </c>
      <c r="C24" t="s">
        <v>18</v>
      </c>
      <c r="D24" t="s">
        <v>16</v>
      </c>
      <c r="E24" t="s">
        <v>59</v>
      </c>
      <c r="F24">
        <v>21</v>
      </c>
      <c r="G24">
        <v>12</v>
      </c>
      <c r="H24" s="1">
        <v>15</v>
      </c>
      <c r="I24" s="1">
        <v>30</v>
      </c>
      <c r="J24" s="1">
        <v>22.5</v>
      </c>
      <c r="K24" s="1"/>
      <c r="L24" s="1">
        <f>Table13[[#This Row],[Actual]]-Table13[[#This Row],[Probable]]</f>
        <v>-22.5</v>
      </c>
      <c r="M24" s="1">
        <f>Table13[[#This Row],[Probable]]/Table13[[#This Row],[Salary]]</f>
        <v>1.875</v>
      </c>
      <c r="N24" s="1">
        <f>Table13[[#This Row],[Actual]]/Table13[[#This Row],[Salary]]</f>
        <v>0</v>
      </c>
      <c r="O24" s="1"/>
      <c r="P24">
        <v>12</v>
      </c>
      <c r="Q24">
        <v>1.3</v>
      </c>
      <c r="R24">
        <v>1</v>
      </c>
      <c r="S24">
        <v>1</v>
      </c>
      <c r="T24">
        <v>0</v>
      </c>
      <c r="U24">
        <v>1</v>
      </c>
      <c r="V24">
        <v>17.36</v>
      </c>
    </row>
    <row r="25" spans="1:22" x14ac:dyDescent="0.3">
      <c r="A25" t="s">
        <v>12</v>
      </c>
      <c r="B25">
        <v>5</v>
      </c>
      <c r="C25" t="s">
        <v>18</v>
      </c>
      <c r="D25" t="s">
        <v>16</v>
      </c>
      <c r="E25" t="s">
        <v>85</v>
      </c>
      <c r="F25">
        <v>20.5</v>
      </c>
      <c r="G25">
        <v>10</v>
      </c>
      <c r="H25">
        <v>10</v>
      </c>
      <c r="I25">
        <v>30</v>
      </c>
      <c r="J25">
        <v>25</v>
      </c>
      <c r="K25" s="1"/>
      <c r="L25" s="1">
        <f>Table13[[#This Row],[Actual]]-Table13[[#This Row],[Probable]]</f>
        <v>-25</v>
      </c>
      <c r="M25" s="16">
        <f>Table13[[#This Row],[Probable]]/Table13[[#This Row],[Salary]]</f>
        <v>2.5</v>
      </c>
      <c r="N25" s="16">
        <f>Table13[[#This Row],[Actual]]/Table13[[#This Row],[Salary]]</f>
        <v>0</v>
      </c>
      <c r="O25" s="16"/>
      <c r="P25" s="16"/>
    </row>
    <row r="26" spans="1:22" x14ac:dyDescent="0.3">
      <c r="A26" t="s">
        <v>11</v>
      </c>
      <c r="B26">
        <v>1</v>
      </c>
      <c r="C26" t="s">
        <v>18</v>
      </c>
      <c r="D26" t="s">
        <v>16</v>
      </c>
      <c r="E26" t="s">
        <v>67</v>
      </c>
      <c r="F26">
        <v>14.3</v>
      </c>
      <c r="G26">
        <v>10</v>
      </c>
      <c r="H26">
        <v>10</v>
      </c>
      <c r="I26">
        <v>25</v>
      </c>
      <c r="J26">
        <v>20</v>
      </c>
      <c r="K26" s="1"/>
      <c r="L26" s="1">
        <f>Table13[[#This Row],[Actual]]-Table13[[#This Row],[Probable]]</f>
        <v>-20</v>
      </c>
      <c r="M26">
        <f>Table13[[#This Row],[Probable]]/Table13[[#This Row],[Salary]]</f>
        <v>2</v>
      </c>
      <c r="N26">
        <f>Table13[[#This Row],[Actual]]/Table13[[#This Row],[Salary]]</f>
        <v>0</v>
      </c>
    </row>
    <row r="27" spans="1:22" x14ac:dyDescent="0.3">
      <c r="A27" t="s">
        <v>15</v>
      </c>
      <c r="B27">
        <v>2</v>
      </c>
      <c r="C27" t="s">
        <v>22</v>
      </c>
      <c r="D27" t="s">
        <v>23</v>
      </c>
      <c r="E27" t="s">
        <v>30</v>
      </c>
      <c r="F27">
        <v>40.6</v>
      </c>
      <c r="G27">
        <v>38</v>
      </c>
      <c r="H27" s="1">
        <v>35</v>
      </c>
      <c r="I27" s="1">
        <v>60</v>
      </c>
      <c r="J27" s="1">
        <v>45</v>
      </c>
      <c r="K27" s="1"/>
      <c r="L27" s="1">
        <f>Table13[[#This Row],[Actual]]-Table13[[#This Row],[Probable]]</f>
        <v>-45</v>
      </c>
      <c r="M27" s="1">
        <f>Table13[[#This Row],[Probable]]/Table13[[#This Row],[Salary]]</f>
        <v>1.1842105263157894</v>
      </c>
      <c r="N27" s="1">
        <f>Table13[[#This Row],[Actual]]/Table13[[#This Row],[Salary]]</f>
        <v>0</v>
      </c>
      <c r="O27" s="1" t="s">
        <v>83</v>
      </c>
      <c r="P27">
        <v>26.4</v>
      </c>
      <c r="Q27">
        <v>4</v>
      </c>
      <c r="R27">
        <v>5</v>
      </c>
      <c r="S27">
        <v>1</v>
      </c>
      <c r="T27">
        <v>0</v>
      </c>
      <c r="U27">
        <v>3</v>
      </c>
      <c r="V27">
        <v>40.200000000000003</v>
      </c>
    </row>
    <row r="28" spans="1:22" x14ac:dyDescent="0.3">
      <c r="A28" t="s">
        <v>12</v>
      </c>
      <c r="B28">
        <v>5</v>
      </c>
      <c r="C28" t="s">
        <v>22</v>
      </c>
      <c r="D28" t="s">
        <v>23</v>
      </c>
      <c r="E28" t="s">
        <v>33</v>
      </c>
      <c r="F28">
        <v>40.5</v>
      </c>
      <c r="G28">
        <v>34</v>
      </c>
      <c r="H28" s="1">
        <v>30</v>
      </c>
      <c r="I28" s="1">
        <v>45</v>
      </c>
      <c r="J28" s="1">
        <v>40</v>
      </c>
      <c r="K28" s="1"/>
      <c r="L28" s="1">
        <f>Table13[[#This Row],[Actual]]-Table13[[#This Row],[Probable]]</f>
        <v>-40</v>
      </c>
      <c r="M28" s="1">
        <f>Table13[[#This Row],[Probable]]/Table13[[#This Row],[Salary]]</f>
        <v>1.1764705882352942</v>
      </c>
      <c r="N28" s="1">
        <f>Table13[[#This Row],[Actual]]/Table13[[#This Row],[Salary]]</f>
        <v>0</v>
      </c>
      <c r="O28" s="1"/>
      <c r="P28" s="1">
        <v>15</v>
      </c>
      <c r="Q28" s="1">
        <v>11.4</v>
      </c>
      <c r="R28" s="1">
        <v>1.1000000000000001</v>
      </c>
      <c r="S28" s="1">
        <v>0.6</v>
      </c>
      <c r="T28" s="1">
        <v>2</v>
      </c>
      <c r="U28" s="1">
        <v>1.3</v>
      </c>
      <c r="V28" s="1">
        <v>37.160000000000004</v>
      </c>
    </row>
    <row r="29" spans="1:22" x14ac:dyDescent="0.3">
      <c r="A29" t="s">
        <v>11</v>
      </c>
      <c r="B29">
        <v>1</v>
      </c>
      <c r="C29" t="s">
        <v>22</v>
      </c>
      <c r="D29" t="s">
        <v>23</v>
      </c>
      <c r="E29" t="s">
        <v>39</v>
      </c>
      <c r="F29">
        <v>32.799999999999997</v>
      </c>
      <c r="G29">
        <v>28</v>
      </c>
      <c r="H29" s="1">
        <v>30</v>
      </c>
      <c r="I29" s="1">
        <v>50</v>
      </c>
      <c r="J29" s="1">
        <v>40</v>
      </c>
      <c r="K29" s="1"/>
      <c r="L29" s="1">
        <f>Table13[[#This Row],[Actual]]-Table13[[#This Row],[Probable]]</f>
        <v>-40</v>
      </c>
      <c r="M29" s="1">
        <f>Table13[[#This Row],[Probable]]/Table13[[#This Row],[Salary]]</f>
        <v>1.4285714285714286</v>
      </c>
      <c r="N29" s="1">
        <f>Table13[[#This Row],[Actual]]/Table13[[#This Row],[Salary]]</f>
        <v>0</v>
      </c>
      <c r="O29" s="1"/>
      <c r="P29">
        <v>16.2</v>
      </c>
      <c r="Q29">
        <v>3.5</v>
      </c>
      <c r="R29">
        <v>6</v>
      </c>
      <c r="S29">
        <v>1.4</v>
      </c>
      <c r="T29">
        <v>0</v>
      </c>
      <c r="U29">
        <v>2</v>
      </c>
      <c r="V29">
        <v>33.4</v>
      </c>
    </row>
    <row r="30" spans="1:22" x14ac:dyDescent="0.3">
      <c r="A30" t="s">
        <v>14</v>
      </c>
      <c r="B30">
        <v>4</v>
      </c>
      <c r="C30" t="s">
        <v>22</v>
      </c>
      <c r="D30" t="s">
        <v>23</v>
      </c>
      <c r="E30" t="s">
        <v>58</v>
      </c>
      <c r="F30">
        <v>21.7</v>
      </c>
      <c r="G30">
        <v>14</v>
      </c>
      <c r="H30" s="1">
        <v>15</v>
      </c>
      <c r="I30" s="1">
        <v>30</v>
      </c>
      <c r="J30" s="1">
        <v>25</v>
      </c>
      <c r="K30" s="1"/>
      <c r="L30" s="1">
        <f>Table13[[#This Row],[Actual]]-Table13[[#This Row],[Probable]]</f>
        <v>-25</v>
      </c>
      <c r="M30" s="1">
        <f>Table13[[#This Row],[Probable]]/Table13[[#This Row],[Salary]]</f>
        <v>1.7857142857142858</v>
      </c>
      <c r="N30" s="1">
        <f>Table13[[#This Row],[Actual]]/Table13[[#This Row],[Salary]]</f>
        <v>0</v>
      </c>
      <c r="O30" s="1"/>
      <c r="V30">
        <v>0</v>
      </c>
    </row>
    <row r="31" spans="1:22" x14ac:dyDescent="0.3">
      <c r="A31" t="s">
        <v>12</v>
      </c>
      <c r="B31">
        <v>5</v>
      </c>
      <c r="C31" t="s">
        <v>22</v>
      </c>
      <c r="D31" t="s">
        <v>23</v>
      </c>
      <c r="E31" t="s">
        <v>68</v>
      </c>
      <c r="F31">
        <v>17.100000000000001</v>
      </c>
      <c r="G31">
        <v>10</v>
      </c>
      <c r="H31" s="1">
        <v>10</v>
      </c>
      <c r="I31" s="1">
        <v>30</v>
      </c>
      <c r="J31" s="1">
        <v>20</v>
      </c>
      <c r="K31" s="1"/>
      <c r="L31" s="1">
        <f>Table13[[#This Row],[Actual]]-Table13[[#This Row],[Probable]]</f>
        <v>-20</v>
      </c>
      <c r="M31" s="1">
        <f>Table13[[#This Row],[Probable]]/Table13[[#This Row],[Salary]]</f>
        <v>2</v>
      </c>
      <c r="N31" s="1">
        <f>Table13[[#This Row],[Actual]]/Table13[[#This Row],[Salary]]</f>
        <v>0</v>
      </c>
      <c r="O31" s="1"/>
      <c r="V31">
        <v>0</v>
      </c>
    </row>
    <row r="32" spans="1:22" x14ac:dyDescent="0.3">
      <c r="A32" t="s">
        <v>11</v>
      </c>
      <c r="B32">
        <v>1</v>
      </c>
      <c r="C32" t="s">
        <v>16</v>
      </c>
      <c r="D32" t="s">
        <v>18</v>
      </c>
      <c r="E32" t="s">
        <v>24</v>
      </c>
      <c r="F32">
        <v>53.6</v>
      </c>
      <c r="G32">
        <v>57</v>
      </c>
      <c r="H32">
        <v>35</v>
      </c>
      <c r="I32">
        <v>60</v>
      </c>
      <c r="J32">
        <v>55</v>
      </c>
      <c r="K32" s="1"/>
      <c r="L32" s="1">
        <f>Table13[[#This Row],[Actual]]-Table13[[#This Row],[Probable]]</f>
        <v>-55</v>
      </c>
      <c r="M32">
        <f>Table13[[#This Row],[Probable]]/Table13[[#This Row],[Salary]]</f>
        <v>0.96491228070175439</v>
      </c>
      <c r="N32">
        <f>Table13[[#This Row],[Actual]]/Table13[[#This Row],[Salary]]</f>
        <v>0</v>
      </c>
    </row>
    <row r="33" spans="1:22" x14ac:dyDescent="0.3">
      <c r="A33" t="s">
        <v>13</v>
      </c>
      <c r="B33">
        <v>3</v>
      </c>
      <c r="C33" t="s">
        <v>16</v>
      </c>
      <c r="D33" t="s">
        <v>18</v>
      </c>
      <c r="E33" t="s">
        <v>27</v>
      </c>
      <c r="F33">
        <v>44.8</v>
      </c>
      <c r="G33">
        <v>41</v>
      </c>
      <c r="H33" s="1">
        <v>35</v>
      </c>
      <c r="I33" s="1">
        <v>50</v>
      </c>
      <c r="J33" s="1">
        <v>40</v>
      </c>
      <c r="K33" s="1"/>
      <c r="L33" s="1">
        <f>Table13[[#This Row],[Actual]]-Table13[[#This Row],[Probable]]</f>
        <v>-40</v>
      </c>
      <c r="M33" s="1">
        <f>Table13[[#This Row],[Probable]]/Table13[[#This Row],[Salary]]</f>
        <v>0.97560975609756095</v>
      </c>
      <c r="N33" s="1">
        <f>Table13[[#This Row],[Actual]]/Table13[[#This Row],[Salary]]</f>
        <v>0</v>
      </c>
      <c r="O33" s="1"/>
      <c r="V33">
        <v>0</v>
      </c>
    </row>
    <row r="34" spans="1:22" x14ac:dyDescent="0.3">
      <c r="A34" t="s">
        <v>12</v>
      </c>
      <c r="B34">
        <v>5</v>
      </c>
      <c r="C34" t="s">
        <v>16</v>
      </c>
      <c r="D34" t="s">
        <v>18</v>
      </c>
      <c r="E34" t="s">
        <v>53</v>
      </c>
      <c r="F34">
        <v>19.2</v>
      </c>
      <c r="G34">
        <v>16</v>
      </c>
      <c r="H34" s="1">
        <v>20</v>
      </c>
      <c r="I34" s="1">
        <v>35</v>
      </c>
      <c r="J34" s="1">
        <v>25</v>
      </c>
      <c r="K34" s="1"/>
      <c r="L34" s="1">
        <f>Table13[[#This Row],[Actual]]-Table13[[#This Row],[Probable]]</f>
        <v>-25</v>
      </c>
      <c r="M34" s="1">
        <f>Table13[[#This Row],[Probable]]/Table13[[#This Row],[Salary]]</f>
        <v>1.5625</v>
      </c>
      <c r="N34" s="1">
        <f>Table13[[#This Row],[Actual]]/Table13[[#This Row],[Salary]]</f>
        <v>0</v>
      </c>
      <c r="O34" s="3"/>
      <c r="V34">
        <v>0</v>
      </c>
    </row>
    <row r="35" spans="1:22" x14ac:dyDescent="0.3">
      <c r="A35" t="s">
        <v>11</v>
      </c>
      <c r="B35">
        <v>1</v>
      </c>
      <c r="C35" t="s">
        <v>16</v>
      </c>
      <c r="D35" t="s">
        <v>18</v>
      </c>
      <c r="E35" t="s">
        <v>63</v>
      </c>
      <c r="F35">
        <v>19.3</v>
      </c>
      <c r="G35">
        <v>12</v>
      </c>
      <c r="H35" s="1">
        <v>20</v>
      </c>
      <c r="I35" s="1">
        <v>30</v>
      </c>
      <c r="J35" s="1">
        <v>25</v>
      </c>
      <c r="K35" s="1"/>
      <c r="L35" s="1">
        <f>Table13[[#This Row],[Actual]]-Table13[[#This Row],[Probable]]</f>
        <v>-25</v>
      </c>
      <c r="M35" s="1">
        <f>Table13[[#This Row],[Probable]]/Table13[[#This Row],[Salary]]</f>
        <v>2.0833333333333335</v>
      </c>
      <c r="N35" s="1">
        <f>Table13[[#This Row],[Actual]]/Table13[[#This Row],[Salary]]</f>
        <v>0</v>
      </c>
      <c r="O35" s="1"/>
      <c r="V35">
        <v>0</v>
      </c>
    </row>
    <row r="36" spans="1:22" x14ac:dyDescent="0.3">
      <c r="A36" t="s">
        <v>12</v>
      </c>
      <c r="B36">
        <v>5</v>
      </c>
      <c r="C36" t="s">
        <v>16</v>
      </c>
      <c r="D36" t="s">
        <v>18</v>
      </c>
      <c r="E36" t="s">
        <v>65</v>
      </c>
      <c r="F36">
        <v>15.9</v>
      </c>
      <c r="G36">
        <v>10</v>
      </c>
      <c r="H36">
        <v>10</v>
      </c>
      <c r="I36">
        <v>25</v>
      </c>
      <c r="J36">
        <v>20</v>
      </c>
      <c r="K36" s="1"/>
      <c r="L36" s="1">
        <f>Table13[[#This Row],[Actual]]-Table13[[#This Row],[Probable]]</f>
        <v>-20</v>
      </c>
      <c r="M36">
        <f>Table13[[#This Row],[Probable]]/Table13[[#This Row],[Salary]]</f>
        <v>2</v>
      </c>
      <c r="N36">
        <f>Table13[[#This Row],[Actual]]/Table13[[#This Row],[Salary]]</f>
        <v>0</v>
      </c>
      <c r="O36" s="18"/>
    </row>
  </sheetData>
  <conditionalFormatting sqref="K32:K36">
    <cfRule type="expression" dxfId="624" priority="54">
      <formula>L32:L52 &gt; 10</formula>
    </cfRule>
    <cfRule type="expression" dxfId="623" priority="55">
      <formula>L32:L52 &gt; 5</formula>
    </cfRule>
    <cfRule type="expression" dxfId="622" priority="56">
      <formula>L32:L52 &lt; -10</formula>
    </cfRule>
    <cfRule type="expression" dxfId="621" priority="57">
      <formula>L32:L52 &lt; -5</formula>
    </cfRule>
  </conditionalFormatting>
  <conditionalFormatting sqref="N32">
    <cfRule type="expression" dxfId="620" priority="46">
      <formula>N32:N59 &gt; 3</formula>
    </cfRule>
    <cfRule type="expression" dxfId="619" priority="47">
      <formula>N32:N59&gt;1.5</formula>
    </cfRule>
  </conditionalFormatting>
  <conditionalFormatting sqref="L32:L36">
    <cfRule type="expression" dxfId="618" priority="64">
      <formula>K32:K73&lt;H32:H73</formula>
    </cfRule>
    <cfRule type="expression" dxfId="617" priority="65">
      <formula>K32:K73&gt;I32:I73</formula>
    </cfRule>
  </conditionalFormatting>
  <conditionalFormatting sqref="N32">
    <cfRule type="expression" dxfId="616" priority="26">
      <formula>N32:N58 &gt; 3</formula>
    </cfRule>
    <cfRule type="expression" dxfId="615" priority="27">
      <formula>N32:N58&gt;1.5</formula>
    </cfRule>
    <cfRule type="expression" dxfId="614" priority="30">
      <formula>K32:K70&gt;60</formula>
    </cfRule>
  </conditionalFormatting>
  <conditionalFormatting sqref="K29:K31 K16:K20 K2:K3 K6:K8">
    <cfRule type="expression" dxfId="613" priority="346">
      <formula>L2:L17 &gt; 10</formula>
    </cfRule>
    <cfRule type="expression" dxfId="612" priority="347">
      <formula>L2:L17 &gt; 5</formula>
    </cfRule>
    <cfRule type="expression" dxfId="611" priority="348">
      <formula>L2:L17 &lt; -10</formula>
    </cfRule>
    <cfRule type="expression" dxfId="610" priority="349">
      <formula>L2:L17 &lt; -5</formula>
    </cfRule>
  </conditionalFormatting>
  <conditionalFormatting sqref="N29:N30 N23:N27">
    <cfRule type="expression" dxfId="609" priority="354">
      <formula>N23:N45 &gt; 3</formula>
    </cfRule>
    <cfRule type="expression" dxfId="608" priority="355">
      <formula>N23:N45&gt;1.5</formula>
    </cfRule>
  </conditionalFormatting>
  <conditionalFormatting sqref="L29:L31">
    <cfRule type="expression" dxfId="607" priority="370">
      <formula>K29:K65&lt;H29:H65</formula>
    </cfRule>
    <cfRule type="expression" dxfId="606" priority="371">
      <formula>K29:K65&gt;I29:I65</formula>
    </cfRule>
  </conditionalFormatting>
  <conditionalFormatting sqref="N29:N30">
    <cfRule type="expression" dxfId="605" priority="396">
      <formula>N29:N50 &gt; 3</formula>
    </cfRule>
    <cfRule type="expression" dxfId="604" priority="397">
      <formula>N29:N50&gt;1.5</formula>
    </cfRule>
    <cfRule type="expression" dxfId="603" priority="398">
      <formula>K29:K62&gt;60</formula>
    </cfRule>
  </conditionalFormatting>
  <conditionalFormatting sqref="K22:K28 K14:K15">
    <cfRule type="expression" dxfId="602" priority="455">
      <formula>L14:L28 &gt; 10</formula>
    </cfRule>
    <cfRule type="expression" dxfId="601" priority="456">
      <formula>L14:L28 &gt; 5</formula>
    </cfRule>
    <cfRule type="expression" dxfId="600" priority="457">
      <formula>L14:L28 &lt; -10</formula>
    </cfRule>
    <cfRule type="expression" dxfId="599" priority="458">
      <formula>L14:L28 &lt; -5</formula>
    </cfRule>
  </conditionalFormatting>
  <conditionalFormatting sqref="N22 N4:N6">
    <cfRule type="expression" dxfId="598" priority="463">
      <formula>N4:N25 &gt; 3</formula>
    </cfRule>
    <cfRule type="expression" dxfId="597" priority="464">
      <formula>N4:N25&gt;1.5</formula>
    </cfRule>
  </conditionalFormatting>
  <conditionalFormatting sqref="N22">
    <cfRule type="expression" dxfId="596" priority="470">
      <formula>K22:K55&gt;60</formula>
    </cfRule>
    <cfRule type="expression" dxfId="595" priority="471">
      <formula>N22:N42 &gt; 3</formula>
    </cfRule>
    <cfRule type="expression" dxfId="594" priority="472">
      <formula>N22:N42&gt;1.5</formula>
    </cfRule>
  </conditionalFormatting>
  <conditionalFormatting sqref="L22:L28">
    <cfRule type="expression" dxfId="593" priority="485">
      <formula>K22:K57&lt;H22:H57</formula>
    </cfRule>
    <cfRule type="expression" dxfId="592" priority="486">
      <formula>K22:K57&gt;I22:I57</formula>
    </cfRule>
  </conditionalFormatting>
  <conditionalFormatting sqref="N23:N27">
    <cfRule type="expression" dxfId="591" priority="498">
      <formula>K23:K56&gt;60</formula>
    </cfRule>
    <cfRule type="expression" dxfId="590" priority="499">
      <formula>N23:N44 &gt; 3</formula>
    </cfRule>
    <cfRule type="expression" dxfId="589" priority="500">
      <formula>N23:N44&gt;1.5</formula>
    </cfRule>
  </conditionalFormatting>
  <conditionalFormatting sqref="N21 N15 N2:N3">
    <cfRule type="expression" dxfId="588" priority="544">
      <formula>N2:N22 &gt; 3</formula>
    </cfRule>
    <cfRule type="expression" dxfId="587" priority="545">
      <formula>N2:N22&gt;1.5</formula>
    </cfRule>
  </conditionalFormatting>
  <conditionalFormatting sqref="K21">
    <cfRule type="expression" dxfId="586" priority="557">
      <formula>L21:L32 &gt; 10</formula>
    </cfRule>
    <cfRule type="expression" dxfId="585" priority="558">
      <formula>L21:L32 &gt; 5</formula>
    </cfRule>
    <cfRule type="expression" dxfId="584" priority="559">
      <formula>L21:L32 &lt; -10</formula>
    </cfRule>
    <cfRule type="expression" dxfId="583" priority="560">
      <formula>L21:L32 &lt; -5</formula>
    </cfRule>
  </conditionalFormatting>
  <conditionalFormatting sqref="N20 N16 N10:N11 N13">
    <cfRule type="expression" dxfId="582" priority="567">
      <formula>N10:N28 &gt; 3</formula>
    </cfRule>
    <cfRule type="expression" dxfId="581" priority="568">
      <formula>N10:N28&gt;1.5</formula>
    </cfRule>
  </conditionalFormatting>
  <conditionalFormatting sqref="N20">
    <cfRule type="expression" dxfId="580" priority="569">
      <formula>K20:K50&gt;60</formula>
    </cfRule>
    <cfRule type="expression" dxfId="579" priority="570">
      <formula>N20:N37 &gt; 3</formula>
    </cfRule>
    <cfRule type="expression" dxfId="578" priority="571">
      <formula>N20:N37&gt;1.5</formula>
    </cfRule>
  </conditionalFormatting>
  <conditionalFormatting sqref="L17:L21">
    <cfRule type="expression" dxfId="577" priority="581">
      <formula>K17:K49&lt;H17:H49</formula>
    </cfRule>
    <cfRule type="expression" dxfId="576" priority="582">
      <formula>K17:K49&gt;I17:I49</formula>
    </cfRule>
  </conditionalFormatting>
  <conditionalFormatting sqref="N21">
    <cfRule type="expression" dxfId="575" priority="585">
      <formula>K21:K53&gt;60</formula>
    </cfRule>
    <cfRule type="expression" dxfId="574" priority="586">
      <formula>N21:N40 &gt; 3</formula>
    </cfRule>
    <cfRule type="expression" dxfId="573" priority="587">
      <formula>N21:N40&gt;1.5</formula>
    </cfRule>
  </conditionalFormatting>
  <conditionalFormatting sqref="L16">
    <cfRule type="expression" dxfId="572" priority="649">
      <formula>K16:K47&lt;H16:H47</formula>
    </cfRule>
    <cfRule type="expression" dxfId="571" priority="650">
      <formula>K16:K47&gt;I16:I47</formula>
    </cfRule>
  </conditionalFormatting>
  <conditionalFormatting sqref="N16">
    <cfRule type="expression" dxfId="570" priority="653">
      <formula>K16:K45&gt;60</formula>
    </cfRule>
    <cfRule type="expression" dxfId="569" priority="654">
      <formula>N16:N33 &gt; 3</formula>
    </cfRule>
    <cfRule type="expression" dxfId="568" priority="655">
      <formula>N16:N33&gt;1.5</formula>
    </cfRule>
  </conditionalFormatting>
  <conditionalFormatting sqref="L15">
    <cfRule type="expression" dxfId="567" priority="712">
      <formula>K15:K45&lt;H15:H45</formula>
    </cfRule>
    <cfRule type="expression" dxfId="566" priority="713">
      <formula>K15:K45&gt;I15:I45</formula>
    </cfRule>
  </conditionalFormatting>
  <conditionalFormatting sqref="N15">
    <cfRule type="expression" dxfId="565" priority="716">
      <formula>K15:K43&gt;60</formula>
    </cfRule>
    <cfRule type="expression" dxfId="564" priority="717">
      <formula>N15:N34 &gt; 3</formula>
    </cfRule>
    <cfRule type="expression" dxfId="563" priority="718">
      <formula>N15:N34&gt;1.5</formula>
    </cfRule>
  </conditionalFormatting>
  <conditionalFormatting sqref="N12 N8:N9 N14">
    <cfRule type="expression" dxfId="562" priority="741">
      <formula>N8:N27 &gt; 3</formula>
    </cfRule>
    <cfRule type="expression" dxfId="561" priority="742">
      <formula>N8:N27&gt;1.5</formula>
    </cfRule>
  </conditionalFormatting>
  <conditionalFormatting sqref="K4:K5">
    <cfRule type="expression" dxfId="560" priority="756">
      <formula>L4:L20 &gt; 10</formula>
    </cfRule>
    <cfRule type="expression" dxfId="559" priority="757">
      <formula>L4:L20 &gt; 5</formula>
    </cfRule>
    <cfRule type="expression" dxfId="558" priority="758">
      <formula>L4:L20 &lt; -10</formula>
    </cfRule>
    <cfRule type="expression" dxfId="557" priority="759">
      <formula>L4:L20 &lt; -5</formula>
    </cfRule>
  </conditionalFormatting>
  <conditionalFormatting sqref="L2:L3 L14">
    <cfRule type="expression" dxfId="556" priority="770">
      <formula>K2:K31&lt;H2:H31</formula>
    </cfRule>
    <cfRule type="expression" dxfId="555" priority="771">
      <formula>K2:K31&gt;I2:I31</formula>
    </cfRule>
  </conditionalFormatting>
  <conditionalFormatting sqref="N14">
    <cfRule type="expression" dxfId="554" priority="774">
      <formula>K14:K41&gt;60</formula>
    </cfRule>
    <cfRule type="expression" dxfId="553" priority="775">
      <formula>N14:N32 &gt; 3</formula>
    </cfRule>
    <cfRule type="expression" dxfId="552" priority="776">
      <formula>N14:N32&gt;1.5</formula>
    </cfRule>
  </conditionalFormatting>
  <conditionalFormatting sqref="N12:N13">
    <cfRule type="expression" dxfId="551" priority="783">
      <formula>K12:K38&gt;60</formula>
    </cfRule>
    <cfRule type="expression" dxfId="550" priority="784">
      <formula>N12:N30 &gt; 3</formula>
    </cfRule>
    <cfRule type="expression" dxfId="549" priority="785">
      <formula>N12:N30&gt;1.5</formula>
    </cfRule>
  </conditionalFormatting>
  <conditionalFormatting sqref="K9:K13">
    <cfRule type="expression" dxfId="548" priority="788">
      <formula>L9:L22 &gt; 10</formula>
    </cfRule>
    <cfRule type="expression" dxfId="547" priority="789">
      <formula>L9:L22 &gt; 5</formula>
    </cfRule>
    <cfRule type="expression" dxfId="546" priority="790">
      <formula>L9:L22 &lt; -10</formula>
    </cfRule>
    <cfRule type="expression" dxfId="545" priority="791">
      <formula>L9:L22 &lt; -5</formula>
    </cfRule>
  </conditionalFormatting>
  <conditionalFormatting sqref="N2:N3">
    <cfRule type="expression" dxfId="544" priority="825">
      <formula>K2:K31&gt;60</formula>
    </cfRule>
    <cfRule type="expression" dxfId="543" priority="826">
      <formula>N2:N21 &gt; 3</formula>
    </cfRule>
    <cfRule type="expression" dxfId="542" priority="827">
      <formula>N2:N21&gt;1.5</formula>
    </cfRule>
  </conditionalFormatting>
  <conditionalFormatting sqref="N4:N6">
    <cfRule type="expression" dxfId="541" priority="828">
      <formula>K4:K31&gt;60</formula>
    </cfRule>
    <cfRule type="expression" dxfId="540" priority="829">
      <formula>N4:N24 &gt; 3</formula>
    </cfRule>
    <cfRule type="expression" dxfId="539" priority="830">
      <formula>N4:N24&gt;1.5</formula>
    </cfRule>
  </conditionalFormatting>
  <conditionalFormatting sqref="L4:L13">
    <cfRule type="expression" dxfId="538" priority="831">
      <formula>K4:K32&lt;H4:H32</formula>
    </cfRule>
    <cfRule type="expression" dxfId="537" priority="832">
      <formula>K4:K32&gt;I4:I32</formula>
    </cfRule>
  </conditionalFormatting>
  <conditionalFormatting sqref="N8:N10">
    <cfRule type="expression" dxfId="536" priority="838">
      <formula>K8:K33&gt;60</formula>
    </cfRule>
    <cfRule type="expression" dxfId="535" priority="839">
      <formula>N8:N26 &gt; 3</formula>
    </cfRule>
    <cfRule type="expression" dxfId="534" priority="840">
      <formula>N8:N26&gt;1.5</formula>
    </cfRule>
  </conditionalFormatting>
  <conditionalFormatting sqref="N11">
    <cfRule type="expression" dxfId="533" priority="841">
      <formula>K11:K36&gt;60</formula>
    </cfRule>
    <cfRule type="expression" dxfId="532" priority="842">
      <formula>N11:N28 &gt; 3</formula>
    </cfRule>
    <cfRule type="expression" dxfId="531" priority="843">
      <formula>N11:N28&gt;1.5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E45-BE0A-41DC-968E-EECCC2536EDD}">
  <sheetPr>
    <tabColor theme="5" tint="0.39997558519241921"/>
  </sheetPr>
  <dimension ref="A1:W21"/>
  <sheetViews>
    <sheetView workbookViewId="0">
      <selection activeCell="C42" sqref="C42"/>
    </sheetView>
    <sheetView workbookViewId="1">
      <selection activeCell="L8" sqref="L8"/>
    </sheetView>
  </sheetViews>
  <sheetFormatPr defaultRowHeight="14.4" x14ac:dyDescent="0.3"/>
  <sheetData>
    <row r="1" spans="1:23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</row>
    <row r="2" spans="1:23" ht="15" thickTop="1" x14ac:dyDescent="0.3">
      <c r="A2" s="10" t="s">
        <v>11</v>
      </c>
      <c r="B2" s="7">
        <v>1</v>
      </c>
      <c r="C2" s="7" t="s">
        <v>23</v>
      </c>
      <c r="D2" s="7" t="s">
        <v>22</v>
      </c>
      <c r="E2" s="7" t="s">
        <v>35</v>
      </c>
      <c r="F2" s="7">
        <v>36.1</v>
      </c>
      <c r="G2" s="7">
        <v>33</v>
      </c>
      <c r="H2" s="22">
        <v>30</v>
      </c>
      <c r="I2" s="22">
        <v>50</v>
      </c>
      <c r="J2" s="22">
        <v>40</v>
      </c>
      <c r="K2" s="20">
        <v>46.9</v>
      </c>
      <c r="L2" s="20">
        <v>6.8999999999999986</v>
      </c>
      <c r="M2" s="22">
        <v>1.2121212121212122</v>
      </c>
      <c r="N2" s="22">
        <v>1.4212121212121211</v>
      </c>
      <c r="O2" s="22"/>
      <c r="P2" s="7">
        <v>25</v>
      </c>
      <c r="Q2" s="7">
        <v>3</v>
      </c>
      <c r="R2" s="7">
        <v>5</v>
      </c>
      <c r="S2" s="7">
        <v>0</v>
      </c>
      <c r="T2" s="7">
        <v>0</v>
      </c>
      <c r="U2" s="7">
        <v>3</v>
      </c>
      <c r="V2" s="13">
        <v>34.6</v>
      </c>
      <c r="W2" s="12"/>
    </row>
    <row r="3" spans="1:23" x14ac:dyDescent="0.3">
      <c r="A3" s="10" t="s">
        <v>11</v>
      </c>
      <c r="B3" s="7">
        <v>1</v>
      </c>
      <c r="C3" s="7" t="s">
        <v>22</v>
      </c>
      <c r="D3" s="7" t="s">
        <v>23</v>
      </c>
      <c r="E3" s="7" t="s">
        <v>39</v>
      </c>
      <c r="F3" s="7">
        <v>32.799999999999997</v>
      </c>
      <c r="G3" s="7">
        <v>28</v>
      </c>
      <c r="H3" s="20">
        <v>30</v>
      </c>
      <c r="I3" s="20">
        <v>50</v>
      </c>
      <c r="J3" s="20">
        <v>40</v>
      </c>
      <c r="K3" s="7">
        <v>10</v>
      </c>
      <c r="L3" s="7">
        <v>-30</v>
      </c>
      <c r="M3" s="20">
        <v>1.4285714285714286</v>
      </c>
      <c r="N3" s="20">
        <v>0.35714285714285715</v>
      </c>
      <c r="O3" s="20" t="s">
        <v>92</v>
      </c>
      <c r="P3" s="7">
        <v>16.2</v>
      </c>
      <c r="Q3" s="7">
        <v>3.5</v>
      </c>
      <c r="R3" s="7">
        <v>6</v>
      </c>
      <c r="S3" s="7">
        <v>1.4</v>
      </c>
      <c r="T3" s="7">
        <v>0</v>
      </c>
      <c r="U3" s="7">
        <v>2</v>
      </c>
      <c r="V3" s="13">
        <v>33.4</v>
      </c>
      <c r="W3" s="12"/>
    </row>
    <row r="4" spans="1:23" x14ac:dyDescent="0.3">
      <c r="A4" s="9" t="s">
        <v>15</v>
      </c>
      <c r="B4" s="6">
        <v>2</v>
      </c>
      <c r="C4" s="6" t="s">
        <v>23</v>
      </c>
      <c r="D4" s="6" t="s">
        <v>22</v>
      </c>
      <c r="E4" s="6" t="s">
        <v>42</v>
      </c>
      <c r="F4" s="6">
        <v>27.9</v>
      </c>
      <c r="G4" s="6">
        <v>24</v>
      </c>
      <c r="H4" s="21">
        <v>25</v>
      </c>
      <c r="I4" s="21">
        <v>50</v>
      </c>
      <c r="J4" s="21">
        <v>32.5</v>
      </c>
      <c r="K4" s="19">
        <v>38.5</v>
      </c>
      <c r="L4" s="19">
        <v>6</v>
      </c>
      <c r="M4" s="21">
        <v>1.3541666666666667</v>
      </c>
      <c r="N4" s="19">
        <v>1.6041666666666667</v>
      </c>
      <c r="O4" s="21"/>
      <c r="P4" s="6"/>
      <c r="Q4" s="6"/>
      <c r="R4" s="6"/>
      <c r="S4" s="6"/>
      <c r="T4" s="6"/>
      <c r="U4" s="6"/>
      <c r="V4" s="12">
        <v>0</v>
      </c>
      <c r="W4" s="13"/>
    </row>
    <row r="5" spans="1:23" x14ac:dyDescent="0.3">
      <c r="A5" s="10" t="s">
        <v>13</v>
      </c>
      <c r="B5" s="7">
        <v>3</v>
      </c>
      <c r="C5" s="7" t="s">
        <v>19</v>
      </c>
      <c r="D5" s="7" t="s">
        <v>17</v>
      </c>
      <c r="E5" s="7" t="s">
        <v>26</v>
      </c>
      <c r="F5" s="7">
        <v>45.1</v>
      </c>
      <c r="G5" s="7">
        <v>44</v>
      </c>
      <c r="H5" s="20">
        <v>45</v>
      </c>
      <c r="I5" s="20">
        <v>60</v>
      </c>
      <c r="J5" s="20">
        <v>55</v>
      </c>
      <c r="K5" s="20">
        <v>37.5</v>
      </c>
      <c r="L5" s="20">
        <v>-17.5</v>
      </c>
      <c r="M5" s="20">
        <v>1.25</v>
      </c>
      <c r="N5" s="20">
        <v>0.85227272727272729</v>
      </c>
      <c r="O5" s="20"/>
      <c r="P5" s="7"/>
      <c r="Q5" s="7"/>
      <c r="R5" s="7"/>
      <c r="S5" s="7"/>
      <c r="T5" s="7"/>
      <c r="U5" s="7"/>
      <c r="V5" s="13">
        <v>0</v>
      </c>
    </row>
    <row r="6" spans="1:23" x14ac:dyDescent="0.3">
      <c r="A6" s="10" t="s">
        <v>14</v>
      </c>
      <c r="B6" s="7">
        <v>4</v>
      </c>
      <c r="C6" s="7" t="s">
        <v>19</v>
      </c>
      <c r="D6" s="7" t="s">
        <v>17</v>
      </c>
      <c r="E6" s="7" t="s">
        <v>62</v>
      </c>
      <c r="F6" s="7">
        <v>21.1</v>
      </c>
      <c r="G6" s="7">
        <v>12</v>
      </c>
      <c r="H6" s="20">
        <v>15</v>
      </c>
      <c r="I6" s="20">
        <v>30</v>
      </c>
      <c r="J6" s="20">
        <v>22.5</v>
      </c>
      <c r="K6" s="20">
        <v>24.4</v>
      </c>
      <c r="L6" s="20">
        <v>1.8999999999999986</v>
      </c>
      <c r="M6" s="20">
        <v>1.875</v>
      </c>
      <c r="N6" s="20">
        <v>2.0333333333333332</v>
      </c>
      <c r="O6" s="20"/>
      <c r="P6" s="7"/>
      <c r="Q6" s="7"/>
      <c r="R6" s="7"/>
      <c r="S6" s="7"/>
      <c r="T6" s="7"/>
      <c r="U6" s="7"/>
      <c r="V6" s="13">
        <v>0</v>
      </c>
    </row>
    <row r="7" spans="1:23" x14ac:dyDescent="0.3">
      <c r="A7" s="10" t="s">
        <v>14</v>
      </c>
      <c r="B7" s="7">
        <v>4</v>
      </c>
      <c r="C7" s="7" t="s">
        <v>18</v>
      </c>
      <c r="D7" s="7" t="s">
        <v>16</v>
      </c>
      <c r="E7" s="7" t="s">
        <v>36</v>
      </c>
      <c r="F7" s="7">
        <v>36.700000000000003</v>
      </c>
      <c r="G7" s="7">
        <v>32</v>
      </c>
      <c r="H7" s="20">
        <v>25</v>
      </c>
      <c r="I7" s="20">
        <v>55</v>
      </c>
      <c r="J7" s="20">
        <v>45</v>
      </c>
      <c r="K7" s="20">
        <v>59.8</v>
      </c>
      <c r="L7" s="20">
        <v>14.799999999999997</v>
      </c>
      <c r="M7" s="20">
        <v>1.40625</v>
      </c>
      <c r="N7" s="20">
        <v>1.8687499999999999</v>
      </c>
      <c r="O7" s="20"/>
      <c r="P7" s="7">
        <v>20</v>
      </c>
      <c r="Q7" s="7">
        <v>7</v>
      </c>
      <c r="R7" s="7">
        <v>4</v>
      </c>
      <c r="S7" s="7">
        <v>1</v>
      </c>
      <c r="T7" s="7">
        <v>1</v>
      </c>
      <c r="U7" s="7">
        <v>2</v>
      </c>
      <c r="V7" s="13">
        <v>39.6</v>
      </c>
    </row>
    <row r="8" spans="1:23" x14ac:dyDescent="0.3">
      <c r="A8" s="10" t="s">
        <v>12</v>
      </c>
      <c r="B8" s="7">
        <v>5</v>
      </c>
      <c r="C8" s="7" t="s">
        <v>16</v>
      </c>
      <c r="D8" s="7" t="s">
        <v>18</v>
      </c>
      <c r="E8" s="7" t="s">
        <v>53</v>
      </c>
      <c r="F8" s="7">
        <v>19.2</v>
      </c>
      <c r="G8" s="7">
        <v>16</v>
      </c>
      <c r="H8" s="20">
        <v>20</v>
      </c>
      <c r="I8" s="20">
        <v>35</v>
      </c>
      <c r="J8" s="20">
        <v>25</v>
      </c>
      <c r="K8" s="20">
        <v>26.4</v>
      </c>
      <c r="L8" s="20">
        <v>1.3999999999999986</v>
      </c>
      <c r="M8" s="20">
        <v>1.5625</v>
      </c>
      <c r="N8" s="20">
        <v>1.65</v>
      </c>
      <c r="O8" s="20"/>
      <c r="P8" s="7"/>
      <c r="Q8" s="7"/>
      <c r="R8" s="7"/>
      <c r="S8" s="7"/>
      <c r="T8" s="7"/>
      <c r="U8" s="7"/>
      <c r="V8" s="13">
        <v>0</v>
      </c>
    </row>
    <row r="9" spans="1:23" x14ac:dyDescent="0.3">
      <c r="A9" s="14" t="s">
        <v>12</v>
      </c>
      <c r="B9" s="15">
        <v>5</v>
      </c>
      <c r="C9" s="15" t="s">
        <v>20</v>
      </c>
      <c r="D9" s="15" t="s">
        <v>21</v>
      </c>
      <c r="E9" s="15" t="s">
        <v>82</v>
      </c>
      <c r="F9" s="15">
        <v>18.399999999999999</v>
      </c>
      <c r="G9" s="15">
        <v>10</v>
      </c>
      <c r="H9" s="15">
        <v>10</v>
      </c>
      <c r="I9" s="15">
        <v>25</v>
      </c>
      <c r="J9" s="15">
        <v>20</v>
      </c>
      <c r="K9" s="23">
        <v>23</v>
      </c>
      <c r="L9" s="23">
        <v>3</v>
      </c>
      <c r="M9" s="15">
        <v>2</v>
      </c>
      <c r="N9" s="23">
        <v>2.2999999999999998</v>
      </c>
      <c r="O9" s="15"/>
      <c r="P9" s="15"/>
      <c r="Q9" s="15"/>
      <c r="R9" s="15"/>
      <c r="S9" s="15"/>
      <c r="T9" s="15"/>
      <c r="U9" s="15"/>
      <c r="V9" s="17">
        <v>0</v>
      </c>
    </row>
    <row r="10" spans="1:23" x14ac:dyDescent="0.3">
      <c r="F10">
        <f>SUM(F2:F9)</f>
        <v>237.29999999999998</v>
      </c>
      <c r="G10">
        <f t="shared" ref="G10:M10" si="0">SUM(G2:G9)</f>
        <v>199</v>
      </c>
      <c r="H10">
        <f t="shared" si="0"/>
        <v>200</v>
      </c>
      <c r="I10">
        <f t="shared" si="0"/>
        <v>355</v>
      </c>
      <c r="J10">
        <f t="shared" si="0"/>
        <v>280</v>
      </c>
      <c r="K10">
        <f t="shared" si="0"/>
        <v>266.5</v>
      </c>
      <c r="L10">
        <f t="shared" si="0"/>
        <v>-13.500000000000007</v>
      </c>
      <c r="M10">
        <f t="shared" si="0"/>
        <v>12.088609307359308</v>
      </c>
    </row>
    <row r="13" spans="1:23" x14ac:dyDescent="0.3">
      <c r="K13">
        <f t="shared" ref="K13:K20" si="1">IF(K2,K2,J2)</f>
        <v>46.9</v>
      </c>
    </row>
    <row r="14" spans="1:23" x14ac:dyDescent="0.3">
      <c r="K14">
        <f t="shared" si="1"/>
        <v>10</v>
      </c>
    </row>
    <row r="15" spans="1:23" x14ac:dyDescent="0.3">
      <c r="K15">
        <f t="shared" si="1"/>
        <v>38.5</v>
      </c>
    </row>
    <row r="16" spans="1:23" x14ac:dyDescent="0.3">
      <c r="K16">
        <f t="shared" si="1"/>
        <v>37.5</v>
      </c>
    </row>
    <row r="17" spans="10:12" x14ac:dyDescent="0.3">
      <c r="K17">
        <f t="shared" si="1"/>
        <v>24.4</v>
      </c>
    </row>
    <row r="18" spans="10:12" x14ac:dyDescent="0.3">
      <c r="K18">
        <f t="shared" si="1"/>
        <v>59.8</v>
      </c>
    </row>
    <row r="19" spans="10:12" x14ac:dyDescent="0.3">
      <c r="K19">
        <f t="shared" si="1"/>
        <v>26.4</v>
      </c>
    </row>
    <row r="20" spans="10:12" x14ac:dyDescent="0.3">
      <c r="K20">
        <f t="shared" si="1"/>
        <v>23</v>
      </c>
    </row>
    <row r="21" spans="10:12" x14ac:dyDescent="0.3">
      <c r="J21" t="s">
        <v>89</v>
      </c>
      <c r="K21">
        <f>SUM(K13:K20)</f>
        <v>266.5</v>
      </c>
      <c r="L21" t="s">
        <v>90</v>
      </c>
    </row>
  </sheetData>
  <conditionalFormatting sqref="N7">
    <cfRule type="expression" dxfId="525" priority="78">
      <formula>K7:K46&gt;60</formula>
    </cfRule>
    <cfRule type="expression" dxfId="524" priority="79">
      <formula>N7:N33 &gt; 3</formula>
    </cfRule>
    <cfRule type="expression" dxfId="523" priority="80">
      <formula>N7:N33&gt;1.5</formula>
    </cfRule>
  </conditionalFormatting>
  <conditionalFormatting sqref="K7:K8">
    <cfRule type="expression" dxfId="522" priority="83">
      <formula>L7:L27 &gt; 10</formula>
    </cfRule>
    <cfRule type="expression" dxfId="521" priority="84">
      <formula>L7:L27 &gt; 5</formula>
    </cfRule>
    <cfRule type="expression" dxfId="520" priority="85">
      <formula>L7:L27 &lt; -10</formula>
    </cfRule>
    <cfRule type="expression" dxfId="519" priority="86">
      <formula>L7:L27 &lt; -5</formula>
    </cfRule>
  </conditionalFormatting>
  <conditionalFormatting sqref="L7:L8">
    <cfRule type="expression" dxfId="518" priority="87">
      <formula>K7:K48&lt;H7:H48</formula>
    </cfRule>
    <cfRule type="expression" dxfId="517" priority="88">
      <formula>K7:K48&gt;I7:I48</formula>
    </cfRule>
  </conditionalFormatting>
  <conditionalFormatting sqref="N7">
    <cfRule type="expression" dxfId="516" priority="81">
      <formula>N7:N34 &gt; 3</formula>
    </cfRule>
    <cfRule type="expression" dxfId="515" priority="82">
      <formula>N7:N34&gt;1.5</formula>
    </cfRule>
  </conditionalFormatting>
  <conditionalFormatting sqref="K9">
    <cfRule type="expression" dxfId="514" priority="61">
      <formula>L9:L29 &gt; 10</formula>
    </cfRule>
    <cfRule type="expression" dxfId="513" priority="62">
      <formula>L9:L29 &gt; 5</formula>
    </cfRule>
    <cfRule type="expression" dxfId="512" priority="63">
      <formula>L9:L29 &lt; -10</formula>
    </cfRule>
    <cfRule type="expression" dxfId="511" priority="64">
      <formula>L9:L29 &lt; -5</formula>
    </cfRule>
  </conditionalFormatting>
  <conditionalFormatting sqref="L9">
    <cfRule type="expression" dxfId="510" priority="65">
      <formula>K9:K50&lt;H9:H50</formula>
    </cfRule>
    <cfRule type="expression" dxfId="509" priority="66">
      <formula>K9:K50&gt;I9:I50</formula>
    </cfRule>
  </conditionalFormatting>
  <conditionalFormatting sqref="N9">
    <cfRule type="expression" dxfId="508" priority="58">
      <formula>N9:N36 &gt; 3</formula>
    </cfRule>
    <cfRule type="expression" dxfId="507" priority="59">
      <formula>N9:N36&gt;1.5</formula>
    </cfRule>
  </conditionalFormatting>
  <conditionalFormatting sqref="N9">
    <cfRule type="expression" dxfId="506" priority="56">
      <formula>N9:N35 &gt; 3</formula>
    </cfRule>
    <cfRule type="expression" dxfId="505" priority="57">
      <formula>N9:N35&gt;1.5</formula>
    </cfRule>
    <cfRule type="expression" dxfId="504" priority="60">
      <formula>K9:K47&gt;60</formula>
    </cfRule>
  </conditionalFormatting>
  <conditionalFormatting sqref="K2:K4">
    <cfRule type="expression" dxfId="503" priority="34">
      <formula>L2:L22 &gt; 10</formula>
    </cfRule>
    <cfRule type="expression" dxfId="502" priority="35">
      <formula>L2:L22 &gt; 5</formula>
    </cfRule>
    <cfRule type="expression" dxfId="501" priority="36">
      <formula>L2:L22 &lt; -10</formula>
    </cfRule>
    <cfRule type="expression" dxfId="500" priority="37">
      <formula>L2:L22 &lt; -5</formula>
    </cfRule>
  </conditionalFormatting>
  <conditionalFormatting sqref="N2">
    <cfRule type="expression" dxfId="499" priority="38">
      <formula>N2:N30 &gt; 3</formula>
    </cfRule>
    <cfRule type="expression" dxfId="498" priority="39">
      <formula>N2:N30&gt;1.5</formula>
    </cfRule>
  </conditionalFormatting>
  <conditionalFormatting sqref="N2">
    <cfRule type="expression" dxfId="497" priority="40">
      <formula>K2:K42&gt;60</formula>
    </cfRule>
    <cfRule type="expression" dxfId="496" priority="41">
      <formula>N2:N29 &gt; 3</formula>
    </cfRule>
    <cfRule type="expression" dxfId="495" priority="42">
      <formula>N2:N29&gt;1.5</formula>
    </cfRule>
  </conditionalFormatting>
  <conditionalFormatting sqref="L2:L4">
    <cfRule type="expression" dxfId="494" priority="43">
      <formula>K2:K43&lt;H2:H43</formula>
    </cfRule>
    <cfRule type="expression" dxfId="493" priority="44">
      <formula>K2:K43&gt;I2:I43</formula>
    </cfRule>
  </conditionalFormatting>
  <conditionalFormatting sqref="N3">
    <cfRule type="expression" dxfId="492" priority="29">
      <formula>N3:N29 &gt; 3</formula>
    </cfRule>
    <cfRule type="expression" dxfId="491" priority="30">
      <formula>N3:N29&gt;1.5</formula>
    </cfRule>
  </conditionalFormatting>
  <conditionalFormatting sqref="N3">
    <cfRule type="expression" dxfId="490" priority="31">
      <formula>K3:K41&gt;60</formula>
    </cfRule>
    <cfRule type="expression" dxfId="489" priority="32">
      <formula>N3:N28 &gt; 3</formula>
    </cfRule>
    <cfRule type="expression" dxfId="488" priority="33">
      <formula>N3:N28&gt;1.5</formula>
    </cfRule>
  </conditionalFormatting>
  <conditionalFormatting sqref="N4">
    <cfRule type="expression" dxfId="487" priority="21">
      <formula>N4:N31 &gt; 3</formula>
    </cfRule>
    <cfRule type="expression" dxfId="486" priority="22">
      <formula>N4:N31&gt;1.5</formula>
    </cfRule>
  </conditionalFormatting>
  <conditionalFormatting sqref="N4">
    <cfRule type="expression" dxfId="485" priority="19">
      <formula>N4:N31 &gt; 3</formula>
    </cfRule>
    <cfRule type="expression" dxfId="484" priority="20">
      <formula>N4:N31&gt;1.5</formula>
    </cfRule>
  </conditionalFormatting>
  <conditionalFormatting sqref="N4">
    <cfRule type="expression" dxfId="483" priority="23">
      <formula>K4:K42&gt;60</formula>
    </cfRule>
    <cfRule type="expression" dxfId="482" priority="24">
      <formula>N4:N30 &gt; 3</formula>
    </cfRule>
    <cfRule type="expression" dxfId="481" priority="25">
      <formula>N4:N30&gt;1.5</formula>
    </cfRule>
  </conditionalFormatting>
  <conditionalFormatting sqref="N4">
    <cfRule type="expression" dxfId="480" priority="26">
      <formula>N4:N30 &gt; 3</formula>
    </cfRule>
    <cfRule type="expression" dxfId="479" priority="27">
      <formula>N4:N30&gt;1.5</formula>
    </cfRule>
    <cfRule type="expression" dxfId="478" priority="28">
      <formula>K4:K41&gt;60</formula>
    </cfRule>
  </conditionalFormatting>
  <conditionalFormatting sqref="K5">
    <cfRule type="expression" dxfId="477" priority="10">
      <formula>L5:L25 &gt; 10</formula>
    </cfRule>
    <cfRule type="expression" dxfId="476" priority="11">
      <formula>L5:L25 &gt; 5</formula>
    </cfRule>
    <cfRule type="expression" dxfId="475" priority="12">
      <formula>L5:L25 &lt; -10</formula>
    </cfRule>
    <cfRule type="expression" dxfId="474" priority="13">
      <formula>L5:L25 &lt; -5</formula>
    </cfRule>
  </conditionalFormatting>
  <conditionalFormatting sqref="L5:L6">
    <cfRule type="expression" dxfId="473" priority="14">
      <formula>K5:K46&lt;H5:H46</formula>
    </cfRule>
    <cfRule type="expression" dxfId="472" priority="15">
      <formula>K5:K46&gt;I5:I46</formula>
    </cfRule>
  </conditionalFormatting>
  <conditionalFormatting sqref="N5:N6">
    <cfRule type="expression" dxfId="471" priority="8">
      <formula>N5:N31 &gt; 3</formula>
    </cfRule>
    <cfRule type="expression" dxfId="470" priority="9">
      <formula>N5:N31&gt;1.5</formula>
    </cfRule>
  </conditionalFormatting>
  <conditionalFormatting sqref="N5">
    <cfRule type="expression" dxfId="469" priority="16">
      <formula>N5:N31 &gt; 3</formula>
    </cfRule>
    <cfRule type="expression" dxfId="468" priority="17">
      <formula>N5:N31&gt;1.5</formula>
    </cfRule>
    <cfRule type="expression" dxfId="467" priority="18">
      <formula>K5:K42&gt;60</formula>
    </cfRule>
  </conditionalFormatting>
  <conditionalFormatting sqref="K6">
    <cfRule type="expression" dxfId="466" priority="1">
      <formula>L6:L25 &gt; 10</formula>
    </cfRule>
    <cfRule type="expression" dxfId="465" priority="2">
      <formula>L6:L25 &gt; 5</formula>
    </cfRule>
    <cfRule type="expression" dxfId="464" priority="3">
      <formula>L6:L25 &lt; -10</formula>
    </cfRule>
    <cfRule type="expression" dxfId="463" priority="4">
      <formula>L6:L25 &lt; -5</formula>
    </cfRule>
  </conditionalFormatting>
  <conditionalFormatting sqref="N6">
    <cfRule type="expression" dxfId="462" priority="5">
      <formula>N6:N31 &gt; 3</formula>
    </cfRule>
    <cfRule type="expression" dxfId="461" priority="6">
      <formula>N6:N31&gt;1.5</formula>
    </cfRule>
    <cfRule type="expression" dxfId="460" priority="7">
      <formula>K6:K43&gt;60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D75D-540A-4359-9737-CE15AE31DFE8}">
  <sheetPr>
    <tabColor rgb="FFFFC000"/>
  </sheetPr>
  <dimension ref="A1:Z21"/>
  <sheetViews>
    <sheetView workbookViewId="0">
      <selection activeCell="H6" sqref="H6"/>
    </sheetView>
    <sheetView workbookViewId="1">
      <selection activeCell="A5" sqref="A5:V6"/>
    </sheetView>
  </sheetViews>
  <sheetFormatPr defaultRowHeight="14.4" x14ac:dyDescent="0.3"/>
  <sheetData>
    <row r="1" spans="1:26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11" t="s">
        <v>80</v>
      </c>
    </row>
    <row r="2" spans="1:26" ht="15" thickTop="1" x14ac:dyDescent="0.3">
      <c r="A2" s="10" t="s">
        <v>11</v>
      </c>
      <c r="B2" s="7">
        <v>1</v>
      </c>
      <c r="C2" s="7" t="s">
        <v>23</v>
      </c>
      <c r="D2" s="7" t="s">
        <v>22</v>
      </c>
      <c r="E2" s="7" t="s">
        <v>35</v>
      </c>
      <c r="F2" s="7">
        <v>36.1</v>
      </c>
      <c r="G2" s="7">
        <v>33</v>
      </c>
      <c r="H2" s="22">
        <v>30</v>
      </c>
      <c r="I2" s="22">
        <v>50</v>
      </c>
      <c r="J2" s="22">
        <v>40</v>
      </c>
      <c r="K2" s="20">
        <v>46.9</v>
      </c>
      <c r="L2" s="20">
        <v>6.8999999999999986</v>
      </c>
      <c r="M2" s="22">
        <v>1.2121212121212122</v>
      </c>
      <c r="N2" s="22">
        <v>1.4212121212121211</v>
      </c>
      <c r="O2" s="22"/>
      <c r="P2" s="7">
        <v>25</v>
      </c>
      <c r="Q2" s="7">
        <v>3</v>
      </c>
      <c r="R2" s="7">
        <v>5</v>
      </c>
      <c r="S2" s="7">
        <v>0</v>
      </c>
      <c r="T2" s="7">
        <v>0</v>
      </c>
      <c r="U2" s="7">
        <v>3</v>
      </c>
      <c r="V2" s="13">
        <v>34.6</v>
      </c>
      <c r="W2" s="12"/>
    </row>
    <row r="3" spans="1:26" x14ac:dyDescent="0.3">
      <c r="A3" s="9" t="s">
        <v>11</v>
      </c>
      <c r="B3" s="6">
        <v>1</v>
      </c>
      <c r="C3" s="6" t="s">
        <v>22</v>
      </c>
      <c r="D3" s="6" t="s">
        <v>23</v>
      </c>
      <c r="E3" s="6" t="s">
        <v>39</v>
      </c>
      <c r="F3" s="6">
        <v>32.799999999999997</v>
      </c>
      <c r="G3" s="6">
        <v>28</v>
      </c>
      <c r="H3" s="19">
        <v>30</v>
      </c>
      <c r="I3" s="19">
        <v>50</v>
      </c>
      <c r="J3" s="19">
        <v>40</v>
      </c>
      <c r="K3" s="19">
        <v>10</v>
      </c>
      <c r="L3" s="19">
        <v>-30</v>
      </c>
      <c r="M3" s="19">
        <v>1.4285714285714286</v>
      </c>
      <c r="N3" s="19">
        <v>0.35714285714285715</v>
      </c>
      <c r="O3" s="19" t="s">
        <v>92</v>
      </c>
      <c r="P3" s="6">
        <v>16.2</v>
      </c>
      <c r="Q3" s="6">
        <v>3.5</v>
      </c>
      <c r="R3" s="6">
        <v>6</v>
      </c>
      <c r="S3" s="6">
        <v>1.4</v>
      </c>
      <c r="T3" s="6">
        <v>0</v>
      </c>
      <c r="U3" s="6">
        <v>2</v>
      </c>
      <c r="V3" s="12">
        <v>33.4</v>
      </c>
      <c r="W3" s="6"/>
      <c r="X3" s="6">
        <v>113.88</v>
      </c>
      <c r="Y3" s="6"/>
      <c r="Z3" s="12"/>
    </row>
    <row r="4" spans="1:26" x14ac:dyDescent="0.3">
      <c r="A4" s="9" t="s">
        <v>15</v>
      </c>
      <c r="B4" s="6">
        <v>2</v>
      </c>
      <c r="C4" s="6" t="s">
        <v>23</v>
      </c>
      <c r="D4" s="6" t="s">
        <v>22</v>
      </c>
      <c r="E4" s="6" t="s">
        <v>42</v>
      </c>
      <c r="F4" s="6">
        <v>27.9</v>
      </c>
      <c r="G4" s="6">
        <v>24</v>
      </c>
      <c r="H4" s="21">
        <v>25</v>
      </c>
      <c r="I4" s="21">
        <v>50</v>
      </c>
      <c r="J4" s="21">
        <v>32.5</v>
      </c>
      <c r="K4" s="19">
        <v>38.5</v>
      </c>
      <c r="L4" s="19">
        <v>6</v>
      </c>
      <c r="M4" s="21">
        <v>1.3541666666666667</v>
      </c>
      <c r="N4" s="19">
        <v>1.6041666666666667</v>
      </c>
      <c r="O4" s="21"/>
      <c r="P4" s="6"/>
      <c r="Q4" s="6"/>
      <c r="R4" s="6"/>
      <c r="S4" s="6"/>
      <c r="T4" s="6"/>
      <c r="U4" s="6"/>
      <c r="V4" s="12">
        <v>0</v>
      </c>
      <c r="W4" s="13"/>
    </row>
    <row r="5" spans="1:26" x14ac:dyDescent="0.3">
      <c r="A5" s="10" t="s">
        <v>13</v>
      </c>
      <c r="B5" s="7">
        <v>3</v>
      </c>
      <c r="C5" s="7" t="s">
        <v>19</v>
      </c>
      <c r="D5" s="7" t="s">
        <v>17</v>
      </c>
      <c r="E5" s="7" t="s">
        <v>26</v>
      </c>
      <c r="F5" s="7">
        <v>45.1</v>
      </c>
      <c r="G5" s="7">
        <v>44</v>
      </c>
      <c r="H5" s="20">
        <v>45</v>
      </c>
      <c r="I5" s="20">
        <v>60</v>
      </c>
      <c r="J5" s="20">
        <v>55</v>
      </c>
      <c r="K5" s="20">
        <v>37.5</v>
      </c>
      <c r="L5" s="20">
        <v>-17.5</v>
      </c>
      <c r="M5" s="20">
        <v>1.25</v>
      </c>
      <c r="N5" s="20">
        <v>0.85227272727272729</v>
      </c>
      <c r="O5" s="20"/>
      <c r="P5" s="7"/>
      <c r="Q5" s="7"/>
      <c r="R5" s="7"/>
      <c r="S5" s="7"/>
      <c r="T5" s="7"/>
      <c r="U5" s="7"/>
      <c r="V5" s="13">
        <v>0</v>
      </c>
      <c r="W5" s="6"/>
      <c r="X5" s="6">
        <v>0</v>
      </c>
      <c r="Y5" s="6"/>
      <c r="Z5" s="12"/>
    </row>
    <row r="6" spans="1:26" x14ac:dyDescent="0.3">
      <c r="A6" s="10" t="s">
        <v>14</v>
      </c>
      <c r="B6" s="7">
        <v>4</v>
      </c>
      <c r="C6" s="7" t="s">
        <v>19</v>
      </c>
      <c r="D6" s="7" t="s">
        <v>17</v>
      </c>
      <c r="E6" s="7" t="s">
        <v>62</v>
      </c>
      <c r="F6" s="7">
        <v>21.1</v>
      </c>
      <c r="G6" s="7">
        <v>12</v>
      </c>
      <c r="H6" s="20">
        <v>15</v>
      </c>
      <c r="I6" s="20">
        <v>30</v>
      </c>
      <c r="J6" s="20">
        <v>22.5</v>
      </c>
      <c r="K6" s="20">
        <v>24.4</v>
      </c>
      <c r="L6" s="20">
        <v>1.8999999999999986</v>
      </c>
      <c r="M6" s="20">
        <v>1.875</v>
      </c>
      <c r="N6" s="20">
        <v>2.0333333333333332</v>
      </c>
      <c r="O6" s="20"/>
      <c r="P6" s="7"/>
      <c r="Q6" s="7"/>
      <c r="R6" s="7"/>
      <c r="S6" s="7"/>
      <c r="T6" s="7"/>
      <c r="U6" s="7"/>
      <c r="V6" s="13">
        <v>0</v>
      </c>
      <c r="W6" s="7"/>
      <c r="X6" s="7">
        <v>0</v>
      </c>
      <c r="Y6" s="7"/>
      <c r="Z6" s="13"/>
    </row>
    <row r="7" spans="1:26" x14ac:dyDescent="0.3">
      <c r="A7" s="10" t="s">
        <v>14</v>
      </c>
      <c r="B7" s="7">
        <v>4</v>
      </c>
      <c r="C7" s="7" t="s">
        <v>18</v>
      </c>
      <c r="D7" s="7" t="s">
        <v>16</v>
      </c>
      <c r="E7" s="7" t="s">
        <v>36</v>
      </c>
      <c r="F7" s="7">
        <v>36.700000000000003</v>
      </c>
      <c r="G7" s="7">
        <v>32</v>
      </c>
      <c r="H7" s="20">
        <v>25</v>
      </c>
      <c r="I7" s="20">
        <v>55</v>
      </c>
      <c r="J7" s="20">
        <v>45</v>
      </c>
      <c r="K7" s="20">
        <v>59.8</v>
      </c>
      <c r="L7" s="20">
        <v>14.799999999999997</v>
      </c>
      <c r="M7" s="20">
        <v>1.40625</v>
      </c>
      <c r="N7" s="20">
        <v>1.8687499999999999</v>
      </c>
      <c r="O7" s="20"/>
      <c r="P7" s="7">
        <v>20</v>
      </c>
      <c r="Q7" s="7">
        <v>7</v>
      </c>
      <c r="R7" s="7">
        <v>4</v>
      </c>
      <c r="S7" s="7">
        <v>1</v>
      </c>
      <c r="T7" s="7">
        <v>1</v>
      </c>
      <c r="U7" s="7">
        <v>2</v>
      </c>
      <c r="V7" s="13">
        <v>39.6</v>
      </c>
      <c r="W7" s="6"/>
      <c r="X7" s="6">
        <v>131.80000000000001</v>
      </c>
      <c r="Y7" s="6"/>
      <c r="Z7" s="12"/>
    </row>
    <row r="8" spans="1:26" x14ac:dyDescent="0.3">
      <c r="A8" s="10" t="s">
        <v>12</v>
      </c>
      <c r="B8" s="7">
        <v>5</v>
      </c>
      <c r="C8" s="7" t="s">
        <v>16</v>
      </c>
      <c r="D8" s="7" t="s">
        <v>18</v>
      </c>
      <c r="E8" s="7" t="s">
        <v>53</v>
      </c>
      <c r="F8" s="7">
        <v>19.2</v>
      </c>
      <c r="G8" s="7">
        <v>16</v>
      </c>
      <c r="H8" s="20">
        <v>20</v>
      </c>
      <c r="I8" s="20">
        <v>35</v>
      </c>
      <c r="J8" s="20">
        <v>25</v>
      </c>
      <c r="K8" s="20">
        <v>26.4</v>
      </c>
      <c r="L8" s="20">
        <v>1.3999999999999986</v>
      </c>
      <c r="M8" s="20">
        <v>1.5625</v>
      </c>
      <c r="N8" s="20">
        <v>1.65</v>
      </c>
      <c r="O8" s="20"/>
      <c r="P8" s="7"/>
      <c r="Q8" s="7"/>
      <c r="R8" s="7"/>
      <c r="S8" s="7"/>
      <c r="T8" s="7"/>
      <c r="U8" s="7"/>
      <c r="V8" s="13">
        <v>0</v>
      </c>
      <c r="W8" s="6"/>
      <c r="X8" s="6">
        <v>0</v>
      </c>
      <c r="Y8" s="6"/>
      <c r="Z8" s="12"/>
    </row>
    <row r="9" spans="1:26" x14ac:dyDescent="0.3">
      <c r="A9" s="9" t="s">
        <v>12</v>
      </c>
      <c r="B9" s="6">
        <v>5</v>
      </c>
      <c r="C9" s="6" t="s">
        <v>18</v>
      </c>
      <c r="D9" s="6" t="s">
        <v>16</v>
      </c>
      <c r="E9" s="6" t="s">
        <v>85</v>
      </c>
      <c r="F9" s="6">
        <v>20.5</v>
      </c>
      <c r="G9" s="6">
        <v>10</v>
      </c>
      <c r="H9" s="6">
        <v>10</v>
      </c>
      <c r="I9" s="6">
        <v>30</v>
      </c>
      <c r="J9" s="6">
        <v>25</v>
      </c>
      <c r="K9" s="19">
        <v>32.6</v>
      </c>
      <c r="L9" s="19">
        <v>7.6000000000000014</v>
      </c>
      <c r="M9" s="30">
        <v>2.5</v>
      </c>
      <c r="N9" s="30">
        <v>3.2600000000000002</v>
      </c>
      <c r="O9" s="30"/>
      <c r="P9" s="30"/>
      <c r="Q9" s="6"/>
      <c r="R9" s="6"/>
      <c r="S9" s="6"/>
      <c r="T9" s="6"/>
      <c r="U9" s="6"/>
      <c r="V9" s="12"/>
    </row>
    <row r="10" spans="1:26" x14ac:dyDescent="0.3">
      <c r="F10">
        <f>SUM(F2:F9)</f>
        <v>239.39999999999998</v>
      </c>
      <c r="G10">
        <f t="shared" ref="G10:M10" si="0">SUM(G2:G9)</f>
        <v>199</v>
      </c>
      <c r="H10">
        <f t="shared" si="0"/>
        <v>200</v>
      </c>
      <c r="I10">
        <f t="shared" si="0"/>
        <v>360</v>
      </c>
      <c r="J10">
        <f t="shared" si="0"/>
        <v>285</v>
      </c>
      <c r="K10">
        <f t="shared" si="0"/>
        <v>276.10000000000002</v>
      </c>
      <c r="L10">
        <f t="shared" si="0"/>
        <v>-8.9000000000000057</v>
      </c>
      <c r="M10">
        <f t="shared" si="0"/>
        <v>12.588609307359308</v>
      </c>
    </row>
    <row r="13" spans="1:26" x14ac:dyDescent="0.3">
      <c r="K13">
        <f t="shared" ref="K13:K20" si="1">IF(K2,K2,J2)</f>
        <v>46.9</v>
      </c>
    </row>
    <row r="14" spans="1:26" x14ac:dyDescent="0.3">
      <c r="K14">
        <f t="shared" si="1"/>
        <v>10</v>
      </c>
    </row>
    <row r="15" spans="1:26" x14ac:dyDescent="0.3">
      <c r="K15">
        <f t="shared" si="1"/>
        <v>38.5</v>
      </c>
    </row>
    <row r="16" spans="1:26" x14ac:dyDescent="0.3">
      <c r="K16">
        <f t="shared" si="1"/>
        <v>37.5</v>
      </c>
    </row>
    <row r="17" spans="10:13" x14ac:dyDescent="0.3">
      <c r="K17">
        <f t="shared" si="1"/>
        <v>24.4</v>
      </c>
    </row>
    <row r="18" spans="10:13" x14ac:dyDescent="0.3">
      <c r="K18">
        <f t="shared" si="1"/>
        <v>59.8</v>
      </c>
    </row>
    <row r="19" spans="10:13" x14ac:dyDescent="0.3">
      <c r="K19">
        <f t="shared" si="1"/>
        <v>26.4</v>
      </c>
    </row>
    <row r="20" spans="10:13" x14ac:dyDescent="0.3">
      <c r="K20">
        <f t="shared" si="1"/>
        <v>32.6</v>
      </c>
    </row>
    <row r="21" spans="10:13" x14ac:dyDescent="0.3">
      <c r="J21" t="s">
        <v>89</v>
      </c>
      <c r="K21">
        <f>SUM(K13:K20)</f>
        <v>276.10000000000002</v>
      </c>
      <c r="L21" t="s">
        <v>90</v>
      </c>
      <c r="M21">
        <v>293.8</v>
      </c>
    </row>
  </sheetData>
  <conditionalFormatting sqref="K9">
    <cfRule type="expression" dxfId="459" priority="73">
      <formula>L9:L29 &gt; 10</formula>
    </cfRule>
    <cfRule type="expression" dxfId="458" priority="74">
      <formula>L9:L29 &gt; 5</formula>
    </cfRule>
    <cfRule type="expression" dxfId="457" priority="75">
      <formula>L9:L29 &lt; -10</formula>
    </cfRule>
    <cfRule type="expression" dxfId="456" priority="76">
      <formula>L9:L29 &lt; -5</formula>
    </cfRule>
  </conditionalFormatting>
  <conditionalFormatting sqref="K7:K8">
    <cfRule type="expression" dxfId="455" priority="90">
      <formula>L7:L27 &gt; 10</formula>
    </cfRule>
    <cfRule type="expression" dxfId="454" priority="91">
      <formula>L7:L27 &gt; 5</formula>
    </cfRule>
    <cfRule type="expression" dxfId="453" priority="92">
      <formula>L7:L27 &lt; -10</formula>
    </cfRule>
    <cfRule type="expression" dxfId="452" priority="93">
      <formula>L7:L27 &lt; -5</formula>
    </cfRule>
  </conditionalFormatting>
  <conditionalFormatting sqref="L7:L8">
    <cfRule type="expression" dxfId="451" priority="94">
      <formula>K7:K48&lt;H7:H48</formula>
    </cfRule>
    <cfRule type="expression" dxfId="450" priority="95">
      <formula>K7:K48&gt;I7:I48</formula>
    </cfRule>
  </conditionalFormatting>
  <conditionalFormatting sqref="N7">
    <cfRule type="expression" dxfId="449" priority="88">
      <formula>N7:N34 &gt; 3</formula>
    </cfRule>
    <cfRule type="expression" dxfId="448" priority="89">
      <formula>N7:N34&gt;1.5</formula>
    </cfRule>
  </conditionalFormatting>
  <conditionalFormatting sqref="N7">
    <cfRule type="expression" dxfId="447" priority="85">
      <formula>K7:K46&gt;60</formula>
    </cfRule>
    <cfRule type="expression" dxfId="446" priority="86">
      <formula>N7:N33 &gt; 3</formula>
    </cfRule>
    <cfRule type="expression" dxfId="445" priority="87">
      <formula>N7:N33&gt;1.5</formula>
    </cfRule>
  </conditionalFormatting>
  <conditionalFormatting sqref="L9">
    <cfRule type="expression" dxfId="444" priority="77">
      <formula>K9:K50&lt;H9:H50</formula>
    </cfRule>
    <cfRule type="expression" dxfId="443" priority="78">
      <formula>K9:K50&gt;I9:I50</formula>
    </cfRule>
  </conditionalFormatting>
  <conditionalFormatting sqref="N3">
    <cfRule type="expression" dxfId="442" priority="62">
      <formula>N3:N29 &gt; 3</formula>
    </cfRule>
    <cfRule type="expression" dxfId="441" priority="63">
      <formula>N3:N29&gt;1.5</formula>
    </cfRule>
  </conditionalFormatting>
  <conditionalFormatting sqref="K3">
    <cfRule type="expression" dxfId="440" priority="67">
      <formula>L3:L23 &gt; 10</formula>
    </cfRule>
    <cfRule type="expression" dxfId="439" priority="68">
      <formula>L3:L23 &gt; 5</formula>
    </cfRule>
    <cfRule type="expression" dxfId="438" priority="69">
      <formula>L3:L23 &lt; -10</formula>
    </cfRule>
    <cfRule type="expression" dxfId="437" priority="70">
      <formula>L3:L23 &lt; -5</formula>
    </cfRule>
  </conditionalFormatting>
  <conditionalFormatting sqref="L3">
    <cfRule type="expression" dxfId="436" priority="71">
      <formula>K3:K44&lt;H3:H44</formula>
    </cfRule>
    <cfRule type="expression" dxfId="435" priority="72">
      <formula>K3:K44&gt;I3:I44</formula>
    </cfRule>
  </conditionalFormatting>
  <conditionalFormatting sqref="N3">
    <cfRule type="expression" dxfId="434" priority="64">
      <formula>K3:K41&gt;60</formula>
    </cfRule>
    <cfRule type="expression" dxfId="433" priority="65">
      <formula>N3:N28 &gt; 3</formula>
    </cfRule>
    <cfRule type="expression" dxfId="432" priority="66">
      <formula>N3:N28&gt;1.5</formula>
    </cfRule>
  </conditionalFormatting>
  <conditionalFormatting sqref="K2">
    <cfRule type="expression" dxfId="431" priority="35">
      <formula>L2:L22 &gt; 10</formula>
    </cfRule>
    <cfRule type="expression" dxfId="430" priority="36">
      <formula>L2:L22 &gt; 5</formula>
    </cfRule>
    <cfRule type="expression" dxfId="429" priority="37">
      <formula>L2:L22 &lt; -10</formula>
    </cfRule>
    <cfRule type="expression" dxfId="428" priority="38">
      <formula>L2:L22 &lt; -5</formula>
    </cfRule>
  </conditionalFormatting>
  <conditionalFormatting sqref="N2">
    <cfRule type="expression" dxfId="427" priority="39">
      <formula>N2:N30 &gt; 3</formula>
    </cfRule>
    <cfRule type="expression" dxfId="426" priority="40">
      <formula>N2:N30&gt;1.5</formula>
    </cfRule>
  </conditionalFormatting>
  <conditionalFormatting sqref="N2">
    <cfRule type="expression" dxfId="425" priority="41">
      <formula>K2:K42&gt;60</formula>
    </cfRule>
    <cfRule type="expression" dxfId="424" priority="42">
      <formula>N2:N29 &gt; 3</formula>
    </cfRule>
    <cfRule type="expression" dxfId="423" priority="43">
      <formula>N2:N29&gt;1.5</formula>
    </cfRule>
  </conditionalFormatting>
  <conditionalFormatting sqref="L2">
    <cfRule type="expression" dxfId="422" priority="44">
      <formula>K2:K43&lt;H2:H43</formula>
    </cfRule>
    <cfRule type="expression" dxfId="421" priority="45">
      <formula>K2:K43&gt;I2:I43</formula>
    </cfRule>
  </conditionalFormatting>
  <conditionalFormatting sqref="K4">
    <cfRule type="expression" dxfId="420" priority="29">
      <formula>L4:L24 &gt; 10</formula>
    </cfRule>
    <cfRule type="expression" dxfId="419" priority="30">
      <formula>L4:L24 &gt; 5</formula>
    </cfRule>
    <cfRule type="expression" dxfId="418" priority="31">
      <formula>L4:L24 &lt; -10</formula>
    </cfRule>
    <cfRule type="expression" dxfId="417" priority="32">
      <formula>L4:L24 &lt; -5</formula>
    </cfRule>
  </conditionalFormatting>
  <conditionalFormatting sqref="L4">
    <cfRule type="expression" dxfId="416" priority="33">
      <formula>K4:K45&lt;H4:H45</formula>
    </cfRule>
    <cfRule type="expression" dxfId="415" priority="34">
      <formula>K4:K45&gt;I4:I45</formula>
    </cfRule>
  </conditionalFormatting>
  <conditionalFormatting sqref="N4">
    <cfRule type="expression" dxfId="414" priority="21">
      <formula>N4:N31 &gt; 3</formula>
    </cfRule>
    <cfRule type="expression" dxfId="413" priority="22">
      <formula>N4:N31&gt;1.5</formula>
    </cfRule>
  </conditionalFormatting>
  <conditionalFormatting sqref="N4">
    <cfRule type="expression" dxfId="412" priority="19">
      <formula>N4:N31 &gt; 3</formula>
    </cfRule>
    <cfRule type="expression" dxfId="411" priority="20">
      <formula>N4:N31&gt;1.5</formula>
    </cfRule>
  </conditionalFormatting>
  <conditionalFormatting sqref="N4">
    <cfRule type="expression" dxfId="410" priority="23">
      <formula>K4:K42&gt;60</formula>
    </cfRule>
    <cfRule type="expression" dxfId="409" priority="24">
      <formula>N4:N30 &gt; 3</formula>
    </cfRule>
    <cfRule type="expression" dxfId="408" priority="25">
      <formula>N4:N30&gt;1.5</formula>
    </cfRule>
  </conditionalFormatting>
  <conditionalFormatting sqref="N4">
    <cfRule type="expression" dxfId="407" priority="26">
      <formula>N4:N30 &gt; 3</formula>
    </cfRule>
    <cfRule type="expression" dxfId="406" priority="27">
      <formula>N4:N30&gt;1.5</formula>
    </cfRule>
    <cfRule type="expression" dxfId="405" priority="28">
      <formula>K4:K41&gt;60</formula>
    </cfRule>
  </conditionalFormatting>
  <conditionalFormatting sqref="K5">
    <cfRule type="expression" dxfId="404" priority="10">
      <formula>L5:L25 &gt; 10</formula>
    </cfRule>
    <cfRule type="expression" dxfId="403" priority="11">
      <formula>L5:L25 &gt; 5</formula>
    </cfRule>
    <cfRule type="expression" dxfId="402" priority="12">
      <formula>L5:L25 &lt; -10</formula>
    </cfRule>
    <cfRule type="expression" dxfId="401" priority="13">
      <formula>L5:L25 &lt; -5</formula>
    </cfRule>
  </conditionalFormatting>
  <conditionalFormatting sqref="L5:L6">
    <cfRule type="expression" dxfId="400" priority="14">
      <formula>K5:K46&lt;H5:H46</formula>
    </cfRule>
    <cfRule type="expression" dxfId="399" priority="15">
      <formula>K5:K46&gt;I5:I46</formula>
    </cfRule>
  </conditionalFormatting>
  <conditionalFormatting sqref="N5:N6">
    <cfRule type="expression" dxfId="398" priority="8">
      <formula>N5:N31 &gt; 3</formula>
    </cfRule>
    <cfRule type="expression" dxfId="397" priority="9">
      <formula>N5:N31&gt;1.5</formula>
    </cfRule>
  </conditionalFormatting>
  <conditionalFormatting sqref="N5">
    <cfRule type="expression" dxfId="396" priority="16">
      <formula>N5:N31 &gt; 3</formula>
    </cfRule>
    <cfRule type="expression" dxfId="395" priority="17">
      <formula>N5:N31&gt;1.5</formula>
    </cfRule>
    <cfRule type="expression" dxfId="394" priority="18">
      <formula>K5:K42&gt;60</formula>
    </cfRule>
  </conditionalFormatting>
  <conditionalFormatting sqref="K6">
    <cfRule type="expression" dxfId="393" priority="1">
      <formula>L6:L25 &gt; 10</formula>
    </cfRule>
    <cfRule type="expression" dxfId="392" priority="2">
      <formula>L6:L25 &gt; 5</formula>
    </cfRule>
    <cfRule type="expression" dxfId="391" priority="3">
      <formula>L6:L25 &lt; -10</formula>
    </cfRule>
    <cfRule type="expression" dxfId="390" priority="4">
      <formula>L6:L25 &lt; -5</formula>
    </cfRule>
  </conditionalFormatting>
  <conditionalFormatting sqref="N6">
    <cfRule type="expression" dxfId="389" priority="5">
      <formula>N6:N31 &gt; 3</formula>
    </cfRule>
    <cfRule type="expression" dxfId="388" priority="6">
      <formula>N6:N31&gt;1.5</formula>
    </cfRule>
    <cfRule type="expression" dxfId="387" priority="7">
      <formula>K6:K43&gt;60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A536-AC63-46AE-9307-954F6095EFB7}">
  <sheetPr>
    <tabColor theme="6" tint="0.59999389629810485"/>
  </sheetPr>
  <dimension ref="A1:W21"/>
  <sheetViews>
    <sheetView workbookViewId="0">
      <selection activeCell="E42" sqref="E42"/>
    </sheetView>
    <sheetView workbookViewId="1">
      <selection activeCell="H30" sqref="H30"/>
    </sheetView>
  </sheetViews>
  <sheetFormatPr defaultRowHeight="14.4" x14ac:dyDescent="0.3"/>
  <sheetData>
    <row r="1" spans="1:23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</row>
    <row r="2" spans="1:23" ht="15" thickTop="1" x14ac:dyDescent="0.3">
      <c r="A2" s="10" t="s">
        <v>11</v>
      </c>
      <c r="B2" s="7">
        <v>1</v>
      </c>
      <c r="C2" s="7" t="s">
        <v>23</v>
      </c>
      <c r="D2" s="7" t="s">
        <v>22</v>
      </c>
      <c r="E2" s="7" t="s">
        <v>35</v>
      </c>
      <c r="F2" s="7">
        <v>36.1</v>
      </c>
      <c r="G2" s="7">
        <v>33</v>
      </c>
      <c r="H2" s="22">
        <v>30</v>
      </c>
      <c r="I2" s="22">
        <v>50</v>
      </c>
      <c r="J2" s="22">
        <v>40</v>
      </c>
      <c r="K2" s="20">
        <v>46.9</v>
      </c>
      <c r="L2" s="20">
        <v>6.8999999999999986</v>
      </c>
      <c r="M2" s="22">
        <v>1.2121212121212122</v>
      </c>
      <c r="N2" s="22">
        <v>1.4212121212121211</v>
      </c>
      <c r="O2" s="22"/>
      <c r="P2" s="7">
        <v>25</v>
      </c>
      <c r="Q2" s="7">
        <v>3</v>
      </c>
      <c r="R2" s="7">
        <v>5</v>
      </c>
      <c r="S2" s="7">
        <v>0</v>
      </c>
      <c r="T2" s="7">
        <v>0</v>
      </c>
      <c r="U2" s="7">
        <v>3</v>
      </c>
      <c r="V2" s="13">
        <v>34.6</v>
      </c>
      <c r="W2" s="12"/>
    </row>
    <row r="3" spans="1:23" x14ac:dyDescent="0.3">
      <c r="A3" s="10" t="s">
        <v>11</v>
      </c>
      <c r="B3" s="7">
        <v>1</v>
      </c>
      <c r="C3" s="7" t="s">
        <v>22</v>
      </c>
      <c r="D3" s="7" t="s">
        <v>23</v>
      </c>
      <c r="E3" s="7" t="s">
        <v>39</v>
      </c>
      <c r="F3" s="7">
        <v>32.799999999999997</v>
      </c>
      <c r="G3" s="7">
        <v>28</v>
      </c>
      <c r="H3" s="20">
        <v>30</v>
      </c>
      <c r="I3" s="20">
        <v>50</v>
      </c>
      <c r="J3" s="20">
        <v>40</v>
      </c>
      <c r="K3" s="7">
        <v>10</v>
      </c>
      <c r="L3" s="7">
        <v>-30</v>
      </c>
      <c r="M3" s="20">
        <v>1.4285714285714286</v>
      </c>
      <c r="N3" s="20">
        <v>0.35714285714285715</v>
      </c>
      <c r="O3" s="20" t="s">
        <v>92</v>
      </c>
      <c r="P3" s="7">
        <v>16.2</v>
      </c>
      <c r="Q3" s="7">
        <v>3.5</v>
      </c>
      <c r="R3" s="7">
        <v>6</v>
      </c>
      <c r="S3" s="7">
        <v>1.4</v>
      </c>
      <c r="T3" s="7">
        <v>0</v>
      </c>
      <c r="U3" s="7">
        <v>2</v>
      </c>
      <c r="V3" s="13">
        <v>33.4</v>
      </c>
      <c r="W3" s="12"/>
    </row>
    <row r="4" spans="1:23" x14ac:dyDescent="0.3">
      <c r="A4" s="9" t="s">
        <v>15</v>
      </c>
      <c r="B4" s="6">
        <v>2</v>
      </c>
      <c r="C4" s="6" t="s">
        <v>23</v>
      </c>
      <c r="D4" s="6" t="s">
        <v>22</v>
      </c>
      <c r="E4" s="6" t="s">
        <v>42</v>
      </c>
      <c r="F4" s="6">
        <v>27.9</v>
      </c>
      <c r="G4" s="6">
        <v>24</v>
      </c>
      <c r="H4" s="21">
        <v>25</v>
      </c>
      <c r="I4" s="21">
        <v>50</v>
      </c>
      <c r="J4" s="21">
        <v>32.5</v>
      </c>
      <c r="K4" s="19">
        <v>38.5</v>
      </c>
      <c r="L4" s="19">
        <v>6</v>
      </c>
      <c r="M4" s="21">
        <v>1.3541666666666667</v>
      </c>
      <c r="N4" s="19">
        <v>1.6041666666666667</v>
      </c>
      <c r="O4" s="21"/>
      <c r="P4" s="6"/>
      <c r="Q4" s="6"/>
      <c r="R4" s="6"/>
      <c r="S4" s="6"/>
      <c r="T4" s="6"/>
      <c r="U4" s="6"/>
      <c r="V4" s="12">
        <v>0</v>
      </c>
      <c r="W4" s="13"/>
    </row>
    <row r="5" spans="1:23" x14ac:dyDescent="0.3">
      <c r="A5" s="10" t="s">
        <v>15</v>
      </c>
      <c r="B5" s="7">
        <v>2</v>
      </c>
      <c r="C5" s="7" t="s">
        <v>22</v>
      </c>
      <c r="D5" s="7" t="s">
        <v>23</v>
      </c>
      <c r="E5" s="7" t="s">
        <v>30</v>
      </c>
      <c r="F5" s="7">
        <v>40.6</v>
      </c>
      <c r="G5" s="7">
        <v>38</v>
      </c>
      <c r="H5" s="20">
        <v>35</v>
      </c>
      <c r="I5" s="20">
        <v>60</v>
      </c>
      <c r="J5" s="20">
        <v>45</v>
      </c>
      <c r="K5" s="20">
        <v>52.2</v>
      </c>
      <c r="L5" s="20">
        <v>7.2000000000000028</v>
      </c>
      <c r="M5" s="20">
        <v>1.1842105263157894</v>
      </c>
      <c r="N5" s="20">
        <v>1.3736842105263158</v>
      </c>
      <c r="O5" s="20" t="s">
        <v>83</v>
      </c>
      <c r="P5" s="7">
        <v>26.4</v>
      </c>
      <c r="Q5" s="7">
        <v>4</v>
      </c>
      <c r="R5" s="7">
        <v>5</v>
      </c>
      <c r="S5" s="7">
        <v>1</v>
      </c>
      <c r="T5" s="7">
        <v>0</v>
      </c>
      <c r="U5" s="7">
        <v>3</v>
      </c>
      <c r="V5" s="13">
        <v>40.200000000000003</v>
      </c>
      <c r="W5" s="12"/>
    </row>
    <row r="6" spans="1:23" x14ac:dyDescent="0.3">
      <c r="A6" s="9" t="s">
        <v>13</v>
      </c>
      <c r="B6" s="6">
        <v>3</v>
      </c>
      <c r="C6" s="6" t="s">
        <v>18</v>
      </c>
      <c r="D6" s="6" t="s">
        <v>16</v>
      </c>
      <c r="E6" s="6" t="s">
        <v>56</v>
      </c>
      <c r="F6" s="6">
        <v>22.1</v>
      </c>
      <c r="G6" s="6">
        <v>15</v>
      </c>
      <c r="H6" s="19">
        <v>15</v>
      </c>
      <c r="I6" s="19">
        <v>30</v>
      </c>
      <c r="J6" s="19">
        <v>25</v>
      </c>
      <c r="K6" s="19">
        <v>18.8</v>
      </c>
      <c r="L6" s="19">
        <v>-6.1999999999999993</v>
      </c>
      <c r="M6" s="19">
        <v>1.6666666666666667</v>
      </c>
      <c r="N6" s="19">
        <v>1.2533333333333334</v>
      </c>
      <c r="O6" s="19"/>
      <c r="P6" s="6">
        <v>8</v>
      </c>
      <c r="Q6" s="6">
        <v>3.1</v>
      </c>
      <c r="R6" s="6">
        <v>1.2</v>
      </c>
      <c r="S6" s="6">
        <v>1</v>
      </c>
      <c r="T6" s="6">
        <v>0.8</v>
      </c>
      <c r="U6" s="6">
        <v>0.6</v>
      </c>
      <c r="V6" s="12">
        <v>18.68</v>
      </c>
      <c r="W6" s="12"/>
    </row>
    <row r="7" spans="1:23" x14ac:dyDescent="0.3">
      <c r="A7" s="10" t="s">
        <v>14</v>
      </c>
      <c r="B7" s="7">
        <v>4</v>
      </c>
      <c r="C7" s="7" t="s">
        <v>22</v>
      </c>
      <c r="D7" s="7" t="s">
        <v>23</v>
      </c>
      <c r="E7" s="7" t="s">
        <v>58</v>
      </c>
      <c r="F7" s="7">
        <v>21.7</v>
      </c>
      <c r="G7" s="7">
        <v>14</v>
      </c>
      <c r="H7" s="20">
        <v>15</v>
      </c>
      <c r="I7" s="20">
        <v>30</v>
      </c>
      <c r="J7" s="20">
        <v>25</v>
      </c>
      <c r="K7" s="20">
        <v>42.2</v>
      </c>
      <c r="L7" s="20">
        <v>17.200000000000003</v>
      </c>
      <c r="M7" s="20">
        <v>1.7857142857142858</v>
      </c>
      <c r="N7" s="20">
        <v>3.0142857142857147</v>
      </c>
      <c r="O7" s="20"/>
      <c r="P7" s="7"/>
      <c r="Q7" s="7"/>
      <c r="R7" s="7"/>
      <c r="S7" s="7"/>
      <c r="T7" s="7"/>
      <c r="U7" s="7"/>
      <c r="V7" s="13">
        <v>0</v>
      </c>
      <c r="W7" s="13"/>
    </row>
    <row r="8" spans="1:23" x14ac:dyDescent="0.3">
      <c r="A8" s="10" t="s">
        <v>14</v>
      </c>
      <c r="B8" s="7">
        <v>4</v>
      </c>
      <c r="C8" s="7" t="s">
        <v>18</v>
      </c>
      <c r="D8" s="7" t="s">
        <v>16</v>
      </c>
      <c r="E8" s="7" t="s">
        <v>36</v>
      </c>
      <c r="F8" s="7">
        <v>36.700000000000003</v>
      </c>
      <c r="G8" s="7">
        <v>32</v>
      </c>
      <c r="H8" s="20">
        <v>25</v>
      </c>
      <c r="I8" s="20">
        <v>55</v>
      </c>
      <c r="J8" s="20">
        <v>45</v>
      </c>
      <c r="K8" s="20">
        <v>59.8</v>
      </c>
      <c r="L8" s="20">
        <v>14.799999999999997</v>
      </c>
      <c r="M8" s="20">
        <v>1.40625</v>
      </c>
      <c r="N8" s="20">
        <v>1.8687499999999999</v>
      </c>
      <c r="O8" s="20"/>
      <c r="P8" s="7">
        <v>20</v>
      </c>
      <c r="Q8" s="7">
        <v>7</v>
      </c>
      <c r="R8" s="7">
        <v>4</v>
      </c>
      <c r="S8" s="7">
        <v>1</v>
      </c>
      <c r="T8" s="7">
        <v>1</v>
      </c>
      <c r="U8" s="7">
        <v>2</v>
      </c>
      <c r="V8" s="13">
        <v>39.6</v>
      </c>
      <c r="W8" s="12"/>
    </row>
    <row r="9" spans="1:23" x14ac:dyDescent="0.3">
      <c r="A9" s="10" t="s">
        <v>12</v>
      </c>
      <c r="B9" s="7">
        <v>5</v>
      </c>
      <c r="C9" s="7" t="s">
        <v>16</v>
      </c>
      <c r="D9" s="7" t="s">
        <v>18</v>
      </c>
      <c r="E9" s="7" t="s">
        <v>53</v>
      </c>
      <c r="F9" s="7">
        <v>19.2</v>
      </c>
      <c r="G9" s="7">
        <v>16</v>
      </c>
      <c r="H9" s="20">
        <v>20</v>
      </c>
      <c r="I9" s="20">
        <v>35</v>
      </c>
      <c r="J9" s="20">
        <v>25</v>
      </c>
      <c r="K9" s="20">
        <v>26.4</v>
      </c>
      <c r="L9" s="20">
        <v>1.3999999999999986</v>
      </c>
      <c r="M9" s="20">
        <v>1.5625</v>
      </c>
      <c r="N9" s="20">
        <v>1.65</v>
      </c>
      <c r="O9" s="20"/>
      <c r="P9" s="7"/>
      <c r="Q9" s="7"/>
      <c r="R9" s="7"/>
      <c r="S9" s="7"/>
      <c r="T9" s="7"/>
      <c r="U9" s="7"/>
      <c r="V9" s="13">
        <v>0</v>
      </c>
      <c r="W9" s="12"/>
    </row>
    <row r="10" spans="1:23" x14ac:dyDescent="0.3">
      <c r="F10">
        <f t="shared" ref="F10:M10" si="0">SUM(F2:F9)</f>
        <v>237.09999999999997</v>
      </c>
      <c r="G10">
        <f t="shared" si="0"/>
        <v>200</v>
      </c>
      <c r="H10">
        <f t="shared" si="0"/>
        <v>195</v>
      </c>
      <c r="I10">
        <f t="shared" si="0"/>
        <v>360</v>
      </c>
      <c r="J10">
        <f t="shared" si="0"/>
        <v>277.5</v>
      </c>
      <c r="K10">
        <f t="shared" si="0"/>
        <v>294.8</v>
      </c>
      <c r="L10">
        <f t="shared" si="0"/>
        <v>17.3</v>
      </c>
      <c r="M10">
        <f t="shared" si="0"/>
        <v>11.60020078605605</v>
      </c>
    </row>
    <row r="13" spans="1:23" x14ac:dyDescent="0.3">
      <c r="K13">
        <f t="shared" ref="K13:K20" si="1">IF(K2,K2,J2)</f>
        <v>46.9</v>
      </c>
    </row>
    <row r="14" spans="1:23" x14ac:dyDescent="0.3">
      <c r="K14">
        <f t="shared" si="1"/>
        <v>10</v>
      </c>
    </row>
    <row r="15" spans="1:23" x14ac:dyDescent="0.3">
      <c r="K15">
        <f t="shared" si="1"/>
        <v>38.5</v>
      </c>
    </row>
    <row r="16" spans="1:23" x14ac:dyDescent="0.3">
      <c r="K16">
        <f t="shared" si="1"/>
        <v>52.2</v>
      </c>
    </row>
    <row r="17" spans="10:13" x14ac:dyDescent="0.3">
      <c r="K17">
        <f t="shared" si="1"/>
        <v>18.8</v>
      </c>
    </row>
    <row r="18" spans="10:13" x14ac:dyDescent="0.3">
      <c r="K18">
        <f t="shared" si="1"/>
        <v>42.2</v>
      </c>
    </row>
    <row r="19" spans="10:13" x14ac:dyDescent="0.3">
      <c r="K19">
        <f t="shared" si="1"/>
        <v>59.8</v>
      </c>
    </row>
    <row r="20" spans="10:13" x14ac:dyDescent="0.3">
      <c r="K20">
        <f t="shared" si="1"/>
        <v>26.4</v>
      </c>
    </row>
    <row r="21" spans="10:13" x14ac:dyDescent="0.3">
      <c r="J21" t="s">
        <v>89</v>
      </c>
      <c r="K21">
        <f>SUM(K13:K20)</f>
        <v>294.8</v>
      </c>
      <c r="L21" t="s">
        <v>90</v>
      </c>
      <c r="M21">
        <v>287.10000000000002</v>
      </c>
    </row>
  </sheetData>
  <conditionalFormatting sqref="N8">
    <cfRule type="expression" dxfId="386" priority="108">
      <formula>K8:K47&gt;60</formula>
    </cfRule>
    <cfRule type="expression" dxfId="385" priority="109">
      <formula>N8:N34 &gt; 3</formula>
    </cfRule>
    <cfRule type="expression" dxfId="384" priority="110">
      <formula>N8:N34&gt;1.5</formula>
    </cfRule>
  </conditionalFormatting>
  <conditionalFormatting sqref="K8:K9">
    <cfRule type="expression" dxfId="383" priority="113">
      <formula>L8:L28 &gt; 10</formula>
    </cfRule>
    <cfRule type="expression" dxfId="382" priority="114">
      <formula>L8:L28 &gt; 5</formula>
    </cfRule>
    <cfRule type="expression" dxfId="381" priority="115">
      <formula>L8:L28 &lt; -10</formula>
    </cfRule>
    <cfRule type="expression" dxfId="380" priority="116">
      <formula>L8:L28 &lt; -5</formula>
    </cfRule>
  </conditionalFormatting>
  <conditionalFormatting sqref="L8:L9">
    <cfRule type="expression" dxfId="379" priority="117">
      <formula>K8:K49&lt;H8:H49</formula>
    </cfRule>
    <cfRule type="expression" dxfId="378" priority="118">
      <formula>K8:K49&gt;I8:I49</formula>
    </cfRule>
  </conditionalFormatting>
  <conditionalFormatting sqref="N8">
    <cfRule type="expression" dxfId="377" priority="111">
      <formula>N8:N35 &gt; 3</formula>
    </cfRule>
    <cfRule type="expression" dxfId="376" priority="112">
      <formula>N8:N35&gt;1.5</formula>
    </cfRule>
  </conditionalFormatting>
  <conditionalFormatting sqref="K6">
    <cfRule type="expression" dxfId="375" priority="102">
      <formula>L6:L26 &gt; 10</formula>
    </cfRule>
    <cfRule type="expression" dxfId="374" priority="103">
      <formula>L6:L26 &gt; 5</formula>
    </cfRule>
    <cfRule type="expression" dxfId="373" priority="104">
      <formula>L6:L26 &lt; -10</formula>
    </cfRule>
    <cfRule type="expression" dxfId="372" priority="105">
      <formula>L6:L26 &lt; -5</formula>
    </cfRule>
  </conditionalFormatting>
  <conditionalFormatting sqref="N6">
    <cfRule type="expression" dxfId="371" priority="100">
      <formula>N6:N33 &gt; 3</formula>
    </cfRule>
    <cfRule type="expression" dxfId="370" priority="101">
      <formula>N6:N33&gt;1.5</formula>
    </cfRule>
  </conditionalFormatting>
  <conditionalFormatting sqref="N6">
    <cfRule type="expression" dxfId="369" priority="97">
      <formula>K6:K45&gt;60</formula>
    </cfRule>
    <cfRule type="expression" dxfId="368" priority="98">
      <formula>N6:N32 &gt; 3</formula>
    </cfRule>
    <cfRule type="expression" dxfId="367" priority="99">
      <formula>N6:N32&gt;1.5</formula>
    </cfRule>
  </conditionalFormatting>
  <conditionalFormatting sqref="L6">
    <cfRule type="expression" dxfId="366" priority="106">
      <formula>K6:K47&lt;H6:H47</formula>
    </cfRule>
    <cfRule type="expression" dxfId="365" priority="107">
      <formula>K6:K47&gt;I6:I47</formula>
    </cfRule>
  </conditionalFormatting>
  <conditionalFormatting sqref="L7">
    <cfRule type="expression" dxfId="364" priority="66">
      <formula>K7:K48&lt;H7:H48</formula>
    </cfRule>
    <cfRule type="expression" dxfId="363" priority="67">
      <formula>K7:K48&gt;I7:I48</formula>
    </cfRule>
  </conditionalFormatting>
  <conditionalFormatting sqref="N7">
    <cfRule type="expression" dxfId="362" priority="64">
      <formula>N7:N33 &gt; 3</formula>
    </cfRule>
    <cfRule type="expression" dxfId="361" priority="65">
      <formula>N7:N33&gt;1.5</formula>
    </cfRule>
  </conditionalFormatting>
  <conditionalFormatting sqref="K7">
    <cfRule type="expression" dxfId="360" priority="68">
      <formula>L7:L26 &gt; 10</formula>
    </cfRule>
    <cfRule type="expression" dxfId="359" priority="69">
      <formula>L7:L26 &gt; 5</formula>
    </cfRule>
    <cfRule type="expression" dxfId="358" priority="70">
      <formula>L7:L26 &lt; -10</formula>
    </cfRule>
    <cfRule type="expression" dxfId="357" priority="71">
      <formula>L7:L26 &lt; -5</formula>
    </cfRule>
  </conditionalFormatting>
  <conditionalFormatting sqref="N7">
    <cfRule type="expression" dxfId="356" priority="72">
      <formula>N7:N32 &gt; 3</formula>
    </cfRule>
    <cfRule type="expression" dxfId="355" priority="73">
      <formula>N7:N32&gt;1.5</formula>
    </cfRule>
    <cfRule type="expression" dxfId="354" priority="74">
      <formula>K7:K44&gt;60</formula>
    </cfRule>
  </conditionalFormatting>
  <conditionalFormatting sqref="K2:K4">
    <cfRule type="expression" dxfId="353" priority="32">
      <formula>L2:L22 &gt; 10</formula>
    </cfRule>
    <cfRule type="expression" dxfId="352" priority="33">
      <formula>L2:L22 &gt; 5</formula>
    </cfRule>
    <cfRule type="expression" dxfId="351" priority="34">
      <formula>L2:L22 &lt; -10</formula>
    </cfRule>
    <cfRule type="expression" dxfId="350" priority="35">
      <formula>L2:L22 &lt; -5</formula>
    </cfRule>
  </conditionalFormatting>
  <conditionalFormatting sqref="N2">
    <cfRule type="expression" dxfId="349" priority="36">
      <formula>N2:N30 &gt; 3</formula>
    </cfRule>
    <cfRule type="expression" dxfId="348" priority="37">
      <formula>N2:N30&gt;1.5</formula>
    </cfRule>
  </conditionalFormatting>
  <conditionalFormatting sqref="N2">
    <cfRule type="expression" dxfId="347" priority="38">
      <formula>K2:K42&gt;60</formula>
    </cfRule>
    <cfRule type="expression" dxfId="346" priority="39">
      <formula>N2:N29 &gt; 3</formula>
    </cfRule>
    <cfRule type="expression" dxfId="345" priority="40">
      <formula>N2:N29&gt;1.5</formula>
    </cfRule>
  </conditionalFormatting>
  <conditionalFormatting sqref="L2:L4">
    <cfRule type="expression" dxfId="344" priority="41">
      <formula>K2:K43&lt;H2:H43</formula>
    </cfRule>
    <cfRule type="expression" dxfId="343" priority="42">
      <formula>K2:K43&gt;I2:I43</formula>
    </cfRule>
  </conditionalFormatting>
  <conditionalFormatting sqref="N3">
    <cfRule type="expression" dxfId="342" priority="27">
      <formula>N3:N29 &gt; 3</formula>
    </cfRule>
    <cfRule type="expression" dxfId="341" priority="28">
      <formula>N3:N29&gt;1.5</formula>
    </cfRule>
  </conditionalFormatting>
  <conditionalFormatting sqref="N3">
    <cfRule type="expression" dxfId="340" priority="29">
      <formula>K3:K41&gt;60</formula>
    </cfRule>
    <cfRule type="expression" dxfId="339" priority="30">
      <formula>N3:N28 &gt; 3</formula>
    </cfRule>
    <cfRule type="expression" dxfId="338" priority="31">
      <formula>N3:N28&gt;1.5</formula>
    </cfRule>
  </conditionalFormatting>
  <conditionalFormatting sqref="N4">
    <cfRule type="expression" dxfId="337" priority="19">
      <formula>N4:N31 &gt; 3</formula>
    </cfRule>
    <cfRule type="expression" dxfId="336" priority="20">
      <formula>N4:N31&gt;1.5</formula>
    </cfRule>
  </conditionalFormatting>
  <conditionalFormatting sqref="N4">
    <cfRule type="expression" dxfId="335" priority="17">
      <formula>N4:N31 &gt; 3</formula>
    </cfRule>
    <cfRule type="expression" dxfId="334" priority="18">
      <formula>N4:N31&gt;1.5</formula>
    </cfRule>
  </conditionalFormatting>
  <conditionalFormatting sqref="N4">
    <cfRule type="expression" dxfId="333" priority="21">
      <formula>K4:K42&gt;60</formula>
    </cfRule>
    <cfRule type="expression" dxfId="332" priority="22">
      <formula>N4:N30 &gt; 3</formula>
    </cfRule>
    <cfRule type="expression" dxfId="331" priority="23">
      <formula>N4:N30&gt;1.5</formula>
    </cfRule>
  </conditionalFormatting>
  <conditionalFormatting sqref="N4">
    <cfRule type="expression" dxfId="330" priority="24">
      <formula>N4:N30 &gt; 3</formula>
    </cfRule>
    <cfRule type="expression" dxfId="329" priority="25">
      <formula>N4:N30&gt;1.5</formula>
    </cfRule>
    <cfRule type="expression" dxfId="328" priority="26">
      <formula>K4:K41&gt;60</formula>
    </cfRule>
  </conditionalFormatting>
  <conditionalFormatting sqref="K5">
    <cfRule type="expression" dxfId="327" priority="5">
      <formula>L5:L25 &gt; 10</formula>
    </cfRule>
    <cfRule type="expression" dxfId="326" priority="6">
      <formula>L5:L25 &gt; 5</formula>
    </cfRule>
    <cfRule type="expression" dxfId="325" priority="7">
      <formula>L5:L25 &lt; -10</formula>
    </cfRule>
    <cfRule type="expression" dxfId="324" priority="8">
      <formula>L5:L25 &lt; -5</formula>
    </cfRule>
  </conditionalFormatting>
  <conditionalFormatting sqref="N5">
    <cfRule type="expression" dxfId="323" priority="3">
      <formula>N5:N32 &gt; 3</formula>
    </cfRule>
    <cfRule type="expression" dxfId="322" priority="4">
      <formula>N5:N32&gt;1.5</formula>
    </cfRule>
  </conditionalFormatting>
  <conditionalFormatting sqref="L5">
    <cfRule type="expression" dxfId="321" priority="9">
      <formula>K5:K46&lt;H5:H46</formula>
    </cfRule>
    <cfRule type="expression" dxfId="320" priority="10">
      <formula>K5:K46&gt;I5:I46</formula>
    </cfRule>
  </conditionalFormatting>
  <conditionalFormatting sqref="N5">
    <cfRule type="expression" dxfId="319" priority="1">
      <formula>N5:N32 &gt; 3</formula>
    </cfRule>
    <cfRule type="expression" dxfId="318" priority="2">
      <formula>N5:N32&gt;1.5</formula>
    </cfRule>
  </conditionalFormatting>
  <conditionalFormatting sqref="N5">
    <cfRule type="expression" dxfId="317" priority="11">
      <formula>K5:K43&gt;60</formula>
    </cfRule>
    <cfRule type="expression" dxfId="316" priority="12">
      <formula>N5:N31 &gt; 3</formula>
    </cfRule>
    <cfRule type="expression" dxfId="315" priority="13">
      <formula>N5:N31&gt;1.5</formula>
    </cfRule>
  </conditionalFormatting>
  <conditionalFormatting sqref="N5">
    <cfRule type="expression" dxfId="314" priority="14">
      <formula>N5:N31 &gt; 3</formula>
    </cfRule>
    <cfRule type="expression" dxfId="313" priority="15">
      <formula>N5:N31&gt;1.5</formula>
    </cfRule>
    <cfRule type="expression" dxfId="312" priority="16">
      <formula>K5:K42&gt;60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0D90-3910-4591-8527-3779623BD7E4}">
  <sheetPr>
    <tabColor theme="5" tint="-0.249977111117893"/>
  </sheetPr>
  <dimension ref="A1:Z21"/>
  <sheetViews>
    <sheetView workbookViewId="0">
      <selection activeCell="A6" sqref="A6:XFD6"/>
    </sheetView>
    <sheetView workbookViewId="1">
      <selection activeCell="A5" sqref="A5:V5"/>
    </sheetView>
  </sheetViews>
  <sheetFormatPr defaultRowHeight="14.4" x14ac:dyDescent="0.3"/>
  <sheetData>
    <row r="1" spans="1:26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11" t="s">
        <v>80</v>
      </c>
    </row>
    <row r="2" spans="1:26" ht="15" thickTop="1" x14ac:dyDescent="0.3">
      <c r="A2" s="10" t="s">
        <v>11</v>
      </c>
      <c r="B2" s="7">
        <v>1</v>
      </c>
      <c r="C2" s="7" t="s">
        <v>20</v>
      </c>
      <c r="D2" s="7" t="s">
        <v>21</v>
      </c>
      <c r="E2" s="7" t="s">
        <v>38</v>
      </c>
      <c r="F2" s="7">
        <v>27.3</v>
      </c>
      <c r="G2" s="7">
        <v>29</v>
      </c>
      <c r="H2" s="20">
        <v>25</v>
      </c>
      <c r="I2" s="20">
        <v>45</v>
      </c>
      <c r="J2" s="20">
        <v>35</v>
      </c>
      <c r="K2" s="20">
        <v>17.100000000000001</v>
      </c>
      <c r="L2" s="20">
        <v>-17.899999999999999</v>
      </c>
      <c r="M2" s="20">
        <v>1.2068965517241379</v>
      </c>
      <c r="N2" s="20">
        <v>0.58965517241379317</v>
      </c>
      <c r="O2" s="20"/>
      <c r="P2" s="7"/>
      <c r="Q2" s="7"/>
      <c r="R2" s="7"/>
      <c r="S2" s="7"/>
      <c r="T2" s="7"/>
      <c r="U2" s="7"/>
      <c r="V2" s="13">
        <v>0</v>
      </c>
      <c r="W2" s="19"/>
      <c r="X2" s="6">
        <v>117.80000000000001</v>
      </c>
      <c r="Y2" s="6"/>
      <c r="Z2" s="12"/>
    </row>
    <row r="3" spans="1:26" x14ac:dyDescent="0.3">
      <c r="A3" s="9" t="s">
        <v>11</v>
      </c>
      <c r="B3" s="6">
        <v>1</v>
      </c>
      <c r="C3" s="6" t="s">
        <v>22</v>
      </c>
      <c r="D3" s="6" t="s">
        <v>23</v>
      </c>
      <c r="E3" s="6" t="s">
        <v>39</v>
      </c>
      <c r="F3" s="6">
        <v>32.799999999999997</v>
      </c>
      <c r="G3" s="6">
        <v>28</v>
      </c>
      <c r="H3" s="19">
        <v>30</v>
      </c>
      <c r="I3" s="19">
        <v>50</v>
      </c>
      <c r="J3" s="19">
        <v>40</v>
      </c>
      <c r="K3" s="19">
        <v>10</v>
      </c>
      <c r="L3" s="19">
        <v>-30</v>
      </c>
      <c r="M3" s="19">
        <v>1.4285714285714286</v>
      </c>
      <c r="N3" s="19">
        <v>0.35714285714285715</v>
      </c>
      <c r="O3" s="19" t="s">
        <v>92</v>
      </c>
      <c r="P3" s="6">
        <v>16.2</v>
      </c>
      <c r="Q3" s="6">
        <v>3.5</v>
      </c>
      <c r="R3" s="6">
        <v>6</v>
      </c>
      <c r="S3" s="6">
        <v>1.4</v>
      </c>
      <c r="T3" s="6">
        <v>0</v>
      </c>
      <c r="U3" s="6">
        <v>2</v>
      </c>
      <c r="V3" s="12">
        <v>33.4</v>
      </c>
      <c r="W3" s="6"/>
      <c r="X3" s="6">
        <v>113.88</v>
      </c>
      <c r="Y3" s="6"/>
      <c r="Z3" s="12"/>
    </row>
    <row r="4" spans="1:26" x14ac:dyDescent="0.3">
      <c r="A4" s="9" t="s">
        <v>15</v>
      </c>
      <c r="B4" s="6">
        <v>2</v>
      </c>
      <c r="C4" s="6" t="s">
        <v>23</v>
      </c>
      <c r="D4" s="6" t="s">
        <v>22</v>
      </c>
      <c r="E4" s="6" t="s">
        <v>42</v>
      </c>
      <c r="F4" s="6">
        <v>27.9</v>
      </c>
      <c r="G4" s="6">
        <v>24</v>
      </c>
      <c r="H4" s="21">
        <v>25</v>
      </c>
      <c r="I4" s="21">
        <v>50</v>
      </c>
      <c r="J4" s="21">
        <v>32.5</v>
      </c>
      <c r="K4" s="19">
        <v>38.5</v>
      </c>
      <c r="L4" s="19">
        <v>6</v>
      </c>
      <c r="M4" s="21">
        <v>1.3541666666666667</v>
      </c>
      <c r="N4" s="19">
        <v>1.6041666666666667</v>
      </c>
      <c r="O4" s="21"/>
      <c r="P4" s="6"/>
      <c r="Q4" s="6"/>
      <c r="R4" s="6"/>
      <c r="S4" s="6"/>
      <c r="T4" s="6"/>
      <c r="U4" s="6"/>
      <c r="V4" s="12">
        <v>0</v>
      </c>
      <c r="W4" s="7"/>
      <c r="X4" s="7">
        <v>0</v>
      </c>
      <c r="Y4" s="7"/>
      <c r="Z4" s="13"/>
    </row>
    <row r="5" spans="1:26" x14ac:dyDescent="0.3">
      <c r="A5" s="10" t="s">
        <v>13</v>
      </c>
      <c r="B5" s="7">
        <v>3</v>
      </c>
      <c r="C5" s="7" t="s">
        <v>19</v>
      </c>
      <c r="D5" s="7" t="s">
        <v>17</v>
      </c>
      <c r="E5" s="7" t="s">
        <v>26</v>
      </c>
      <c r="F5" s="7">
        <v>45.1</v>
      </c>
      <c r="G5" s="7">
        <v>44</v>
      </c>
      <c r="H5" s="20">
        <v>45</v>
      </c>
      <c r="I5" s="20">
        <v>60</v>
      </c>
      <c r="J5" s="20">
        <v>55</v>
      </c>
      <c r="K5" s="20">
        <v>37.5</v>
      </c>
      <c r="L5" s="20">
        <v>-17.5</v>
      </c>
      <c r="M5" s="20">
        <v>1.25</v>
      </c>
      <c r="N5" s="20">
        <v>0.85227272727272729</v>
      </c>
      <c r="O5" s="20"/>
      <c r="P5" s="7"/>
      <c r="Q5" s="7"/>
      <c r="R5" s="7"/>
      <c r="S5" s="7"/>
      <c r="T5" s="7"/>
      <c r="U5" s="7"/>
      <c r="V5" s="13">
        <v>0</v>
      </c>
      <c r="W5" s="19"/>
      <c r="X5" s="6">
        <f>R5+S5*1.2+T5*1.8+U5*3+V5*3-W5</f>
        <v>0</v>
      </c>
      <c r="Y5" s="6"/>
      <c r="Z5" s="12"/>
    </row>
    <row r="6" spans="1:26" x14ac:dyDescent="0.3">
      <c r="A6" t="s">
        <v>13</v>
      </c>
      <c r="B6">
        <v>3</v>
      </c>
      <c r="C6" t="s">
        <v>23</v>
      </c>
      <c r="D6" t="s">
        <v>22</v>
      </c>
      <c r="E6" t="s">
        <v>45</v>
      </c>
      <c r="F6">
        <v>29.9</v>
      </c>
      <c r="G6">
        <v>23</v>
      </c>
      <c r="H6" s="1">
        <v>25</v>
      </c>
      <c r="I6" s="1">
        <v>40</v>
      </c>
      <c r="J6" s="1">
        <v>32.5</v>
      </c>
      <c r="K6" s="1">
        <v>2</v>
      </c>
      <c r="L6" s="1">
        <v>-30.5</v>
      </c>
      <c r="M6" s="1">
        <v>1.4130434782608696</v>
      </c>
      <c r="N6" s="1">
        <v>8.6956521739130432E-2</v>
      </c>
      <c r="O6" s="1"/>
      <c r="V6">
        <v>0</v>
      </c>
    </row>
    <row r="7" spans="1:26" x14ac:dyDescent="0.3">
      <c r="A7" s="10" t="s">
        <v>14</v>
      </c>
      <c r="B7" s="7">
        <v>4</v>
      </c>
      <c r="C7" s="7" t="s">
        <v>18</v>
      </c>
      <c r="D7" s="7" t="s">
        <v>16</v>
      </c>
      <c r="E7" s="7" t="s">
        <v>36</v>
      </c>
      <c r="F7" s="7">
        <v>36.700000000000003</v>
      </c>
      <c r="G7" s="7">
        <v>32</v>
      </c>
      <c r="H7" s="20">
        <v>25</v>
      </c>
      <c r="I7" s="20">
        <v>55</v>
      </c>
      <c r="J7" s="20">
        <v>45</v>
      </c>
      <c r="K7" s="20">
        <v>59.8</v>
      </c>
      <c r="L7" s="20">
        <v>14.799999999999997</v>
      </c>
      <c r="M7" s="20">
        <v>1.40625</v>
      </c>
      <c r="N7" s="20">
        <v>1.8687499999999999</v>
      </c>
      <c r="O7" s="20"/>
      <c r="P7" s="7">
        <v>20</v>
      </c>
      <c r="Q7" s="7">
        <v>7</v>
      </c>
      <c r="R7" s="7">
        <v>4</v>
      </c>
      <c r="S7" s="7">
        <v>1</v>
      </c>
      <c r="T7" s="7">
        <v>1</v>
      </c>
      <c r="U7" s="7">
        <v>2</v>
      </c>
      <c r="V7" s="13">
        <v>39.6</v>
      </c>
      <c r="W7" s="6"/>
      <c r="X7" s="6">
        <v>131.80000000000001</v>
      </c>
      <c r="Y7" s="6"/>
      <c r="Z7" s="12"/>
    </row>
    <row r="8" spans="1:26" x14ac:dyDescent="0.3">
      <c r="A8" s="9" t="s">
        <v>12</v>
      </c>
      <c r="B8" s="6">
        <v>5</v>
      </c>
      <c r="C8" s="6" t="s">
        <v>18</v>
      </c>
      <c r="D8" s="6" t="s">
        <v>16</v>
      </c>
      <c r="E8" s="6" t="s">
        <v>85</v>
      </c>
      <c r="F8" s="6">
        <v>20.5</v>
      </c>
      <c r="G8" s="6">
        <v>10</v>
      </c>
      <c r="H8" s="6">
        <v>10</v>
      </c>
      <c r="I8" s="6">
        <v>30</v>
      </c>
      <c r="J8" s="6">
        <v>25</v>
      </c>
      <c r="K8" s="19">
        <v>32.6</v>
      </c>
      <c r="L8" s="19">
        <v>7.6000000000000014</v>
      </c>
      <c r="M8" s="30">
        <v>2.5</v>
      </c>
      <c r="N8" s="30">
        <v>3.2600000000000002</v>
      </c>
      <c r="O8" s="30"/>
      <c r="P8" s="30"/>
      <c r="Q8" s="6"/>
      <c r="R8" s="6"/>
      <c r="S8" s="6"/>
      <c r="T8" s="6"/>
      <c r="U8" s="6"/>
      <c r="V8" s="12"/>
    </row>
    <row r="9" spans="1:26" x14ac:dyDescent="0.3">
      <c r="A9" s="14" t="s">
        <v>12</v>
      </c>
      <c r="B9" s="15">
        <v>5</v>
      </c>
      <c r="C9" s="15" t="s">
        <v>20</v>
      </c>
      <c r="D9" s="15" t="s">
        <v>21</v>
      </c>
      <c r="E9" s="15" t="s">
        <v>82</v>
      </c>
      <c r="F9" s="15">
        <v>18.399999999999999</v>
      </c>
      <c r="G9" s="15">
        <v>10</v>
      </c>
      <c r="H9" s="15">
        <v>10</v>
      </c>
      <c r="I9" s="15">
        <v>25</v>
      </c>
      <c r="J9" s="15">
        <v>20</v>
      </c>
      <c r="K9" s="23">
        <v>23</v>
      </c>
      <c r="L9" s="23">
        <v>3</v>
      </c>
      <c r="M9" s="15">
        <v>2</v>
      </c>
      <c r="N9" s="23">
        <v>2.2999999999999998</v>
      </c>
      <c r="O9" s="15"/>
      <c r="P9" s="15"/>
      <c r="Q9" s="15"/>
      <c r="R9" s="15"/>
      <c r="S9" s="15"/>
      <c r="T9" s="15"/>
      <c r="U9" s="15"/>
      <c r="V9" s="17">
        <v>0</v>
      </c>
      <c r="W9" s="6"/>
      <c r="X9" s="6">
        <v>0</v>
      </c>
      <c r="Y9" s="6"/>
      <c r="Z9" s="12"/>
    </row>
    <row r="10" spans="1:26" x14ac:dyDescent="0.3">
      <c r="F10">
        <f t="shared" ref="F10:M10" si="0">SUM(F2:F9)</f>
        <v>238.6</v>
      </c>
      <c r="G10">
        <f t="shared" si="0"/>
        <v>200</v>
      </c>
      <c r="H10">
        <f t="shared" si="0"/>
        <v>195</v>
      </c>
      <c r="I10">
        <f t="shared" si="0"/>
        <v>355</v>
      </c>
      <c r="J10">
        <f t="shared" si="0"/>
        <v>285</v>
      </c>
      <c r="K10">
        <f t="shared" si="0"/>
        <v>220.49999999999997</v>
      </c>
      <c r="L10">
        <f t="shared" si="0"/>
        <v>-64.5</v>
      </c>
      <c r="M10">
        <f t="shared" si="0"/>
        <v>12.558928125223103</v>
      </c>
    </row>
    <row r="11" spans="1:26" x14ac:dyDescent="0.3">
      <c r="G11">
        <f>200-G10</f>
        <v>0</v>
      </c>
    </row>
    <row r="13" spans="1:26" x14ac:dyDescent="0.3">
      <c r="K13">
        <f t="shared" ref="K13:K20" si="1">IF(K2,K2,J2)</f>
        <v>17.100000000000001</v>
      </c>
    </row>
    <row r="14" spans="1:26" x14ac:dyDescent="0.3">
      <c r="K14">
        <f t="shared" si="1"/>
        <v>10</v>
      </c>
    </row>
    <row r="15" spans="1:26" x14ac:dyDescent="0.3">
      <c r="K15">
        <f t="shared" si="1"/>
        <v>38.5</v>
      </c>
    </row>
    <row r="16" spans="1:26" x14ac:dyDescent="0.3">
      <c r="K16">
        <f t="shared" si="1"/>
        <v>37.5</v>
      </c>
    </row>
    <row r="17" spans="10:13" x14ac:dyDescent="0.3">
      <c r="K17">
        <f t="shared" si="1"/>
        <v>2</v>
      </c>
    </row>
    <row r="18" spans="10:13" x14ac:dyDescent="0.3">
      <c r="K18">
        <f t="shared" si="1"/>
        <v>59.8</v>
      </c>
    </row>
    <row r="19" spans="10:13" x14ac:dyDescent="0.3">
      <c r="K19">
        <f t="shared" si="1"/>
        <v>32.6</v>
      </c>
    </row>
    <row r="20" spans="10:13" x14ac:dyDescent="0.3">
      <c r="K20">
        <f t="shared" si="1"/>
        <v>23</v>
      </c>
    </row>
    <row r="21" spans="10:13" x14ac:dyDescent="0.3">
      <c r="J21" t="s">
        <v>89</v>
      </c>
      <c r="K21">
        <f>SUM(K13:K20)</f>
        <v>220.49999999999997</v>
      </c>
      <c r="L21" t="s">
        <v>90</v>
      </c>
      <c r="M21">
        <v>262.3</v>
      </c>
    </row>
  </sheetData>
  <conditionalFormatting sqref="K7">
    <cfRule type="expression" dxfId="311" priority="98">
      <formula>L7:L27 &gt; 10</formula>
    </cfRule>
    <cfRule type="expression" dxfId="310" priority="99">
      <formula>L7:L27 &gt; 5</formula>
    </cfRule>
    <cfRule type="expression" dxfId="309" priority="100">
      <formula>L7:L27 &lt; -10</formula>
    </cfRule>
    <cfRule type="expression" dxfId="308" priority="101">
      <formula>L7:L27 &lt; -5</formula>
    </cfRule>
  </conditionalFormatting>
  <conditionalFormatting sqref="L7">
    <cfRule type="expression" dxfId="307" priority="102">
      <formula>K7:K48&lt;H7:H48</formula>
    </cfRule>
    <cfRule type="expression" dxfId="306" priority="103">
      <formula>K7:K48&gt;I7:I48</formula>
    </cfRule>
  </conditionalFormatting>
  <conditionalFormatting sqref="N7">
    <cfRule type="expression" dxfId="305" priority="96">
      <formula>N7:N34 &gt; 3</formula>
    </cfRule>
    <cfRule type="expression" dxfId="304" priority="97">
      <formula>N7:N34&gt;1.5</formula>
    </cfRule>
  </conditionalFormatting>
  <conditionalFormatting sqref="N7">
    <cfRule type="expression" dxfId="303" priority="93">
      <formula>K7:K46&gt;60</formula>
    </cfRule>
    <cfRule type="expression" dxfId="302" priority="94">
      <formula>N7:N33 &gt; 3</formula>
    </cfRule>
    <cfRule type="expression" dxfId="301" priority="95">
      <formula>N7:N33&gt;1.5</formula>
    </cfRule>
  </conditionalFormatting>
  <conditionalFormatting sqref="K8">
    <cfRule type="expression" dxfId="300" priority="87">
      <formula>L8:L28 &gt; 10</formula>
    </cfRule>
    <cfRule type="expression" dxfId="299" priority="88">
      <formula>L8:L28 &gt; 5</formula>
    </cfRule>
    <cfRule type="expression" dxfId="298" priority="89">
      <formula>L8:L28 &lt; -10</formula>
    </cfRule>
    <cfRule type="expression" dxfId="297" priority="90">
      <formula>L8:L28 &lt; -5</formula>
    </cfRule>
  </conditionalFormatting>
  <conditionalFormatting sqref="L8">
    <cfRule type="expression" dxfId="296" priority="91">
      <formula>K8:K49&lt;H8:H49</formula>
    </cfRule>
    <cfRule type="expression" dxfId="295" priority="92">
      <formula>K8:K49&gt;I8:I49</formula>
    </cfRule>
  </conditionalFormatting>
  <conditionalFormatting sqref="K9">
    <cfRule type="expression" dxfId="294" priority="64">
      <formula>L9:L29 &gt; 10</formula>
    </cfRule>
    <cfRule type="expression" dxfId="293" priority="65">
      <formula>L9:L29 &gt; 5</formula>
    </cfRule>
    <cfRule type="expression" dxfId="292" priority="66">
      <formula>L9:L29 &lt; -10</formula>
    </cfRule>
    <cfRule type="expression" dxfId="291" priority="67">
      <formula>L9:L29 &lt; -5</formula>
    </cfRule>
  </conditionalFormatting>
  <conditionalFormatting sqref="L9">
    <cfRule type="expression" dxfId="290" priority="68">
      <formula>K9:K50&lt;H9:H50</formula>
    </cfRule>
    <cfRule type="expression" dxfId="289" priority="69">
      <formula>K9:K50&gt;I9:I50</formula>
    </cfRule>
  </conditionalFormatting>
  <conditionalFormatting sqref="N9">
    <cfRule type="expression" dxfId="288" priority="61">
      <formula>N9:N36 &gt; 3</formula>
    </cfRule>
    <cfRule type="expression" dxfId="287" priority="62">
      <formula>N9:N36&gt;1.5</formula>
    </cfRule>
  </conditionalFormatting>
  <conditionalFormatting sqref="N9">
    <cfRule type="expression" dxfId="286" priority="59">
      <formula>N9:N35 &gt; 3</formula>
    </cfRule>
    <cfRule type="expression" dxfId="285" priority="60">
      <formula>N9:N35&gt;1.5</formula>
    </cfRule>
    <cfRule type="expression" dxfId="284" priority="63">
      <formula>K9:K47&gt;60</formula>
    </cfRule>
  </conditionalFormatting>
  <conditionalFormatting sqref="K2">
    <cfRule type="expression" dxfId="283" priority="53">
      <formula>L2:L22 &gt; 10</formula>
    </cfRule>
    <cfRule type="expression" dxfId="282" priority="54">
      <formula>L2:L22 &gt; 5</formula>
    </cfRule>
    <cfRule type="expression" dxfId="281" priority="55">
      <formula>L2:L22 &lt; -10</formula>
    </cfRule>
    <cfRule type="expression" dxfId="280" priority="56">
      <formula>L2:L22 &lt; -5</formula>
    </cfRule>
  </conditionalFormatting>
  <conditionalFormatting sqref="L2">
    <cfRule type="expression" dxfId="279" priority="57">
      <formula>K2:K43&lt;H2:H43</formula>
    </cfRule>
    <cfRule type="expression" dxfId="278" priority="58">
      <formula>K2:K43&gt;I2:I43</formula>
    </cfRule>
  </conditionalFormatting>
  <conditionalFormatting sqref="N3">
    <cfRule type="expression" dxfId="277" priority="42">
      <formula>N3:N29 &gt; 3</formula>
    </cfRule>
    <cfRule type="expression" dxfId="276" priority="43">
      <formula>N3:N29&gt;1.5</formula>
    </cfRule>
  </conditionalFormatting>
  <conditionalFormatting sqref="K3">
    <cfRule type="expression" dxfId="275" priority="47">
      <formula>L3:L23 &gt; 10</formula>
    </cfRule>
    <cfRule type="expression" dxfId="274" priority="48">
      <formula>L3:L23 &gt; 5</formula>
    </cfRule>
    <cfRule type="expression" dxfId="273" priority="49">
      <formula>L3:L23 &lt; -10</formula>
    </cfRule>
    <cfRule type="expression" dxfId="272" priority="50">
      <formula>L3:L23 &lt; -5</formula>
    </cfRule>
  </conditionalFormatting>
  <conditionalFormatting sqref="L3">
    <cfRule type="expression" dxfId="271" priority="51">
      <formula>K3:K44&lt;H3:H44</formula>
    </cfRule>
    <cfRule type="expression" dxfId="270" priority="52">
      <formula>K3:K44&gt;I3:I44</formula>
    </cfRule>
  </conditionalFormatting>
  <conditionalFormatting sqref="N3">
    <cfRule type="expression" dxfId="269" priority="44">
      <formula>K3:K41&gt;60</formula>
    </cfRule>
    <cfRule type="expression" dxfId="268" priority="45">
      <formula>N3:N28 &gt; 3</formula>
    </cfRule>
    <cfRule type="expression" dxfId="267" priority="46">
      <formula>N3:N28&gt;1.5</formula>
    </cfRule>
  </conditionalFormatting>
  <conditionalFormatting sqref="K4">
    <cfRule type="expression" dxfId="266" priority="30">
      <formula>L4:L24 &gt; 10</formula>
    </cfRule>
    <cfRule type="expression" dxfId="265" priority="31">
      <formula>L4:L24 &gt; 5</formula>
    </cfRule>
    <cfRule type="expression" dxfId="264" priority="32">
      <formula>L4:L24 &lt; -10</formula>
    </cfRule>
    <cfRule type="expression" dxfId="263" priority="33">
      <formula>L4:L24 &lt; -5</formula>
    </cfRule>
  </conditionalFormatting>
  <conditionalFormatting sqref="N4">
    <cfRule type="expression" dxfId="262" priority="28">
      <formula>N4:N31 &gt; 3</formula>
    </cfRule>
    <cfRule type="expression" dxfId="261" priority="29">
      <formula>N4:N31&gt;1.5</formula>
    </cfRule>
  </conditionalFormatting>
  <conditionalFormatting sqref="L4">
    <cfRule type="expression" dxfId="260" priority="34">
      <formula>K4:K45&lt;H4:H45</formula>
    </cfRule>
    <cfRule type="expression" dxfId="259" priority="35">
      <formula>K4:K45&gt;I4:I45</formula>
    </cfRule>
  </conditionalFormatting>
  <conditionalFormatting sqref="N4">
    <cfRule type="expression" dxfId="258" priority="26">
      <formula>N4:N31 &gt; 3</formula>
    </cfRule>
    <cfRule type="expression" dxfId="257" priority="27">
      <formula>N4:N31&gt;1.5</formula>
    </cfRule>
  </conditionalFormatting>
  <conditionalFormatting sqref="N4">
    <cfRule type="expression" dxfId="256" priority="36">
      <formula>K4:K42&gt;60</formula>
    </cfRule>
    <cfRule type="expression" dxfId="255" priority="37">
      <formula>N4:N30 &gt; 3</formula>
    </cfRule>
    <cfRule type="expression" dxfId="254" priority="38">
      <formula>N4:N30&gt;1.5</formula>
    </cfRule>
  </conditionalFormatting>
  <conditionalFormatting sqref="N4">
    <cfRule type="expression" dxfId="253" priority="39">
      <formula>N4:N30 &gt; 3</formula>
    </cfRule>
    <cfRule type="expression" dxfId="252" priority="40">
      <formula>N4:N30&gt;1.5</formula>
    </cfRule>
    <cfRule type="expression" dxfId="251" priority="41">
      <formula>K4:K41&gt;60</formula>
    </cfRule>
  </conditionalFormatting>
  <conditionalFormatting sqref="K6">
    <cfRule type="expression" dxfId="250" priority="17">
      <formula>L6:L26 &gt; 10</formula>
    </cfRule>
    <cfRule type="expression" dxfId="249" priority="18">
      <formula>L6:L26 &gt; 5</formula>
    </cfRule>
    <cfRule type="expression" dxfId="248" priority="19">
      <formula>L6:L26 &lt; -10</formula>
    </cfRule>
    <cfRule type="expression" dxfId="247" priority="20">
      <formula>L6:L26 &lt; -5</formula>
    </cfRule>
  </conditionalFormatting>
  <conditionalFormatting sqref="L6">
    <cfRule type="expression" dxfId="246" priority="21">
      <formula>K6:K47&lt;H6:H47</formula>
    </cfRule>
    <cfRule type="expression" dxfId="245" priority="22">
      <formula>K6:K47&gt;I6:I47</formula>
    </cfRule>
  </conditionalFormatting>
  <conditionalFormatting sqref="N6">
    <cfRule type="expression" dxfId="244" priority="12">
      <formula>N6:N32 &gt; 3</formula>
    </cfRule>
    <cfRule type="expression" dxfId="243" priority="13">
      <formula>N6:N32&gt;1.5</formula>
    </cfRule>
  </conditionalFormatting>
  <conditionalFormatting sqref="N6">
    <cfRule type="expression" dxfId="242" priority="14">
      <formula>K6:K44&gt;60</formula>
    </cfRule>
    <cfRule type="expression" dxfId="241" priority="15">
      <formula>N6:N31 &gt; 3</formula>
    </cfRule>
    <cfRule type="expression" dxfId="240" priority="16">
      <formula>N6:N31&gt;1.5</formula>
    </cfRule>
  </conditionalFormatting>
  <conditionalFormatting sqref="N6">
    <cfRule type="expression" dxfId="239" priority="23">
      <formula>N6:N31 &gt; 3</formula>
    </cfRule>
    <cfRule type="expression" dxfId="238" priority="24">
      <formula>N6:N31&gt;1.5</formula>
    </cfRule>
    <cfRule type="expression" dxfId="237" priority="25">
      <formula>K6:K43&gt;60</formula>
    </cfRule>
  </conditionalFormatting>
  <conditionalFormatting sqref="K5">
    <cfRule type="expression" dxfId="236" priority="3">
      <formula>L5:L25 &gt; 10</formula>
    </cfRule>
    <cfRule type="expression" dxfId="235" priority="4">
      <formula>L5:L25 &gt; 5</formula>
    </cfRule>
    <cfRule type="expression" dxfId="234" priority="5">
      <formula>L5:L25 &lt; -10</formula>
    </cfRule>
    <cfRule type="expression" dxfId="233" priority="6">
      <formula>L5:L25 &lt; -5</formula>
    </cfRule>
  </conditionalFormatting>
  <conditionalFormatting sqref="L5">
    <cfRule type="expression" dxfId="232" priority="7">
      <formula>K5:K46&lt;H5:H46</formula>
    </cfRule>
    <cfRule type="expression" dxfId="231" priority="8">
      <formula>K5:K46&gt;I5:I46</formula>
    </cfRule>
  </conditionalFormatting>
  <conditionalFormatting sqref="N5">
    <cfRule type="expression" dxfId="230" priority="1">
      <formula>N5:N31 &gt; 3</formula>
    </cfRule>
    <cfRule type="expression" dxfId="229" priority="2">
      <formula>N5:N31&gt;1.5</formula>
    </cfRule>
  </conditionalFormatting>
  <conditionalFormatting sqref="N5">
    <cfRule type="expression" dxfId="228" priority="9">
      <formula>N5:N31 &gt; 3</formula>
    </cfRule>
    <cfRule type="expression" dxfId="227" priority="10">
      <formula>N5:N31&gt;1.5</formula>
    </cfRule>
    <cfRule type="expression" dxfId="226" priority="11">
      <formula>K5:K42&gt;60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418B-5132-4738-9319-EAD3E24F93DD}">
  <sheetPr>
    <tabColor theme="5" tint="0.39997558519241921"/>
  </sheetPr>
  <dimension ref="A1:Z21"/>
  <sheetViews>
    <sheetView workbookViewId="0">
      <selection activeCell="C6" sqref="C6"/>
    </sheetView>
    <sheetView workbookViewId="1">
      <selection activeCell="L10" sqref="L10"/>
    </sheetView>
  </sheetViews>
  <sheetFormatPr defaultRowHeight="14.4" x14ac:dyDescent="0.3"/>
  <sheetData>
    <row r="1" spans="1:26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11" t="s">
        <v>80</v>
      </c>
    </row>
    <row r="2" spans="1:26" ht="15" thickTop="1" x14ac:dyDescent="0.3">
      <c r="A2" s="10" t="s">
        <v>11</v>
      </c>
      <c r="B2" s="7">
        <v>1</v>
      </c>
      <c r="C2" s="7" t="s">
        <v>23</v>
      </c>
      <c r="D2" s="7" t="s">
        <v>22</v>
      </c>
      <c r="E2" s="7" t="s">
        <v>35</v>
      </c>
      <c r="F2" s="7">
        <v>36.1</v>
      </c>
      <c r="G2" s="7">
        <v>33</v>
      </c>
      <c r="H2" s="22">
        <v>30</v>
      </c>
      <c r="I2" s="22">
        <v>50</v>
      </c>
      <c r="J2" s="22">
        <v>40</v>
      </c>
      <c r="K2" s="20">
        <v>46.9</v>
      </c>
      <c r="L2" s="20">
        <v>6.8999999999999986</v>
      </c>
      <c r="M2" s="22">
        <v>1.2121212121212122</v>
      </c>
      <c r="N2" s="22">
        <v>1.4212121212121211</v>
      </c>
      <c r="O2" s="22"/>
      <c r="P2" s="7">
        <v>25</v>
      </c>
      <c r="Q2" s="7">
        <v>3</v>
      </c>
      <c r="R2" s="7">
        <v>5</v>
      </c>
      <c r="S2" s="7">
        <v>0</v>
      </c>
      <c r="T2" s="7">
        <v>0</v>
      </c>
      <c r="U2" s="7">
        <v>3</v>
      </c>
      <c r="V2" s="13">
        <v>34.6</v>
      </c>
      <c r="W2" s="12"/>
    </row>
    <row r="3" spans="1:26" x14ac:dyDescent="0.3">
      <c r="A3" s="9" t="s">
        <v>11</v>
      </c>
      <c r="B3" s="6">
        <v>1</v>
      </c>
      <c r="C3" s="6" t="s">
        <v>22</v>
      </c>
      <c r="D3" s="6" t="s">
        <v>23</v>
      </c>
      <c r="E3" s="6" t="s">
        <v>39</v>
      </c>
      <c r="F3" s="6">
        <v>32.799999999999997</v>
      </c>
      <c r="G3" s="6">
        <v>28</v>
      </c>
      <c r="H3" s="19">
        <v>30</v>
      </c>
      <c r="I3" s="19">
        <v>50</v>
      </c>
      <c r="J3" s="19">
        <v>40</v>
      </c>
      <c r="K3" s="19">
        <v>10</v>
      </c>
      <c r="L3" s="19">
        <v>-30</v>
      </c>
      <c r="M3" s="19">
        <v>1.4285714285714286</v>
      </c>
      <c r="N3" s="19">
        <v>0.35714285714285715</v>
      </c>
      <c r="O3" s="19" t="s">
        <v>92</v>
      </c>
      <c r="P3" s="6">
        <v>16.2</v>
      </c>
      <c r="Q3" s="6">
        <v>3.5</v>
      </c>
      <c r="R3" s="6">
        <v>6</v>
      </c>
      <c r="S3" s="6">
        <v>1.4</v>
      </c>
      <c r="T3" s="6">
        <v>0</v>
      </c>
      <c r="U3" s="6">
        <v>2</v>
      </c>
      <c r="V3" s="12">
        <v>33.4</v>
      </c>
      <c r="W3" s="6"/>
      <c r="X3" s="6">
        <v>113.88</v>
      </c>
      <c r="Y3" s="6"/>
      <c r="Z3" s="12"/>
    </row>
    <row r="4" spans="1:26" x14ac:dyDescent="0.3">
      <c r="A4" s="9" t="s">
        <v>11</v>
      </c>
      <c r="B4" s="6">
        <v>1</v>
      </c>
      <c r="C4" s="6" t="s">
        <v>19</v>
      </c>
      <c r="D4" s="6" t="s">
        <v>17</v>
      </c>
      <c r="E4" s="6" t="s">
        <v>60</v>
      </c>
      <c r="F4" s="6">
        <v>16.399999999999999</v>
      </c>
      <c r="G4" s="6">
        <v>12</v>
      </c>
      <c r="H4" s="19">
        <v>15</v>
      </c>
      <c r="I4" s="19">
        <v>35</v>
      </c>
      <c r="J4" s="19">
        <v>25</v>
      </c>
      <c r="K4" s="19">
        <v>13.4</v>
      </c>
      <c r="L4" s="19">
        <v>-11.6</v>
      </c>
      <c r="M4" s="19">
        <v>2.0833333333333335</v>
      </c>
      <c r="N4" s="19">
        <v>1.1166666666666667</v>
      </c>
      <c r="O4" s="19"/>
      <c r="P4" s="6">
        <v>10</v>
      </c>
      <c r="Q4" s="6">
        <v>5</v>
      </c>
      <c r="R4" s="6">
        <v>6</v>
      </c>
      <c r="S4" s="6">
        <v>1.4</v>
      </c>
      <c r="T4" s="6">
        <v>0</v>
      </c>
      <c r="U4" s="6">
        <v>2</v>
      </c>
      <c r="V4" s="12">
        <v>29</v>
      </c>
      <c r="W4" s="7"/>
      <c r="X4" s="7">
        <v>0</v>
      </c>
      <c r="Y4" s="7"/>
      <c r="Z4" s="13"/>
    </row>
    <row r="5" spans="1:26" x14ac:dyDescent="0.3">
      <c r="A5" s="10" t="s">
        <v>15</v>
      </c>
      <c r="B5" s="7">
        <v>2</v>
      </c>
      <c r="C5" s="7" t="s">
        <v>22</v>
      </c>
      <c r="D5" s="7" t="s">
        <v>23</v>
      </c>
      <c r="E5" s="7" t="s">
        <v>30</v>
      </c>
      <c r="F5" s="7">
        <v>40.6</v>
      </c>
      <c r="G5" s="7">
        <v>38</v>
      </c>
      <c r="H5" s="20">
        <v>35</v>
      </c>
      <c r="I5" s="20">
        <v>60</v>
      </c>
      <c r="J5" s="20">
        <v>45</v>
      </c>
      <c r="K5" s="20">
        <v>52.2</v>
      </c>
      <c r="L5" s="20">
        <v>7.2000000000000028</v>
      </c>
      <c r="M5" s="20">
        <v>1.1842105263157894</v>
      </c>
      <c r="N5" s="20">
        <v>1.3736842105263158</v>
      </c>
      <c r="O5" s="20"/>
      <c r="P5" s="7">
        <v>26.4</v>
      </c>
      <c r="Q5" s="7">
        <v>4</v>
      </c>
      <c r="R5" s="7">
        <v>5</v>
      </c>
      <c r="S5" s="7">
        <v>1</v>
      </c>
      <c r="T5" s="7">
        <v>0</v>
      </c>
      <c r="U5" s="7">
        <v>3</v>
      </c>
      <c r="V5" s="13">
        <v>40.200000000000003</v>
      </c>
      <c r="W5" s="19"/>
      <c r="X5" s="6">
        <f>R5+S5*1.2+T5*1.8+U5*3+V5*3-W5</f>
        <v>135.80000000000001</v>
      </c>
      <c r="Y5" s="6"/>
      <c r="Z5" s="12"/>
    </row>
    <row r="6" spans="1:26" x14ac:dyDescent="0.3">
      <c r="A6" s="9" t="s">
        <v>13</v>
      </c>
      <c r="B6" s="6">
        <v>3</v>
      </c>
      <c r="C6" s="6" t="s">
        <v>18</v>
      </c>
      <c r="D6" s="6" t="s">
        <v>16</v>
      </c>
      <c r="E6" s="6" t="s">
        <v>56</v>
      </c>
      <c r="F6" s="6">
        <v>22.1</v>
      </c>
      <c r="G6" s="6">
        <v>15</v>
      </c>
      <c r="H6" s="19">
        <v>15</v>
      </c>
      <c r="I6" s="19">
        <v>30</v>
      </c>
      <c r="J6" s="19">
        <v>25</v>
      </c>
      <c r="K6" s="19">
        <v>18.8</v>
      </c>
      <c r="L6" s="19">
        <v>-6.1999999999999993</v>
      </c>
      <c r="M6" s="19">
        <v>1.6666666666666667</v>
      </c>
      <c r="N6" s="19">
        <v>1.2533333333333334</v>
      </c>
      <c r="O6" s="19"/>
      <c r="P6" s="6">
        <v>8</v>
      </c>
      <c r="Q6" s="6">
        <v>3.1</v>
      </c>
      <c r="R6" s="6">
        <v>1.2</v>
      </c>
      <c r="S6" s="6">
        <v>1</v>
      </c>
      <c r="T6" s="6">
        <v>0.8</v>
      </c>
      <c r="U6" s="6">
        <v>0.6</v>
      </c>
      <c r="V6" s="12">
        <v>18.68</v>
      </c>
      <c r="W6" s="6"/>
      <c r="X6" s="6"/>
      <c r="Y6" s="6"/>
      <c r="Z6" s="12"/>
    </row>
    <row r="7" spans="1:26" x14ac:dyDescent="0.3">
      <c r="A7" s="10" t="s">
        <v>13</v>
      </c>
      <c r="B7" s="7">
        <v>3</v>
      </c>
      <c r="C7" s="7" t="s">
        <v>19</v>
      </c>
      <c r="D7" s="7" t="s">
        <v>17</v>
      </c>
      <c r="E7" s="7" t="s">
        <v>26</v>
      </c>
      <c r="F7" s="7">
        <v>45.1</v>
      </c>
      <c r="G7" s="7">
        <v>44</v>
      </c>
      <c r="H7" s="20">
        <v>45</v>
      </c>
      <c r="I7" s="20">
        <v>60</v>
      </c>
      <c r="J7" s="20">
        <v>55</v>
      </c>
      <c r="K7" s="20">
        <v>37.5</v>
      </c>
      <c r="L7" s="20">
        <v>-17.5</v>
      </c>
      <c r="M7" s="20">
        <v>1.25</v>
      </c>
      <c r="N7" s="20">
        <v>0.85227272727272729</v>
      </c>
      <c r="O7" s="20"/>
      <c r="P7" s="7"/>
      <c r="Q7" s="7"/>
      <c r="R7" s="7"/>
      <c r="S7" s="7"/>
      <c r="T7" s="7"/>
      <c r="U7" s="7"/>
      <c r="V7" s="13">
        <v>0</v>
      </c>
      <c r="W7" s="6"/>
      <c r="X7" s="6">
        <v>0</v>
      </c>
      <c r="Y7" s="6"/>
      <c r="Z7" s="12"/>
    </row>
    <row r="8" spans="1:26" x14ac:dyDescent="0.3">
      <c r="A8" s="10" t="s">
        <v>14</v>
      </c>
      <c r="B8" s="7">
        <v>4</v>
      </c>
      <c r="C8" s="7" t="s">
        <v>22</v>
      </c>
      <c r="D8" s="7" t="s">
        <v>23</v>
      </c>
      <c r="E8" s="7" t="s">
        <v>58</v>
      </c>
      <c r="F8" s="7">
        <v>21.7</v>
      </c>
      <c r="G8" s="7">
        <v>14</v>
      </c>
      <c r="H8" s="20">
        <v>15</v>
      </c>
      <c r="I8" s="20">
        <v>30</v>
      </c>
      <c r="J8" s="20">
        <v>25</v>
      </c>
      <c r="K8" s="20">
        <v>42.2</v>
      </c>
      <c r="L8" s="20">
        <v>17.200000000000003</v>
      </c>
      <c r="M8" s="20">
        <v>1.7857142857142858</v>
      </c>
      <c r="N8" s="20">
        <v>3.0142857142857147</v>
      </c>
      <c r="O8" s="20"/>
      <c r="P8" s="7"/>
      <c r="Q8" s="7"/>
      <c r="R8" s="7"/>
      <c r="S8" s="7"/>
      <c r="T8" s="7"/>
      <c r="U8" s="7"/>
      <c r="V8" s="13">
        <v>0</v>
      </c>
      <c r="W8" s="6"/>
      <c r="X8" s="6">
        <v>131.80000000000001</v>
      </c>
      <c r="Y8" s="6"/>
      <c r="Z8" s="12"/>
    </row>
    <row r="9" spans="1:26" x14ac:dyDescent="0.3">
      <c r="A9" s="10" t="s">
        <v>12</v>
      </c>
      <c r="B9" s="7">
        <v>5</v>
      </c>
      <c r="C9" s="7" t="s">
        <v>16</v>
      </c>
      <c r="D9" s="7" t="s">
        <v>18</v>
      </c>
      <c r="E9" s="7" t="s">
        <v>53</v>
      </c>
      <c r="F9" s="7">
        <v>19.2</v>
      </c>
      <c r="G9" s="7">
        <v>16</v>
      </c>
      <c r="H9" s="20">
        <v>20</v>
      </c>
      <c r="I9" s="20">
        <v>35</v>
      </c>
      <c r="J9" s="20">
        <v>25</v>
      </c>
      <c r="K9" s="20">
        <v>26.4</v>
      </c>
      <c r="L9" s="20">
        <v>1.3999999999999986</v>
      </c>
      <c r="M9" s="20">
        <v>1.5625</v>
      </c>
      <c r="N9" s="20">
        <v>1.65</v>
      </c>
      <c r="O9" s="20"/>
      <c r="P9" s="7"/>
      <c r="Q9" s="7"/>
      <c r="R9" s="7"/>
      <c r="S9" s="7"/>
      <c r="T9" s="7"/>
      <c r="U9" s="7"/>
      <c r="V9" s="13">
        <v>0</v>
      </c>
      <c r="W9" s="6"/>
      <c r="X9" s="6">
        <v>0</v>
      </c>
      <c r="Y9" s="6"/>
      <c r="Z9" s="12"/>
    </row>
    <row r="10" spans="1:26" x14ac:dyDescent="0.3">
      <c r="F10">
        <f t="shared" ref="F10:M10" si="0">SUM(F2:F9)</f>
        <v>233.99999999999997</v>
      </c>
      <c r="G10">
        <f t="shared" si="0"/>
        <v>200</v>
      </c>
      <c r="H10">
        <f t="shared" si="0"/>
        <v>205</v>
      </c>
      <c r="I10">
        <f t="shared" si="0"/>
        <v>350</v>
      </c>
      <c r="J10">
        <f t="shared" si="0"/>
        <v>280</v>
      </c>
      <c r="K10">
        <f t="shared" si="0"/>
        <v>247.4</v>
      </c>
      <c r="L10">
        <f t="shared" si="0"/>
        <v>-32.6</v>
      </c>
      <c r="M10">
        <f t="shared" si="0"/>
        <v>12.173117452722716</v>
      </c>
    </row>
    <row r="11" spans="1:26" x14ac:dyDescent="0.3">
      <c r="G11">
        <f>200-G10</f>
        <v>0</v>
      </c>
    </row>
    <row r="13" spans="1:26" x14ac:dyDescent="0.3">
      <c r="K13">
        <f t="shared" ref="K13:K20" si="1">IF(K2,K2,J2)</f>
        <v>46.9</v>
      </c>
    </row>
    <row r="14" spans="1:26" x14ac:dyDescent="0.3">
      <c r="K14">
        <f t="shared" si="1"/>
        <v>10</v>
      </c>
    </row>
    <row r="15" spans="1:26" x14ac:dyDescent="0.3">
      <c r="K15">
        <f t="shared" si="1"/>
        <v>13.4</v>
      </c>
    </row>
    <row r="16" spans="1:26" x14ac:dyDescent="0.3">
      <c r="K16">
        <f t="shared" si="1"/>
        <v>52.2</v>
      </c>
    </row>
    <row r="17" spans="10:13" x14ac:dyDescent="0.3">
      <c r="K17">
        <f t="shared" si="1"/>
        <v>18.8</v>
      </c>
    </row>
    <row r="18" spans="10:13" x14ac:dyDescent="0.3">
      <c r="K18">
        <f t="shared" si="1"/>
        <v>37.5</v>
      </c>
    </row>
    <row r="19" spans="10:13" x14ac:dyDescent="0.3">
      <c r="K19">
        <f t="shared" si="1"/>
        <v>42.2</v>
      </c>
    </row>
    <row r="20" spans="10:13" x14ac:dyDescent="0.3">
      <c r="K20">
        <f t="shared" si="1"/>
        <v>26.4</v>
      </c>
    </row>
    <row r="21" spans="10:13" x14ac:dyDescent="0.3">
      <c r="J21" t="s">
        <v>89</v>
      </c>
      <c r="K21">
        <f>SUM(K13:K20)</f>
        <v>247.4</v>
      </c>
      <c r="L21" t="s">
        <v>90</v>
      </c>
      <c r="M21">
        <v>258.8</v>
      </c>
    </row>
  </sheetData>
  <conditionalFormatting sqref="K6">
    <cfRule type="expression" dxfId="225" priority="88">
      <formula>L6:L26 &gt; 10</formula>
    </cfRule>
    <cfRule type="expression" dxfId="224" priority="89">
      <formula>L6:L26 &gt; 5</formula>
    </cfRule>
    <cfRule type="expression" dxfId="223" priority="90">
      <formula>L6:L26 &lt; -10</formula>
    </cfRule>
    <cfRule type="expression" dxfId="222" priority="91">
      <formula>L6:L26 &lt; -5</formula>
    </cfRule>
  </conditionalFormatting>
  <conditionalFormatting sqref="N6">
    <cfRule type="expression" dxfId="221" priority="86">
      <formula>N6:N33 &gt; 3</formula>
    </cfRule>
    <cfRule type="expression" dxfId="220" priority="87">
      <formula>N6:N33&gt;1.5</formula>
    </cfRule>
  </conditionalFormatting>
  <conditionalFormatting sqref="N6">
    <cfRule type="expression" dxfId="219" priority="83">
      <formula>K6:K45&gt;60</formula>
    </cfRule>
    <cfRule type="expression" dxfId="218" priority="84">
      <formula>N6:N32 &gt; 3</formula>
    </cfRule>
    <cfRule type="expression" dxfId="217" priority="85">
      <formula>N6:N32&gt;1.5</formula>
    </cfRule>
  </conditionalFormatting>
  <conditionalFormatting sqref="L6">
    <cfRule type="expression" dxfId="216" priority="92">
      <formula>K6:K47&lt;H6:H47</formula>
    </cfRule>
    <cfRule type="expression" dxfId="215" priority="93">
      <formula>K6:K47&gt;I6:I47</formula>
    </cfRule>
  </conditionalFormatting>
  <conditionalFormatting sqref="K9">
    <cfRule type="expression" dxfId="214" priority="77">
      <formula>L9:L29 &gt; 10</formula>
    </cfRule>
    <cfRule type="expression" dxfId="213" priority="78">
      <formula>L9:L29 &gt; 5</formula>
    </cfRule>
    <cfRule type="expression" dxfId="212" priority="79">
      <formula>L9:L29 &lt; -10</formula>
    </cfRule>
    <cfRule type="expression" dxfId="211" priority="80">
      <formula>L9:L29 &lt; -5</formula>
    </cfRule>
  </conditionalFormatting>
  <conditionalFormatting sqref="L9">
    <cfRule type="expression" dxfId="210" priority="81">
      <formula>K9:K50&lt;H9:H50</formula>
    </cfRule>
    <cfRule type="expression" dxfId="209" priority="82">
      <formula>K9:K50&gt;I9:I50</formula>
    </cfRule>
  </conditionalFormatting>
  <conditionalFormatting sqref="N9">
    <cfRule type="expression" dxfId="208" priority="74">
      <formula>N9:N36 &gt; 3</formula>
    </cfRule>
    <cfRule type="expression" dxfId="207" priority="75">
      <formula>N9:N36&gt;1.5</formula>
    </cfRule>
  </conditionalFormatting>
  <conditionalFormatting sqref="N9">
    <cfRule type="expression" dxfId="206" priority="72">
      <formula>N9:N35 &gt; 3</formula>
    </cfRule>
    <cfRule type="expression" dxfId="205" priority="73">
      <formula>N9:N35&gt;1.5</formula>
    </cfRule>
    <cfRule type="expression" dxfId="204" priority="76">
      <formula>K9:K47&gt;60</formula>
    </cfRule>
  </conditionalFormatting>
  <conditionalFormatting sqref="N3">
    <cfRule type="expression" dxfId="203" priority="61">
      <formula>N3:N29 &gt; 3</formula>
    </cfRule>
    <cfRule type="expression" dxfId="202" priority="62">
      <formula>N3:N29&gt;1.5</formula>
    </cfRule>
  </conditionalFormatting>
  <conditionalFormatting sqref="K3">
    <cfRule type="expression" dxfId="201" priority="66">
      <formula>L3:L23 &gt; 10</formula>
    </cfRule>
    <cfRule type="expression" dxfId="200" priority="67">
      <formula>L3:L23 &gt; 5</formula>
    </cfRule>
    <cfRule type="expression" dxfId="199" priority="68">
      <formula>L3:L23 &lt; -10</formula>
    </cfRule>
    <cfRule type="expression" dxfId="198" priority="69">
      <formula>L3:L23 &lt; -5</formula>
    </cfRule>
  </conditionalFormatting>
  <conditionalFormatting sqref="L3">
    <cfRule type="expression" dxfId="197" priority="70">
      <formula>K3:K44&lt;H3:H44</formula>
    </cfRule>
    <cfRule type="expression" dxfId="196" priority="71">
      <formula>K3:K44&gt;I3:I44</formula>
    </cfRule>
  </conditionalFormatting>
  <conditionalFormatting sqref="N3">
    <cfRule type="expression" dxfId="195" priority="63">
      <formula>K3:K41&gt;60</formula>
    </cfRule>
    <cfRule type="expression" dxfId="194" priority="64">
      <formula>N3:N28 &gt; 3</formula>
    </cfRule>
    <cfRule type="expression" dxfId="193" priority="65">
      <formula>N3:N28&gt;1.5</formula>
    </cfRule>
  </conditionalFormatting>
  <conditionalFormatting sqref="L8">
    <cfRule type="expression" dxfId="192" priority="52">
      <formula>K8:K49&lt;H8:H49</formula>
    </cfRule>
    <cfRule type="expression" dxfId="191" priority="53">
      <formula>K8:K49&gt;I8:I49</formula>
    </cfRule>
  </conditionalFormatting>
  <conditionalFormatting sqref="N8">
    <cfRule type="expression" dxfId="190" priority="50">
      <formula>N8:N34 &gt; 3</formula>
    </cfRule>
    <cfRule type="expression" dxfId="189" priority="51">
      <formula>N8:N34&gt;1.5</formula>
    </cfRule>
  </conditionalFormatting>
  <conditionalFormatting sqref="K8">
    <cfRule type="expression" dxfId="188" priority="54">
      <formula>L8:L27 &gt; 10</formula>
    </cfRule>
    <cfRule type="expression" dxfId="187" priority="55">
      <formula>L8:L27 &gt; 5</formula>
    </cfRule>
    <cfRule type="expression" dxfId="186" priority="56">
      <formula>L8:L27 &lt; -10</formula>
    </cfRule>
    <cfRule type="expression" dxfId="185" priority="57">
      <formula>L8:L27 &lt; -5</formula>
    </cfRule>
  </conditionalFormatting>
  <conditionalFormatting sqref="N8">
    <cfRule type="expression" dxfId="184" priority="58">
      <formula>N8:N33 &gt; 3</formula>
    </cfRule>
    <cfRule type="expression" dxfId="183" priority="59">
      <formula>N8:N33&gt;1.5</formula>
    </cfRule>
    <cfRule type="expression" dxfId="182" priority="60">
      <formula>K8:K45&gt;60</formula>
    </cfRule>
  </conditionalFormatting>
  <conditionalFormatting sqref="K2">
    <cfRule type="expression" dxfId="181" priority="39">
      <formula>L2:L22 &gt; 10</formula>
    </cfRule>
    <cfRule type="expression" dxfId="180" priority="40">
      <formula>L2:L22 &gt; 5</formula>
    </cfRule>
    <cfRule type="expression" dxfId="179" priority="41">
      <formula>L2:L22 &lt; -10</formula>
    </cfRule>
    <cfRule type="expression" dxfId="178" priority="42">
      <formula>L2:L22 &lt; -5</formula>
    </cfRule>
  </conditionalFormatting>
  <conditionalFormatting sqref="N2">
    <cfRule type="expression" dxfId="177" priority="43">
      <formula>N2:N30 &gt; 3</formula>
    </cfRule>
    <cfRule type="expression" dxfId="176" priority="44">
      <formula>N2:N30&gt;1.5</formula>
    </cfRule>
  </conditionalFormatting>
  <conditionalFormatting sqref="N2">
    <cfRule type="expression" dxfId="175" priority="45">
      <formula>K2:K42&gt;60</formula>
    </cfRule>
    <cfRule type="expression" dxfId="174" priority="46">
      <formula>N2:N29 &gt; 3</formula>
    </cfRule>
    <cfRule type="expression" dxfId="173" priority="47">
      <formula>N2:N29&gt;1.5</formula>
    </cfRule>
  </conditionalFormatting>
  <conditionalFormatting sqref="L2">
    <cfRule type="expression" dxfId="172" priority="48">
      <formula>K2:K43&lt;H2:H43</formula>
    </cfRule>
    <cfRule type="expression" dxfId="171" priority="49">
      <formula>K2:K43&gt;I2:I43</formula>
    </cfRule>
  </conditionalFormatting>
  <conditionalFormatting sqref="K7">
    <cfRule type="expression" dxfId="170" priority="30">
      <formula>L7:L27 &gt; 10</formula>
    </cfRule>
    <cfRule type="expression" dxfId="169" priority="31">
      <formula>L7:L27 &gt; 5</formula>
    </cfRule>
    <cfRule type="expression" dxfId="168" priority="32">
      <formula>L7:L27 &lt; -10</formula>
    </cfRule>
    <cfRule type="expression" dxfId="167" priority="33">
      <formula>L7:L27 &lt; -5</formula>
    </cfRule>
  </conditionalFormatting>
  <conditionalFormatting sqref="L7">
    <cfRule type="expression" dxfId="166" priority="34">
      <formula>K7:K48&lt;H7:H48</formula>
    </cfRule>
    <cfRule type="expression" dxfId="165" priority="35">
      <formula>K7:K48&gt;I7:I48</formula>
    </cfRule>
  </conditionalFormatting>
  <conditionalFormatting sqref="N7">
    <cfRule type="expression" dxfId="164" priority="28">
      <formula>N7:N33 &gt; 3</formula>
    </cfRule>
    <cfRule type="expression" dxfId="163" priority="29">
      <formula>N7:N33&gt;1.5</formula>
    </cfRule>
  </conditionalFormatting>
  <conditionalFormatting sqref="N7">
    <cfRule type="expression" dxfId="162" priority="36">
      <formula>N7:N33 &gt; 3</formula>
    </cfRule>
    <cfRule type="expression" dxfId="161" priority="37">
      <formula>N7:N33&gt;1.5</formula>
    </cfRule>
    <cfRule type="expression" dxfId="160" priority="38">
      <formula>K7:K44&gt;60</formula>
    </cfRule>
  </conditionalFormatting>
  <conditionalFormatting sqref="K5">
    <cfRule type="expression" dxfId="159" priority="16">
      <formula>L5:L25 &gt; 10</formula>
    </cfRule>
    <cfRule type="expression" dxfId="158" priority="17">
      <formula>L5:L25 &gt; 5</formula>
    </cfRule>
    <cfRule type="expression" dxfId="157" priority="18">
      <formula>L5:L25 &lt; -10</formula>
    </cfRule>
    <cfRule type="expression" dxfId="156" priority="19">
      <formula>L5:L25 &lt; -5</formula>
    </cfRule>
  </conditionalFormatting>
  <conditionalFormatting sqref="N5">
    <cfRule type="expression" dxfId="155" priority="14">
      <formula>N5:N32 &gt; 3</formula>
    </cfRule>
    <cfRule type="expression" dxfId="154" priority="15">
      <formula>N5:N32&gt;1.5</formula>
    </cfRule>
  </conditionalFormatting>
  <conditionalFormatting sqref="L5">
    <cfRule type="expression" dxfId="153" priority="20">
      <formula>K5:K46&lt;H5:H46</formula>
    </cfRule>
    <cfRule type="expression" dxfId="152" priority="21">
      <formula>K5:K46&gt;I5:I46</formula>
    </cfRule>
  </conditionalFormatting>
  <conditionalFormatting sqref="N5">
    <cfRule type="expression" dxfId="151" priority="12">
      <formula>N5:N32 &gt; 3</formula>
    </cfRule>
    <cfRule type="expression" dxfId="150" priority="13">
      <formula>N5:N32&gt;1.5</formula>
    </cfRule>
  </conditionalFormatting>
  <conditionalFormatting sqref="N5">
    <cfRule type="expression" dxfId="149" priority="22">
      <formula>K5:K43&gt;60</formula>
    </cfRule>
    <cfRule type="expression" dxfId="148" priority="23">
      <formula>N5:N31 &gt; 3</formula>
    </cfRule>
    <cfRule type="expression" dxfId="147" priority="24">
      <formula>N5:N31&gt;1.5</formula>
    </cfRule>
  </conditionalFormatting>
  <conditionalFormatting sqref="N5">
    <cfRule type="expression" dxfId="146" priority="25">
      <formula>N5:N31 &gt; 3</formula>
    </cfRule>
    <cfRule type="expression" dxfId="145" priority="26">
      <formula>N5:N31&gt;1.5</formula>
    </cfRule>
    <cfRule type="expression" dxfId="144" priority="27">
      <formula>K5:K42&gt;60</formula>
    </cfRule>
  </conditionalFormatting>
  <conditionalFormatting sqref="K4">
    <cfRule type="expression" dxfId="143" priority="6">
      <formula>L4:L24 &gt; 10</formula>
    </cfRule>
    <cfRule type="expression" dxfId="142" priority="7">
      <formula>L4:L24 &gt; 5</formula>
    </cfRule>
    <cfRule type="expression" dxfId="141" priority="8">
      <formula>L4:L24 &lt; -10</formula>
    </cfRule>
    <cfRule type="expression" dxfId="140" priority="9">
      <formula>L4:L24 &lt; -5</formula>
    </cfRule>
  </conditionalFormatting>
  <conditionalFormatting sqref="L4">
    <cfRule type="expression" dxfId="139" priority="10">
      <formula>K4:K45&lt;H4:H45</formula>
    </cfRule>
    <cfRule type="expression" dxfId="138" priority="11">
      <formula>K4:K45&gt;I4:I45</formula>
    </cfRule>
  </conditionalFormatting>
  <conditionalFormatting sqref="N4">
    <cfRule type="expression" dxfId="137" priority="1">
      <formula>N4:N30 &gt; 3</formula>
    </cfRule>
    <cfRule type="expression" dxfId="136" priority="2">
      <formula>N4:N30&gt;1.5</formula>
    </cfRule>
  </conditionalFormatting>
  <conditionalFormatting sqref="N4">
    <cfRule type="expression" dxfId="135" priority="3">
      <formula>K4:K42&gt;60</formula>
    </cfRule>
    <cfRule type="expression" dxfId="134" priority="4">
      <formula>N4:N29 &gt; 3</formula>
    </cfRule>
    <cfRule type="expression" dxfId="133" priority="5">
      <formula>N4:N29&gt;1.5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602-CFCF-4313-821E-5A62787BEB96}">
  <dimension ref="A1:AE23"/>
  <sheetViews>
    <sheetView workbookViewId="0">
      <selection activeCell="I31" sqref="I31"/>
    </sheetView>
    <sheetView workbookViewId="1"/>
  </sheetViews>
  <sheetFormatPr defaultRowHeight="14.4" x14ac:dyDescent="0.3"/>
  <sheetData>
    <row r="1" spans="1:31" x14ac:dyDescent="0.3">
      <c r="A1">
        <v>60</v>
      </c>
      <c r="B1">
        <v>2</v>
      </c>
      <c r="C1">
        <f>A1*B1</f>
        <v>120</v>
      </c>
      <c r="L1" t="s">
        <v>7</v>
      </c>
      <c r="M1" t="s">
        <v>8</v>
      </c>
      <c r="N1" t="s">
        <v>86</v>
      </c>
      <c r="Q1" t="s">
        <v>7</v>
      </c>
      <c r="R1" t="s">
        <v>8</v>
      </c>
      <c r="S1" t="s">
        <v>86</v>
      </c>
      <c r="X1" t="s">
        <v>7</v>
      </c>
      <c r="Y1" t="s">
        <v>8</v>
      </c>
      <c r="Z1" t="s">
        <v>86</v>
      </c>
      <c r="AC1" t="s">
        <v>7</v>
      </c>
      <c r="AD1" t="s">
        <v>8</v>
      </c>
      <c r="AE1" t="s">
        <v>86</v>
      </c>
    </row>
    <row r="2" spans="1:31" x14ac:dyDescent="0.3">
      <c r="A2">
        <v>60</v>
      </c>
      <c r="B2">
        <v>1.5</v>
      </c>
      <c r="C2">
        <f>A2*B2</f>
        <v>90</v>
      </c>
      <c r="E2" t="s">
        <v>87</v>
      </c>
      <c r="I2" s="6" t="s">
        <v>35</v>
      </c>
      <c r="J2" s="6">
        <v>36.1</v>
      </c>
      <c r="K2" s="6">
        <v>33</v>
      </c>
      <c r="L2" s="21">
        <v>30</v>
      </c>
      <c r="M2" s="21">
        <v>50</v>
      </c>
      <c r="N2" s="21">
        <v>40</v>
      </c>
      <c r="O2" s="27"/>
      <c r="P2">
        <v>2</v>
      </c>
      <c r="Q2">
        <f t="shared" ref="Q2:S6" si="0">L2*$P2</f>
        <v>60</v>
      </c>
      <c r="R2">
        <f t="shared" si="0"/>
        <v>100</v>
      </c>
      <c r="S2">
        <f t="shared" si="0"/>
        <v>80</v>
      </c>
      <c r="U2" s="6" t="s">
        <v>26</v>
      </c>
      <c r="V2" s="6">
        <v>45.1</v>
      </c>
      <c r="W2" s="6">
        <v>44</v>
      </c>
      <c r="X2" s="19">
        <v>45</v>
      </c>
      <c r="Y2" s="19">
        <v>60</v>
      </c>
      <c r="Z2" s="19">
        <v>55</v>
      </c>
      <c r="AA2" s="25"/>
      <c r="AB2">
        <v>2</v>
      </c>
      <c r="AC2">
        <f t="shared" ref="AC2:AE6" si="1">X2*$AB2</f>
        <v>90</v>
      </c>
      <c r="AD2">
        <f t="shared" si="1"/>
        <v>120</v>
      </c>
      <c r="AE2">
        <f t="shared" si="1"/>
        <v>110</v>
      </c>
    </row>
    <row r="3" spans="1:31" x14ac:dyDescent="0.3">
      <c r="A3">
        <v>45</v>
      </c>
      <c r="B3">
        <v>1.2</v>
      </c>
      <c r="C3">
        <f>A3*B3</f>
        <v>54</v>
      </c>
      <c r="E3" t="s">
        <v>88</v>
      </c>
      <c r="I3" s="6" t="s">
        <v>39</v>
      </c>
      <c r="J3" s="6">
        <v>32.799999999999997</v>
      </c>
      <c r="K3" s="6">
        <v>28</v>
      </c>
      <c r="L3" s="19">
        <v>30</v>
      </c>
      <c r="M3" s="19">
        <v>50</v>
      </c>
      <c r="N3" s="19">
        <v>40</v>
      </c>
      <c r="O3" s="25"/>
      <c r="P3">
        <v>1.5</v>
      </c>
      <c r="Q3">
        <f t="shared" si="0"/>
        <v>45</v>
      </c>
      <c r="R3">
        <f t="shared" si="0"/>
        <v>75</v>
      </c>
      <c r="S3">
        <f t="shared" si="0"/>
        <v>60</v>
      </c>
      <c r="U3" s="7" t="s">
        <v>25</v>
      </c>
      <c r="V3" s="7">
        <v>50.8</v>
      </c>
      <c r="W3" s="7">
        <v>50</v>
      </c>
      <c r="X3" s="20">
        <v>40</v>
      </c>
      <c r="Y3" s="20">
        <v>65</v>
      </c>
      <c r="Z3" s="20">
        <v>50</v>
      </c>
      <c r="AA3" s="26"/>
      <c r="AB3">
        <v>1.5</v>
      </c>
      <c r="AC3">
        <f t="shared" si="1"/>
        <v>60</v>
      </c>
      <c r="AD3">
        <f t="shared" si="1"/>
        <v>97.5</v>
      </c>
      <c r="AE3">
        <f t="shared" si="1"/>
        <v>75</v>
      </c>
    </row>
    <row r="4" spans="1:31" x14ac:dyDescent="0.3">
      <c r="A4">
        <v>27.5</v>
      </c>
      <c r="B4">
        <v>1</v>
      </c>
      <c r="C4">
        <f>A4*B4</f>
        <v>27.5</v>
      </c>
      <c r="I4" s="7" t="s">
        <v>42</v>
      </c>
      <c r="J4" s="7">
        <v>27.9</v>
      </c>
      <c r="K4" s="7">
        <v>24</v>
      </c>
      <c r="L4" s="22">
        <v>25</v>
      </c>
      <c r="M4" s="22">
        <v>50</v>
      </c>
      <c r="N4" s="22">
        <v>32.5</v>
      </c>
      <c r="O4" s="28"/>
      <c r="P4">
        <v>1.2</v>
      </c>
      <c r="Q4">
        <f t="shared" si="0"/>
        <v>30</v>
      </c>
      <c r="R4">
        <f t="shared" si="0"/>
        <v>60</v>
      </c>
      <c r="S4">
        <f t="shared" si="0"/>
        <v>39</v>
      </c>
      <c r="U4" s="6" t="s">
        <v>31</v>
      </c>
      <c r="V4" s="6">
        <v>40.6</v>
      </c>
      <c r="W4" s="6">
        <v>38</v>
      </c>
      <c r="X4" s="19">
        <v>35</v>
      </c>
      <c r="Y4" s="19">
        <v>50</v>
      </c>
      <c r="Z4" s="19">
        <v>45</v>
      </c>
      <c r="AA4" s="25"/>
      <c r="AB4">
        <v>1.2</v>
      </c>
      <c r="AC4">
        <f t="shared" si="1"/>
        <v>42</v>
      </c>
      <c r="AD4">
        <f t="shared" si="1"/>
        <v>60</v>
      </c>
      <c r="AE4">
        <f t="shared" si="1"/>
        <v>54</v>
      </c>
    </row>
    <row r="5" spans="1:31" x14ac:dyDescent="0.3">
      <c r="A5">
        <v>20</v>
      </c>
      <c r="B5">
        <v>1</v>
      </c>
      <c r="C5">
        <f>A5*B5</f>
        <v>20</v>
      </c>
      <c r="I5" s="6" t="s">
        <v>45</v>
      </c>
      <c r="J5" s="6">
        <v>29.9</v>
      </c>
      <c r="K5" s="6">
        <v>23</v>
      </c>
      <c r="L5" s="19">
        <v>25</v>
      </c>
      <c r="M5" s="19">
        <v>40</v>
      </c>
      <c r="N5" s="19">
        <v>32.5</v>
      </c>
      <c r="O5" s="25"/>
      <c r="P5">
        <v>1</v>
      </c>
      <c r="Q5">
        <f t="shared" si="0"/>
        <v>25</v>
      </c>
      <c r="R5">
        <f t="shared" si="0"/>
        <v>40</v>
      </c>
      <c r="S5">
        <f t="shared" si="0"/>
        <v>32.5</v>
      </c>
      <c r="U5" s="7" t="s">
        <v>60</v>
      </c>
      <c r="V5" s="7">
        <v>16.399999999999999</v>
      </c>
      <c r="W5" s="7">
        <v>12</v>
      </c>
      <c r="X5" s="20">
        <v>15</v>
      </c>
      <c r="Y5" s="20">
        <v>35</v>
      </c>
      <c r="Z5" s="20">
        <v>25</v>
      </c>
      <c r="AA5" s="26"/>
      <c r="AB5">
        <v>1</v>
      </c>
      <c r="AC5">
        <f t="shared" si="1"/>
        <v>15</v>
      </c>
      <c r="AD5">
        <f t="shared" si="1"/>
        <v>35</v>
      </c>
      <c r="AE5">
        <f t="shared" si="1"/>
        <v>25</v>
      </c>
    </row>
    <row r="6" spans="1:31" x14ac:dyDescent="0.3">
      <c r="C6">
        <f>SUM(C1:C5)</f>
        <v>311.5</v>
      </c>
      <c r="I6" s="6" t="s">
        <v>48</v>
      </c>
      <c r="J6" s="6">
        <v>28</v>
      </c>
      <c r="K6" s="6">
        <v>20</v>
      </c>
      <c r="L6" s="19">
        <v>20</v>
      </c>
      <c r="M6" s="19">
        <v>30</v>
      </c>
      <c r="N6" s="19">
        <v>25</v>
      </c>
      <c r="O6" s="25"/>
      <c r="P6">
        <v>1</v>
      </c>
      <c r="Q6">
        <f t="shared" si="0"/>
        <v>20</v>
      </c>
      <c r="R6">
        <f t="shared" si="0"/>
        <v>30</v>
      </c>
      <c r="S6">
        <f t="shared" si="0"/>
        <v>25</v>
      </c>
      <c r="U6" s="6" t="s">
        <v>62</v>
      </c>
      <c r="V6" s="6">
        <v>21.1</v>
      </c>
      <c r="W6" s="6">
        <v>12</v>
      </c>
      <c r="X6" s="19">
        <v>15</v>
      </c>
      <c r="Y6" s="19">
        <v>30</v>
      </c>
      <c r="Z6" s="19">
        <v>22.5</v>
      </c>
      <c r="AA6" s="25"/>
      <c r="AB6">
        <v>1</v>
      </c>
      <c r="AC6">
        <f t="shared" si="1"/>
        <v>15</v>
      </c>
      <c r="AD6">
        <f t="shared" si="1"/>
        <v>30</v>
      </c>
      <c r="AE6">
        <f t="shared" si="1"/>
        <v>22.5</v>
      </c>
    </row>
    <row r="7" spans="1:31" x14ac:dyDescent="0.3">
      <c r="K7">
        <f t="shared" ref="K7:P7" si="2">SUM(K2:K6)</f>
        <v>128</v>
      </c>
      <c r="L7">
        <f t="shared" si="2"/>
        <v>130</v>
      </c>
      <c r="M7">
        <f t="shared" si="2"/>
        <v>220</v>
      </c>
      <c r="N7">
        <f t="shared" si="2"/>
        <v>170</v>
      </c>
      <c r="P7">
        <f t="shared" si="2"/>
        <v>6.7</v>
      </c>
      <c r="Q7">
        <f>SUM(Q2:Q6)</f>
        <v>180</v>
      </c>
      <c r="R7">
        <f t="shared" ref="R7:S7" si="3">SUM(R2:R6)</f>
        <v>305</v>
      </c>
      <c r="S7">
        <f t="shared" si="3"/>
        <v>236.5</v>
      </c>
      <c r="W7">
        <f>SUM(W2:W6)</f>
        <v>156</v>
      </c>
      <c r="X7">
        <f>SUM(X2:X6)</f>
        <v>150</v>
      </c>
      <c r="Y7">
        <f>SUM(Y2:Y6)</f>
        <v>240</v>
      </c>
      <c r="Z7">
        <f>SUM(Z2:Z6)</f>
        <v>197.5</v>
      </c>
      <c r="AB7">
        <f>SUM(AB2:AB6)</f>
        <v>6.7</v>
      </c>
      <c r="AC7">
        <f>SUM(AC2:AC6)</f>
        <v>222</v>
      </c>
      <c r="AD7">
        <f>SUM(AD2:AD6)</f>
        <v>342.5</v>
      </c>
      <c r="AE7">
        <f>SUM(AE2:AE6)</f>
        <v>286.5</v>
      </c>
    </row>
    <row r="8" spans="1:31" x14ac:dyDescent="0.3">
      <c r="L8" s="19"/>
      <c r="M8" s="19"/>
    </row>
    <row r="9" spans="1:31" x14ac:dyDescent="0.3">
      <c r="A9">
        <v>60</v>
      </c>
      <c r="B9">
        <v>2</v>
      </c>
      <c r="C9">
        <f>A9*B9</f>
        <v>120</v>
      </c>
      <c r="I9" s="6" t="s">
        <v>30</v>
      </c>
      <c r="J9" s="6">
        <v>40.6</v>
      </c>
      <c r="K9" s="6">
        <v>38</v>
      </c>
      <c r="L9" s="19">
        <v>35</v>
      </c>
      <c r="M9" s="19">
        <v>60</v>
      </c>
      <c r="N9" s="19">
        <v>45</v>
      </c>
      <c r="O9" s="25"/>
      <c r="P9">
        <v>2</v>
      </c>
      <c r="Q9">
        <f t="shared" ref="Q9:S13" si="4">L9*$P9</f>
        <v>70</v>
      </c>
      <c r="R9">
        <f t="shared" si="4"/>
        <v>120</v>
      </c>
      <c r="S9">
        <f t="shared" si="4"/>
        <v>90</v>
      </c>
    </row>
    <row r="10" spans="1:31" x14ac:dyDescent="0.3">
      <c r="A10">
        <v>60</v>
      </c>
      <c r="B10">
        <v>1.5</v>
      </c>
      <c r="C10">
        <f>A10*B10</f>
        <v>90</v>
      </c>
      <c r="I10" s="6" t="s">
        <v>35</v>
      </c>
      <c r="J10" s="6">
        <v>36.1</v>
      </c>
      <c r="K10" s="6">
        <v>33</v>
      </c>
      <c r="L10" s="21">
        <v>30</v>
      </c>
      <c r="M10" s="21">
        <v>50</v>
      </c>
      <c r="N10" s="21">
        <v>40</v>
      </c>
      <c r="O10" s="27"/>
      <c r="P10">
        <v>1.5</v>
      </c>
      <c r="Q10">
        <f t="shared" si="4"/>
        <v>45</v>
      </c>
      <c r="R10">
        <f t="shared" si="4"/>
        <v>75</v>
      </c>
      <c r="S10">
        <f t="shared" si="4"/>
        <v>60</v>
      </c>
      <c r="X10" t="s">
        <v>7</v>
      </c>
      <c r="Y10" t="s">
        <v>8</v>
      </c>
      <c r="Z10" t="s">
        <v>86</v>
      </c>
      <c r="AC10" t="s">
        <v>7</v>
      </c>
      <c r="AD10" t="s">
        <v>8</v>
      </c>
      <c r="AE10" t="s">
        <v>86</v>
      </c>
    </row>
    <row r="11" spans="1:31" x14ac:dyDescent="0.3">
      <c r="A11">
        <v>35</v>
      </c>
      <c r="B11">
        <v>1.2</v>
      </c>
      <c r="C11">
        <f>A11*B11</f>
        <v>42</v>
      </c>
      <c r="I11" s="7" t="s">
        <v>39</v>
      </c>
      <c r="J11" s="7">
        <v>32.799999999999997</v>
      </c>
      <c r="K11" s="7">
        <v>28</v>
      </c>
      <c r="L11" s="20">
        <v>30</v>
      </c>
      <c r="M11" s="20">
        <v>50</v>
      </c>
      <c r="N11" s="20">
        <v>40</v>
      </c>
      <c r="O11" s="26"/>
      <c r="P11">
        <v>1.2</v>
      </c>
      <c r="Q11">
        <f t="shared" si="4"/>
        <v>36</v>
      </c>
      <c r="R11">
        <f t="shared" si="4"/>
        <v>60</v>
      </c>
      <c r="S11">
        <f t="shared" si="4"/>
        <v>48</v>
      </c>
      <c r="U11" s="6" t="s">
        <v>26</v>
      </c>
      <c r="V11" s="6">
        <v>45.1</v>
      </c>
      <c r="W11" s="6">
        <v>44</v>
      </c>
      <c r="X11" s="19">
        <v>45</v>
      </c>
      <c r="Y11" s="19">
        <v>60</v>
      </c>
      <c r="Z11" s="19">
        <v>55</v>
      </c>
      <c r="AA11" s="25"/>
      <c r="AB11">
        <v>2</v>
      </c>
      <c r="AC11">
        <f t="shared" ref="AC11:AE15" si="5">X11*$AB11</f>
        <v>90</v>
      </c>
      <c r="AD11">
        <f t="shared" si="5"/>
        <v>120</v>
      </c>
      <c r="AE11">
        <f t="shared" si="5"/>
        <v>110</v>
      </c>
    </row>
    <row r="12" spans="1:31" x14ac:dyDescent="0.3">
      <c r="A12">
        <v>27.5</v>
      </c>
      <c r="B12">
        <v>1</v>
      </c>
      <c r="C12">
        <f>A12*B12</f>
        <v>27.5</v>
      </c>
      <c r="I12" s="6" t="s">
        <v>48</v>
      </c>
      <c r="J12" s="6">
        <v>28</v>
      </c>
      <c r="K12" s="6">
        <v>20</v>
      </c>
      <c r="L12" s="19">
        <v>20</v>
      </c>
      <c r="M12" s="19">
        <v>30</v>
      </c>
      <c r="N12" s="19">
        <v>25</v>
      </c>
      <c r="O12" s="25"/>
      <c r="P12">
        <v>1</v>
      </c>
      <c r="Q12">
        <f t="shared" si="4"/>
        <v>20</v>
      </c>
      <c r="R12">
        <f t="shared" si="4"/>
        <v>30</v>
      </c>
      <c r="S12">
        <f t="shared" si="4"/>
        <v>25</v>
      </c>
      <c r="U12" s="7" t="s">
        <v>25</v>
      </c>
      <c r="V12" s="7">
        <v>50.8</v>
      </c>
      <c r="W12" s="7">
        <v>50</v>
      </c>
      <c r="X12" s="20">
        <v>40</v>
      </c>
      <c r="Y12" s="20">
        <v>65</v>
      </c>
      <c r="Z12" s="20">
        <v>50</v>
      </c>
      <c r="AA12" s="26"/>
      <c r="AB12">
        <v>1.5</v>
      </c>
      <c r="AC12">
        <f t="shared" si="5"/>
        <v>60</v>
      </c>
      <c r="AD12">
        <f t="shared" si="5"/>
        <v>97.5</v>
      </c>
      <c r="AE12">
        <f t="shared" si="5"/>
        <v>75</v>
      </c>
    </row>
    <row r="13" spans="1:31" x14ac:dyDescent="0.3">
      <c r="A13">
        <v>25</v>
      </c>
      <c r="B13">
        <v>1</v>
      </c>
      <c r="C13">
        <f>A13*B13</f>
        <v>25</v>
      </c>
      <c r="I13" s="15" t="s">
        <v>66</v>
      </c>
      <c r="J13" s="15">
        <v>19.600000000000001</v>
      </c>
      <c r="K13" s="15">
        <v>10</v>
      </c>
      <c r="L13" s="15">
        <v>10</v>
      </c>
      <c r="M13" s="15">
        <v>25</v>
      </c>
      <c r="N13" s="15">
        <v>20</v>
      </c>
      <c r="O13" s="29"/>
      <c r="P13">
        <v>1</v>
      </c>
      <c r="Q13">
        <f t="shared" si="4"/>
        <v>10</v>
      </c>
      <c r="R13">
        <f t="shared" si="4"/>
        <v>25</v>
      </c>
      <c r="S13">
        <f t="shared" si="4"/>
        <v>20</v>
      </c>
      <c r="U13" s="6" t="s">
        <v>31</v>
      </c>
      <c r="V13" s="6">
        <v>40.6</v>
      </c>
      <c r="W13" s="6">
        <v>38</v>
      </c>
      <c r="X13" s="19">
        <v>35</v>
      </c>
      <c r="Y13" s="19">
        <v>50</v>
      </c>
      <c r="Z13" s="19">
        <v>45</v>
      </c>
      <c r="AA13" s="25"/>
      <c r="AB13">
        <v>1.2</v>
      </c>
      <c r="AC13">
        <f t="shared" si="5"/>
        <v>42</v>
      </c>
      <c r="AD13">
        <f t="shared" si="5"/>
        <v>60</v>
      </c>
      <c r="AE13">
        <f t="shared" si="5"/>
        <v>54</v>
      </c>
    </row>
    <row r="14" spans="1:31" x14ac:dyDescent="0.3">
      <c r="C14">
        <f>SUM(C9:C13)</f>
        <v>304.5</v>
      </c>
      <c r="K14">
        <f t="shared" ref="K14:P14" si="6">SUM(K9:K13)</f>
        <v>129</v>
      </c>
      <c r="L14">
        <f t="shared" si="6"/>
        <v>125</v>
      </c>
      <c r="M14">
        <f t="shared" si="6"/>
        <v>215</v>
      </c>
      <c r="N14">
        <f t="shared" si="6"/>
        <v>170</v>
      </c>
      <c r="P14">
        <f t="shared" si="6"/>
        <v>6.7</v>
      </c>
      <c r="Q14">
        <f>SUM(Q9:Q13)</f>
        <v>181</v>
      </c>
      <c r="R14">
        <f t="shared" ref="R14" si="7">SUM(R9:R13)</f>
        <v>310</v>
      </c>
      <c r="S14">
        <f t="shared" ref="S14" si="8">SUM(S9:S13)</f>
        <v>243</v>
      </c>
      <c r="U14" s="7" t="s">
        <v>54</v>
      </c>
      <c r="V14" s="7">
        <v>19.899999999999999</v>
      </c>
      <c r="W14" s="7">
        <v>15</v>
      </c>
      <c r="X14" s="20">
        <v>15</v>
      </c>
      <c r="Y14" s="20">
        <v>25</v>
      </c>
      <c r="Z14" s="20">
        <v>25</v>
      </c>
      <c r="AA14" s="26"/>
      <c r="AB14">
        <v>1</v>
      </c>
      <c r="AC14">
        <f t="shared" si="5"/>
        <v>15</v>
      </c>
      <c r="AD14">
        <f t="shared" si="5"/>
        <v>25</v>
      </c>
      <c r="AE14">
        <f t="shared" si="5"/>
        <v>25</v>
      </c>
    </row>
    <row r="15" spans="1:31" x14ac:dyDescent="0.3">
      <c r="U15" s="6" t="s">
        <v>62</v>
      </c>
      <c r="V15" s="6">
        <v>21.1</v>
      </c>
      <c r="W15" s="6">
        <v>12</v>
      </c>
      <c r="X15" s="19">
        <v>15</v>
      </c>
      <c r="Y15" s="19">
        <v>30</v>
      </c>
      <c r="Z15" s="19">
        <v>22.5</v>
      </c>
      <c r="AA15" s="25"/>
      <c r="AB15">
        <v>1</v>
      </c>
      <c r="AC15">
        <f t="shared" si="5"/>
        <v>15</v>
      </c>
      <c r="AD15">
        <f t="shared" si="5"/>
        <v>30</v>
      </c>
      <c r="AE15">
        <f t="shared" si="5"/>
        <v>22.5</v>
      </c>
    </row>
    <row r="16" spans="1:31" x14ac:dyDescent="0.3">
      <c r="I16" s="6" t="s">
        <v>30</v>
      </c>
      <c r="J16" s="6">
        <v>40.6</v>
      </c>
      <c r="K16" s="6">
        <v>38</v>
      </c>
      <c r="L16" s="19">
        <v>35</v>
      </c>
      <c r="M16" s="19">
        <v>60</v>
      </c>
      <c r="N16" s="19">
        <v>45</v>
      </c>
      <c r="O16" s="25"/>
      <c r="P16">
        <v>2</v>
      </c>
      <c r="Q16">
        <f>L16*$P16</f>
        <v>70</v>
      </c>
      <c r="R16">
        <f>M16*$P16</f>
        <v>120</v>
      </c>
      <c r="S16">
        <f>N16*$P16</f>
        <v>90</v>
      </c>
      <c r="W16">
        <f>SUM(W11:W15)</f>
        <v>159</v>
      </c>
      <c r="X16">
        <f>SUM(X11:X15)</f>
        <v>150</v>
      </c>
      <c r="Y16">
        <f>SUM(Y11:Y15)</f>
        <v>230</v>
      </c>
      <c r="Z16">
        <f>SUM(Z11:Z15)</f>
        <v>197.5</v>
      </c>
      <c r="AB16">
        <f>SUM(AB11:AB15)</f>
        <v>6.7</v>
      </c>
      <c r="AC16">
        <f>SUM(AC11:AC15)</f>
        <v>222</v>
      </c>
      <c r="AD16">
        <f>SUM(AD11:AD15)</f>
        <v>332.5</v>
      </c>
      <c r="AE16">
        <f>SUM(AE11:AE15)</f>
        <v>286.5</v>
      </c>
    </row>
    <row r="17" spans="9:31" x14ac:dyDescent="0.3">
      <c r="I17" s="6" t="s">
        <v>35</v>
      </c>
      <c r="J17" s="6">
        <v>36.1</v>
      </c>
      <c r="K17" s="6">
        <v>33</v>
      </c>
      <c r="L17" s="21">
        <v>30</v>
      </c>
      <c r="M17" s="21">
        <v>50</v>
      </c>
      <c r="N17" s="21">
        <v>40</v>
      </c>
      <c r="O17" s="27"/>
      <c r="P17">
        <v>1.5</v>
      </c>
      <c r="Q17">
        <f t="shared" ref="Q17:R20" si="9">L17*$P17</f>
        <v>45</v>
      </c>
      <c r="R17">
        <f t="shared" si="9"/>
        <v>75</v>
      </c>
      <c r="S17">
        <f t="shared" ref="S17:S20" si="10">N17*$P17</f>
        <v>60</v>
      </c>
    </row>
    <row r="18" spans="9:31" x14ac:dyDescent="0.3">
      <c r="I18" s="7" t="s">
        <v>33</v>
      </c>
      <c r="J18" s="7">
        <v>40.5</v>
      </c>
      <c r="K18" s="7">
        <v>34</v>
      </c>
      <c r="L18" s="20">
        <v>30</v>
      </c>
      <c r="M18" s="20">
        <v>45</v>
      </c>
      <c r="N18" s="20">
        <v>40</v>
      </c>
      <c r="O18" s="26"/>
      <c r="P18">
        <v>1.2</v>
      </c>
      <c r="Q18">
        <f t="shared" si="9"/>
        <v>36</v>
      </c>
      <c r="R18">
        <f t="shared" si="9"/>
        <v>54</v>
      </c>
      <c r="S18">
        <f t="shared" si="10"/>
        <v>48</v>
      </c>
      <c r="U18" s="6" t="s">
        <v>26</v>
      </c>
      <c r="V18" s="6">
        <v>45.1</v>
      </c>
      <c r="W18" s="6">
        <v>44</v>
      </c>
      <c r="X18" s="19">
        <v>45</v>
      </c>
      <c r="Y18" s="19">
        <v>60</v>
      </c>
      <c r="Z18" s="19">
        <v>55</v>
      </c>
      <c r="AA18" s="25"/>
      <c r="AB18">
        <v>2</v>
      </c>
      <c r="AC18">
        <f t="shared" ref="AC18:AE22" si="11">X18*$AB18</f>
        <v>90</v>
      </c>
      <c r="AD18">
        <f t="shared" si="11"/>
        <v>120</v>
      </c>
      <c r="AE18">
        <f t="shared" si="11"/>
        <v>110</v>
      </c>
    </row>
    <row r="19" spans="9:31" x14ac:dyDescent="0.3">
      <c r="I19" s="6" t="s">
        <v>58</v>
      </c>
      <c r="J19" s="6">
        <v>21.7</v>
      </c>
      <c r="K19" s="6">
        <v>14</v>
      </c>
      <c r="L19" s="19">
        <v>15</v>
      </c>
      <c r="M19" s="19">
        <v>30</v>
      </c>
      <c r="N19" s="19">
        <v>25</v>
      </c>
      <c r="O19" s="25"/>
      <c r="P19">
        <v>1</v>
      </c>
      <c r="Q19">
        <f t="shared" si="9"/>
        <v>15</v>
      </c>
      <c r="R19">
        <f t="shared" si="9"/>
        <v>30</v>
      </c>
      <c r="S19">
        <f t="shared" si="10"/>
        <v>25</v>
      </c>
      <c r="U19" s="7" t="s">
        <v>25</v>
      </c>
      <c r="V19" s="7">
        <v>50.8</v>
      </c>
      <c r="W19" s="7">
        <v>50</v>
      </c>
      <c r="X19" s="20">
        <v>40</v>
      </c>
      <c r="Y19" s="20">
        <v>65</v>
      </c>
      <c r="Z19" s="20">
        <v>50</v>
      </c>
      <c r="AA19" s="26"/>
      <c r="AB19">
        <v>1.5</v>
      </c>
      <c r="AC19">
        <f t="shared" si="11"/>
        <v>60</v>
      </c>
      <c r="AD19">
        <f t="shared" si="11"/>
        <v>97.5</v>
      </c>
      <c r="AE19">
        <f t="shared" si="11"/>
        <v>75</v>
      </c>
    </row>
    <row r="20" spans="9:31" x14ac:dyDescent="0.3">
      <c r="I20" s="15" t="s">
        <v>66</v>
      </c>
      <c r="J20" s="15">
        <v>19.600000000000001</v>
      </c>
      <c r="K20" s="15">
        <v>10</v>
      </c>
      <c r="L20" s="15">
        <v>10</v>
      </c>
      <c r="M20" s="15">
        <v>25</v>
      </c>
      <c r="N20" s="15">
        <v>20</v>
      </c>
      <c r="O20" s="29"/>
      <c r="P20">
        <v>1</v>
      </c>
      <c r="Q20">
        <f t="shared" si="9"/>
        <v>10</v>
      </c>
      <c r="R20">
        <f t="shared" si="9"/>
        <v>25</v>
      </c>
      <c r="S20">
        <f t="shared" si="10"/>
        <v>20</v>
      </c>
      <c r="U20" s="6" t="s">
        <v>31</v>
      </c>
      <c r="V20" s="6">
        <v>40.6</v>
      </c>
      <c r="W20" s="6">
        <v>38</v>
      </c>
      <c r="X20" s="19">
        <v>35</v>
      </c>
      <c r="Y20" s="19">
        <v>50</v>
      </c>
      <c r="Z20" s="19">
        <v>45</v>
      </c>
      <c r="AA20" s="25"/>
      <c r="AB20">
        <v>1.2</v>
      </c>
      <c r="AC20">
        <f t="shared" si="11"/>
        <v>42</v>
      </c>
      <c r="AD20">
        <f t="shared" si="11"/>
        <v>60</v>
      </c>
      <c r="AE20">
        <f t="shared" si="11"/>
        <v>54</v>
      </c>
    </row>
    <row r="21" spans="9:31" x14ac:dyDescent="0.3">
      <c r="K21">
        <f t="shared" ref="K21" si="12">SUM(K16:K20)</f>
        <v>129</v>
      </c>
      <c r="L21">
        <f t="shared" ref="L21" si="13">SUM(L16:L20)</f>
        <v>120</v>
      </c>
      <c r="M21">
        <f t="shared" ref="M21" si="14">SUM(M16:M20)</f>
        <v>210</v>
      </c>
      <c r="N21">
        <f t="shared" ref="N21" si="15">SUM(N16:N20)</f>
        <v>170</v>
      </c>
      <c r="P21">
        <f t="shared" ref="P21" si="16">SUM(P16:P20)</f>
        <v>6.7</v>
      </c>
      <c r="Q21">
        <f>SUM(Q16:Q20)</f>
        <v>176</v>
      </c>
      <c r="R21">
        <f t="shared" ref="R21" si="17">SUM(R16:R20)</f>
        <v>304</v>
      </c>
      <c r="S21">
        <f t="shared" ref="S21" si="18">SUM(S16:S20)</f>
        <v>243</v>
      </c>
      <c r="U21" s="7" t="s">
        <v>60</v>
      </c>
      <c r="V21" s="7">
        <v>16.399999999999999</v>
      </c>
      <c r="W21" s="7">
        <v>12</v>
      </c>
      <c r="X21" s="20">
        <v>15</v>
      </c>
      <c r="Y21" s="20">
        <v>35</v>
      </c>
      <c r="Z21" s="20">
        <v>25</v>
      </c>
      <c r="AA21" s="26"/>
      <c r="AB21">
        <v>1</v>
      </c>
      <c r="AC21">
        <f t="shared" si="11"/>
        <v>15</v>
      </c>
      <c r="AD21">
        <f t="shared" si="11"/>
        <v>35</v>
      </c>
      <c r="AE21">
        <f t="shared" si="11"/>
        <v>25</v>
      </c>
    </row>
    <row r="22" spans="9:31" x14ac:dyDescent="0.3">
      <c r="U22" s="7" t="s">
        <v>54</v>
      </c>
      <c r="V22" s="7">
        <v>19.899999999999999</v>
      </c>
      <c r="W22" s="7">
        <v>15</v>
      </c>
      <c r="X22" s="20">
        <v>15</v>
      </c>
      <c r="Y22" s="20">
        <v>25</v>
      </c>
      <c r="Z22" s="20">
        <v>25</v>
      </c>
      <c r="AA22" s="26"/>
      <c r="AB22">
        <v>1</v>
      </c>
      <c r="AC22">
        <f t="shared" si="11"/>
        <v>15</v>
      </c>
      <c r="AD22">
        <f t="shared" si="11"/>
        <v>25</v>
      </c>
      <c r="AE22">
        <f t="shared" si="11"/>
        <v>25</v>
      </c>
    </row>
    <row r="23" spans="9:31" x14ac:dyDescent="0.3">
      <c r="W23">
        <f>SUM(W18:W22)</f>
        <v>159</v>
      </c>
      <c r="X23">
        <f>SUM(X18:X22)</f>
        <v>150</v>
      </c>
      <c r="Y23">
        <f>SUM(Y18:Y22)</f>
        <v>235</v>
      </c>
      <c r="Z23">
        <f>SUM(Z18:Z22)</f>
        <v>200</v>
      </c>
      <c r="AB23">
        <f>SUM(AB18:AB22)</f>
        <v>6.7</v>
      </c>
      <c r="AC23">
        <f>SUM(AC18:AC22)</f>
        <v>222</v>
      </c>
      <c r="AD23">
        <f>SUM(AD18:AD22)</f>
        <v>337.5</v>
      </c>
      <c r="AE23">
        <f>SUM(AE18:AE22)</f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F5C7-3792-41AC-8DC3-7EC94D642D78}">
  <sheetPr>
    <tabColor theme="6" tint="0.79998168889431442"/>
  </sheetPr>
  <dimension ref="A1:Z21"/>
  <sheetViews>
    <sheetView workbookViewId="0">
      <selection activeCell="A2" sqref="A2"/>
    </sheetView>
    <sheetView workbookViewId="1">
      <selection activeCell="A2" sqref="A2:V2"/>
    </sheetView>
  </sheetViews>
  <sheetFormatPr defaultRowHeight="14.4" x14ac:dyDescent="0.3"/>
  <sheetData>
    <row r="1" spans="1:26" ht="15" thickBot="1" x14ac:dyDescent="0.3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69</v>
      </c>
      <c r="M1" s="5" t="s">
        <v>70</v>
      </c>
      <c r="N1" s="5" t="s">
        <v>71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11" t="s">
        <v>80</v>
      </c>
    </row>
    <row r="2" spans="1:26" ht="15" thickTop="1" x14ac:dyDescent="0.3">
      <c r="A2" s="9" t="s">
        <v>11</v>
      </c>
      <c r="B2" s="6">
        <v>1</v>
      </c>
      <c r="C2" s="6" t="s">
        <v>17</v>
      </c>
      <c r="D2" s="6" t="s">
        <v>19</v>
      </c>
      <c r="E2" s="6" t="s">
        <v>25</v>
      </c>
      <c r="F2" s="6">
        <v>50.8</v>
      </c>
      <c r="G2" s="6">
        <v>50</v>
      </c>
      <c r="H2" s="19">
        <v>40</v>
      </c>
      <c r="I2" s="19">
        <v>65</v>
      </c>
      <c r="J2" s="19">
        <v>50</v>
      </c>
      <c r="K2" s="19">
        <v>71.599999999999994</v>
      </c>
      <c r="L2" s="19">
        <v>21.599999999999994</v>
      </c>
      <c r="M2" s="19">
        <v>1</v>
      </c>
      <c r="N2" s="19">
        <v>1.4319999999999999</v>
      </c>
      <c r="O2" s="19"/>
      <c r="P2" s="6"/>
      <c r="Q2" s="6"/>
      <c r="R2" s="6"/>
      <c r="S2" s="6"/>
      <c r="T2" s="6"/>
      <c r="U2" s="6"/>
      <c r="V2" s="12">
        <v>0</v>
      </c>
      <c r="W2" s="19"/>
      <c r="X2" s="6"/>
      <c r="Y2" s="6"/>
      <c r="Z2" s="12"/>
    </row>
    <row r="3" spans="1:26" x14ac:dyDescent="0.3">
      <c r="A3" s="10" t="s">
        <v>15</v>
      </c>
      <c r="B3" s="7">
        <v>2</v>
      </c>
      <c r="C3" s="7" t="s">
        <v>23</v>
      </c>
      <c r="D3" s="7" t="s">
        <v>22</v>
      </c>
      <c r="E3" s="7" t="s">
        <v>91</v>
      </c>
      <c r="F3" s="7">
        <v>19.3</v>
      </c>
      <c r="G3" s="7">
        <v>10</v>
      </c>
      <c r="H3" s="20">
        <v>10</v>
      </c>
      <c r="I3" s="20">
        <v>25</v>
      </c>
      <c r="J3" s="20">
        <v>17.5</v>
      </c>
      <c r="K3" s="20">
        <v>5.6</v>
      </c>
      <c r="L3" s="20">
        <v>-22.5</v>
      </c>
      <c r="M3" s="20">
        <v>1.875</v>
      </c>
      <c r="N3" s="20">
        <v>0</v>
      </c>
      <c r="O3" s="20"/>
      <c r="P3" s="7">
        <v>12</v>
      </c>
      <c r="Q3" s="7">
        <v>1.3</v>
      </c>
      <c r="R3" s="7">
        <v>1</v>
      </c>
      <c r="S3" s="7">
        <v>1</v>
      </c>
      <c r="T3" s="7">
        <v>0</v>
      </c>
      <c r="U3" s="7">
        <v>1</v>
      </c>
      <c r="V3" s="13">
        <v>17.36</v>
      </c>
      <c r="W3" s="6"/>
      <c r="X3" s="6"/>
      <c r="Y3" s="6"/>
      <c r="Z3" s="12"/>
    </row>
    <row r="4" spans="1:26" x14ac:dyDescent="0.3">
      <c r="A4" s="9" t="s">
        <v>15</v>
      </c>
      <c r="B4" s="6">
        <v>2</v>
      </c>
      <c r="C4" s="6" t="s">
        <v>18</v>
      </c>
      <c r="D4" s="6" t="s">
        <v>16</v>
      </c>
      <c r="E4" s="6" t="s">
        <v>59</v>
      </c>
      <c r="F4" s="6">
        <v>21</v>
      </c>
      <c r="G4" s="6">
        <v>12</v>
      </c>
      <c r="H4" s="19">
        <v>15</v>
      </c>
      <c r="I4" s="19">
        <v>30</v>
      </c>
      <c r="J4" s="19">
        <v>22.5</v>
      </c>
      <c r="K4" s="19">
        <v>31</v>
      </c>
      <c r="L4" s="19">
        <v>8.5</v>
      </c>
      <c r="M4" s="19">
        <v>1.875</v>
      </c>
      <c r="N4" s="19">
        <v>2.5833333333333335</v>
      </c>
      <c r="O4" s="19"/>
      <c r="P4" s="6">
        <v>12</v>
      </c>
      <c r="Q4" s="6">
        <v>1.3</v>
      </c>
      <c r="R4" s="6">
        <v>1</v>
      </c>
      <c r="S4" s="6">
        <v>1</v>
      </c>
      <c r="T4" s="6">
        <v>0</v>
      </c>
      <c r="U4" s="6">
        <v>1</v>
      </c>
      <c r="V4" s="12">
        <v>17.36</v>
      </c>
      <c r="W4" s="7"/>
      <c r="X4" s="7">
        <v>0</v>
      </c>
      <c r="Y4" s="7"/>
      <c r="Z4" s="13"/>
    </row>
    <row r="5" spans="1:26" x14ac:dyDescent="0.3">
      <c r="A5" s="9" t="s">
        <v>13</v>
      </c>
      <c r="B5" s="6">
        <v>3</v>
      </c>
      <c r="C5" s="6" t="s">
        <v>18</v>
      </c>
      <c r="D5" s="6" t="s">
        <v>16</v>
      </c>
      <c r="E5" s="6" t="s">
        <v>56</v>
      </c>
      <c r="F5" s="6">
        <v>22.1</v>
      </c>
      <c r="G5" s="6">
        <v>15</v>
      </c>
      <c r="H5" s="19">
        <v>15</v>
      </c>
      <c r="I5" s="19">
        <v>30</v>
      </c>
      <c r="J5" s="19">
        <v>25</v>
      </c>
      <c r="K5" s="19">
        <v>18.8</v>
      </c>
      <c r="L5" s="19">
        <v>-6.1999999999999993</v>
      </c>
      <c r="M5" s="19">
        <v>1.6666666666666667</v>
      </c>
      <c r="N5" s="19">
        <v>1.2533333333333334</v>
      </c>
      <c r="O5" s="19"/>
      <c r="P5" s="6">
        <v>8</v>
      </c>
      <c r="Q5" s="6">
        <v>3.1</v>
      </c>
      <c r="R5" s="6">
        <v>1.2</v>
      </c>
      <c r="S5" s="6">
        <v>1</v>
      </c>
      <c r="T5" s="6">
        <v>0.8</v>
      </c>
      <c r="U5" s="6">
        <v>0.6</v>
      </c>
      <c r="V5" s="12">
        <v>18.68</v>
      </c>
      <c r="W5" s="6"/>
      <c r="X5" s="6">
        <v>0</v>
      </c>
      <c r="Y5" s="6"/>
      <c r="Z5" s="12"/>
    </row>
    <row r="6" spans="1:26" x14ac:dyDescent="0.3">
      <c r="A6" s="9" t="s">
        <v>13</v>
      </c>
      <c r="B6" s="6">
        <v>3</v>
      </c>
      <c r="C6" s="6" t="s">
        <v>20</v>
      </c>
      <c r="D6" s="6" t="s">
        <v>21</v>
      </c>
      <c r="E6" s="6" t="s">
        <v>43</v>
      </c>
      <c r="F6" s="6">
        <v>30</v>
      </c>
      <c r="G6" s="6">
        <v>24</v>
      </c>
      <c r="H6" s="19">
        <v>20</v>
      </c>
      <c r="I6" s="19">
        <v>40</v>
      </c>
      <c r="J6" s="19">
        <v>27.5</v>
      </c>
      <c r="K6" s="19">
        <v>34.9</v>
      </c>
      <c r="L6" s="19">
        <v>7.3999999999999986</v>
      </c>
      <c r="M6" s="19">
        <v>1.1458333333333333</v>
      </c>
      <c r="N6" s="19">
        <v>1.4541666666666666</v>
      </c>
      <c r="O6" s="19"/>
      <c r="P6" s="6"/>
      <c r="Q6" s="6"/>
      <c r="R6" s="6"/>
      <c r="S6" s="6"/>
      <c r="T6" s="6"/>
      <c r="U6" s="6"/>
      <c r="V6" s="12"/>
      <c r="W6" s="7"/>
      <c r="X6" s="7">
        <v>0</v>
      </c>
      <c r="Y6" s="7"/>
      <c r="Z6" s="13"/>
    </row>
    <row r="7" spans="1:26" x14ac:dyDescent="0.3">
      <c r="A7" s="9" t="s">
        <v>14</v>
      </c>
      <c r="B7" s="6">
        <v>4</v>
      </c>
      <c r="C7" s="6" t="s">
        <v>20</v>
      </c>
      <c r="D7" s="6" t="s">
        <v>21</v>
      </c>
      <c r="E7" s="6" t="s">
        <v>28</v>
      </c>
      <c r="F7" s="6">
        <v>44.9</v>
      </c>
      <c r="G7" s="6">
        <v>41</v>
      </c>
      <c r="H7" s="19">
        <v>30</v>
      </c>
      <c r="I7" s="19">
        <v>50</v>
      </c>
      <c r="J7" s="19">
        <v>40</v>
      </c>
      <c r="K7" s="19">
        <v>35.1</v>
      </c>
      <c r="L7" s="19">
        <v>-4.8999999999999986</v>
      </c>
      <c r="M7" s="19">
        <v>0.97560975609756095</v>
      </c>
      <c r="N7" s="19">
        <v>0.85609756097560974</v>
      </c>
      <c r="O7" s="19"/>
      <c r="P7" s="6"/>
      <c r="Q7" s="6"/>
      <c r="R7" s="6"/>
      <c r="S7" s="6"/>
      <c r="T7" s="6"/>
      <c r="U7" s="6"/>
      <c r="V7" s="12">
        <v>0</v>
      </c>
      <c r="W7" s="6"/>
      <c r="X7" s="6">
        <v>131.80000000000001</v>
      </c>
      <c r="Y7" s="6"/>
      <c r="Z7" s="12"/>
    </row>
    <row r="8" spans="1:26" x14ac:dyDescent="0.3">
      <c r="A8" s="9" t="s">
        <v>14</v>
      </c>
      <c r="B8" s="6">
        <v>4</v>
      </c>
      <c r="C8" s="6" t="s">
        <v>18</v>
      </c>
      <c r="D8" s="6" t="s">
        <v>16</v>
      </c>
      <c r="E8" s="6" t="s">
        <v>36</v>
      </c>
      <c r="F8" s="6">
        <v>36.700000000000003</v>
      </c>
      <c r="G8" s="6">
        <v>32</v>
      </c>
      <c r="H8" s="19">
        <v>25</v>
      </c>
      <c r="I8" s="19">
        <v>55</v>
      </c>
      <c r="J8" s="19">
        <v>45</v>
      </c>
      <c r="K8" s="19">
        <v>59.8</v>
      </c>
      <c r="L8" s="19">
        <v>14.799999999999997</v>
      </c>
      <c r="M8" s="19">
        <v>1.40625</v>
      </c>
      <c r="N8" s="19">
        <v>1.8687499999999999</v>
      </c>
      <c r="O8" s="19"/>
      <c r="P8" s="6">
        <v>20</v>
      </c>
      <c r="Q8" s="6">
        <v>7</v>
      </c>
      <c r="R8" s="6">
        <v>4</v>
      </c>
      <c r="S8" s="6">
        <v>1</v>
      </c>
      <c r="T8" s="6">
        <v>1</v>
      </c>
      <c r="U8" s="6">
        <v>2</v>
      </c>
      <c r="V8" s="12">
        <v>39.6</v>
      </c>
    </row>
    <row r="9" spans="1:26" x14ac:dyDescent="0.3">
      <c r="A9" s="10" t="s">
        <v>12</v>
      </c>
      <c r="B9" s="7">
        <v>5</v>
      </c>
      <c r="C9" s="7" t="s">
        <v>16</v>
      </c>
      <c r="D9" s="7" t="s">
        <v>18</v>
      </c>
      <c r="E9" s="7" t="s">
        <v>53</v>
      </c>
      <c r="F9" s="7">
        <v>19.2</v>
      </c>
      <c r="G9" s="7">
        <v>16</v>
      </c>
      <c r="H9" s="20">
        <v>20</v>
      </c>
      <c r="I9" s="20">
        <v>35</v>
      </c>
      <c r="J9" s="20">
        <v>25</v>
      </c>
      <c r="K9" s="20">
        <v>26.4</v>
      </c>
      <c r="L9" s="20">
        <v>1.3999999999999986</v>
      </c>
      <c r="M9" s="20">
        <v>1.5625</v>
      </c>
      <c r="N9" s="20">
        <v>1.65</v>
      </c>
      <c r="O9" s="20"/>
      <c r="P9" s="7"/>
      <c r="Q9" s="7"/>
      <c r="R9" s="7"/>
      <c r="S9" s="7"/>
      <c r="T9" s="7"/>
      <c r="U9" s="7"/>
      <c r="V9" s="13">
        <v>0</v>
      </c>
    </row>
    <row r="10" spans="1:26" x14ac:dyDescent="0.3">
      <c r="F10">
        <f>SUM(F2:F9)</f>
        <v>244</v>
      </c>
      <c r="G10">
        <f t="shared" ref="G10:M10" si="0">SUM(G2:G9)</f>
        <v>200</v>
      </c>
      <c r="H10">
        <f t="shared" si="0"/>
        <v>175</v>
      </c>
      <c r="I10">
        <f t="shared" si="0"/>
        <v>330</v>
      </c>
      <c r="J10">
        <f t="shared" si="0"/>
        <v>252.5</v>
      </c>
      <c r="K10">
        <f t="shared" si="0"/>
        <v>283.19999999999993</v>
      </c>
      <c r="L10">
        <f t="shared" si="0"/>
        <v>20.099999999999991</v>
      </c>
      <c r="M10">
        <f t="shared" si="0"/>
        <v>11.506859756097562</v>
      </c>
    </row>
    <row r="11" spans="1:26" x14ac:dyDescent="0.3">
      <c r="G11">
        <f>200-G10</f>
        <v>0</v>
      </c>
    </row>
    <row r="13" spans="1:26" x14ac:dyDescent="0.3">
      <c r="K13">
        <f t="shared" ref="K13:K20" si="1">IF(K2,K2,J2)</f>
        <v>71.599999999999994</v>
      </c>
    </row>
    <row r="14" spans="1:26" x14ac:dyDescent="0.3">
      <c r="K14">
        <f t="shared" si="1"/>
        <v>5.6</v>
      </c>
    </row>
    <row r="15" spans="1:26" x14ac:dyDescent="0.3">
      <c r="K15">
        <f t="shared" si="1"/>
        <v>31</v>
      </c>
    </row>
    <row r="16" spans="1:26" x14ac:dyDescent="0.3">
      <c r="K16">
        <f t="shared" si="1"/>
        <v>18.8</v>
      </c>
    </row>
    <row r="17" spans="10:13" x14ac:dyDescent="0.3">
      <c r="K17">
        <f t="shared" si="1"/>
        <v>34.9</v>
      </c>
    </row>
    <row r="18" spans="10:13" x14ac:dyDescent="0.3">
      <c r="K18">
        <f t="shared" si="1"/>
        <v>35.1</v>
      </c>
    </row>
    <row r="19" spans="10:13" x14ac:dyDescent="0.3">
      <c r="K19">
        <f t="shared" si="1"/>
        <v>59.8</v>
      </c>
    </row>
    <row r="20" spans="10:13" x14ac:dyDescent="0.3">
      <c r="K20">
        <f t="shared" si="1"/>
        <v>26.4</v>
      </c>
    </row>
    <row r="21" spans="10:13" x14ac:dyDescent="0.3">
      <c r="J21" t="s">
        <v>89</v>
      </c>
      <c r="K21">
        <f>SUM(K13:K20)</f>
        <v>283.19999999999993</v>
      </c>
      <c r="L21" t="s">
        <v>90</v>
      </c>
      <c r="M21">
        <v>275</v>
      </c>
    </row>
  </sheetData>
  <conditionalFormatting sqref="K4:K5">
    <cfRule type="expression" dxfId="132" priority="68">
      <formula>L4:L24 &gt; 10</formula>
    </cfRule>
    <cfRule type="expression" dxfId="131" priority="69">
      <formula>L4:L24 &gt; 5</formula>
    </cfRule>
    <cfRule type="expression" dxfId="130" priority="70">
      <formula>L4:L24 &lt; -10</formula>
    </cfRule>
    <cfRule type="expression" dxfId="129" priority="71">
      <formula>L4:L24 &lt; -5</formula>
    </cfRule>
  </conditionalFormatting>
  <conditionalFormatting sqref="L4:L5">
    <cfRule type="expression" dxfId="128" priority="72">
      <formula>K4:K45&lt;H4:H45</formula>
    </cfRule>
    <cfRule type="expression" dxfId="127" priority="73">
      <formula>K4:K45&gt;I4:I45</formula>
    </cfRule>
  </conditionalFormatting>
  <conditionalFormatting sqref="N4">
    <cfRule type="expression" dxfId="126" priority="65">
      <formula>K4:K43&gt;60</formula>
    </cfRule>
    <cfRule type="expression" dxfId="125" priority="66">
      <formula>N4:N31 &gt; 3</formula>
    </cfRule>
    <cfRule type="expression" dxfId="124" priority="67">
      <formula>N4:N31&gt;1.5</formula>
    </cfRule>
  </conditionalFormatting>
  <conditionalFormatting sqref="N4">
    <cfRule type="expression" dxfId="123" priority="63">
      <formula>N4:N32 &gt; 3</formula>
    </cfRule>
    <cfRule type="expression" dxfId="122" priority="64">
      <formula>N4:N32&gt;1.5</formula>
    </cfRule>
  </conditionalFormatting>
  <conditionalFormatting sqref="N5">
    <cfRule type="expression" dxfId="121" priority="61">
      <formula>N5:N32 &gt; 3</formula>
    </cfRule>
    <cfRule type="expression" dxfId="120" priority="62">
      <formula>N5:N32&gt;1.5</formula>
    </cfRule>
  </conditionalFormatting>
  <conditionalFormatting sqref="N5">
    <cfRule type="expression" dxfId="119" priority="58">
      <formula>K5:K44&gt;60</formula>
    </cfRule>
    <cfRule type="expression" dxfId="118" priority="59">
      <formula>N5:N31 &gt; 3</formula>
    </cfRule>
    <cfRule type="expression" dxfId="117" priority="60">
      <formula>N5:N31&gt;1.5</formula>
    </cfRule>
  </conditionalFormatting>
  <conditionalFormatting sqref="K8:K9">
    <cfRule type="expression" dxfId="116" priority="41">
      <formula>L8:L28 &gt; 10</formula>
    </cfRule>
    <cfRule type="expression" dxfId="115" priority="42">
      <formula>L8:L28 &gt; 5</formula>
    </cfRule>
    <cfRule type="expression" dxfId="114" priority="43">
      <formula>L8:L28 &lt; -10</formula>
    </cfRule>
    <cfRule type="expression" dxfId="113" priority="44">
      <formula>L8:L28 &lt; -5</formula>
    </cfRule>
  </conditionalFormatting>
  <conditionalFormatting sqref="L8:L9">
    <cfRule type="expression" dxfId="112" priority="45">
      <formula>K8:K49&lt;H8:H49</formula>
    </cfRule>
    <cfRule type="expression" dxfId="111" priority="46">
      <formula>K8:K49&gt;I8:I49</formula>
    </cfRule>
  </conditionalFormatting>
  <conditionalFormatting sqref="N9">
    <cfRule type="expression" dxfId="110" priority="38">
      <formula>N9:N36 &gt; 3</formula>
    </cfRule>
    <cfRule type="expression" dxfId="109" priority="39">
      <formula>N9:N36&gt;1.5</formula>
    </cfRule>
  </conditionalFormatting>
  <conditionalFormatting sqref="N9">
    <cfRule type="expression" dxfId="108" priority="36">
      <formula>N9:N35 &gt; 3</formula>
    </cfRule>
    <cfRule type="expression" dxfId="107" priority="37">
      <formula>N9:N35&gt;1.5</formula>
    </cfRule>
    <cfRule type="expression" dxfId="106" priority="40">
      <formula>K9:K47&gt;60</formula>
    </cfRule>
  </conditionalFormatting>
  <conditionalFormatting sqref="K6:K7">
    <cfRule type="expression" dxfId="105" priority="30">
      <formula>L6:L26 &gt; 10</formula>
    </cfRule>
    <cfRule type="expression" dxfId="104" priority="31">
      <formula>L6:L26 &gt; 5</formula>
    </cfRule>
    <cfRule type="expression" dxfId="103" priority="32">
      <formula>L6:L26 &lt; -10</formula>
    </cfRule>
    <cfRule type="expression" dxfId="102" priority="33">
      <formula>L6:L26 &lt; -5</formula>
    </cfRule>
  </conditionalFormatting>
  <conditionalFormatting sqref="L6:L7">
    <cfRule type="expression" dxfId="101" priority="34">
      <formula>K6:K47&lt;H6:H47</formula>
    </cfRule>
    <cfRule type="expression" dxfId="100" priority="35">
      <formula>K6:K47&gt;I6:I47</formula>
    </cfRule>
  </conditionalFormatting>
  <conditionalFormatting sqref="N6:N7">
    <cfRule type="expression" dxfId="99" priority="27">
      <formula>N6:N33 &gt; 3</formula>
    </cfRule>
    <cfRule type="expression" dxfId="98" priority="28">
      <formula>N6:N33&gt;1.5</formula>
    </cfRule>
  </conditionalFormatting>
  <conditionalFormatting sqref="N6:N7">
    <cfRule type="expression" dxfId="97" priority="25">
      <formula>N6:N32 &gt; 3</formula>
    </cfRule>
    <cfRule type="expression" dxfId="96" priority="26">
      <formula>N6:N32&gt;1.5</formula>
    </cfRule>
    <cfRule type="expression" dxfId="95" priority="29">
      <formula>K6:K44&gt;60</formula>
    </cfRule>
  </conditionalFormatting>
  <conditionalFormatting sqref="N7">
    <cfRule type="expression" dxfId="94" priority="23">
      <formula>N7:N35 &gt; 3</formula>
    </cfRule>
    <cfRule type="expression" dxfId="93" priority="24">
      <formula>N7:N35&gt;1.5</formula>
    </cfRule>
  </conditionalFormatting>
  <conditionalFormatting sqref="N7">
    <cfRule type="expression" dxfId="92" priority="20">
      <formula>K7:K46&gt;60</formula>
    </cfRule>
    <cfRule type="expression" dxfId="91" priority="21">
      <formula>N7:N34 &gt; 3</formula>
    </cfRule>
    <cfRule type="expression" dxfId="90" priority="22">
      <formula>N7:N34&gt;1.5</formula>
    </cfRule>
  </conditionalFormatting>
  <conditionalFormatting sqref="L3">
    <cfRule type="expression" dxfId="89" priority="12">
      <formula>K3:K35&lt;H3:H35</formula>
    </cfRule>
    <cfRule type="expression" dxfId="88" priority="13">
      <formula>K3:K35&gt;I3:I35</formula>
    </cfRule>
  </conditionalFormatting>
  <conditionalFormatting sqref="K3">
    <cfRule type="expression" dxfId="87" priority="14">
      <formula>L3:L18 &gt; 10</formula>
    </cfRule>
    <cfRule type="expression" dxfId="86" priority="15">
      <formula>L3:L18 &gt; 5</formula>
    </cfRule>
    <cfRule type="expression" dxfId="85" priority="16">
      <formula>L3:L18 &lt; -10</formula>
    </cfRule>
    <cfRule type="expression" dxfId="84" priority="17">
      <formula>L3:L18 &lt; -5</formula>
    </cfRule>
  </conditionalFormatting>
  <conditionalFormatting sqref="K2">
    <cfRule type="expression" dxfId="83" priority="6">
      <formula>L2:L22 &gt; 10</formula>
    </cfRule>
    <cfRule type="expression" dxfId="82" priority="7">
      <formula>L2:L22 &gt; 5</formula>
    </cfRule>
    <cfRule type="expression" dxfId="81" priority="8">
      <formula>L2:L22 &lt; -10</formula>
    </cfRule>
    <cfRule type="expression" dxfId="80" priority="9">
      <formula>L2:L22 &lt; -5</formula>
    </cfRule>
  </conditionalFormatting>
  <conditionalFormatting sqref="L2">
    <cfRule type="expression" dxfId="79" priority="10">
      <formula>K2:K43&lt;H2:H43</formula>
    </cfRule>
    <cfRule type="expression" dxfId="78" priority="11">
      <formula>K2:K43&gt;I2:I43</formula>
    </cfRule>
  </conditionalFormatting>
  <conditionalFormatting sqref="N2">
    <cfRule type="expression" dxfId="77" priority="1">
      <formula>N2:N28 &gt; 3</formula>
    </cfRule>
    <cfRule type="expression" dxfId="76" priority="2">
      <formula>N2:N28&gt;1.5</formula>
    </cfRule>
  </conditionalFormatting>
  <conditionalFormatting sqref="N2">
    <cfRule type="expression" dxfId="75" priority="3">
      <formula>K2:K40&gt;60</formula>
    </cfRule>
    <cfRule type="expression" dxfId="74" priority="4">
      <formula>N2:N27 &gt; 3</formula>
    </cfRule>
    <cfRule type="expression" dxfId="73" priority="5">
      <formula>N2:N27&gt;1.5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Sheet2</vt:lpstr>
      <vt:lpstr>Sheet2 (2) MAIN</vt:lpstr>
      <vt:lpstr>Sheet3 Sec</vt:lpstr>
      <vt:lpstr>Sheet5</vt:lpstr>
      <vt:lpstr>Sheet6</vt:lpstr>
      <vt:lpstr>Sheet8</vt:lpstr>
      <vt:lpstr>MBBrown</vt:lpstr>
      <vt:lpstr>Tactician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Shishir Srivastava</cp:lastModifiedBy>
  <dcterms:created xsi:type="dcterms:W3CDTF">2021-06-01T23:59:07Z</dcterms:created>
  <dcterms:modified xsi:type="dcterms:W3CDTF">2021-06-05T00:47:40Z</dcterms:modified>
</cp:coreProperties>
</file>