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5DD328BA-B083-4F6C-BC65-3FBCF6742CC9}" xr6:coauthVersionLast="47" xr6:coauthVersionMax="47" xr10:uidLastSave="{00000000-0000-0000-0000-000000000000}"/>
  <bookViews>
    <workbookView xWindow="-108" yWindow="-108" windowWidth="23256" windowHeight="12456" firstSheet="10" activeTab="11" xr2:uid="{FB46D4EF-C61B-4EFE-8418-23856C0C2D04}"/>
  </bookViews>
  <sheets>
    <sheet name="Basic function " sheetId="9" r:id="rId1"/>
    <sheet name="Fill series " sheetId="8" r:id="rId2"/>
    <sheet name="Sheet3" sheetId="19" r:id="rId3"/>
    <sheet name="Sheet1" sheetId="17" r:id="rId4"/>
    <sheet name="logical function" sheetId="1" r:id="rId5"/>
    <sheet name="if function " sheetId="2" r:id="rId6"/>
    <sheet name="nested if " sheetId="3" r:id="rId7"/>
    <sheet name="And OR" sheetId="4" r:id="rId8"/>
    <sheet name="Data Validation " sheetId="5" r:id="rId9"/>
    <sheet name="Name Ranges " sheetId="7" r:id="rId10"/>
    <sheet name="Sheet2" sheetId="18" r:id="rId11"/>
    <sheet name="Count and sum function " sheetId="6" r:id="rId12"/>
    <sheet name="lookup" sheetId="12" r:id="rId13"/>
    <sheet name="pivot table " sheetId="11" r:id="rId14"/>
    <sheet name="Date Function " sheetId="15" r:id="rId15"/>
    <sheet name="Filter " sheetId="10" r:id="rId16"/>
    <sheet name="Text Function " sheetId="13" r:id="rId17"/>
    <sheet name="Macros" sheetId="16" r:id="rId18"/>
  </sheets>
  <definedNames>
    <definedName name="numbers">'Name Ranges '!$J$5:$J$11</definedName>
    <definedName name="text">'Name Ranges '!$I$5:$I$11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9" l="1"/>
  <c r="N6" i="9"/>
  <c r="N7" i="9"/>
  <c r="N8" i="9"/>
  <c r="N4" i="9"/>
  <c r="M5" i="9"/>
  <c r="M6" i="9"/>
  <c r="M7" i="9"/>
  <c r="M8" i="9"/>
  <c r="M4" i="9"/>
  <c r="L5" i="9"/>
  <c r="L6" i="9"/>
  <c r="L7" i="9"/>
  <c r="L8" i="9"/>
  <c r="L4" i="9"/>
  <c r="K5" i="9"/>
  <c r="K6" i="9"/>
  <c r="K7" i="9"/>
  <c r="K8" i="9"/>
  <c r="K4" i="9"/>
  <c r="D3" i="19"/>
  <c r="F4" i="18"/>
  <c r="H10" i="7"/>
  <c r="H6" i="7"/>
  <c r="H5" i="7"/>
  <c r="B13" i="7"/>
  <c r="B12" i="7"/>
  <c r="B11" i="7"/>
  <c r="B9" i="7"/>
  <c r="B10" i="7"/>
  <c r="B8" i="7"/>
  <c r="B7" i="7"/>
  <c r="B6" i="7"/>
  <c r="B5" i="7"/>
  <c r="G23" i="4"/>
  <c r="G24" i="4"/>
  <c r="G25" i="4"/>
  <c r="G26" i="4"/>
  <c r="G27" i="4"/>
  <c r="G28" i="4"/>
  <c r="G29" i="4"/>
  <c r="G30" i="4"/>
  <c r="G22" i="4"/>
  <c r="R8" i="2" l="1"/>
  <c r="R4" i="2"/>
  <c r="I17" i="12" l="1"/>
  <c r="I16" i="12"/>
  <c r="R15" i="12"/>
  <c r="N15" i="12"/>
  <c r="I15" i="12"/>
  <c r="R14" i="12"/>
  <c r="N14" i="12"/>
  <c r="I14" i="12"/>
  <c r="R13" i="12"/>
  <c r="I13" i="12"/>
  <c r="R12" i="12"/>
  <c r="N12" i="12"/>
  <c r="I12" i="12"/>
  <c r="R11" i="12"/>
  <c r="I11" i="12"/>
  <c r="R10" i="12"/>
  <c r="I10" i="12"/>
  <c r="R9" i="12"/>
  <c r="N9" i="12"/>
  <c r="I9" i="12"/>
  <c r="I8" i="12"/>
  <c r="N13" i="12" s="1"/>
  <c r="I7" i="12"/>
  <c r="I6" i="12"/>
  <c r="N11" i="12" s="1"/>
  <c r="I5" i="12"/>
  <c r="N10" i="12" s="1"/>
  <c r="I4" i="12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L9" i="13" l="1"/>
  <c r="K9" i="13"/>
  <c r="J9" i="13"/>
  <c r="I9" i="13"/>
  <c r="H9" i="13"/>
  <c r="G9" i="13"/>
  <c r="E9" i="13"/>
  <c r="D9" i="13"/>
  <c r="F9" i="13" s="1"/>
  <c r="B9" i="13"/>
  <c r="C9" i="13" s="1"/>
  <c r="L8" i="13"/>
  <c r="K8" i="13"/>
  <c r="J8" i="13"/>
  <c r="I8" i="13"/>
  <c r="H8" i="13"/>
  <c r="G8" i="13"/>
  <c r="F8" i="13"/>
  <c r="E8" i="13"/>
  <c r="D8" i="13"/>
  <c r="B8" i="13"/>
  <c r="C8" i="13" s="1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B6" i="13"/>
  <c r="C6" i="13" s="1"/>
  <c r="L5" i="13"/>
  <c r="K5" i="13"/>
  <c r="J5" i="13"/>
  <c r="I5" i="13"/>
  <c r="H5" i="13"/>
  <c r="G5" i="13"/>
  <c r="E5" i="13"/>
  <c r="D5" i="13"/>
  <c r="F5" i="13" s="1"/>
  <c r="B5" i="13"/>
  <c r="C5" i="13" s="1"/>
  <c r="L4" i="13"/>
  <c r="K4" i="13"/>
  <c r="J4" i="13"/>
  <c r="I4" i="13"/>
  <c r="H4" i="13"/>
  <c r="G4" i="13"/>
  <c r="E4" i="13"/>
  <c r="D4" i="13"/>
  <c r="F4" i="13" s="1"/>
  <c r="B4" i="13"/>
  <c r="C4" i="13" s="1"/>
  <c r="J92" i="6" l="1"/>
  <c r="J87" i="6"/>
  <c r="J83" i="6"/>
  <c r="J78" i="6"/>
  <c r="J73" i="6"/>
  <c r="J68" i="6"/>
  <c r="J63" i="6"/>
  <c r="J57" i="6"/>
  <c r="J52" i="6"/>
  <c r="J47" i="6"/>
  <c r="J39" i="6"/>
  <c r="J34" i="6"/>
  <c r="J29" i="6"/>
  <c r="J24" i="6"/>
  <c r="J19" i="6"/>
  <c r="J14" i="6"/>
  <c r="J8" i="6"/>
  <c r="F30" i="4" l="1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12" i="3"/>
  <c r="G11" i="3"/>
  <c r="G10" i="3"/>
  <c r="G9" i="3"/>
  <c r="G8" i="3"/>
  <c r="G7" i="3"/>
  <c r="G6" i="3"/>
  <c r="H11" i="2"/>
  <c r="H10" i="2"/>
  <c r="H9" i="2"/>
  <c r="H8" i="2"/>
  <c r="H7" i="2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<sst xmlns="http://schemas.openxmlformats.org/spreadsheetml/2006/main" count="716" uniqueCount="352">
  <si>
    <t>What</t>
  </si>
  <si>
    <t>No</t>
  </si>
  <si>
    <t xml:space="preserve">logical Formula </t>
  </si>
  <si>
    <t>Camparative operator</t>
  </si>
  <si>
    <t>is 25=45?</t>
  </si>
  <si>
    <t>=</t>
  </si>
  <si>
    <t>Equal</t>
  </si>
  <si>
    <t>is 25&lt;&gt;45?</t>
  </si>
  <si>
    <t>&lt;&gt;</t>
  </si>
  <si>
    <t>Not Equal</t>
  </si>
  <si>
    <t>is 25&gt;45?</t>
  </si>
  <si>
    <t>&gt;</t>
  </si>
  <si>
    <t xml:space="preserve">greater than </t>
  </si>
  <si>
    <t>is 25&gt;=45?</t>
  </si>
  <si>
    <t>&gt;=</t>
  </si>
  <si>
    <t>greater than equal</t>
  </si>
  <si>
    <t>is 25&lt;45?</t>
  </si>
  <si>
    <t>&lt;</t>
  </si>
  <si>
    <t xml:space="preserve">less than </t>
  </si>
  <si>
    <t>is 25&lt;=45?</t>
  </si>
  <si>
    <t>&lt;=</t>
  </si>
  <si>
    <t>less than equal</t>
  </si>
  <si>
    <t xml:space="preserve">If Function </t>
  </si>
  <si>
    <t>Number1</t>
  </si>
  <si>
    <t>Number2</t>
  </si>
  <si>
    <t xml:space="preserve">Data </t>
  </si>
  <si>
    <t xml:space="preserve">Formula </t>
  </si>
  <si>
    <t xml:space="preserve">Ture ,False </t>
  </si>
  <si>
    <t xml:space="preserve">1 , 0 </t>
  </si>
  <si>
    <t xml:space="preserve">pass , fail </t>
  </si>
  <si>
    <t>yes,no</t>
  </si>
  <si>
    <t>a + b , 0</t>
  </si>
  <si>
    <t xml:space="preserve">Nested if </t>
  </si>
  <si>
    <t>&lt;40</t>
  </si>
  <si>
    <t>PASS</t>
  </si>
  <si>
    <t>&gt;40</t>
  </si>
  <si>
    <t>FAIL</t>
  </si>
  <si>
    <t>Name</t>
  </si>
  <si>
    <t>Marks</t>
  </si>
  <si>
    <t>Grade</t>
  </si>
  <si>
    <t>&gt;60</t>
  </si>
  <si>
    <t xml:space="preserve">DISTINCTION </t>
  </si>
  <si>
    <t>muskan</t>
  </si>
  <si>
    <t>iqra</t>
  </si>
  <si>
    <t xml:space="preserve">abbas </t>
  </si>
  <si>
    <t xml:space="preserve">tushar </t>
  </si>
  <si>
    <t xml:space="preserve">jayesh </t>
  </si>
  <si>
    <t xml:space="preserve">Bilal </t>
  </si>
  <si>
    <t>Ammar</t>
  </si>
  <si>
    <t>Salary</t>
  </si>
  <si>
    <t>Dept</t>
  </si>
  <si>
    <t xml:space="preserve">Age </t>
  </si>
  <si>
    <t>If</t>
  </si>
  <si>
    <t xml:space="preserve">And </t>
  </si>
  <si>
    <t>or</t>
  </si>
  <si>
    <t>rohit</t>
  </si>
  <si>
    <t>IT</t>
  </si>
  <si>
    <t xml:space="preserve">iqra </t>
  </si>
  <si>
    <t>HR</t>
  </si>
  <si>
    <t>furkan</t>
  </si>
  <si>
    <t>F</t>
  </si>
  <si>
    <t xml:space="preserve">danish </t>
  </si>
  <si>
    <t>G</t>
  </si>
  <si>
    <t>bilal</t>
  </si>
  <si>
    <t>ammar</t>
  </si>
  <si>
    <t xml:space="preserve">IF : age&gt;50 --if : senior else :blank </t>
  </si>
  <si>
    <t>And : salary &lt;50000 &amp; age&gt;40</t>
  </si>
  <si>
    <t>or : dept ="IT" or dept = "HR"</t>
  </si>
  <si>
    <t>Nested if  :salary&lt;=20000  --  low , salary &lt;=60000 -- medium else high</t>
  </si>
  <si>
    <t xml:space="preserve">AND OR With if </t>
  </si>
  <si>
    <t xml:space="preserve">nested if </t>
  </si>
  <si>
    <t xml:space="preserve">Whole numbers </t>
  </si>
  <si>
    <t xml:space="preserve">Text length </t>
  </si>
  <si>
    <t>Text length</t>
  </si>
  <si>
    <t xml:space="preserve">Date </t>
  </si>
  <si>
    <t xml:space="preserve">Drop down list </t>
  </si>
  <si>
    <t>Drop Down list</t>
  </si>
  <si>
    <t>input messages</t>
  </si>
  <si>
    <t xml:space="preserve">Error messages </t>
  </si>
  <si>
    <t>Stop</t>
  </si>
  <si>
    <t>warnings</t>
  </si>
  <si>
    <t>Information</t>
  </si>
  <si>
    <t xml:space="preserve">Count Function </t>
  </si>
  <si>
    <t>Student ID</t>
  </si>
  <si>
    <t>Age</t>
  </si>
  <si>
    <t>Gender</t>
  </si>
  <si>
    <t>Score</t>
  </si>
  <si>
    <t xml:space="preserve">Question </t>
  </si>
  <si>
    <t>John</t>
  </si>
  <si>
    <t>Male</t>
  </si>
  <si>
    <t>A</t>
  </si>
  <si>
    <t>Sarah</t>
  </si>
  <si>
    <t>Female</t>
  </si>
  <si>
    <t>B</t>
  </si>
  <si>
    <r>
      <t>Count :</t>
    </r>
    <r>
      <rPr>
        <sz val="11"/>
        <color theme="1"/>
        <rFont val="Calibri"/>
        <family val="2"/>
        <scheme val="minor"/>
      </rPr>
      <t xml:space="preserve"> How many students have their ages listed in the table? (Hint: Use COUNT on the "Age" column.)</t>
    </r>
  </si>
  <si>
    <t>Michael</t>
  </si>
  <si>
    <t>C</t>
  </si>
  <si>
    <t>Emma</t>
  </si>
  <si>
    <t>Count</t>
  </si>
  <si>
    <t>David</t>
  </si>
  <si>
    <t>Olivia</t>
  </si>
  <si>
    <t>James</t>
  </si>
  <si>
    <r>
      <rPr>
        <b/>
        <sz val="11"/>
        <color theme="1"/>
        <rFont val="Calibri"/>
        <family val="2"/>
        <scheme val="minor"/>
      </rPr>
      <t>count if</t>
    </r>
    <r>
      <rPr>
        <sz val="11"/>
        <color theme="1"/>
        <rFont val="Calibri"/>
        <family val="2"/>
        <scheme val="minor"/>
      </rPr>
      <t xml:space="preserve"> : How many students scored above 80? (Hint: Use </t>
    </r>
    <r>
      <rPr>
        <sz val="10"/>
        <color theme="1"/>
        <rFont val="Arial Unicode MS"/>
        <family val="2"/>
      </rPr>
      <t>COUNTIF</t>
    </r>
    <r>
      <rPr>
        <sz val="11"/>
        <color theme="1"/>
        <rFont val="Calibri"/>
        <family val="2"/>
        <scheme val="minor"/>
      </rPr>
      <t xml:space="preserve"> on the "Score" column with the condition </t>
    </r>
    <r>
      <rPr>
        <sz val="10"/>
        <color theme="1"/>
        <rFont val="Arial Unicode MS"/>
        <family val="2"/>
      </rPr>
      <t>"&gt;80"</t>
    </r>
    <r>
      <rPr>
        <sz val="11"/>
        <color theme="1"/>
        <rFont val="Calibri"/>
        <family val="2"/>
        <scheme val="minor"/>
      </rPr>
      <t>.)</t>
    </r>
  </si>
  <si>
    <t>Sophia</t>
  </si>
  <si>
    <t>William</t>
  </si>
  <si>
    <t>Mia</t>
  </si>
  <si>
    <t>Countif</t>
  </si>
  <si>
    <r>
      <rPr>
        <b/>
        <sz val="11"/>
        <color theme="1"/>
        <rFont val="Calibri"/>
        <family val="2"/>
        <scheme val="minor"/>
      </rPr>
      <t>countif</t>
    </r>
    <r>
      <rPr>
        <sz val="11"/>
        <color theme="1"/>
        <rFont val="Calibri"/>
        <family val="2"/>
        <scheme val="minor"/>
      </rPr>
      <t xml:space="preserve"> : How many students have a grade of "A"? (Hint: Use </t>
    </r>
    <r>
      <rPr>
        <sz val="10"/>
        <color theme="1"/>
        <rFont val="Arial Unicode MS"/>
        <family val="2"/>
      </rPr>
      <t>COUNTIF</t>
    </r>
    <r>
      <rPr>
        <sz val="11"/>
        <color theme="1"/>
        <rFont val="Calibri"/>
        <family val="2"/>
        <scheme val="minor"/>
      </rPr>
      <t xml:space="preserve"> on the "Grade" column with the condition </t>
    </r>
    <r>
      <rPr>
        <sz val="10"/>
        <color theme="1"/>
        <rFont val="Arial Unicode MS"/>
        <family val="2"/>
      </rPr>
      <t>"A"</t>
    </r>
    <r>
      <rPr>
        <sz val="11"/>
        <color theme="1"/>
        <rFont val="Calibri"/>
        <family val="2"/>
        <scheme val="minor"/>
      </rPr>
      <t>.)</t>
    </r>
  </si>
  <si>
    <r>
      <rPr>
        <b/>
        <sz val="11"/>
        <color theme="1"/>
        <rFont val="Calibri"/>
        <family val="2"/>
        <scheme val="minor"/>
      </rPr>
      <t>countif</t>
    </r>
    <r>
      <rPr>
        <sz val="11"/>
        <color theme="1"/>
        <rFont val="Calibri"/>
        <family val="2"/>
        <scheme val="minor"/>
      </rPr>
      <t xml:space="preserve"> : How many male students are in the list? (Hint: Use COUNTIF on the "Gender" column with the condition "Male".)</t>
    </r>
  </si>
  <si>
    <r>
      <rPr>
        <b/>
        <sz val="11"/>
        <color theme="1"/>
        <rFont val="Calibri"/>
        <family val="2"/>
        <scheme val="minor"/>
      </rPr>
      <t>Countif</t>
    </r>
    <r>
      <rPr>
        <sz val="11"/>
        <color theme="1"/>
        <rFont val="Calibri"/>
        <family val="2"/>
        <scheme val="minor"/>
      </rPr>
      <t xml:space="preserve"> : How many students are female and scored above 70? (Hint: Use </t>
    </r>
    <r>
      <rPr>
        <sz val="10"/>
        <color theme="1"/>
        <rFont val="Arial Unicode MS"/>
        <family val="2"/>
      </rPr>
      <t>COUNTIFS</t>
    </r>
    <r>
      <rPr>
        <sz val="11"/>
        <color theme="1"/>
        <rFont val="Calibri"/>
        <family val="2"/>
        <scheme val="minor"/>
      </rPr>
      <t xml:space="preserve"> on the "Gender" column with the condition </t>
    </r>
    <r>
      <rPr>
        <sz val="10"/>
        <color theme="1"/>
        <rFont val="Arial Unicode MS"/>
        <family val="2"/>
      </rPr>
      <t>"Female"</t>
    </r>
    <r>
      <rPr>
        <sz val="11"/>
        <color theme="1"/>
        <rFont val="Calibri"/>
        <family val="2"/>
        <scheme val="minor"/>
      </rPr>
      <t xml:space="preserve"> and on the "Score" column with the condition </t>
    </r>
    <r>
      <rPr>
        <sz val="10"/>
        <color theme="1"/>
        <rFont val="Arial Unicode MS"/>
        <family val="2"/>
      </rPr>
      <t>"&gt;70"</t>
    </r>
    <r>
      <rPr>
        <sz val="11"/>
        <color theme="1"/>
        <rFont val="Calibri"/>
        <family val="2"/>
        <scheme val="minor"/>
      </rPr>
      <t>.)</t>
    </r>
  </si>
  <si>
    <t>Countifs</t>
  </si>
  <si>
    <r>
      <rPr>
        <b/>
        <sz val="11"/>
        <color theme="1"/>
        <rFont val="Calibri"/>
        <family val="2"/>
        <scheme val="minor"/>
      </rPr>
      <t>Countifs</t>
    </r>
    <r>
      <rPr>
        <sz val="11"/>
        <color theme="1"/>
        <rFont val="Calibri"/>
        <family val="2"/>
        <scheme val="minor"/>
      </rPr>
      <t xml:space="preserve"> : How many students are 16 years old and have a grade of "B"? (Hint: Use </t>
    </r>
    <r>
      <rPr>
        <sz val="10"/>
        <color theme="1"/>
        <rFont val="Arial Unicode MS"/>
        <family val="2"/>
      </rPr>
      <t>COUNTIFS</t>
    </r>
    <r>
      <rPr>
        <sz val="11"/>
        <color theme="1"/>
        <rFont val="Calibri"/>
        <family val="2"/>
        <scheme val="minor"/>
      </rPr>
      <t xml:space="preserve"> on the "Age" column with the condition </t>
    </r>
    <r>
      <rPr>
        <sz val="10"/>
        <color theme="1"/>
        <rFont val="Arial Unicode MS"/>
        <family val="2"/>
      </rPr>
      <t>"16"</t>
    </r>
    <r>
      <rPr>
        <sz val="11"/>
        <color theme="1"/>
        <rFont val="Calibri"/>
        <family val="2"/>
        <scheme val="minor"/>
      </rPr>
      <t xml:space="preserve"> and the "Grade" column with the condition </t>
    </r>
    <r>
      <rPr>
        <sz val="10"/>
        <color theme="1"/>
        <rFont val="Arial Unicode MS"/>
        <family val="2"/>
      </rPr>
      <t>"B"</t>
    </r>
    <r>
      <rPr>
        <sz val="11"/>
        <color theme="1"/>
        <rFont val="Calibri"/>
        <family val="2"/>
        <scheme val="minor"/>
      </rPr>
      <t>.)</t>
    </r>
  </si>
  <si>
    <r>
      <rPr>
        <b/>
        <sz val="11"/>
        <color theme="1"/>
        <rFont val="Calibri"/>
        <family val="2"/>
        <scheme val="minor"/>
      </rPr>
      <t>Countifs</t>
    </r>
    <r>
      <rPr>
        <sz val="11"/>
        <color theme="1"/>
        <rFont val="Calibri"/>
        <family val="2"/>
        <scheme val="minor"/>
      </rPr>
      <t xml:space="preserve"> : How many male students scored between 75 and 90 (inclusive)? (Hint: Use </t>
    </r>
    <r>
      <rPr>
        <sz val="10"/>
        <color theme="1"/>
        <rFont val="Arial Unicode MS"/>
        <family val="2"/>
      </rPr>
      <t>COUNTIFS</t>
    </r>
    <r>
      <rPr>
        <sz val="11"/>
        <color theme="1"/>
        <rFont val="Calibri"/>
        <family val="2"/>
        <scheme val="minor"/>
      </rPr>
      <t xml:space="preserve"> on the "Gender" column with the condition </t>
    </r>
    <r>
      <rPr>
        <sz val="10"/>
        <color theme="1"/>
        <rFont val="Arial Unicode MS"/>
        <family val="2"/>
      </rPr>
      <t>"Male"</t>
    </r>
    <r>
      <rPr>
        <sz val="11"/>
        <color theme="1"/>
        <rFont val="Calibri"/>
        <family val="2"/>
        <scheme val="minor"/>
      </rPr>
      <t xml:space="preserve">, and the "Score" column with conditions </t>
    </r>
    <r>
      <rPr>
        <sz val="10"/>
        <color theme="1"/>
        <rFont val="Arial Unicode MS"/>
        <family val="2"/>
      </rPr>
      <t>"&gt;=75"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"&lt;=90"</t>
    </r>
    <r>
      <rPr>
        <sz val="11"/>
        <color theme="1"/>
        <rFont val="Calibri"/>
        <family val="2"/>
        <scheme val="minor"/>
      </rPr>
      <t>.)</t>
    </r>
  </si>
  <si>
    <t xml:space="preserve">SumFunction </t>
  </si>
  <si>
    <t>Product ID</t>
  </si>
  <si>
    <t>Product Name</t>
  </si>
  <si>
    <t>Category</t>
  </si>
  <si>
    <t>Salesperson</t>
  </si>
  <si>
    <t>Quantity Sold</t>
  </si>
  <si>
    <t>Price per Unit</t>
  </si>
  <si>
    <t xml:space="preserve">Total Sales </t>
  </si>
  <si>
    <t>Laptop</t>
  </si>
  <si>
    <t>Electronics</t>
  </si>
  <si>
    <r>
      <rPr>
        <b/>
        <sz val="11"/>
        <color theme="1"/>
        <rFont val="Calibri"/>
        <family val="2"/>
        <scheme val="minor"/>
      </rPr>
      <t xml:space="preserve">Sum </t>
    </r>
    <r>
      <rPr>
        <sz val="11"/>
        <color theme="1"/>
        <rFont val="Calibri"/>
        <family val="2"/>
        <scheme val="minor"/>
      </rPr>
      <t xml:space="preserve"> : What is the total quantity of all products sold? (Hint: Use the </t>
    </r>
    <r>
      <rPr>
        <sz val="10"/>
        <color theme="1"/>
        <rFont val="Arial Unicode MS"/>
        <family val="2"/>
      </rPr>
      <t>SUM</t>
    </r>
    <r>
      <rPr>
        <sz val="11"/>
        <color theme="1"/>
        <rFont val="Calibri"/>
        <family val="2"/>
        <scheme val="minor"/>
      </rPr>
      <t xml:space="preserve"> function on the "Quantity Sold" column.)</t>
    </r>
  </si>
  <si>
    <t>Mouse</t>
  </si>
  <si>
    <t>Chair</t>
  </si>
  <si>
    <t>Furniture</t>
  </si>
  <si>
    <t>Sum</t>
  </si>
  <si>
    <t>Desk</t>
  </si>
  <si>
    <t>Monitor</t>
  </si>
  <si>
    <t>Sofa</t>
  </si>
  <si>
    <r>
      <rPr>
        <b/>
        <sz val="11"/>
        <color theme="1"/>
        <rFont val="Calibri"/>
        <family val="2"/>
        <scheme val="minor"/>
      </rPr>
      <t xml:space="preserve">Sum </t>
    </r>
    <r>
      <rPr>
        <sz val="11"/>
        <color theme="1"/>
        <rFont val="Calibri"/>
        <family val="2"/>
        <scheme val="minor"/>
      </rPr>
      <t xml:space="preserve">: Calculate the total sales for all products combined. (Hint: Use the </t>
    </r>
    <r>
      <rPr>
        <sz val="10"/>
        <color theme="1"/>
        <rFont val="Arial Unicode MS"/>
        <family val="2"/>
      </rPr>
      <t>SUM</t>
    </r>
    <r>
      <rPr>
        <sz val="11"/>
        <color theme="1"/>
        <rFont val="Calibri"/>
        <family val="2"/>
        <scheme val="minor"/>
      </rPr>
      <t xml:space="preserve"> function on the "Total Sales" column.)</t>
    </r>
  </si>
  <si>
    <t>Keyboard</t>
  </si>
  <si>
    <t>Bookshelf</t>
  </si>
  <si>
    <t>Headphones</t>
  </si>
  <si>
    <t>Table</t>
  </si>
  <si>
    <t>sam</t>
  </si>
  <si>
    <r>
      <rPr>
        <b/>
        <sz val="11"/>
        <color theme="1"/>
        <rFont val="Calibri"/>
        <family val="2"/>
        <scheme val="minor"/>
      </rPr>
      <t xml:space="preserve">Sum </t>
    </r>
    <r>
      <rPr>
        <sz val="11"/>
        <color theme="1"/>
        <rFont val="Calibri"/>
        <family val="2"/>
        <scheme val="minor"/>
      </rPr>
      <t xml:space="preserve">: Find the total price of all units combined. (Hint: Use the </t>
    </r>
    <r>
      <rPr>
        <sz val="10"/>
        <color theme="1"/>
        <rFont val="Arial Unicode MS"/>
        <family val="2"/>
      </rPr>
      <t>SUM</t>
    </r>
    <r>
      <rPr>
        <sz val="11"/>
        <color theme="1"/>
        <rFont val="Calibri"/>
        <family val="2"/>
        <scheme val="minor"/>
      </rPr>
      <t xml:space="preserve"> function on the "Price per Unit" column.)</t>
    </r>
  </si>
  <si>
    <r>
      <rPr>
        <b/>
        <sz val="11"/>
        <color theme="1"/>
        <rFont val="Calibri"/>
        <family val="2"/>
        <scheme val="minor"/>
      </rPr>
      <t>Sumif</t>
    </r>
    <r>
      <rPr>
        <sz val="11"/>
        <color theme="1"/>
        <rFont val="Calibri"/>
        <family val="2"/>
        <scheme val="minor"/>
      </rPr>
      <t xml:space="preserve"> : What is the total sales amount for products in the "Electronics" category? (Hint: Use </t>
    </r>
    <r>
      <rPr>
        <sz val="10"/>
        <color theme="1"/>
        <rFont val="Arial Unicode MS"/>
        <family val="2"/>
      </rPr>
      <t>SUMIF</t>
    </r>
    <r>
      <rPr>
        <sz val="11"/>
        <color theme="1"/>
        <rFont val="Calibri"/>
        <family val="2"/>
        <scheme val="minor"/>
      </rPr>
      <t xml:space="preserve"> on the "Category" and "Total Sales" columns.)</t>
    </r>
  </si>
  <si>
    <t>Sumif</t>
  </si>
  <si>
    <r>
      <rPr>
        <b/>
        <sz val="11"/>
        <color theme="1"/>
        <rFont val="Calibri"/>
        <family val="2"/>
        <scheme val="minor"/>
      </rPr>
      <t>Sumif</t>
    </r>
    <r>
      <rPr>
        <sz val="11"/>
        <color theme="1"/>
        <rFont val="Calibri"/>
        <family val="2"/>
        <scheme val="minor"/>
      </rPr>
      <t xml:space="preserve">: Find the total quantity sold for products where the "Price per Unit" is greater than 100. (Hint: Use </t>
    </r>
    <r>
      <rPr>
        <sz val="10"/>
        <color theme="1"/>
        <rFont val="Arial Unicode MS"/>
        <family val="2"/>
      </rPr>
      <t>SUMIF</t>
    </r>
    <r>
      <rPr>
        <sz val="11"/>
        <color theme="1"/>
        <rFont val="Calibri"/>
        <family val="2"/>
        <scheme val="minor"/>
      </rPr>
      <t xml:space="preserve"> on the "Price per Unit" column as the condition and sum the "Quantity Sold" column.)</t>
    </r>
  </si>
  <si>
    <r>
      <rPr>
        <b/>
        <sz val="11"/>
        <color theme="1"/>
        <rFont val="Calibri"/>
        <family val="2"/>
        <scheme val="minor"/>
      </rPr>
      <t>Sumif</t>
    </r>
    <r>
      <rPr>
        <sz val="11"/>
        <color theme="1"/>
        <rFont val="Calibri"/>
        <family val="2"/>
        <scheme val="minor"/>
      </rPr>
      <t xml:space="preserve">: Calculate the total sales for the salesperson named "John." (Hint: Use </t>
    </r>
    <r>
      <rPr>
        <sz val="10"/>
        <color theme="1"/>
        <rFont val="Arial Unicode MS"/>
        <family val="2"/>
      </rPr>
      <t>SUMIF</t>
    </r>
    <r>
      <rPr>
        <sz val="11"/>
        <color theme="1"/>
        <rFont val="Calibri"/>
        <family val="2"/>
        <scheme val="minor"/>
      </rPr>
      <t xml:space="preserve"> to check the "Salesperson" column for "John" and sum the "Total Sales" column.)</t>
    </r>
  </si>
  <si>
    <r>
      <rPr>
        <b/>
        <sz val="11"/>
        <color theme="1"/>
        <rFont val="Calibri"/>
        <family val="2"/>
        <scheme val="minor"/>
      </rPr>
      <t>Sumifs</t>
    </r>
    <r>
      <rPr>
        <sz val="11"/>
        <color theme="1"/>
        <rFont val="Calibri"/>
        <family val="2"/>
        <scheme val="minor"/>
      </rPr>
      <t xml:space="preserve">  : What is the total sales amount for "Furniture" where the quantity sold is more than 3 units? (Hint: Use SUMIFS to check the "Category" column for "Furniture" and the "Quantity Sold" column for values greater than 3.)</t>
    </r>
  </si>
  <si>
    <t>Sumifs</t>
  </si>
  <si>
    <r>
      <rPr>
        <b/>
        <sz val="11"/>
        <color theme="1"/>
        <rFont val="Calibri"/>
        <family val="2"/>
        <scheme val="minor"/>
      </rPr>
      <t xml:space="preserve">Sumifs </t>
    </r>
    <r>
      <rPr>
        <sz val="11"/>
        <color theme="1"/>
        <rFont val="Calibri"/>
        <family val="2"/>
        <scheme val="minor"/>
      </rPr>
      <t>: Calculate the total sales for products in the "Electronics" category where the "Price per Unit" is less than 100. (Hint: Use SUMIFS to check both the "Category" column and "Price per Unit" column.)</t>
    </r>
  </si>
  <si>
    <r>
      <rPr>
        <b/>
        <sz val="11"/>
        <color theme="1"/>
        <rFont val="Calibri"/>
        <family val="2"/>
        <scheme val="minor"/>
      </rPr>
      <t>sumifs</t>
    </r>
    <r>
      <rPr>
        <sz val="11"/>
        <color theme="1"/>
        <rFont val="Calibri"/>
        <family val="2"/>
        <scheme val="minor"/>
      </rPr>
      <t xml:space="preserve"> : Find the total sales made by "Olivia" where the quantity sold is at least 2. (Hint: Use </t>
    </r>
    <r>
      <rPr>
        <sz val="10"/>
        <color theme="1"/>
        <rFont val="Arial Unicode MS"/>
        <family val="2"/>
      </rPr>
      <t>SUMIFS</t>
    </r>
    <r>
      <rPr>
        <sz val="11"/>
        <color theme="1"/>
        <rFont val="Calibri"/>
        <family val="2"/>
        <scheme val="minor"/>
      </rPr>
      <t xml:space="preserve"> to check the "Salesperson" column and the "Quantity Sold" column.)</t>
    </r>
  </si>
  <si>
    <r>
      <rPr>
        <b/>
        <sz val="11"/>
        <color theme="1"/>
        <rFont val="Calibri"/>
        <family val="2"/>
        <scheme val="minor"/>
      </rPr>
      <t xml:space="preserve">sumifs </t>
    </r>
    <r>
      <rPr>
        <sz val="11"/>
        <color theme="1"/>
        <rFont val="Calibri"/>
        <family val="2"/>
        <scheme val="minor"/>
      </rPr>
      <t xml:space="preserve">: Determine the total sales for products that belong to the "Furniture" category and are priced above 200 per unit. (Hint: Use </t>
    </r>
    <r>
      <rPr>
        <sz val="10"/>
        <color theme="1"/>
        <rFont val="Arial Unicode MS"/>
        <family val="2"/>
      </rPr>
      <t>SUMIFS</t>
    </r>
    <r>
      <rPr>
        <sz val="11"/>
        <color theme="1"/>
        <rFont val="Calibri"/>
        <family val="2"/>
        <scheme val="minor"/>
      </rPr>
      <t xml:space="preserve"> to check both the "Category" and "Price per Unit" columns.)</t>
    </r>
  </si>
  <si>
    <t xml:space="preserve">Sumifs </t>
  </si>
  <si>
    <t xml:space="preserve">Working with Function </t>
  </si>
  <si>
    <t xml:space="preserve">With name Range </t>
  </si>
  <si>
    <t xml:space="preserve">Text </t>
  </si>
  <si>
    <t xml:space="preserve">Number </t>
  </si>
  <si>
    <t>Monday</t>
  </si>
  <si>
    <t>Minimum</t>
  </si>
  <si>
    <t>Tuesday</t>
  </si>
  <si>
    <t>Maximum</t>
  </si>
  <si>
    <t>Wednesday</t>
  </si>
  <si>
    <t xml:space="preserve">Average </t>
  </si>
  <si>
    <t>Thursday</t>
  </si>
  <si>
    <t>count</t>
  </si>
  <si>
    <t>Friday</t>
  </si>
  <si>
    <t>Counta</t>
  </si>
  <si>
    <t>Saturday</t>
  </si>
  <si>
    <t>countblank</t>
  </si>
  <si>
    <t>Sunday</t>
  </si>
  <si>
    <t>Small</t>
  </si>
  <si>
    <t>Large</t>
  </si>
  <si>
    <t xml:space="preserve">Name Ranges </t>
  </si>
  <si>
    <t>Same number</t>
  </si>
  <si>
    <t>different number</t>
  </si>
  <si>
    <t xml:space="preserve">Month </t>
  </si>
  <si>
    <t>mon</t>
  </si>
  <si>
    <t>tue</t>
  </si>
  <si>
    <t>wed</t>
  </si>
  <si>
    <t>thu</t>
  </si>
  <si>
    <t>fri</t>
  </si>
  <si>
    <t>sat</t>
  </si>
  <si>
    <t>sun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</si>
  <si>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</si>
  <si>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</si>
  <si>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</si>
  <si>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</si>
  <si>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</si>
  <si>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</si>
  <si>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</si>
  <si>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</si>
  <si>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</si>
  <si>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</si>
  <si>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</si>
  <si>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</si>
  <si>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</si>
  <si>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</si>
  <si>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</si>
  <si>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</si>
  <si>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</si>
  <si>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</si>
  <si>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</si>
  <si>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</si>
  <si>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</si>
  <si>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</si>
  <si>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</si>
  <si>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</si>
  <si>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Drag same numbers</t>
  </si>
  <si>
    <t xml:space="preserve">Drag different numbers </t>
  </si>
  <si>
    <t xml:space="preserve">Drag weekdays </t>
  </si>
  <si>
    <t xml:space="preserve">Drag months </t>
  </si>
  <si>
    <t xml:space="preserve">Create custom list </t>
  </si>
  <si>
    <t xml:space="preserve">fill with formatting </t>
  </si>
  <si>
    <t xml:space="preserve">fill without formatting </t>
  </si>
  <si>
    <t>custom list</t>
  </si>
  <si>
    <t>a</t>
  </si>
  <si>
    <t>b</t>
  </si>
  <si>
    <t>c</t>
  </si>
  <si>
    <t>d</t>
  </si>
  <si>
    <t xml:space="preserve">S no </t>
  </si>
  <si>
    <t xml:space="preserve">First name </t>
  </si>
  <si>
    <t>Last Name</t>
  </si>
  <si>
    <t>Date of joining</t>
  </si>
  <si>
    <t>Sal - jan</t>
  </si>
  <si>
    <t>Sal - feb</t>
  </si>
  <si>
    <t>sal -mar</t>
  </si>
  <si>
    <t xml:space="preserve">Total Sal </t>
  </si>
  <si>
    <t xml:space="preserve">Avg sal </t>
  </si>
  <si>
    <t xml:space="preserve">Full name </t>
  </si>
  <si>
    <t>Muskan</t>
  </si>
  <si>
    <t>Ansari</t>
  </si>
  <si>
    <t>Iqra</t>
  </si>
  <si>
    <t>Dalvi</t>
  </si>
  <si>
    <t>Tushar</t>
  </si>
  <si>
    <t>Pawar</t>
  </si>
  <si>
    <t>Abbas</t>
  </si>
  <si>
    <t>Sayyed</t>
  </si>
  <si>
    <t>Jayesh</t>
  </si>
  <si>
    <t>Patil</t>
  </si>
  <si>
    <t xml:space="preserve">Basic Function </t>
  </si>
  <si>
    <t>upper</t>
  </si>
  <si>
    <t>lower</t>
  </si>
  <si>
    <t>proper</t>
  </si>
  <si>
    <t>len</t>
  </si>
  <si>
    <t>Extact</t>
  </si>
  <si>
    <t>left</t>
  </si>
  <si>
    <t>right</t>
  </si>
  <si>
    <t>mid</t>
  </si>
  <si>
    <t>find</t>
  </si>
  <si>
    <t>Search</t>
  </si>
  <si>
    <t>trim</t>
  </si>
  <si>
    <t xml:space="preserve">         muskan</t>
  </si>
  <si>
    <t>jayesh</t>
  </si>
  <si>
    <t>Date</t>
  </si>
  <si>
    <t>Product</t>
  </si>
  <si>
    <t>Region</t>
  </si>
  <si>
    <t>Units</t>
  </si>
  <si>
    <t>Sales</t>
  </si>
  <si>
    <t>TOTAL</t>
  </si>
  <si>
    <t>chair</t>
  </si>
  <si>
    <t>West</t>
  </si>
  <si>
    <t>Riya</t>
  </si>
  <si>
    <t>table</t>
  </si>
  <si>
    <t>South</t>
  </si>
  <si>
    <t>Nita</t>
  </si>
  <si>
    <t>board</t>
  </si>
  <si>
    <t>North</t>
  </si>
  <si>
    <t>Tina</t>
  </si>
  <si>
    <t>marker</t>
  </si>
  <si>
    <t>laptop</t>
  </si>
  <si>
    <t>East</t>
  </si>
  <si>
    <t>Ravi</t>
  </si>
  <si>
    <t>projector</t>
  </si>
  <si>
    <t>Robert</t>
  </si>
  <si>
    <t>switch</t>
  </si>
  <si>
    <t>Nick</t>
  </si>
  <si>
    <t>camera</t>
  </si>
  <si>
    <t>Harry</t>
  </si>
  <si>
    <t>pen drive</t>
  </si>
  <si>
    <t>Simon</t>
  </si>
  <si>
    <t>Aditi</t>
  </si>
  <si>
    <t xml:space="preserve">Name                  </t>
  </si>
  <si>
    <t xml:space="preserve"> Age </t>
  </si>
  <si>
    <t xml:space="preserve">Class </t>
  </si>
  <si>
    <t xml:space="preserve">Unit Test1 </t>
  </si>
  <si>
    <t xml:space="preserve">Unit Test2 </t>
  </si>
  <si>
    <t xml:space="preserve">Final Test </t>
  </si>
  <si>
    <t xml:space="preserve"> Abhijeet </t>
  </si>
  <si>
    <t>M</t>
  </si>
  <si>
    <t>Aly</t>
  </si>
  <si>
    <t xml:space="preserve"> M </t>
  </si>
  <si>
    <t xml:space="preserve"> Muskan </t>
  </si>
  <si>
    <t xml:space="preserve">Iqra </t>
  </si>
  <si>
    <t xml:space="preserve">F </t>
  </si>
  <si>
    <t xml:space="preserve">Rohit </t>
  </si>
  <si>
    <t xml:space="preserve">M </t>
  </si>
  <si>
    <t>Final Test</t>
  </si>
  <si>
    <t xml:space="preserve"> Abbas</t>
  </si>
  <si>
    <t>Priyanka</t>
  </si>
  <si>
    <t>shaukat</t>
  </si>
  <si>
    <t xml:space="preserve">nadeem </t>
  </si>
  <si>
    <t>ayaan</t>
  </si>
  <si>
    <t>ayesha</t>
  </si>
  <si>
    <t>Hlookup</t>
  </si>
  <si>
    <t>vlookup</t>
  </si>
  <si>
    <t xml:space="preserve">Center </t>
  </si>
  <si>
    <t>Thane</t>
  </si>
  <si>
    <t xml:space="preserve"> Male </t>
  </si>
  <si>
    <t>Mumbra</t>
  </si>
  <si>
    <t>Vashi</t>
  </si>
  <si>
    <t>Kalyan</t>
  </si>
  <si>
    <t xml:space="preserve">Male </t>
  </si>
  <si>
    <t>Flash Fill</t>
  </si>
  <si>
    <t xml:space="preserve">Product Code 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</si>
  <si>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</si>
  <si>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</si>
  <si>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</si>
  <si>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</si>
  <si>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</si>
  <si>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</si>
  <si>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</si>
  <si>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1007-635-o107</t>
  </si>
  <si>
    <t>First 4 digits</t>
  </si>
  <si>
    <t>Last 3 digit</t>
  </si>
  <si>
    <t>Middle 3 digit</t>
  </si>
  <si>
    <t>Days</t>
  </si>
  <si>
    <t>T</t>
  </si>
  <si>
    <t>W</t>
  </si>
  <si>
    <t>S</t>
  </si>
  <si>
    <t>Last Two Alphabet</t>
  </si>
  <si>
    <t xml:space="preserve">First Alphabet </t>
  </si>
  <si>
    <t>ay</t>
  </si>
  <si>
    <t>First Two Alphabet</t>
  </si>
  <si>
    <t>Mo</t>
  </si>
  <si>
    <t>Tu</t>
  </si>
  <si>
    <t>We</t>
  </si>
  <si>
    <t>Th</t>
  </si>
  <si>
    <t>Fr</t>
  </si>
  <si>
    <t>Sa</t>
  </si>
  <si>
    <t>Su</t>
  </si>
  <si>
    <t xml:space="preserve">Muskan Ansari </t>
  </si>
  <si>
    <t>Iqra Dalvi</t>
  </si>
  <si>
    <t>Tushar Pawar</t>
  </si>
  <si>
    <t>Abbas Sayyed</t>
  </si>
  <si>
    <t>Jayesh Patil</t>
  </si>
  <si>
    <t xml:space="preserve">If Error </t>
  </si>
  <si>
    <t>Ans</t>
  </si>
  <si>
    <t xml:space="preserve">Ans </t>
  </si>
  <si>
    <t>and</t>
  </si>
  <si>
    <t>Fem</t>
  </si>
  <si>
    <t>table ctrl + t</t>
  </si>
  <si>
    <t>ctrl + shift + t</t>
  </si>
  <si>
    <t>we</t>
  </si>
  <si>
    <t>wefwe</t>
  </si>
  <si>
    <t>delete ctrl + del</t>
  </si>
  <si>
    <t>Full name</t>
  </si>
  <si>
    <t xml:space="preserve">join name =concatenate( ,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</si>
</sst>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5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 indent="1"/>
    </xf>
    <xf numFmtId="0" fontId="2" fillId="6" borderId="1" xfId="0" applyFont="1" applyFill="1" applyBorder="1"/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7" borderId="1" xfId="0" applyFont="1" applyFill="1" applyBorder="1"/>
    <xf numFmtId="0" fontId="0" fillId="0" borderId="0" xfId="0" applyAlignment="1">
      <alignment horizontal="center" vertical="center" wrapText="1"/>
    </xf>
    <xf numFmtId="0" fontId="2" fillId="7" borderId="0" xfId="0" applyFont="1" applyFill="1"/>
    <xf numFmtId="0" fontId="0" fillId="8" borderId="0" xfId="0" applyFill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0" xfId="0" applyNumberFormat="1"/>
    <xf numFmtId="0" fontId="1" fillId="9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3" fillId="0" borderId="0" xfId="0" applyFont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0" borderId="2" xfId="0" applyBorder="1"/>
    <xf numFmtId="0" fontId="8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7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C11F53-7BE9-44B6-BEAF-F2026FFE9601}" name="Table2" displayName="Table2" ref="C5:D6" totalsRowShown="0">
  <autoFilter ref="C5:D6" xr:uid="{6BC11F53-7BE9-44B6-BEAF-F2026FFE9601}"/>
  <tableColumns count="2">
    <tableColumn id="1" xr3:uid="{EEA3099E-B4B7-4AFD-B4B4-D538C9523401}" name="a"/>
    <tableColumn id="2" xr3:uid="{EC4C6F8D-141A-462C-B2EB-2481CD651BDC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D946-9946-4CD7-8628-8A1946B9714A}">
  <dimension ref="C1:N15"/>
  <sheetViews>
    <sheetView topLeftCell="E1" zoomScale="69" zoomScaleNormal="69" workbookViewId="0">
      <selection activeCell="J14" sqref="J14"/>
    </sheetView>
  </sheetViews>
  <sheetFormatPr defaultRowHeight="14.4"/>
  <cols>
    <col min="3" max="3" width="11" customWidth="1"/>
    <col min="4" max="4" width="12.109375" customWidth="1"/>
    <col min="5" max="5" width="14.88671875" customWidth="1"/>
    <col min="6" max="6" width="12.44140625" customWidth="1"/>
    <col min="7" max="7" width="15.88671875" customWidth="1"/>
    <col min="8" max="8" width="13.6640625" customWidth="1"/>
    <col min="9" max="9" width="12.109375" customWidth="1"/>
    <col min="10" max="10" width="11.109375" customWidth="1"/>
    <col min="13" max="13" width="14.109375" customWidth="1"/>
    <col min="14" max="14" width="15.6640625" customWidth="1"/>
  </cols>
  <sheetData>
    <row r="1" spans="3:14" ht="23.4">
      <c r="G1" s="36" t="s">
        <v>234</v>
      </c>
      <c r="H1" s="36"/>
    </row>
    <row r="3" spans="3:14">
      <c r="C3" s="14"/>
      <c r="D3" s="10" t="s">
        <v>214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350</v>
      </c>
    </row>
    <row r="4" spans="3:14">
      <c r="D4" s="6">
        <v>1</v>
      </c>
      <c r="E4" s="6" t="s">
        <v>224</v>
      </c>
      <c r="F4" s="6" t="s">
        <v>225</v>
      </c>
      <c r="G4" s="23">
        <v>42030</v>
      </c>
      <c r="H4" s="6">
        <v>15000</v>
      </c>
      <c r="I4" s="6">
        <v>15000</v>
      </c>
      <c r="J4" s="6">
        <v>15000</v>
      </c>
      <c r="K4" s="26">
        <f>SUM(H4:J4)</f>
        <v>45000</v>
      </c>
      <c r="L4" s="6">
        <f>AVERAGE(H4:J4)</f>
        <v>15000</v>
      </c>
      <c r="M4" s="6" t="str">
        <f>CONCATENATE(E4,F4)</f>
        <v>MuskanAnsari</v>
      </c>
      <c r="N4" s="3" t="str">
        <f>CONCATENATE(E4," ",F4)</f>
        <v>Muskan Ansari</v>
      </c>
    </row>
    <row r="5" spans="3:14">
      <c r="D5" s="6">
        <v>2</v>
      </c>
      <c r="E5" s="6" t="s">
        <v>226</v>
      </c>
      <c r="F5" s="6" t="s">
        <v>227</v>
      </c>
      <c r="G5" s="23">
        <v>42589</v>
      </c>
      <c r="H5" s="6">
        <v>17000</v>
      </c>
      <c r="I5" s="6">
        <v>17000</v>
      </c>
      <c r="J5" s="6">
        <v>17000</v>
      </c>
      <c r="K5" s="26">
        <f t="shared" ref="K5:K8" si="0">SUM(H5:J5)</f>
        <v>51000</v>
      </c>
      <c r="L5" s="6">
        <f t="shared" ref="L5:L8" si="1">AVERAGE(H5:J5)</f>
        <v>17000</v>
      </c>
      <c r="M5" s="6" t="str">
        <f t="shared" ref="M5:M8" si="2">CONCATENATE(E5,F5)</f>
        <v>IqraDalvi</v>
      </c>
      <c r="N5" s="3" t="str">
        <f t="shared" ref="N5:N8" si="3">CONCATENATE(E5," ",F5)</f>
        <v>Iqra Dalvi</v>
      </c>
    </row>
    <row r="6" spans="3:14">
      <c r="D6" s="6">
        <v>3</v>
      </c>
      <c r="E6" s="6" t="s">
        <v>228</v>
      </c>
      <c r="F6" s="6" t="s">
        <v>229</v>
      </c>
      <c r="G6" s="23">
        <v>43525</v>
      </c>
      <c r="H6" s="6">
        <v>20000</v>
      </c>
      <c r="I6" s="6">
        <v>20000</v>
      </c>
      <c r="J6" s="6">
        <v>20000</v>
      </c>
      <c r="K6" s="26">
        <f t="shared" si="0"/>
        <v>60000</v>
      </c>
      <c r="L6" s="6">
        <f t="shared" si="1"/>
        <v>20000</v>
      </c>
      <c r="M6" s="6" t="str">
        <f t="shared" si="2"/>
        <v>TusharPawar</v>
      </c>
      <c r="N6" s="3" t="str">
        <f t="shared" si="3"/>
        <v>Tushar Pawar</v>
      </c>
    </row>
    <row r="7" spans="3:14">
      <c r="D7" s="6">
        <v>4</v>
      </c>
      <c r="E7" s="6" t="s">
        <v>230</v>
      </c>
      <c r="F7" s="6" t="s">
        <v>231</v>
      </c>
      <c r="G7" s="23">
        <v>44105</v>
      </c>
      <c r="H7" s="6">
        <v>18000</v>
      </c>
      <c r="I7" s="6">
        <v>18000</v>
      </c>
      <c r="J7" s="6">
        <v>18000</v>
      </c>
      <c r="K7" s="26">
        <f t="shared" si="0"/>
        <v>54000</v>
      </c>
      <c r="L7" s="6">
        <f t="shared" si="1"/>
        <v>18000</v>
      </c>
      <c r="M7" s="6" t="str">
        <f t="shared" si="2"/>
        <v>AbbasSayyed</v>
      </c>
      <c r="N7" s="3" t="str">
        <f t="shared" si="3"/>
        <v>Abbas Sayyed</v>
      </c>
    </row>
    <row r="8" spans="3:14">
      <c r="D8" s="6">
        <v>5</v>
      </c>
      <c r="E8" s="6" t="s">
        <v>232</v>
      </c>
      <c r="F8" s="6" t="s">
        <v>233</v>
      </c>
      <c r="G8" s="23">
        <v>44440</v>
      </c>
      <c r="H8" s="6">
        <v>20000</v>
      </c>
      <c r="I8" s="6">
        <v>20000</v>
      </c>
      <c r="J8" s="6">
        <v>20000</v>
      </c>
      <c r="K8" s="26">
        <f t="shared" si="0"/>
        <v>60000</v>
      </c>
      <c r="L8" s="6">
        <f t="shared" si="1"/>
        <v>20000</v>
      </c>
      <c r="M8" s="6" t="str">
        <f t="shared" si="2"/>
        <v>JayeshPatil</v>
      </c>
      <c r="N8" s="3" t="str">
        <f t="shared" si="3"/>
        <v>Jayesh Patil</v>
      </c>
    </row>
    <row r="15" spans="3:14">
      <c r="G15" s="14"/>
    </row>
  </sheetData>
  <mergeCells count="1">
    <mergeCell ref="G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CA42-A52B-4142-81A4-529A9138969F}">
  <dimension ref="A1:J13"/>
  <sheetViews>
    <sheetView zoomScale="130" zoomScaleNormal="130" workbookViewId="0">
      <selection activeCell="I15" sqref="I15"/>
    </sheetView>
  </sheetViews>
  <sheetFormatPr defaultRowHeight="14.4"/>
  <cols>
    <col min="1" max="1" width="22" bestFit="1" customWidth="1"/>
    <col min="2" max="2" width="17.44140625" bestFit="1" customWidth="1"/>
    <col min="3" max="3" width="11.44140625" bestFit="1" customWidth="1"/>
    <col min="4" max="4" width="8.6640625" bestFit="1" customWidth="1"/>
    <col min="7" max="7" width="22" bestFit="1" customWidth="1"/>
    <col min="8" max="8" width="17.44140625" bestFit="1" customWidth="1"/>
    <col min="9" max="9" width="11.44140625" bestFit="1" customWidth="1"/>
    <col min="10" max="10" width="8.6640625" bestFit="1" customWidth="1"/>
  </cols>
  <sheetData>
    <row r="1" spans="1:10" ht="21">
      <c r="H1" s="44" t="s">
        <v>167</v>
      </c>
      <c r="I1" s="44"/>
      <c r="J1" s="44"/>
    </row>
    <row r="4" spans="1:10">
      <c r="A4" s="10" t="s">
        <v>148</v>
      </c>
      <c r="B4" s="10" t="s">
        <v>149</v>
      </c>
      <c r="C4" s="10" t="s">
        <v>150</v>
      </c>
      <c r="D4" s="10" t="s">
        <v>151</v>
      </c>
      <c r="G4" s="10" t="s">
        <v>148</v>
      </c>
      <c r="H4" s="10" t="s">
        <v>149</v>
      </c>
      <c r="I4" s="10" t="s">
        <v>150</v>
      </c>
      <c r="J4" s="10" t="s">
        <v>151</v>
      </c>
    </row>
    <row r="5" spans="1:10">
      <c r="A5" s="6" t="s">
        <v>127</v>
      </c>
      <c r="B5" s="6">
        <f>SUM(D5:D11)</f>
        <v>280</v>
      </c>
      <c r="C5" s="6" t="s">
        <v>152</v>
      </c>
      <c r="D5" s="6">
        <v>10</v>
      </c>
      <c r="G5" s="6" t="s">
        <v>127</v>
      </c>
      <c r="H5" s="6">
        <f>SUM(numbers)</f>
        <v>280</v>
      </c>
      <c r="I5" s="6" t="s">
        <v>152</v>
      </c>
      <c r="J5" s="6">
        <v>10</v>
      </c>
    </row>
    <row r="6" spans="1:10">
      <c r="A6" s="6" t="s">
        <v>153</v>
      </c>
      <c r="B6" s="6">
        <f>MIN(D5:D11)</f>
        <v>10</v>
      </c>
      <c r="C6" s="6" t="s">
        <v>154</v>
      </c>
      <c r="D6" s="6">
        <v>20</v>
      </c>
      <c r="G6" s="6" t="s">
        <v>153</v>
      </c>
      <c r="H6" s="6">
        <f>MIN(numbers)</f>
        <v>10</v>
      </c>
      <c r="I6" s="6" t="s">
        <v>154</v>
      </c>
      <c r="J6" s="6">
        <v>20</v>
      </c>
    </row>
    <row r="7" spans="1:10">
      <c r="A7" s="6" t="s">
        <v>155</v>
      </c>
      <c r="B7" s="6">
        <f>MAX(D5:D11)</f>
        <v>70</v>
      </c>
      <c r="C7" s="6" t="s">
        <v>156</v>
      </c>
      <c r="D7" s="6">
        <v>30</v>
      </c>
      <c r="G7" s="6" t="s">
        <v>155</v>
      </c>
      <c r="H7" s="6"/>
      <c r="I7" s="6" t="s">
        <v>156</v>
      </c>
      <c r="J7" s="6">
        <v>30</v>
      </c>
    </row>
    <row r="8" spans="1:10">
      <c r="A8" s="6" t="s">
        <v>157</v>
      </c>
      <c r="B8" s="6">
        <f>AVERAGE(D5:D11)</f>
        <v>40</v>
      </c>
      <c r="C8" s="6" t="s">
        <v>158</v>
      </c>
      <c r="D8" s="6">
        <v>40</v>
      </c>
      <c r="G8" s="6" t="s">
        <v>157</v>
      </c>
      <c r="H8" s="6"/>
      <c r="I8" s="6" t="s">
        <v>158</v>
      </c>
      <c r="J8" s="6">
        <v>40</v>
      </c>
    </row>
    <row r="9" spans="1:10">
      <c r="A9" s="6" t="s">
        <v>159</v>
      </c>
      <c r="B9" s="6">
        <f>COUNT(D5:D11)</f>
        <v>7</v>
      </c>
      <c r="C9" s="6" t="s">
        <v>160</v>
      </c>
      <c r="D9" s="6">
        <v>50</v>
      </c>
      <c r="G9" s="6" t="s">
        <v>159</v>
      </c>
      <c r="H9" s="6"/>
      <c r="I9" s="6" t="s">
        <v>160</v>
      </c>
      <c r="J9" s="6">
        <v>50</v>
      </c>
    </row>
    <row r="10" spans="1:10">
      <c r="A10" s="6" t="s">
        <v>161</v>
      </c>
      <c r="B10" s="6">
        <f>COUNTA(C5:C11)</f>
        <v>7</v>
      </c>
      <c r="C10" s="6" t="s">
        <v>162</v>
      </c>
      <c r="D10" s="6">
        <v>60</v>
      </c>
      <c r="G10" s="6" t="s">
        <v>161</v>
      </c>
      <c r="H10" s="6">
        <f>COUNTA(text)</f>
        <v>7</v>
      </c>
      <c r="I10" s="6" t="s">
        <v>162</v>
      </c>
      <c r="J10" s="6">
        <v>60</v>
      </c>
    </row>
    <row r="11" spans="1:10">
      <c r="A11" s="6" t="s">
        <v>163</v>
      </c>
      <c r="B11" s="6">
        <f>COUNTBLANK(D5:D13)</f>
        <v>2</v>
      </c>
      <c r="C11" s="6" t="s">
        <v>164</v>
      </c>
      <c r="D11" s="6">
        <v>70</v>
      </c>
      <c r="G11" s="6" t="s">
        <v>163</v>
      </c>
      <c r="H11" s="6"/>
      <c r="I11" s="6" t="s">
        <v>164</v>
      </c>
      <c r="J11" s="6">
        <v>70</v>
      </c>
    </row>
    <row r="12" spans="1:10">
      <c r="A12" s="6" t="s">
        <v>165</v>
      </c>
      <c r="B12" s="6">
        <f>SMALL(D5:D11,2)</f>
        <v>20</v>
      </c>
      <c r="C12" s="6"/>
      <c r="D12" s="6"/>
      <c r="G12" s="6" t="s">
        <v>165</v>
      </c>
      <c r="H12" s="6"/>
      <c r="I12" s="6"/>
      <c r="J12" s="6"/>
    </row>
    <row r="13" spans="1:10">
      <c r="A13" s="6" t="s">
        <v>166</v>
      </c>
      <c r="B13" s="6">
        <f>LARGE(D5:D11,2)</f>
        <v>60</v>
      </c>
      <c r="C13" s="6"/>
      <c r="D13" s="6"/>
      <c r="G13" s="6" t="s">
        <v>166</v>
      </c>
      <c r="H13" s="6"/>
      <c r="I13" s="6"/>
      <c r="J13" s="6"/>
    </row>
  </sheetData>
  <mergeCells count="1">
    <mergeCell ref="H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E26-6AED-4D96-936B-69295D0AA7A1}">
  <dimension ref="F4"/>
  <sheetViews>
    <sheetView zoomScale="130" zoomScaleNormal="130" workbookViewId="0">
      <selection activeCell="F5" sqref="F5"/>
    </sheetView>
  </sheetViews>
  <sheetFormatPr defaultRowHeight="14.4"/>
  <sheetData>
    <row r="4" spans="6:6">
      <c r="F4">
        <f>SUM(numbers)</f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E500-28F4-497A-9A14-2B98D337A54D}">
  <dimension ref="A1:N92"/>
  <sheetViews>
    <sheetView tabSelected="1" workbookViewId="0">
      <selection activeCell="L64" sqref="L64"/>
    </sheetView>
  </sheetViews>
  <sheetFormatPr defaultRowHeight="14.4"/>
  <cols>
    <col min="1" max="1" width="12.88671875" customWidth="1"/>
    <col min="2" max="2" width="15.33203125" customWidth="1"/>
    <col min="3" max="3" width="13.5546875" customWidth="1"/>
    <col min="4" max="4" width="13.6640625" customWidth="1"/>
    <col min="5" max="5" width="14.109375" customWidth="1"/>
    <col min="6" max="6" width="13.5546875" customWidth="1"/>
    <col min="7" max="7" width="12" customWidth="1"/>
  </cols>
  <sheetData>
    <row r="1" spans="1:14" ht="18">
      <c r="G1" s="41" t="s">
        <v>82</v>
      </c>
      <c r="H1" s="42"/>
      <c r="I1" s="42"/>
      <c r="J1" s="42"/>
    </row>
    <row r="3" spans="1:14">
      <c r="A3" s="12" t="s">
        <v>83</v>
      </c>
      <c r="B3" s="12" t="s">
        <v>37</v>
      </c>
      <c r="C3" s="12" t="s">
        <v>84</v>
      </c>
      <c r="D3" s="12" t="s">
        <v>85</v>
      </c>
      <c r="E3" s="12" t="s">
        <v>39</v>
      </c>
      <c r="F3" s="12" t="s">
        <v>86</v>
      </c>
      <c r="L3" s="45" t="s">
        <v>87</v>
      </c>
      <c r="M3" s="45"/>
      <c r="N3" s="45"/>
    </row>
    <row r="4" spans="1:14">
      <c r="A4" s="13">
        <v>1</v>
      </c>
      <c r="B4" s="13" t="s">
        <v>88</v>
      </c>
      <c r="C4" s="13">
        <v>15</v>
      </c>
      <c r="D4" s="13" t="s">
        <v>89</v>
      </c>
      <c r="E4" s="13" t="s">
        <v>90</v>
      </c>
      <c r="F4" s="13">
        <v>85</v>
      </c>
    </row>
    <row r="5" spans="1:14">
      <c r="A5" s="13">
        <v>2</v>
      </c>
      <c r="B5" s="13" t="s">
        <v>91</v>
      </c>
      <c r="C5" s="13">
        <v>16</v>
      </c>
      <c r="D5" s="13" t="s">
        <v>92</v>
      </c>
      <c r="E5" s="13" t="s">
        <v>93</v>
      </c>
      <c r="F5" s="13">
        <v>75</v>
      </c>
      <c r="I5" s="14" t="s">
        <v>94</v>
      </c>
    </row>
    <row r="6" spans="1:14">
      <c r="A6" s="13">
        <v>3</v>
      </c>
      <c r="B6" s="13" t="s">
        <v>95</v>
      </c>
      <c r="C6" s="13">
        <v>15</v>
      </c>
      <c r="D6" s="13" t="s">
        <v>89</v>
      </c>
      <c r="E6" s="13" t="s">
        <v>96</v>
      </c>
      <c r="F6" s="13">
        <v>60</v>
      </c>
      <c r="I6" s="15"/>
    </row>
    <row r="7" spans="1:14">
      <c r="A7" s="13">
        <v>4</v>
      </c>
      <c r="B7" s="13" t="s">
        <v>97</v>
      </c>
      <c r="C7" s="13">
        <v>17</v>
      </c>
      <c r="D7" s="13" t="s">
        <v>92</v>
      </c>
      <c r="E7" s="13" t="s">
        <v>90</v>
      </c>
      <c r="F7" s="13">
        <v>90</v>
      </c>
      <c r="I7" s="15"/>
      <c r="J7" s="16" t="s">
        <v>98</v>
      </c>
      <c r="K7" s="14"/>
    </row>
    <row r="8" spans="1:14">
      <c r="A8" s="13">
        <v>5</v>
      </c>
      <c r="B8" s="13" t="s">
        <v>99</v>
      </c>
      <c r="C8" s="13">
        <v>16</v>
      </c>
      <c r="D8" s="13" t="s">
        <v>89</v>
      </c>
      <c r="E8" s="13" t="s">
        <v>93</v>
      </c>
      <c r="F8" s="13">
        <v>70</v>
      </c>
      <c r="J8" s="3">
        <f>COUNT(C4:C13)</f>
        <v>10</v>
      </c>
    </row>
    <row r="9" spans="1:14">
      <c r="A9" s="13">
        <v>6</v>
      </c>
      <c r="B9" s="13" t="s">
        <v>100</v>
      </c>
      <c r="C9" s="13">
        <v>17</v>
      </c>
      <c r="D9" s="13" t="s">
        <v>92</v>
      </c>
      <c r="E9" s="13" t="s">
        <v>90</v>
      </c>
      <c r="F9" s="13">
        <v>95</v>
      </c>
    </row>
    <row r="10" spans="1:14">
      <c r="A10" s="13">
        <v>7</v>
      </c>
      <c r="B10" s="13" t="s">
        <v>101</v>
      </c>
      <c r="C10" s="13">
        <v>15</v>
      </c>
      <c r="D10" s="13" t="s">
        <v>89</v>
      </c>
      <c r="E10" s="13" t="s">
        <v>93</v>
      </c>
      <c r="F10" s="13">
        <v>80</v>
      </c>
      <c r="I10" s="15" t="s">
        <v>102</v>
      </c>
    </row>
    <row r="11" spans="1:14">
      <c r="A11" s="13">
        <v>8</v>
      </c>
      <c r="B11" s="13" t="s">
        <v>103</v>
      </c>
      <c r="C11" s="13">
        <v>16</v>
      </c>
      <c r="D11" s="13" t="s">
        <v>92</v>
      </c>
      <c r="E11" s="13" t="s">
        <v>96</v>
      </c>
      <c r="F11" s="13">
        <v>65</v>
      </c>
      <c r="I11" s="15"/>
    </row>
    <row r="12" spans="1:14">
      <c r="A12" s="13">
        <v>9</v>
      </c>
      <c r="B12" s="13" t="s">
        <v>104</v>
      </c>
      <c r="C12" s="13">
        <v>17</v>
      </c>
      <c r="D12" s="13" t="s">
        <v>89</v>
      </c>
      <c r="E12" s="13" t="s">
        <v>90</v>
      </c>
      <c r="F12" s="13">
        <v>88</v>
      </c>
      <c r="I12" s="15"/>
    </row>
    <row r="13" spans="1:14">
      <c r="A13" s="13">
        <v>10</v>
      </c>
      <c r="B13" s="13" t="s">
        <v>105</v>
      </c>
      <c r="C13" s="13">
        <v>15</v>
      </c>
      <c r="D13" s="13" t="s">
        <v>92</v>
      </c>
      <c r="E13" s="13" t="s">
        <v>93</v>
      </c>
      <c r="F13" s="13">
        <v>90</v>
      </c>
      <c r="J13" s="16" t="s">
        <v>106</v>
      </c>
    </row>
    <row r="14" spans="1:14">
      <c r="J14" s="3">
        <f>COUNTIF(F4:F13,"&gt;=80")</f>
        <v>6</v>
      </c>
    </row>
    <row r="16" spans="1:14">
      <c r="I16" t="s">
        <v>107</v>
      </c>
    </row>
    <row r="18" spans="9:10">
      <c r="J18" s="16" t="s">
        <v>106</v>
      </c>
    </row>
    <row r="19" spans="9:10">
      <c r="J19" s="3">
        <f>COUNTIF(E4:E13,"A")</f>
        <v>4</v>
      </c>
    </row>
    <row r="21" spans="9:10">
      <c r="I21" t="s">
        <v>108</v>
      </c>
    </row>
    <row r="23" spans="9:10">
      <c r="J23" s="16" t="s">
        <v>106</v>
      </c>
    </row>
    <row r="24" spans="9:10">
      <c r="J24" s="3">
        <f>COUNTIF(D4:D13,"Male")</f>
        <v>5</v>
      </c>
    </row>
    <row r="26" spans="9:10">
      <c r="I26" t="s">
        <v>109</v>
      </c>
    </row>
    <row r="28" spans="9:10">
      <c r="J28" s="16" t="s">
        <v>110</v>
      </c>
    </row>
    <row r="29" spans="9:10">
      <c r="J29" s="3">
        <f>COUNTIFS(D4:D13,"Female",F4:F13,"&gt;70")</f>
        <v>4</v>
      </c>
    </row>
    <row r="31" spans="9:10">
      <c r="I31" t="s">
        <v>111</v>
      </c>
    </row>
    <row r="33" spans="1:10">
      <c r="J33" s="16" t="s">
        <v>110</v>
      </c>
    </row>
    <row r="34" spans="1:10">
      <c r="J34" s="3">
        <f>COUNTIFS(C4:C13,"16",E4:E13,"B")</f>
        <v>2</v>
      </c>
    </row>
    <row r="36" spans="1:10">
      <c r="I36" t="s">
        <v>112</v>
      </c>
    </row>
    <row r="38" spans="1:10">
      <c r="J38" s="16" t="s">
        <v>110</v>
      </c>
    </row>
    <row r="39" spans="1:10">
      <c r="J39">
        <f>COUNTIFS(D4:D13,"Male",F4:F13,"&gt;=75",F4:F13,"&lt;=90")</f>
        <v>3</v>
      </c>
    </row>
    <row r="41" spans="1:10" ht="18">
      <c r="G41" s="41" t="s">
        <v>113</v>
      </c>
      <c r="H41" s="46"/>
      <c r="I41" s="46"/>
      <c r="J41" s="46"/>
    </row>
    <row r="43" spans="1:10">
      <c r="A43" s="12" t="s">
        <v>114</v>
      </c>
      <c r="B43" s="12" t="s">
        <v>115</v>
      </c>
      <c r="C43" s="12" t="s">
        <v>116</v>
      </c>
      <c r="D43" s="12" t="s">
        <v>117</v>
      </c>
      <c r="E43" s="12" t="s">
        <v>118</v>
      </c>
      <c r="F43" s="12" t="s">
        <v>119</v>
      </c>
      <c r="G43" s="17" t="s">
        <v>120</v>
      </c>
    </row>
    <row r="44" spans="1:10">
      <c r="A44" s="13">
        <v>1</v>
      </c>
      <c r="B44" s="13" t="s">
        <v>121</v>
      </c>
      <c r="C44" s="13" t="s">
        <v>122</v>
      </c>
      <c r="D44" s="13" t="s">
        <v>88</v>
      </c>
      <c r="E44" s="13">
        <v>5</v>
      </c>
      <c r="F44" s="13">
        <v>800</v>
      </c>
      <c r="G44" s="6">
        <v>4000</v>
      </c>
      <c r="H44" s="18"/>
      <c r="I44" t="s">
        <v>123</v>
      </c>
    </row>
    <row r="45" spans="1:10">
      <c r="A45" s="13">
        <v>2</v>
      </c>
      <c r="B45" s="13" t="s">
        <v>124</v>
      </c>
      <c r="C45" s="13" t="s">
        <v>122</v>
      </c>
      <c r="D45" s="13" t="s">
        <v>91</v>
      </c>
      <c r="E45" s="13">
        <v>10</v>
      </c>
      <c r="F45" s="13">
        <v>20</v>
      </c>
      <c r="G45" s="6">
        <v>200</v>
      </c>
      <c r="H45" s="18"/>
    </row>
    <row r="46" spans="1:10">
      <c r="A46" s="13">
        <v>3</v>
      </c>
      <c r="B46" s="13" t="s">
        <v>125</v>
      </c>
      <c r="C46" s="13" t="s">
        <v>126</v>
      </c>
      <c r="D46" s="13" t="s">
        <v>95</v>
      </c>
      <c r="E46" s="13">
        <v>8</v>
      </c>
      <c r="F46" s="13">
        <v>150</v>
      </c>
      <c r="G46" s="6">
        <v>1200</v>
      </c>
      <c r="H46" s="18"/>
      <c r="J46" s="19" t="s">
        <v>127</v>
      </c>
    </row>
    <row r="47" spans="1:10">
      <c r="A47" s="13">
        <v>4</v>
      </c>
      <c r="B47" s="13" t="s">
        <v>128</v>
      </c>
      <c r="C47" s="13" t="s">
        <v>126</v>
      </c>
      <c r="D47" s="13" t="s">
        <v>97</v>
      </c>
      <c r="E47" s="13">
        <v>3</v>
      </c>
      <c r="F47" s="13">
        <v>300</v>
      </c>
      <c r="G47" s="6">
        <v>900</v>
      </c>
      <c r="J47" s="3">
        <f>SUM(E44:E53)</f>
        <v>64</v>
      </c>
    </row>
    <row r="48" spans="1:10">
      <c r="A48" s="13">
        <v>5</v>
      </c>
      <c r="B48" s="13" t="s">
        <v>129</v>
      </c>
      <c r="C48" s="13" t="s">
        <v>122</v>
      </c>
      <c r="D48" s="13" t="s">
        <v>99</v>
      </c>
      <c r="E48" s="13">
        <v>6</v>
      </c>
      <c r="F48" s="13">
        <v>200</v>
      </c>
      <c r="G48" s="6">
        <v>1200</v>
      </c>
    </row>
    <row r="49" spans="1:10">
      <c r="A49" s="13">
        <v>6</v>
      </c>
      <c r="B49" s="13" t="s">
        <v>130</v>
      </c>
      <c r="C49" s="13" t="s">
        <v>126</v>
      </c>
      <c r="D49" s="13" t="s">
        <v>100</v>
      </c>
      <c r="E49" s="13">
        <v>2</v>
      </c>
      <c r="F49" s="13">
        <v>500</v>
      </c>
      <c r="G49" s="6">
        <v>1000</v>
      </c>
      <c r="I49" t="s">
        <v>131</v>
      </c>
    </row>
    <row r="50" spans="1:10">
      <c r="A50" s="13">
        <v>7</v>
      </c>
      <c r="B50" s="13" t="s">
        <v>132</v>
      </c>
      <c r="C50" s="13" t="s">
        <v>122</v>
      </c>
      <c r="D50" s="13" t="s">
        <v>101</v>
      </c>
      <c r="E50" s="13">
        <v>12</v>
      </c>
      <c r="F50" s="13">
        <v>30</v>
      </c>
      <c r="G50" s="6">
        <v>360</v>
      </c>
    </row>
    <row r="51" spans="1:10">
      <c r="A51" s="13">
        <v>8</v>
      </c>
      <c r="B51" s="13" t="s">
        <v>133</v>
      </c>
      <c r="C51" s="13" t="s">
        <v>126</v>
      </c>
      <c r="D51" s="13" t="s">
        <v>103</v>
      </c>
      <c r="E51" s="13">
        <v>4</v>
      </c>
      <c r="F51" s="13">
        <v>120</v>
      </c>
      <c r="G51" s="6">
        <v>480</v>
      </c>
      <c r="J51" s="19" t="s">
        <v>127</v>
      </c>
    </row>
    <row r="52" spans="1:10">
      <c r="A52" s="13">
        <v>9</v>
      </c>
      <c r="B52" s="13" t="s">
        <v>134</v>
      </c>
      <c r="C52" s="13" t="s">
        <v>122</v>
      </c>
      <c r="D52" s="13" t="s">
        <v>104</v>
      </c>
      <c r="E52" s="13">
        <v>9</v>
      </c>
      <c r="F52" s="13">
        <v>50</v>
      </c>
      <c r="G52" s="6">
        <v>450</v>
      </c>
      <c r="J52" s="3">
        <f>SUM(G44:G53)</f>
        <v>11040</v>
      </c>
    </row>
    <row r="53" spans="1:10">
      <c r="A53" s="13">
        <v>10</v>
      </c>
      <c r="B53" s="13" t="s">
        <v>135</v>
      </c>
      <c r="C53" s="13" t="s">
        <v>126</v>
      </c>
      <c r="D53" s="13" t="s">
        <v>136</v>
      </c>
      <c r="E53" s="13">
        <v>5</v>
      </c>
      <c r="F53" s="13">
        <v>250</v>
      </c>
      <c r="G53" s="6">
        <v>1250</v>
      </c>
    </row>
    <row r="54" spans="1:10">
      <c r="I54" t="s">
        <v>137</v>
      </c>
    </row>
    <row r="56" spans="1:10">
      <c r="F56" s="20"/>
      <c r="J56" s="19" t="s">
        <v>127</v>
      </c>
    </row>
    <row r="57" spans="1:10">
      <c r="F57" s="20"/>
      <c r="J57" s="3">
        <f>SUM(F44:F53)</f>
        <v>2420</v>
      </c>
    </row>
    <row r="58" spans="1:10">
      <c r="F58" s="20"/>
    </row>
    <row r="60" spans="1:10">
      <c r="I60" t="s">
        <v>138</v>
      </c>
    </row>
    <row r="62" spans="1:10">
      <c r="J62" s="19" t="s">
        <v>139</v>
      </c>
    </row>
    <row r="63" spans="1:10">
      <c r="J63" s="3">
        <f>SUMIF(C44:C53,"Electronics",G44:G53)</f>
        <v>6210</v>
      </c>
    </row>
    <row r="65" spans="9:10">
      <c r="I65" t="s">
        <v>140</v>
      </c>
    </row>
    <row r="67" spans="9:10">
      <c r="J67" s="19" t="s">
        <v>139</v>
      </c>
    </row>
    <row r="68" spans="9:10">
      <c r="J68" s="3">
        <f>SUMIF(F44:F53,"&gt;100",E44:E53)</f>
        <v>33</v>
      </c>
    </row>
    <row r="70" spans="9:10">
      <c r="I70" t="s">
        <v>141</v>
      </c>
    </row>
    <row r="72" spans="9:10">
      <c r="J72" s="19" t="s">
        <v>139</v>
      </c>
    </row>
    <row r="73" spans="9:10">
      <c r="J73" s="3">
        <f>SUMIF(D44:D53,"john",G44:G53)</f>
        <v>4000</v>
      </c>
    </row>
    <row r="75" spans="9:10">
      <c r="I75" t="s">
        <v>142</v>
      </c>
    </row>
    <row r="77" spans="9:10">
      <c r="J77" s="19" t="s">
        <v>143</v>
      </c>
    </row>
    <row r="78" spans="9:10">
      <c r="J78">
        <f>SUMIFS(G44:G53,C44:C53,"Furniture",E44:E53,"&gt;=3")</f>
        <v>3830</v>
      </c>
    </row>
    <row r="80" spans="9:10">
      <c r="I80" t="s">
        <v>144</v>
      </c>
    </row>
    <row r="82" spans="9:10">
      <c r="J82" s="19" t="s">
        <v>143</v>
      </c>
    </row>
    <row r="83" spans="9:10">
      <c r="J83">
        <f>SUMIFS(G44:G53,C44:C53,"Electronics",F44:F53,"&gt;100")</f>
        <v>5200</v>
      </c>
    </row>
    <row r="84" spans="9:10">
      <c r="I84" t="s">
        <v>145</v>
      </c>
    </row>
    <row r="86" spans="9:10">
      <c r="J86" s="21" t="s">
        <v>143</v>
      </c>
    </row>
    <row r="87" spans="9:10">
      <c r="J87">
        <f>SUMIFS(G44:G53,D44:D53,"Olivia",E44:E53,"&gt;=2")</f>
        <v>1000</v>
      </c>
    </row>
    <row r="89" spans="9:10">
      <c r="I89" t="s">
        <v>146</v>
      </c>
    </row>
    <row r="91" spans="9:10">
      <c r="J91" s="21" t="s">
        <v>147</v>
      </c>
    </row>
    <row r="92" spans="9:10">
      <c r="J92">
        <f>SUMIFS(G44:G53,C44:C53,"Furniture",F44:F53,"&gt;200")</f>
        <v>3150</v>
      </c>
    </row>
  </sheetData>
  <mergeCells count="3">
    <mergeCell ref="G1:J1"/>
    <mergeCell ref="L3:N3"/>
    <mergeCell ref="G41:J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6F78-9CA7-49CD-ADBD-48A39495EF00}">
  <dimension ref="C1:R38"/>
  <sheetViews>
    <sheetView showFormulas="1" topLeftCell="D1" zoomScale="68" workbookViewId="0">
      <selection activeCell="N9" sqref="N9"/>
    </sheetView>
  </sheetViews>
  <sheetFormatPr defaultRowHeight="14.4"/>
  <cols>
    <col min="6" max="6" width="9.88671875" customWidth="1"/>
    <col min="7" max="7" width="14.33203125" customWidth="1"/>
    <col min="8" max="8" width="13" customWidth="1"/>
    <col min="9" max="9" width="13.88671875" customWidth="1"/>
    <col min="10" max="10" width="13.6640625" customWidth="1"/>
    <col min="13" max="13" width="14.109375" bestFit="1" customWidth="1"/>
    <col min="14" max="14" width="18.21875" customWidth="1"/>
    <col min="15" max="16" width="10.6640625" bestFit="1" customWidth="1"/>
  </cols>
  <sheetData>
    <row r="1" spans="3:18" ht="23.4">
      <c r="J1" s="47" t="s">
        <v>299</v>
      </c>
      <c r="K1" s="48"/>
      <c r="L1" s="48"/>
      <c r="M1" s="48"/>
      <c r="N1" s="48"/>
      <c r="O1" s="48"/>
    </row>
    <row r="3" spans="3:18">
      <c r="C3" s="9" t="s">
        <v>276</v>
      </c>
      <c r="D3" s="10" t="s">
        <v>85</v>
      </c>
      <c r="E3" s="10" t="s">
        <v>277</v>
      </c>
      <c r="F3" s="10" t="s">
        <v>278</v>
      </c>
      <c r="G3" s="10" t="s">
        <v>279</v>
      </c>
      <c r="H3" s="10" t="s">
        <v>280</v>
      </c>
      <c r="I3" s="10" t="s">
        <v>281</v>
      </c>
    </row>
    <row r="4" spans="3:18">
      <c r="C4" s="6" t="s">
        <v>282</v>
      </c>
      <c r="D4" s="6" t="s">
        <v>283</v>
      </c>
      <c r="E4" s="6">
        <v>19</v>
      </c>
      <c r="F4" s="6">
        <v>10</v>
      </c>
      <c r="G4" s="6">
        <v>80</v>
      </c>
      <c r="H4" s="6">
        <v>89</v>
      </c>
      <c r="I4" s="6">
        <f>SUM(G4+H4)</f>
        <v>169</v>
      </c>
    </row>
    <row r="5" spans="3:18">
      <c r="C5" s="6" t="s">
        <v>284</v>
      </c>
      <c r="D5" s="6" t="s">
        <v>285</v>
      </c>
      <c r="E5" s="6">
        <v>20</v>
      </c>
      <c r="F5" s="6">
        <v>10</v>
      </c>
      <c r="G5" s="6">
        <v>81</v>
      </c>
      <c r="H5" s="6">
        <v>67</v>
      </c>
      <c r="I5" s="6">
        <f t="shared" ref="I5:I17" si="0">SUM(G5+H5)</f>
        <v>148</v>
      </c>
    </row>
    <row r="6" spans="3:18">
      <c r="C6" s="6" t="s">
        <v>286</v>
      </c>
      <c r="D6" s="6" t="s">
        <v>60</v>
      </c>
      <c r="E6" s="6">
        <v>20</v>
      </c>
      <c r="F6" s="6">
        <v>10</v>
      </c>
      <c r="G6" s="6">
        <v>85</v>
      </c>
      <c r="H6" s="6">
        <v>56</v>
      </c>
      <c r="I6" s="6">
        <f t="shared" si="0"/>
        <v>141</v>
      </c>
    </row>
    <row r="7" spans="3:18">
      <c r="C7" s="6" t="s">
        <v>287</v>
      </c>
      <c r="D7" s="6" t="s">
        <v>288</v>
      </c>
      <c r="E7" s="6">
        <v>18</v>
      </c>
      <c r="F7" s="6">
        <v>10</v>
      </c>
      <c r="G7" s="6">
        <v>90</v>
      </c>
      <c r="H7" s="6">
        <v>89</v>
      </c>
      <c r="I7" s="6">
        <f t="shared" si="0"/>
        <v>179</v>
      </c>
    </row>
    <row r="8" spans="3:18">
      <c r="C8" s="6" t="s">
        <v>289</v>
      </c>
      <c r="D8" s="6" t="s">
        <v>290</v>
      </c>
      <c r="E8" s="6">
        <v>17</v>
      </c>
      <c r="F8" s="6">
        <v>10</v>
      </c>
      <c r="G8" s="6">
        <v>88</v>
      </c>
      <c r="H8" s="6">
        <v>67</v>
      </c>
      <c r="I8" s="6">
        <f t="shared" si="0"/>
        <v>155</v>
      </c>
      <c r="M8" t="s">
        <v>276</v>
      </c>
      <c r="N8" t="s">
        <v>291</v>
      </c>
      <c r="Q8" t="s">
        <v>276</v>
      </c>
      <c r="R8" t="s">
        <v>85</v>
      </c>
    </row>
    <row r="9" spans="3:18">
      <c r="C9" s="6" t="s">
        <v>292</v>
      </c>
      <c r="D9" s="6" t="s">
        <v>285</v>
      </c>
      <c r="E9" s="6">
        <v>19</v>
      </c>
      <c r="F9" s="6">
        <v>10</v>
      </c>
      <c r="G9" s="6">
        <v>70</v>
      </c>
      <c r="H9" s="6">
        <v>90</v>
      </c>
      <c r="I9" s="6">
        <f t="shared" si="0"/>
        <v>160</v>
      </c>
      <c r="M9" s="1" t="s">
        <v>282</v>
      </c>
      <c r="N9">
        <f>VLOOKUP(M9,C3:I17,7,0)</f>
        <v>169</v>
      </c>
      <c r="Q9" s="1" t="s">
        <v>282</v>
      </c>
      <c r="R9" t="str">
        <f>VLOOKUP(Q9,C3:I17,2,0)</f>
        <v>M</v>
      </c>
    </row>
    <row r="10" spans="3:18">
      <c r="C10" s="6" t="s">
        <v>228</v>
      </c>
      <c r="D10" s="6" t="s">
        <v>285</v>
      </c>
      <c r="E10" s="6">
        <v>20</v>
      </c>
      <c r="F10" s="6">
        <v>10</v>
      </c>
      <c r="G10" s="6">
        <v>89</v>
      </c>
      <c r="H10" s="6">
        <v>45</v>
      </c>
      <c r="I10" s="6">
        <f t="shared" si="0"/>
        <v>134</v>
      </c>
      <c r="M10" s="1" t="s">
        <v>284</v>
      </c>
      <c r="N10">
        <f t="shared" ref="N10:N15" si="1">VLOOKUP(M10,C4:I18,7,0)</f>
        <v>148</v>
      </c>
      <c r="Q10" s="1" t="s">
        <v>284</v>
      </c>
      <c r="R10" t="str">
        <f t="shared" ref="R10:R15" si="2">VLOOKUP(Q10,C4:I18,2,0)</f>
        <v xml:space="preserve"> M </v>
      </c>
    </row>
    <row r="11" spans="3:18">
      <c r="C11" s="6" t="s">
        <v>247</v>
      </c>
      <c r="D11" s="6" t="s">
        <v>285</v>
      </c>
      <c r="E11" s="6">
        <v>21</v>
      </c>
      <c r="F11" s="6">
        <v>10</v>
      </c>
      <c r="G11" s="6">
        <v>90</v>
      </c>
      <c r="H11" s="6">
        <v>67</v>
      </c>
      <c r="I11" s="6">
        <f t="shared" si="0"/>
        <v>157</v>
      </c>
      <c r="M11" s="1" t="s">
        <v>286</v>
      </c>
      <c r="N11">
        <f t="shared" si="1"/>
        <v>141</v>
      </c>
      <c r="Q11" s="1" t="s">
        <v>286</v>
      </c>
      <c r="R11" t="str">
        <f t="shared" si="2"/>
        <v>F</v>
      </c>
    </row>
    <row r="12" spans="3:18">
      <c r="C12" s="6" t="s">
        <v>293</v>
      </c>
      <c r="D12" s="6" t="s">
        <v>60</v>
      </c>
      <c r="E12" s="6">
        <v>22</v>
      </c>
      <c r="F12" s="6">
        <v>10</v>
      </c>
      <c r="G12" s="6">
        <v>76</v>
      </c>
      <c r="H12" s="6">
        <v>89</v>
      </c>
      <c r="I12" s="6">
        <f t="shared" si="0"/>
        <v>165</v>
      </c>
      <c r="M12" s="1" t="s">
        <v>287</v>
      </c>
      <c r="N12">
        <f t="shared" si="1"/>
        <v>179</v>
      </c>
      <c r="Q12" s="1" t="s">
        <v>287</v>
      </c>
      <c r="R12" t="str">
        <f t="shared" si="2"/>
        <v xml:space="preserve">F </v>
      </c>
    </row>
    <row r="13" spans="3:18">
      <c r="C13" s="6" t="s">
        <v>136</v>
      </c>
      <c r="D13" s="6" t="s">
        <v>285</v>
      </c>
      <c r="E13" s="6">
        <v>18</v>
      </c>
      <c r="F13" s="6">
        <v>10</v>
      </c>
      <c r="G13" s="6">
        <v>89</v>
      </c>
      <c r="H13" s="6">
        <v>43</v>
      </c>
      <c r="I13" s="6">
        <f t="shared" si="0"/>
        <v>132</v>
      </c>
      <c r="M13" s="1" t="s">
        <v>289</v>
      </c>
      <c r="N13">
        <f t="shared" si="1"/>
        <v>155</v>
      </c>
      <c r="Q13" s="1" t="s">
        <v>289</v>
      </c>
      <c r="R13" t="str">
        <f t="shared" si="2"/>
        <v xml:space="preserve">M </v>
      </c>
    </row>
    <row r="14" spans="3:18">
      <c r="C14" s="6" t="s">
        <v>294</v>
      </c>
      <c r="D14" s="6" t="s">
        <v>285</v>
      </c>
      <c r="E14" s="6">
        <v>21</v>
      </c>
      <c r="F14" s="6">
        <v>10</v>
      </c>
      <c r="G14" s="6">
        <v>23</v>
      </c>
      <c r="H14" s="6">
        <v>90</v>
      </c>
      <c r="I14" s="6">
        <f t="shared" si="0"/>
        <v>113</v>
      </c>
      <c r="M14" s="1" t="s">
        <v>136</v>
      </c>
      <c r="N14">
        <f t="shared" si="1"/>
        <v>132</v>
      </c>
      <c r="Q14" s="1" t="s">
        <v>136</v>
      </c>
      <c r="R14" t="str">
        <f t="shared" si="2"/>
        <v xml:space="preserve"> M </v>
      </c>
    </row>
    <row r="15" spans="3:18">
      <c r="C15" s="6" t="s">
        <v>295</v>
      </c>
      <c r="D15" s="6" t="s">
        <v>285</v>
      </c>
      <c r="E15" s="6">
        <v>20</v>
      </c>
      <c r="F15" s="6">
        <v>10</v>
      </c>
      <c r="G15" s="6">
        <v>78</v>
      </c>
      <c r="H15" s="6">
        <v>56</v>
      </c>
      <c r="I15" s="6">
        <f t="shared" si="0"/>
        <v>134</v>
      </c>
      <c r="M15" s="1" t="s">
        <v>296</v>
      </c>
      <c r="N15">
        <f t="shared" si="1"/>
        <v>112</v>
      </c>
      <c r="Q15" s="1" t="s">
        <v>296</v>
      </c>
      <c r="R15" t="str">
        <f t="shared" si="2"/>
        <v xml:space="preserve"> M </v>
      </c>
    </row>
    <row r="16" spans="3:18">
      <c r="C16" s="6" t="s">
        <v>297</v>
      </c>
      <c r="D16" s="6" t="s">
        <v>60</v>
      </c>
      <c r="E16" s="6">
        <v>22</v>
      </c>
      <c r="F16" s="6">
        <v>10</v>
      </c>
      <c r="G16" s="6">
        <v>23</v>
      </c>
      <c r="H16" s="6">
        <v>56</v>
      </c>
      <c r="I16" s="6">
        <f t="shared" si="0"/>
        <v>79</v>
      </c>
    </row>
    <row r="17" spans="3:16">
      <c r="C17" s="6" t="s">
        <v>296</v>
      </c>
      <c r="D17" s="6" t="s">
        <v>285</v>
      </c>
      <c r="E17" s="6">
        <v>23</v>
      </c>
      <c r="F17" s="6">
        <v>10</v>
      </c>
      <c r="G17" s="6">
        <v>45</v>
      </c>
      <c r="H17" s="6">
        <v>67</v>
      </c>
      <c r="I17" s="6">
        <f t="shared" si="0"/>
        <v>112</v>
      </c>
    </row>
    <row r="21" spans="3:16" ht="21">
      <c r="J21" s="49" t="s">
        <v>298</v>
      </c>
      <c r="K21" s="49"/>
      <c r="L21" s="49"/>
      <c r="M21" s="49"/>
    </row>
    <row r="24" spans="3:16">
      <c r="E24" s="9" t="s">
        <v>276</v>
      </c>
      <c r="F24" s="10" t="s">
        <v>85</v>
      </c>
      <c r="G24" s="10" t="s">
        <v>277</v>
      </c>
      <c r="H24" s="10" t="s">
        <v>278</v>
      </c>
      <c r="I24" s="10" t="s">
        <v>300</v>
      </c>
    </row>
    <row r="25" spans="3:16">
      <c r="E25" s="6" t="s">
        <v>282</v>
      </c>
      <c r="F25" s="6" t="s">
        <v>89</v>
      </c>
      <c r="G25" s="6">
        <v>19</v>
      </c>
      <c r="H25" s="6">
        <v>10</v>
      </c>
      <c r="I25" s="6" t="s">
        <v>301</v>
      </c>
      <c r="J25" s="24"/>
    </row>
    <row r="26" spans="3:16">
      <c r="E26" s="6" t="s">
        <v>284</v>
      </c>
      <c r="F26" s="6" t="s">
        <v>302</v>
      </c>
      <c r="G26" s="6">
        <v>20</v>
      </c>
      <c r="H26" s="6">
        <v>10</v>
      </c>
      <c r="I26" s="6" t="s">
        <v>303</v>
      </c>
      <c r="J26" s="24"/>
    </row>
    <row r="27" spans="3:16">
      <c r="E27" s="6" t="s">
        <v>286</v>
      </c>
      <c r="F27" s="6" t="s">
        <v>60</v>
      </c>
      <c r="G27" s="6">
        <v>20</v>
      </c>
      <c r="H27" s="6">
        <v>10</v>
      </c>
      <c r="I27" s="6" t="s">
        <v>304</v>
      </c>
      <c r="J27" s="24"/>
      <c r="M27" s="9" t="s">
        <v>301</v>
      </c>
      <c r="N27" s="9" t="s">
        <v>303</v>
      </c>
      <c r="O27" s="9" t="s">
        <v>304</v>
      </c>
      <c r="P27" s="9" t="s">
        <v>305</v>
      </c>
    </row>
    <row r="28" spans="3:16">
      <c r="E28" s="6" t="s">
        <v>287</v>
      </c>
      <c r="F28" s="6" t="s">
        <v>288</v>
      </c>
      <c r="G28" s="6">
        <v>18</v>
      </c>
      <c r="H28" s="6">
        <v>10</v>
      </c>
      <c r="I28" s="6" t="s">
        <v>305</v>
      </c>
      <c r="J28" s="24"/>
      <c r="M28" s="8">
        <v>45576</v>
      </c>
      <c r="N28" s="8">
        <v>45577</v>
      </c>
      <c r="O28" s="8">
        <v>45578</v>
      </c>
      <c r="P28" s="8">
        <v>45579</v>
      </c>
    </row>
    <row r="29" spans="3:16">
      <c r="E29" s="6" t="s">
        <v>289</v>
      </c>
      <c r="F29" s="6" t="s">
        <v>306</v>
      </c>
      <c r="G29" s="6">
        <v>17</v>
      </c>
      <c r="H29" s="6">
        <v>10</v>
      </c>
      <c r="I29" s="6" t="s">
        <v>301</v>
      </c>
      <c r="J29" s="24"/>
    </row>
    <row r="30" spans="3:16">
      <c r="E30" s="6" t="s">
        <v>292</v>
      </c>
      <c r="F30" s="6" t="s">
        <v>302</v>
      </c>
      <c r="G30" s="6">
        <v>19</v>
      </c>
      <c r="H30" s="6">
        <v>10</v>
      </c>
      <c r="I30" s="6" t="s">
        <v>303</v>
      </c>
      <c r="J30" s="24"/>
    </row>
    <row r="31" spans="3:16">
      <c r="E31" s="6" t="s">
        <v>228</v>
      </c>
      <c r="F31" s="6" t="s">
        <v>302</v>
      </c>
      <c r="G31" s="6">
        <v>20</v>
      </c>
      <c r="H31" s="6">
        <v>10</v>
      </c>
      <c r="I31" s="6" t="s">
        <v>304</v>
      </c>
      <c r="J31" s="24"/>
    </row>
    <row r="32" spans="3:16">
      <c r="E32" s="6" t="s">
        <v>247</v>
      </c>
      <c r="F32" s="6" t="s">
        <v>302</v>
      </c>
      <c r="G32" s="6">
        <v>21</v>
      </c>
      <c r="H32" s="6">
        <v>10</v>
      </c>
      <c r="I32" s="6" t="s">
        <v>305</v>
      </c>
      <c r="J32" s="24"/>
    </row>
    <row r="33" spans="5:10">
      <c r="E33" s="6" t="s">
        <v>293</v>
      </c>
      <c r="F33" s="6" t="s">
        <v>60</v>
      </c>
      <c r="G33" s="6">
        <v>22</v>
      </c>
      <c r="H33" s="6">
        <v>10</v>
      </c>
      <c r="I33" s="6" t="s">
        <v>301</v>
      </c>
      <c r="J33" s="24"/>
    </row>
    <row r="34" spans="5:10">
      <c r="E34" s="6" t="s">
        <v>136</v>
      </c>
      <c r="F34" s="6" t="s">
        <v>302</v>
      </c>
      <c r="G34" s="6">
        <v>18</v>
      </c>
      <c r="H34" s="6">
        <v>10</v>
      </c>
      <c r="I34" s="6" t="s">
        <v>303</v>
      </c>
      <c r="J34" s="24"/>
    </row>
    <row r="35" spans="5:10">
      <c r="E35" s="6" t="s">
        <v>294</v>
      </c>
      <c r="F35" s="6" t="s">
        <v>302</v>
      </c>
      <c r="G35" s="6">
        <v>21</v>
      </c>
      <c r="H35" s="6">
        <v>10</v>
      </c>
      <c r="I35" s="6" t="s">
        <v>304</v>
      </c>
      <c r="J35" s="24"/>
    </row>
    <row r="36" spans="5:10">
      <c r="E36" s="6" t="s">
        <v>295</v>
      </c>
      <c r="F36" s="6" t="s">
        <v>302</v>
      </c>
      <c r="G36" s="6">
        <v>20</v>
      </c>
      <c r="H36" s="6">
        <v>10</v>
      </c>
      <c r="I36" s="6" t="s">
        <v>305</v>
      </c>
      <c r="J36" s="24"/>
    </row>
    <row r="37" spans="5:10">
      <c r="E37" s="6" t="s">
        <v>297</v>
      </c>
      <c r="F37" s="6" t="s">
        <v>60</v>
      </c>
      <c r="G37" s="6">
        <v>22</v>
      </c>
      <c r="H37" s="6">
        <v>10</v>
      </c>
      <c r="I37" s="6" t="s">
        <v>301</v>
      </c>
      <c r="J37" s="24"/>
    </row>
    <row r="38" spans="5:10">
      <c r="E38" s="6" t="s">
        <v>296</v>
      </c>
      <c r="F38" s="6" t="s">
        <v>302</v>
      </c>
      <c r="G38" s="6">
        <v>23</v>
      </c>
      <c r="H38" s="6">
        <v>10</v>
      </c>
      <c r="I38" s="6" t="s">
        <v>301</v>
      </c>
      <c r="J38" s="24"/>
    </row>
  </sheetData>
  <mergeCells count="2">
    <mergeCell ref="J1:O1"/>
    <mergeCell ref="J21:M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9911-0C96-4D38-93EA-2F1DE38CD860}">
  <dimension ref="A1:G28"/>
  <sheetViews>
    <sheetView workbookViewId="0">
      <selection activeCell="J12" sqref="J12"/>
    </sheetView>
  </sheetViews>
  <sheetFormatPr defaultRowHeight="14.4"/>
  <cols>
    <col min="1" max="1" width="9.6640625" bestFit="1" customWidth="1"/>
    <col min="6" max="6" width="9.6640625" bestFit="1" customWidth="1"/>
    <col min="7" max="7" width="10.6640625" bestFit="1" customWidth="1"/>
  </cols>
  <sheetData>
    <row r="1" spans="1:7" ht="18">
      <c r="A1" s="27" t="s">
        <v>248</v>
      </c>
      <c r="B1" s="27" t="s">
        <v>249</v>
      </c>
      <c r="C1" s="27" t="s">
        <v>250</v>
      </c>
      <c r="D1" s="27" t="s">
        <v>37</v>
      </c>
      <c r="E1" s="27" t="s">
        <v>251</v>
      </c>
      <c r="F1" s="28" t="s">
        <v>252</v>
      </c>
      <c r="G1" s="27" t="s">
        <v>253</v>
      </c>
    </row>
    <row r="2" spans="1:7">
      <c r="A2" s="8">
        <v>44652</v>
      </c>
      <c r="B2" s="3" t="s">
        <v>254</v>
      </c>
      <c r="C2" s="3" t="s">
        <v>255</v>
      </c>
      <c r="D2" s="3" t="s">
        <v>256</v>
      </c>
      <c r="E2" s="3">
        <v>16</v>
      </c>
      <c r="F2" s="29">
        <v>200</v>
      </c>
      <c r="G2" s="29">
        <f>E2*F2</f>
        <v>3200</v>
      </c>
    </row>
    <row r="3" spans="1:7">
      <c r="A3" s="8">
        <v>44653</v>
      </c>
      <c r="B3" s="3" t="s">
        <v>257</v>
      </c>
      <c r="C3" s="3" t="s">
        <v>258</v>
      </c>
      <c r="D3" s="3" t="s">
        <v>259</v>
      </c>
      <c r="E3" s="3">
        <v>24</v>
      </c>
      <c r="F3" s="29">
        <v>250</v>
      </c>
      <c r="G3" s="29">
        <f t="shared" ref="G3:G28" si="0">E3*F3</f>
        <v>6000</v>
      </c>
    </row>
    <row r="4" spans="1:7">
      <c r="A4" s="8">
        <v>44654</v>
      </c>
      <c r="B4" s="3" t="s">
        <v>260</v>
      </c>
      <c r="C4" s="3" t="s">
        <v>261</v>
      </c>
      <c r="D4" s="3" t="s">
        <v>262</v>
      </c>
      <c r="E4" s="3">
        <v>30</v>
      </c>
      <c r="F4" s="29">
        <v>170</v>
      </c>
      <c r="G4" s="29">
        <f t="shared" si="0"/>
        <v>5100</v>
      </c>
    </row>
    <row r="5" spans="1:7">
      <c r="A5" s="8">
        <v>44655</v>
      </c>
      <c r="B5" s="3" t="s">
        <v>263</v>
      </c>
      <c r="C5" s="3" t="s">
        <v>255</v>
      </c>
      <c r="D5" s="3" t="s">
        <v>88</v>
      </c>
      <c r="E5" s="3">
        <v>21</v>
      </c>
      <c r="F5" s="29">
        <v>450</v>
      </c>
      <c r="G5" s="29">
        <f t="shared" si="0"/>
        <v>9450</v>
      </c>
    </row>
    <row r="6" spans="1:7">
      <c r="A6" s="8">
        <v>44656</v>
      </c>
      <c r="B6" s="3" t="s">
        <v>264</v>
      </c>
      <c r="C6" s="3" t="s">
        <v>265</v>
      </c>
      <c r="D6" s="3" t="s">
        <v>266</v>
      </c>
      <c r="E6" s="3">
        <v>9</v>
      </c>
      <c r="F6" s="29">
        <v>418</v>
      </c>
      <c r="G6" s="29">
        <f t="shared" si="0"/>
        <v>3762</v>
      </c>
    </row>
    <row r="7" spans="1:7">
      <c r="A7" s="8">
        <v>44657</v>
      </c>
      <c r="B7" s="3" t="s">
        <v>267</v>
      </c>
      <c r="C7" s="3" t="s">
        <v>258</v>
      </c>
      <c r="D7" s="3" t="s">
        <v>268</v>
      </c>
      <c r="E7" s="3">
        <v>10</v>
      </c>
      <c r="F7" s="29">
        <v>512</v>
      </c>
      <c r="G7" s="29">
        <f t="shared" si="0"/>
        <v>5120</v>
      </c>
    </row>
    <row r="8" spans="1:7">
      <c r="A8" s="8">
        <v>44658</v>
      </c>
      <c r="B8" s="3" t="s">
        <v>269</v>
      </c>
      <c r="C8" s="3" t="s">
        <v>265</v>
      </c>
      <c r="D8" s="3" t="s">
        <v>270</v>
      </c>
      <c r="E8" s="3">
        <v>3</v>
      </c>
      <c r="F8" s="29">
        <v>114</v>
      </c>
      <c r="G8" s="29">
        <f t="shared" si="0"/>
        <v>342</v>
      </c>
    </row>
    <row r="9" spans="1:7">
      <c r="A9" s="8">
        <v>44659</v>
      </c>
      <c r="B9" s="3" t="s">
        <v>271</v>
      </c>
      <c r="C9" s="3" t="s">
        <v>261</v>
      </c>
      <c r="D9" s="3" t="s">
        <v>272</v>
      </c>
      <c r="E9" s="3">
        <v>7</v>
      </c>
      <c r="F9" s="29">
        <v>118</v>
      </c>
      <c r="G9" s="29">
        <f t="shared" si="0"/>
        <v>826</v>
      </c>
    </row>
    <row r="10" spans="1:7">
      <c r="A10" s="8">
        <v>44660</v>
      </c>
      <c r="B10" s="3" t="s">
        <v>273</v>
      </c>
      <c r="C10" s="3" t="s">
        <v>255</v>
      </c>
      <c r="D10" s="3" t="s">
        <v>274</v>
      </c>
      <c r="E10" s="3">
        <v>15</v>
      </c>
      <c r="F10" s="29">
        <v>125</v>
      </c>
      <c r="G10" s="29">
        <f t="shared" si="0"/>
        <v>1875</v>
      </c>
    </row>
    <row r="11" spans="1:7">
      <c r="A11" s="8">
        <v>44661</v>
      </c>
      <c r="B11" s="3" t="s">
        <v>254</v>
      </c>
      <c r="C11" s="3" t="s">
        <v>255</v>
      </c>
      <c r="D11" s="3" t="s">
        <v>275</v>
      </c>
      <c r="E11" s="3">
        <v>22</v>
      </c>
      <c r="F11" s="29">
        <v>524</v>
      </c>
      <c r="G11" s="29">
        <f t="shared" si="0"/>
        <v>11528</v>
      </c>
    </row>
    <row r="12" spans="1:7">
      <c r="A12" s="8">
        <v>44662</v>
      </c>
      <c r="B12" s="3" t="s">
        <v>257</v>
      </c>
      <c r="C12" s="3" t="s">
        <v>255</v>
      </c>
      <c r="D12" s="3" t="s">
        <v>256</v>
      </c>
      <c r="E12" s="3">
        <v>24</v>
      </c>
      <c r="F12" s="29">
        <v>458</v>
      </c>
      <c r="G12" s="29">
        <f t="shared" si="0"/>
        <v>10992</v>
      </c>
    </row>
    <row r="13" spans="1:7">
      <c r="A13" s="8">
        <v>44663</v>
      </c>
      <c r="B13" s="3" t="s">
        <v>260</v>
      </c>
      <c r="C13" s="3" t="s">
        <v>258</v>
      </c>
      <c r="D13" s="3" t="s">
        <v>259</v>
      </c>
      <c r="E13" s="3">
        <v>41</v>
      </c>
      <c r="F13" s="29">
        <v>221</v>
      </c>
      <c r="G13" s="29">
        <f t="shared" si="0"/>
        <v>9061</v>
      </c>
    </row>
    <row r="14" spans="1:7">
      <c r="A14" s="8">
        <v>44664</v>
      </c>
      <c r="B14" s="3" t="s">
        <v>263</v>
      </c>
      <c r="C14" s="3" t="s">
        <v>265</v>
      </c>
      <c r="D14" s="3" t="s">
        <v>262</v>
      </c>
      <c r="E14" s="3">
        <v>58</v>
      </c>
      <c r="F14" s="29">
        <v>114</v>
      </c>
      <c r="G14" s="29">
        <f t="shared" si="0"/>
        <v>6612</v>
      </c>
    </row>
    <row r="15" spans="1:7">
      <c r="A15" s="8">
        <v>44665</v>
      </c>
      <c r="B15" s="3" t="s">
        <v>264</v>
      </c>
      <c r="C15" s="3" t="s">
        <v>261</v>
      </c>
      <c r="D15" s="3" t="s">
        <v>88</v>
      </c>
      <c r="E15" s="3">
        <v>62</v>
      </c>
      <c r="F15" s="29">
        <v>609</v>
      </c>
      <c r="G15" s="29">
        <f t="shared" si="0"/>
        <v>37758</v>
      </c>
    </row>
    <row r="16" spans="1:7">
      <c r="A16" s="8">
        <v>44666</v>
      </c>
      <c r="B16" s="3" t="s">
        <v>267</v>
      </c>
      <c r="C16" s="3" t="s">
        <v>255</v>
      </c>
      <c r="D16" s="3" t="s">
        <v>266</v>
      </c>
      <c r="E16" s="3">
        <v>24</v>
      </c>
      <c r="F16" s="29">
        <v>414</v>
      </c>
      <c r="G16" s="29">
        <f t="shared" si="0"/>
        <v>9936</v>
      </c>
    </row>
    <row r="17" spans="1:7">
      <c r="A17" s="8">
        <v>44667</v>
      </c>
      <c r="B17" s="3" t="s">
        <v>269</v>
      </c>
      <c r="C17" s="3" t="s">
        <v>265</v>
      </c>
      <c r="D17" s="3" t="s">
        <v>268</v>
      </c>
      <c r="E17" s="3">
        <v>37</v>
      </c>
      <c r="F17" s="29">
        <v>1254</v>
      </c>
      <c r="G17" s="29">
        <f t="shared" si="0"/>
        <v>46398</v>
      </c>
    </row>
    <row r="18" spans="1:7">
      <c r="A18" s="8">
        <v>44668</v>
      </c>
      <c r="B18" s="3" t="s">
        <v>271</v>
      </c>
      <c r="C18" s="3" t="s">
        <v>261</v>
      </c>
      <c r="D18" s="3" t="s">
        <v>270</v>
      </c>
      <c r="E18" s="3">
        <v>60</v>
      </c>
      <c r="F18" s="29">
        <v>1458</v>
      </c>
      <c r="G18" s="29">
        <f t="shared" si="0"/>
        <v>87480</v>
      </c>
    </row>
    <row r="19" spans="1:7">
      <c r="A19" s="8">
        <v>44669</v>
      </c>
      <c r="B19" s="3" t="s">
        <v>273</v>
      </c>
      <c r="C19" s="3" t="s">
        <v>258</v>
      </c>
      <c r="D19" s="3" t="s">
        <v>272</v>
      </c>
      <c r="E19" s="3">
        <v>18</v>
      </c>
      <c r="F19" s="29">
        <v>234</v>
      </c>
      <c r="G19" s="29">
        <f t="shared" si="0"/>
        <v>4212</v>
      </c>
    </row>
    <row r="20" spans="1:7">
      <c r="A20" s="8">
        <v>45140</v>
      </c>
      <c r="B20" s="3" t="s">
        <v>254</v>
      </c>
      <c r="C20" s="3" t="s">
        <v>255</v>
      </c>
      <c r="D20" s="3" t="s">
        <v>274</v>
      </c>
      <c r="E20" s="3">
        <v>19</v>
      </c>
      <c r="F20" s="29">
        <v>341</v>
      </c>
      <c r="G20" s="29">
        <f t="shared" si="0"/>
        <v>6479</v>
      </c>
    </row>
    <row r="21" spans="1:7">
      <c r="A21" s="8">
        <v>45141</v>
      </c>
      <c r="B21" s="3" t="s">
        <v>257</v>
      </c>
      <c r="C21" s="3" t="s">
        <v>258</v>
      </c>
      <c r="D21" s="3" t="s">
        <v>275</v>
      </c>
      <c r="E21" s="3">
        <v>20</v>
      </c>
      <c r="F21" s="29">
        <v>740</v>
      </c>
      <c r="G21" s="29">
        <f t="shared" si="0"/>
        <v>14800</v>
      </c>
    </row>
    <row r="22" spans="1:7">
      <c r="A22" s="8">
        <v>45142</v>
      </c>
      <c r="B22" s="3" t="s">
        <v>260</v>
      </c>
      <c r="C22" s="3" t="s">
        <v>255</v>
      </c>
      <c r="D22" s="3" t="s">
        <v>256</v>
      </c>
      <c r="E22" s="3">
        <v>45</v>
      </c>
      <c r="F22" s="29">
        <v>745</v>
      </c>
      <c r="G22" s="29">
        <f t="shared" si="0"/>
        <v>33525</v>
      </c>
    </row>
    <row r="23" spans="1:7">
      <c r="A23" s="8">
        <v>45143</v>
      </c>
      <c r="B23" s="3" t="s">
        <v>263</v>
      </c>
      <c r="C23" s="3" t="s">
        <v>261</v>
      </c>
      <c r="D23" s="3" t="s">
        <v>259</v>
      </c>
      <c r="E23" s="3">
        <v>16</v>
      </c>
      <c r="F23" s="29">
        <v>854</v>
      </c>
      <c r="G23" s="29">
        <f t="shared" si="0"/>
        <v>13664</v>
      </c>
    </row>
    <row r="24" spans="1:7">
      <c r="A24" s="8">
        <v>45144</v>
      </c>
      <c r="B24" s="3" t="s">
        <v>264</v>
      </c>
      <c r="C24" s="3" t="s">
        <v>265</v>
      </c>
      <c r="D24" s="3" t="s">
        <v>262</v>
      </c>
      <c r="E24" s="3">
        <v>11</v>
      </c>
      <c r="F24" s="29">
        <v>897</v>
      </c>
      <c r="G24" s="29">
        <f t="shared" si="0"/>
        <v>9867</v>
      </c>
    </row>
    <row r="25" spans="1:7">
      <c r="A25" s="8">
        <v>45145</v>
      </c>
      <c r="B25" s="3" t="s">
        <v>267</v>
      </c>
      <c r="C25" s="3" t="s">
        <v>258</v>
      </c>
      <c r="D25" s="3" t="s">
        <v>88</v>
      </c>
      <c r="E25" s="3">
        <v>42</v>
      </c>
      <c r="F25" s="29">
        <v>324</v>
      </c>
      <c r="G25" s="29">
        <f t="shared" si="0"/>
        <v>13608</v>
      </c>
    </row>
    <row r="26" spans="1:7">
      <c r="A26" s="8">
        <v>45146</v>
      </c>
      <c r="B26" s="3" t="s">
        <v>269</v>
      </c>
      <c r="C26" s="3" t="s">
        <v>261</v>
      </c>
      <c r="D26" s="3" t="s">
        <v>266</v>
      </c>
      <c r="E26" s="3">
        <v>50</v>
      </c>
      <c r="F26" s="29">
        <v>365</v>
      </c>
      <c r="G26" s="29">
        <f t="shared" si="0"/>
        <v>18250</v>
      </c>
    </row>
    <row r="27" spans="1:7">
      <c r="A27" s="8">
        <v>45147</v>
      </c>
      <c r="B27" s="3" t="s">
        <v>271</v>
      </c>
      <c r="C27" s="3" t="s">
        <v>265</v>
      </c>
      <c r="D27" s="3" t="s">
        <v>268</v>
      </c>
      <c r="E27" s="3">
        <v>8</v>
      </c>
      <c r="F27" s="29">
        <v>547</v>
      </c>
      <c r="G27" s="29">
        <f t="shared" si="0"/>
        <v>4376</v>
      </c>
    </row>
    <row r="28" spans="1:7">
      <c r="A28" s="8">
        <v>45148</v>
      </c>
      <c r="B28" s="3" t="s">
        <v>273</v>
      </c>
      <c r="C28" s="3" t="s">
        <v>258</v>
      </c>
      <c r="D28" s="3" t="s">
        <v>270</v>
      </c>
      <c r="E28" s="3">
        <v>12</v>
      </c>
      <c r="F28" s="29">
        <v>458</v>
      </c>
      <c r="G28" s="29">
        <f t="shared" si="0"/>
        <v>5496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64B6-0118-4533-8849-D9700B532C2F}">
  <dimension ref="A1"/>
  <sheetViews>
    <sheetView workbookViewId="0">
      <selection activeCell="M17" sqref="M17"/>
    </sheetView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F143-7039-4984-AEFF-6F07130C82FC}">
  <dimension ref="A1"/>
  <sheetViews>
    <sheetView workbookViewId="0">
      <selection activeCell="L19" sqref="L19"/>
    </sheetView>
  </sheetViews>
  <sheetFormatPr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6E3C-967C-4F8F-A657-85444CD3A803}">
  <dimension ref="A1:L9"/>
  <sheetViews>
    <sheetView workbookViewId="0">
      <selection activeCell="H13" sqref="H13"/>
    </sheetView>
  </sheetViews>
  <sheetFormatPr defaultRowHeight="14.4"/>
  <cols>
    <col min="1" max="1" width="11.6640625" bestFit="1" customWidth="1"/>
    <col min="2" max="2" width="12.6640625" bestFit="1" customWidth="1"/>
    <col min="3" max="4" width="11.6640625" bestFit="1" customWidth="1"/>
    <col min="5" max="5" width="9.44140625" customWidth="1"/>
    <col min="6" max="6" width="11.6640625" customWidth="1"/>
    <col min="12" max="12" width="10.109375" customWidth="1"/>
  </cols>
  <sheetData>
    <row r="1" spans="1:12">
      <c r="H1" s="40"/>
      <c r="I1" s="40"/>
      <c r="J1" s="40"/>
      <c r="K1" s="40"/>
    </row>
    <row r="3" spans="1:12">
      <c r="A3" s="25" t="s">
        <v>37</v>
      </c>
      <c r="B3" s="25" t="s">
        <v>235</v>
      </c>
      <c r="C3" s="25" t="s">
        <v>236</v>
      </c>
      <c r="D3" s="25" t="s">
        <v>237</v>
      </c>
      <c r="E3" s="25" t="s">
        <v>238</v>
      </c>
      <c r="F3" s="25" t="s">
        <v>239</v>
      </c>
      <c r="G3" s="25" t="s">
        <v>240</v>
      </c>
      <c r="H3" s="25" t="s">
        <v>241</v>
      </c>
      <c r="I3" s="25" t="s">
        <v>242</v>
      </c>
      <c r="J3" s="25" t="s">
        <v>243</v>
      </c>
      <c r="K3" s="25" t="s">
        <v>244</v>
      </c>
      <c r="L3" s="25" t="s">
        <v>245</v>
      </c>
    </row>
    <row r="4" spans="1:12">
      <c r="A4" s="1" t="s">
        <v>246</v>
      </c>
      <c r="B4" s="1" t="str">
        <f t="shared" ref="B4:B9" si="0">UPPER(A4)</f>
        <v xml:space="preserve">         MUSKAN</v>
      </c>
      <c r="C4" s="1" t="str">
        <f t="shared" ref="C4:C9" si="1">LOWER(B4)</f>
        <v xml:space="preserve">         muskan</v>
      </c>
      <c r="D4" s="1" t="str">
        <f t="shared" ref="D4:D9" si="2">PROPER(A4)</f>
        <v xml:space="preserve">         Muskan</v>
      </c>
      <c r="E4" s="1">
        <f t="shared" ref="E4:E9" si="3">LEN(A4)</f>
        <v>15</v>
      </c>
      <c r="F4" s="1" t="b">
        <f t="shared" ref="F4:F9" si="4">EXACT(A4,D4)</f>
        <v>0</v>
      </c>
      <c r="G4" s="1" t="str">
        <f t="shared" ref="G4:G9" si="5">LEFT(A4,2)</f>
        <v xml:space="preserve">  </v>
      </c>
      <c r="H4" s="1" t="str">
        <f t="shared" ref="H4:H9" si="6">RIGHT(A4,2)</f>
        <v>an</v>
      </c>
      <c r="I4" t="str">
        <f t="shared" ref="I4:I9" si="7">MID(A4,2,3)</f>
        <v xml:space="preserve">   </v>
      </c>
      <c r="J4">
        <f t="shared" ref="J4:J9" si="8">FIND("a",A4)</f>
        <v>14</v>
      </c>
      <c r="K4">
        <f t="shared" ref="K4:K9" si="9">SEARCH("A",A4)</f>
        <v>14</v>
      </c>
      <c r="L4" t="str">
        <f t="shared" ref="L4:L9" si="10">TRIM(A4)</f>
        <v>muskan</v>
      </c>
    </row>
    <row r="5" spans="1:12">
      <c r="A5" s="1" t="s">
        <v>43</v>
      </c>
      <c r="B5" s="1" t="str">
        <f t="shared" si="0"/>
        <v>IQRA</v>
      </c>
      <c r="C5" s="1" t="str">
        <f t="shared" si="1"/>
        <v>iqra</v>
      </c>
      <c r="D5" s="1" t="str">
        <f t="shared" si="2"/>
        <v>Iqra</v>
      </c>
      <c r="E5" s="1">
        <f t="shared" si="3"/>
        <v>4</v>
      </c>
      <c r="F5" s="1" t="b">
        <f t="shared" si="4"/>
        <v>0</v>
      </c>
      <c r="G5" s="1" t="str">
        <f t="shared" si="5"/>
        <v>iq</v>
      </c>
      <c r="H5" s="1" t="str">
        <f t="shared" si="6"/>
        <v>ra</v>
      </c>
      <c r="I5" t="str">
        <f t="shared" si="7"/>
        <v>qra</v>
      </c>
      <c r="J5">
        <f t="shared" si="8"/>
        <v>4</v>
      </c>
      <c r="K5">
        <f t="shared" si="9"/>
        <v>4</v>
      </c>
      <c r="L5" t="str">
        <f t="shared" si="10"/>
        <v>iqra</v>
      </c>
    </row>
    <row r="6" spans="1:12">
      <c r="A6" s="1" t="s">
        <v>230</v>
      </c>
      <c r="B6" s="1" t="str">
        <f t="shared" si="0"/>
        <v>ABBAS</v>
      </c>
      <c r="C6" s="1" t="str">
        <f t="shared" si="1"/>
        <v>abbas</v>
      </c>
      <c r="D6" s="1" t="str">
        <f t="shared" si="2"/>
        <v>Abbas</v>
      </c>
      <c r="E6" s="1">
        <f t="shared" si="3"/>
        <v>5</v>
      </c>
      <c r="F6" s="1" t="b">
        <f t="shared" si="4"/>
        <v>1</v>
      </c>
      <c r="G6" s="1" t="str">
        <f t="shared" si="5"/>
        <v>Ab</v>
      </c>
      <c r="H6" s="1" t="str">
        <f t="shared" si="6"/>
        <v>as</v>
      </c>
      <c r="I6" t="str">
        <f t="shared" si="7"/>
        <v>bba</v>
      </c>
      <c r="J6">
        <f t="shared" si="8"/>
        <v>4</v>
      </c>
      <c r="K6">
        <f t="shared" si="9"/>
        <v>1</v>
      </c>
      <c r="L6" t="str">
        <f t="shared" si="10"/>
        <v>Abbas</v>
      </c>
    </row>
    <row r="7" spans="1:12">
      <c r="A7" s="1" t="s">
        <v>228</v>
      </c>
      <c r="B7" s="1" t="str">
        <f t="shared" si="0"/>
        <v>TUSHAR</v>
      </c>
      <c r="C7" s="1" t="str">
        <f t="shared" si="1"/>
        <v>tushar</v>
      </c>
      <c r="D7" s="1" t="str">
        <f t="shared" si="2"/>
        <v>Tushar</v>
      </c>
      <c r="E7" s="1">
        <f t="shared" si="3"/>
        <v>6</v>
      </c>
      <c r="F7" s="1" t="b">
        <f t="shared" si="4"/>
        <v>1</v>
      </c>
      <c r="G7" s="1" t="str">
        <f t="shared" si="5"/>
        <v>Tu</v>
      </c>
      <c r="H7" s="1" t="str">
        <f t="shared" si="6"/>
        <v>ar</v>
      </c>
      <c r="I7" t="str">
        <f t="shared" si="7"/>
        <v>ush</v>
      </c>
      <c r="J7">
        <f t="shared" si="8"/>
        <v>5</v>
      </c>
      <c r="K7">
        <f t="shared" si="9"/>
        <v>5</v>
      </c>
      <c r="L7" t="str">
        <f t="shared" si="10"/>
        <v>Tushar</v>
      </c>
    </row>
    <row r="8" spans="1:12">
      <c r="A8" s="1" t="s">
        <v>55</v>
      </c>
      <c r="B8" s="1" t="str">
        <f t="shared" si="0"/>
        <v>ROHIT</v>
      </c>
      <c r="C8" s="1" t="str">
        <f t="shared" si="1"/>
        <v>rohit</v>
      </c>
      <c r="D8" s="1" t="str">
        <f t="shared" si="2"/>
        <v>Rohit</v>
      </c>
      <c r="E8" s="1">
        <f t="shared" si="3"/>
        <v>5</v>
      </c>
      <c r="F8" s="1" t="b">
        <f t="shared" si="4"/>
        <v>0</v>
      </c>
      <c r="G8" s="1" t="str">
        <f t="shared" si="5"/>
        <v>ro</v>
      </c>
      <c r="H8" s="1" t="str">
        <f t="shared" si="6"/>
        <v>it</v>
      </c>
      <c r="I8" t="str">
        <f t="shared" si="7"/>
        <v>ohi</v>
      </c>
      <c r="J8" t="e">
        <f t="shared" si="8"/>
        <v>#VALUE!</v>
      </c>
      <c r="K8" t="e">
        <f t="shared" si="9"/>
        <v>#VALUE!</v>
      </c>
      <c r="L8" t="str">
        <f t="shared" si="10"/>
        <v>rohit</v>
      </c>
    </row>
    <row r="9" spans="1:12">
      <c r="A9" s="1" t="s">
        <v>247</v>
      </c>
      <c r="B9" s="1" t="str">
        <f t="shared" si="0"/>
        <v>JAYESH</v>
      </c>
      <c r="C9" s="1" t="str">
        <f t="shared" si="1"/>
        <v>jayesh</v>
      </c>
      <c r="D9" s="1" t="str">
        <f t="shared" si="2"/>
        <v>Jayesh</v>
      </c>
      <c r="E9" s="1">
        <f t="shared" si="3"/>
        <v>6</v>
      </c>
      <c r="F9" s="1" t="b">
        <f t="shared" si="4"/>
        <v>0</v>
      </c>
      <c r="G9" s="1" t="str">
        <f t="shared" si="5"/>
        <v>ja</v>
      </c>
      <c r="H9" s="1" t="str">
        <f t="shared" si="6"/>
        <v>sh</v>
      </c>
      <c r="I9" t="str">
        <f t="shared" si="7"/>
        <v>aye</v>
      </c>
      <c r="J9">
        <f t="shared" si="8"/>
        <v>2</v>
      </c>
      <c r="K9">
        <f t="shared" si="9"/>
        <v>2</v>
      </c>
      <c r="L9" t="str">
        <f t="shared" si="10"/>
        <v>jayesh</v>
      </c>
    </row>
  </sheetData>
  <mergeCells count="1">
    <mergeCell ref="H1:K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E68C-3677-48FA-8EA3-4AF3E0FC6B77}">
  <dimension ref="A1"/>
  <sheetViews>
    <sheetView workbookViewId="0">
      <selection activeCell="A2" sqref="A2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7848-BEB9-432B-A5FC-4A8E0F5BF657}">
  <dimension ref="A1:O16"/>
  <sheetViews>
    <sheetView topLeftCell="F1" zoomScale="84" workbookViewId="0">
      <selection activeCell="G18" sqref="G18:I26"/>
    </sheetView>
  </sheetViews>
  <sheetFormatPr defaultRowHeight="14.4"/>
  <cols>
    <col min="1" max="1" width="22.5546875" bestFit="1" customWidth="1"/>
    <col min="5" max="5" width="13.44140625" bestFit="1" customWidth="1"/>
    <col min="6" max="6" width="16.5546875" bestFit="1" customWidth="1"/>
    <col min="8" max="8" width="11.44140625" bestFit="1" customWidth="1"/>
    <col min="10" max="10" width="10.6640625" bestFit="1" customWidth="1"/>
    <col min="11" max="11" width="10.5546875" bestFit="1" customWidth="1"/>
    <col min="13" max="13" width="13.88671875" customWidth="1"/>
    <col min="15" max="15" width="15.109375" customWidth="1"/>
  </cols>
  <sheetData>
    <row r="1" spans="1:15">
      <c r="A1" s="9" t="s">
        <v>202</v>
      </c>
    </row>
    <row r="2" spans="1:15">
      <c r="A2" s="9" t="s">
        <v>203</v>
      </c>
      <c r="E2" s="10" t="s">
        <v>168</v>
      </c>
      <c r="F2" s="10" t="s">
        <v>169</v>
      </c>
      <c r="G2" s="10" t="s">
        <v>178</v>
      </c>
      <c r="H2" s="10" t="s">
        <v>178</v>
      </c>
      <c r="I2" s="10" t="s">
        <v>170</v>
      </c>
      <c r="J2" s="10" t="s">
        <v>170</v>
      </c>
      <c r="K2" s="10" t="s">
        <v>209</v>
      </c>
    </row>
    <row r="3" spans="1:15">
      <c r="A3" s="9" t="s">
        <v>204</v>
      </c>
      <c r="E3" s="6">
        <v>1</v>
      </c>
      <c r="F3" s="6">
        <v>1</v>
      </c>
      <c r="G3" s="6" t="s">
        <v>171</v>
      </c>
      <c r="H3" s="6" t="s">
        <v>152</v>
      </c>
      <c r="I3" s="6" t="s">
        <v>179</v>
      </c>
      <c r="J3" s="6" t="s">
        <v>193</v>
      </c>
      <c r="K3" s="6" t="s">
        <v>210</v>
      </c>
      <c r="M3" s="22" t="s">
        <v>152</v>
      </c>
      <c r="O3" s="22" t="s">
        <v>152</v>
      </c>
    </row>
    <row r="4" spans="1:15">
      <c r="A4" s="9" t="s">
        <v>205</v>
      </c>
      <c r="E4" s="6">
        <v>1</v>
      </c>
      <c r="F4" s="6">
        <v>2</v>
      </c>
      <c r="G4" s="6" t="s">
        <v>172</v>
      </c>
      <c r="H4" s="6" t="s">
        <v>154</v>
      </c>
      <c r="I4" s="6" t="s">
        <v>180</v>
      </c>
      <c r="J4" s="6" t="s">
        <v>194</v>
      </c>
      <c r="K4" s="6" t="s">
        <v>211</v>
      </c>
      <c r="M4" s="22" t="s">
        <v>154</v>
      </c>
      <c r="O4" s="1" t="s">
        <v>154</v>
      </c>
    </row>
    <row r="5" spans="1:15">
      <c r="A5" s="9" t="s">
        <v>206</v>
      </c>
      <c r="E5" s="6">
        <v>1</v>
      </c>
      <c r="F5" s="6">
        <v>3</v>
      </c>
      <c r="G5" s="6" t="s">
        <v>173</v>
      </c>
      <c r="H5" s="6" t="s">
        <v>156</v>
      </c>
      <c r="I5" s="6" t="s">
        <v>181</v>
      </c>
      <c r="J5" s="6" t="s">
        <v>183</v>
      </c>
      <c r="K5" s="6" t="s">
        <v>212</v>
      </c>
      <c r="M5" s="22" t="s">
        <v>156</v>
      </c>
      <c r="O5" s="1" t="s">
        <v>156</v>
      </c>
    </row>
    <row r="6" spans="1:15">
      <c r="A6" s="9" t="s">
        <v>207</v>
      </c>
      <c r="E6" s="6">
        <v>1</v>
      </c>
      <c r="F6" s="6">
        <v>4</v>
      </c>
      <c r="G6" s="6" t="s">
        <v>174</v>
      </c>
      <c r="H6" s="6" t="s">
        <v>158</v>
      </c>
      <c r="I6" s="6" t="s">
        <v>182</v>
      </c>
      <c r="J6" s="6" t="s">
        <v>195</v>
      </c>
      <c r="K6" s="6" t="s">
        <v>213</v>
      </c>
      <c r="M6" s="22" t="s">
        <v>158</v>
      </c>
      <c r="O6" s="1" t="s">
        <v>158</v>
      </c>
    </row>
    <row r="7" spans="1:15">
      <c r="A7" s="9" t="s">
        <v>208</v>
      </c>
      <c r="E7" s="6">
        <v>1</v>
      </c>
      <c r="F7" s="6">
        <v>5</v>
      </c>
      <c r="G7" s="6" t="s">
        <v>175</v>
      </c>
      <c r="H7" s="6" t="s">
        <v>160</v>
      </c>
      <c r="I7" s="6" t="s">
        <v>183</v>
      </c>
      <c r="J7" s="6" t="s">
        <v>196</v>
      </c>
      <c r="K7" s="6" t="s">
        <v>210</v>
      </c>
      <c r="M7" s="22" t="s">
        <v>160</v>
      </c>
      <c r="O7" s="1" t="s">
        <v>160</v>
      </c>
    </row>
    <row r="8" spans="1:15">
      <c r="E8" s="6">
        <v>1</v>
      </c>
      <c r="F8" s="6">
        <v>6</v>
      </c>
      <c r="G8" s="6" t="s">
        <v>176</v>
      </c>
      <c r="H8" s="6" t="s">
        <v>162</v>
      </c>
      <c r="I8" s="6" t="s">
        <v>184</v>
      </c>
      <c r="J8" s="6" t="s">
        <v>197</v>
      </c>
      <c r="K8" s="6" t="s">
        <v>211</v>
      </c>
      <c r="M8" s="22" t="s">
        <v>162</v>
      </c>
      <c r="O8" s="1" t="s">
        <v>162</v>
      </c>
    </row>
    <row r="9" spans="1:15">
      <c r="E9" s="6">
        <v>1</v>
      </c>
      <c r="F9" s="6">
        <v>7</v>
      </c>
      <c r="G9" s="6" t="s">
        <v>177</v>
      </c>
      <c r="H9" s="6" t="s">
        <v>164</v>
      </c>
      <c r="I9" s="6" t="s">
        <v>185</v>
      </c>
      <c r="J9" s="6" t="s">
        <v>198</v>
      </c>
      <c r="K9" s="6" t="s">
        <v>212</v>
      </c>
      <c r="M9" s="22" t="s">
        <v>164</v>
      </c>
      <c r="O9" s="1" t="s">
        <v>164</v>
      </c>
    </row>
    <row r="10" spans="1:15">
      <c r="E10" s="6">
        <v>1</v>
      </c>
      <c r="F10" s="6">
        <v>8</v>
      </c>
      <c r="G10" s="6" t="s">
        <v>171</v>
      </c>
      <c r="H10" s="6" t="s">
        <v>152</v>
      </c>
      <c r="I10" s="6" t="s">
        <v>186</v>
      </c>
      <c r="J10" s="6" t="s">
        <v>199</v>
      </c>
      <c r="K10" s="6" t="s">
        <v>213</v>
      </c>
      <c r="M10" s="22" t="s">
        <v>152</v>
      </c>
      <c r="O10" s="1" t="s">
        <v>152</v>
      </c>
    </row>
    <row r="11" spans="1:15">
      <c r="E11" s="6">
        <v>1</v>
      </c>
      <c r="F11" s="6">
        <v>9</v>
      </c>
      <c r="G11" s="6" t="s">
        <v>172</v>
      </c>
      <c r="H11" s="6" t="s">
        <v>154</v>
      </c>
      <c r="I11" s="6" t="s">
        <v>187</v>
      </c>
      <c r="J11" s="6" t="s">
        <v>200</v>
      </c>
      <c r="K11" s="6" t="s">
        <v>210</v>
      </c>
      <c r="M11" s="22" t="s">
        <v>154</v>
      </c>
    </row>
    <row r="12" spans="1:15">
      <c r="E12" s="6">
        <v>1</v>
      </c>
      <c r="F12" s="6">
        <v>10</v>
      </c>
      <c r="G12" s="6" t="s">
        <v>173</v>
      </c>
      <c r="H12" s="6" t="s">
        <v>156</v>
      </c>
      <c r="I12" s="6" t="s">
        <v>188</v>
      </c>
      <c r="J12" s="6" t="s">
        <v>201</v>
      </c>
      <c r="K12" s="6" t="s">
        <v>211</v>
      </c>
      <c r="M12" s="22" t="s">
        <v>156</v>
      </c>
    </row>
    <row r="13" spans="1:15">
      <c r="E13" s="6">
        <v>1</v>
      </c>
      <c r="F13" s="6">
        <v>11</v>
      </c>
      <c r="G13" s="6" t="s">
        <v>174</v>
      </c>
      <c r="H13" s="6" t="s">
        <v>158</v>
      </c>
      <c r="I13" s="6" t="s">
        <v>189</v>
      </c>
      <c r="J13" s="6" t="s">
        <v>191</v>
      </c>
      <c r="K13" s="6" t="s">
        <v>212</v>
      </c>
    </row>
    <row r="14" spans="1:15">
      <c r="E14" s="6">
        <v>1</v>
      </c>
      <c r="F14" s="6">
        <v>12</v>
      </c>
      <c r="G14" s="6" t="s">
        <v>175</v>
      </c>
      <c r="H14" s="6" t="s">
        <v>160</v>
      </c>
      <c r="I14" s="6" t="s">
        <v>190</v>
      </c>
      <c r="J14" s="6" t="s">
        <v>192</v>
      </c>
      <c r="K14" s="6" t="s">
        <v>213</v>
      </c>
    </row>
    <row r="16" spans="1:15">
      <c r="F16" s="1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3DF4-4BA7-4DFE-A7BF-BC13083941E6}">
  <dimension ref="A1:D10"/>
  <sheetViews>
    <sheetView workbookViewId="0">
      <selection activeCell="C8" sqref="C8:D10"/>
    </sheetView>
  </sheetViews>
  <sheetFormatPr defaultColWidth="13.33203125" defaultRowHeight="14.4"/>
  <cols>
    <col min="1" max="1" width="25.109375" customWidth="1"/>
  </cols>
  <sheetData>
    <row r="1" spans="1:4">
      <c r="A1" t="s">
        <v>345</v>
      </c>
      <c r="D1">
        <v>1</v>
      </c>
    </row>
    <row r="2" spans="1:4">
      <c r="A2" t="s">
        <v>346</v>
      </c>
      <c r="D2" t="s">
        <v>210</v>
      </c>
    </row>
    <row r="3" spans="1:4">
      <c r="D3" t="e">
        <f>1/0</f>
        <v>#DIV/0!</v>
      </c>
    </row>
    <row r="4" spans="1:4">
      <c r="A4" t="s">
        <v>349</v>
      </c>
    </row>
    <row r="5" spans="1:4">
      <c r="C5" t="s">
        <v>210</v>
      </c>
      <c r="D5" t="s">
        <v>211</v>
      </c>
    </row>
    <row r="6" spans="1:4">
      <c r="C6" t="s">
        <v>348</v>
      </c>
      <c r="D6" t="s">
        <v>347</v>
      </c>
    </row>
    <row r="8" spans="1:4">
      <c r="A8" t="s">
        <v>351</v>
      </c>
      <c r="C8" t="s">
        <v>210</v>
      </c>
      <c r="D8" t="s">
        <v>211</v>
      </c>
    </row>
    <row r="9" spans="1:4">
      <c r="C9">
        <v>1</v>
      </c>
      <c r="D9">
        <v>12</v>
      </c>
    </row>
    <row r="10" spans="1:4">
      <c r="C10">
        <v>2</v>
      </c>
      <c r="D10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B1AA-39C7-4C61-8F5A-1589E975ECC0}">
  <dimension ref="A1:K32"/>
  <sheetViews>
    <sheetView topLeftCell="A14" workbookViewId="0">
      <selection activeCell="F28" sqref="F28"/>
    </sheetView>
  </sheetViews>
  <sheetFormatPr defaultRowHeight="14.4"/>
  <cols>
    <col min="1" max="1" width="14.33203125" bestFit="1" customWidth="1"/>
    <col min="2" max="2" width="15.109375" bestFit="1" customWidth="1"/>
    <col min="3" max="3" width="14.44140625" bestFit="1" customWidth="1"/>
    <col min="5" max="5" width="14.33203125" bestFit="1" customWidth="1"/>
    <col min="6" max="6" width="17.44140625" bestFit="1" customWidth="1"/>
    <col min="10" max="10" width="14.33203125" bestFit="1" customWidth="1"/>
    <col min="11" max="11" width="17.44140625" bestFit="1" customWidth="1"/>
  </cols>
  <sheetData>
    <row r="1" spans="1:11" ht="25.8">
      <c r="G1" s="37" t="s">
        <v>307</v>
      </c>
      <c r="H1" s="38"/>
      <c r="I1" s="38"/>
      <c r="J1" s="38"/>
    </row>
    <row r="3" spans="1:11">
      <c r="A3" s="30" t="s">
        <v>308</v>
      </c>
      <c r="B3" s="30" t="s">
        <v>317</v>
      </c>
      <c r="E3" s="30" t="s">
        <v>308</v>
      </c>
      <c r="F3" s="30" t="s">
        <v>318</v>
      </c>
      <c r="J3" s="30" t="s">
        <v>308</v>
      </c>
      <c r="K3" s="30" t="s">
        <v>319</v>
      </c>
    </row>
    <row r="4" spans="1:11">
      <c r="A4" s="6" t="s">
        <v>309</v>
      </c>
      <c r="B4" s="6">
        <v>1000</v>
      </c>
      <c r="E4" s="6" t="s">
        <v>309</v>
      </c>
      <c r="F4" s="6">
        <v>165</v>
      </c>
      <c r="J4" s="6" t="s">
        <v>309</v>
      </c>
      <c r="K4" s="6">
        <v>100</v>
      </c>
    </row>
    <row r="5" spans="1:11">
      <c r="A5" s="6" t="s">
        <v>310</v>
      </c>
      <c r="B5" s="6">
        <v>1001</v>
      </c>
      <c r="E5" s="6" t="s">
        <v>310</v>
      </c>
      <c r="F5" s="6">
        <v>540</v>
      </c>
      <c r="J5" s="6" t="s">
        <v>310</v>
      </c>
      <c r="K5" s="6">
        <v>101</v>
      </c>
    </row>
    <row r="6" spans="1:11">
      <c r="A6" s="6" t="s">
        <v>311</v>
      </c>
      <c r="B6" s="6">
        <v>1002</v>
      </c>
      <c r="E6" s="6" t="s">
        <v>311</v>
      </c>
      <c r="F6" s="6">
        <v>394</v>
      </c>
      <c r="J6" s="6" t="s">
        <v>311</v>
      </c>
      <c r="K6" s="6">
        <v>102</v>
      </c>
    </row>
    <row r="7" spans="1:11">
      <c r="A7" s="6" t="s">
        <v>312</v>
      </c>
      <c r="B7" s="6">
        <v>1003</v>
      </c>
      <c r="E7" s="6" t="s">
        <v>312</v>
      </c>
      <c r="F7" s="6">
        <v>307</v>
      </c>
      <c r="J7" s="6" t="s">
        <v>312</v>
      </c>
      <c r="K7" s="6">
        <v>103</v>
      </c>
    </row>
    <row r="8" spans="1:11">
      <c r="A8" s="6" t="s">
        <v>313</v>
      </c>
      <c r="B8" s="6">
        <v>1004</v>
      </c>
      <c r="E8" s="6" t="s">
        <v>313</v>
      </c>
      <c r="F8" s="6">
        <v>848</v>
      </c>
      <c r="J8" s="6" t="s">
        <v>313</v>
      </c>
      <c r="K8" s="6">
        <v>104</v>
      </c>
    </row>
    <row r="9" spans="1:11">
      <c r="A9" s="6" t="s">
        <v>314</v>
      </c>
      <c r="B9" s="6">
        <v>1005</v>
      </c>
      <c r="E9" s="6" t="s">
        <v>314</v>
      </c>
      <c r="F9" s="6">
        <v>155</v>
      </c>
      <c r="J9" s="6" t="s">
        <v>314</v>
      </c>
      <c r="K9" s="6">
        <v>105</v>
      </c>
    </row>
    <row r="10" spans="1:11">
      <c r="A10" s="6" t="s">
        <v>315</v>
      </c>
      <c r="B10" s="6">
        <v>1006</v>
      </c>
      <c r="E10" s="6" t="s">
        <v>315</v>
      </c>
      <c r="F10" s="6">
        <v>552</v>
      </c>
      <c r="J10" s="6" t="s">
        <v>315</v>
      </c>
      <c r="K10" s="6">
        <v>106</v>
      </c>
    </row>
    <row r="11" spans="1:11">
      <c r="A11" s="6" t="s">
        <v>316</v>
      </c>
      <c r="B11" s="6">
        <v>1007</v>
      </c>
      <c r="E11" s="6" t="s">
        <v>316</v>
      </c>
      <c r="F11" s="6">
        <v>635</v>
      </c>
      <c r="J11" s="6" t="s">
        <v>316</v>
      </c>
      <c r="K11" s="6">
        <v>107</v>
      </c>
    </row>
    <row r="15" spans="1:11">
      <c r="A15" s="30" t="s">
        <v>320</v>
      </c>
      <c r="B15" s="30" t="s">
        <v>325</v>
      </c>
      <c r="E15" s="30" t="s">
        <v>320</v>
      </c>
      <c r="F15" s="31" t="s">
        <v>327</v>
      </c>
      <c r="J15" s="30" t="s">
        <v>320</v>
      </c>
      <c r="K15" s="31" t="s">
        <v>324</v>
      </c>
    </row>
    <row r="16" spans="1:11">
      <c r="A16" s="6" t="s">
        <v>152</v>
      </c>
      <c r="B16" s="6" t="s">
        <v>283</v>
      </c>
      <c r="E16" s="6" t="s">
        <v>152</v>
      </c>
      <c r="F16" s="6" t="s">
        <v>328</v>
      </c>
      <c r="J16" s="6" t="s">
        <v>152</v>
      </c>
      <c r="K16" s="6" t="s">
        <v>326</v>
      </c>
    </row>
    <row r="17" spans="1:11">
      <c r="A17" s="6" t="s">
        <v>154</v>
      </c>
      <c r="B17" s="6" t="s">
        <v>321</v>
      </c>
      <c r="E17" s="6" t="s">
        <v>154</v>
      </c>
      <c r="F17" s="6" t="s">
        <v>329</v>
      </c>
      <c r="J17" s="6" t="s">
        <v>154</v>
      </c>
      <c r="K17" s="6" t="s">
        <v>326</v>
      </c>
    </row>
    <row r="18" spans="1:11">
      <c r="A18" s="6" t="s">
        <v>156</v>
      </c>
      <c r="B18" s="6" t="s">
        <v>322</v>
      </c>
      <c r="E18" s="6" t="s">
        <v>156</v>
      </c>
      <c r="F18" s="6" t="s">
        <v>330</v>
      </c>
      <c r="J18" s="6" t="s">
        <v>156</v>
      </c>
      <c r="K18" s="6" t="s">
        <v>326</v>
      </c>
    </row>
    <row r="19" spans="1:11">
      <c r="A19" s="6" t="s">
        <v>158</v>
      </c>
      <c r="B19" s="6" t="s">
        <v>321</v>
      </c>
      <c r="E19" s="6" t="s">
        <v>158</v>
      </c>
      <c r="F19" s="6" t="s">
        <v>331</v>
      </c>
      <c r="J19" s="6" t="s">
        <v>158</v>
      </c>
      <c r="K19" s="6" t="s">
        <v>326</v>
      </c>
    </row>
    <row r="20" spans="1:11">
      <c r="A20" s="6" t="s">
        <v>160</v>
      </c>
      <c r="B20" s="6" t="s">
        <v>60</v>
      </c>
      <c r="E20" s="6" t="s">
        <v>160</v>
      </c>
      <c r="F20" s="6" t="s">
        <v>332</v>
      </c>
      <c r="J20" s="6" t="s">
        <v>160</v>
      </c>
      <c r="K20" s="6" t="s">
        <v>326</v>
      </c>
    </row>
    <row r="21" spans="1:11">
      <c r="A21" s="6" t="s">
        <v>162</v>
      </c>
      <c r="B21" s="6" t="s">
        <v>323</v>
      </c>
      <c r="E21" s="6" t="s">
        <v>162</v>
      </c>
      <c r="F21" s="6" t="s">
        <v>333</v>
      </c>
      <c r="J21" s="6" t="s">
        <v>162</v>
      </c>
      <c r="K21" s="6" t="s">
        <v>326</v>
      </c>
    </row>
    <row r="22" spans="1:11">
      <c r="A22" s="6" t="s">
        <v>164</v>
      </c>
      <c r="B22" s="6" t="s">
        <v>323</v>
      </c>
      <c r="E22" s="6" t="s">
        <v>164</v>
      </c>
      <c r="F22" s="6" t="s">
        <v>334</v>
      </c>
      <c r="J22" s="6" t="s">
        <v>164</v>
      </c>
      <c r="K22" s="6" t="s">
        <v>326</v>
      </c>
    </row>
    <row r="27" spans="1:11">
      <c r="A27" s="30" t="s">
        <v>215</v>
      </c>
      <c r="B27" s="30" t="s">
        <v>216</v>
      </c>
      <c r="C27" s="30" t="s">
        <v>37</v>
      </c>
    </row>
    <row r="28" spans="1:11">
      <c r="A28" s="6" t="s">
        <v>224</v>
      </c>
      <c r="B28" s="6" t="s">
        <v>225</v>
      </c>
      <c r="C28" s="3" t="s">
        <v>335</v>
      </c>
    </row>
    <row r="29" spans="1:11">
      <c r="A29" s="6" t="s">
        <v>226</v>
      </c>
      <c r="B29" s="6" t="s">
        <v>227</v>
      </c>
      <c r="C29" s="3" t="s">
        <v>336</v>
      </c>
    </row>
    <row r="30" spans="1:11">
      <c r="A30" s="6" t="s">
        <v>228</v>
      </c>
      <c r="B30" s="6" t="s">
        <v>229</v>
      </c>
      <c r="C30" s="3" t="s">
        <v>337</v>
      </c>
    </row>
    <row r="31" spans="1:11">
      <c r="A31" s="6" t="s">
        <v>230</v>
      </c>
      <c r="B31" s="6" t="s">
        <v>231</v>
      </c>
      <c r="C31" s="3" t="s">
        <v>338</v>
      </c>
    </row>
    <row r="32" spans="1:11">
      <c r="A32" s="6" t="s">
        <v>232</v>
      </c>
      <c r="B32" s="6" t="s">
        <v>233</v>
      </c>
      <c r="C32" s="3" t="s">
        <v>339</v>
      </c>
    </row>
  </sheetData>
  <mergeCells count="1"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7741-0DDE-4423-9923-01F8C9581B96}">
  <dimension ref="A1:F7"/>
  <sheetViews>
    <sheetView workbookViewId="0">
      <selection activeCell="E10" sqref="E10"/>
    </sheetView>
  </sheetViews>
  <sheetFormatPr defaultRowHeight="14.4"/>
  <cols>
    <col min="1" max="1" width="9.88671875" bestFit="1" customWidth="1"/>
    <col min="4" max="4" width="16.5546875" bestFit="1" customWidth="1"/>
    <col min="5" max="6" width="23" bestFit="1" customWidth="1"/>
  </cols>
  <sheetData>
    <row r="1" spans="1:6" ht="15.6">
      <c r="A1" s="11" t="s">
        <v>0</v>
      </c>
      <c r="B1" s="11" t="s">
        <v>1</v>
      </c>
      <c r="C1" s="11" t="s">
        <v>1</v>
      </c>
      <c r="D1" s="11" t="s">
        <v>2</v>
      </c>
      <c r="E1" s="11" t="s">
        <v>3</v>
      </c>
      <c r="F1" s="11" t="s">
        <v>3</v>
      </c>
    </row>
    <row r="2" spans="1:6">
      <c r="A2" s="6" t="s">
        <v>4</v>
      </c>
      <c r="B2" s="6">
        <v>85</v>
      </c>
      <c r="C2" s="6">
        <v>45</v>
      </c>
      <c r="D2" s="6" t="b">
        <f>B2=C2</f>
        <v>0</v>
      </c>
      <c r="E2" s="6" t="s">
        <v>5</v>
      </c>
      <c r="F2" s="6" t="s">
        <v>6</v>
      </c>
    </row>
    <row r="3" spans="1:6">
      <c r="A3" s="6" t="s">
        <v>7</v>
      </c>
      <c r="B3" s="6">
        <v>25</v>
      </c>
      <c r="C3" s="6">
        <v>45</v>
      </c>
      <c r="D3" s="6" t="b">
        <f>B3&lt;&gt;C3</f>
        <v>1</v>
      </c>
      <c r="E3" s="6" t="s">
        <v>8</v>
      </c>
      <c r="F3" s="6" t="s">
        <v>9</v>
      </c>
    </row>
    <row r="4" spans="1:6">
      <c r="A4" s="6" t="s">
        <v>10</v>
      </c>
      <c r="B4" s="6">
        <v>86</v>
      </c>
      <c r="C4" s="6">
        <v>45</v>
      </c>
      <c r="D4" s="6" t="b">
        <f>B4&gt;C4</f>
        <v>1</v>
      </c>
      <c r="E4" s="6" t="s">
        <v>11</v>
      </c>
      <c r="F4" s="6" t="s">
        <v>12</v>
      </c>
    </row>
    <row r="5" spans="1:6">
      <c r="A5" s="6" t="s">
        <v>13</v>
      </c>
      <c r="B5" s="6">
        <v>25</v>
      </c>
      <c r="C5" s="6">
        <v>45</v>
      </c>
      <c r="D5" s="6" t="b">
        <f>B5&gt;=C5</f>
        <v>0</v>
      </c>
      <c r="E5" s="6" t="s">
        <v>14</v>
      </c>
      <c r="F5" s="6" t="s">
        <v>15</v>
      </c>
    </row>
    <row r="6" spans="1:6">
      <c r="A6" s="6" t="s">
        <v>16</v>
      </c>
      <c r="B6" s="6">
        <v>25</v>
      </c>
      <c r="C6" s="6">
        <v>45</v>
      </c>
      <c r="D6" s="6" t="b">
        <f>B6&lt;C6</f>
        <v>1</v>
      </c>
      <c r="E6" s="6" t="s">
        <v>17</v>
      </c>
      <c r="F6" s="6" t="s">
        <v>18</v>
      </c>
    </row>
    <row r="7" spans="1:6">
      <c r="A7" s="6" t="s">
        <v>19</v>
      </c>
      <c r="B7" s="6">
        <v>25</v>
      </c>
      <c r="C7" s="6">
        <v>45</v>
      </c>
      <c r="D7" s="6" t="b">
        <f>B7&lt;=C7</f>
        <v>1</v>
      </c>
      <c r="E7" s="6" t="s">
        <v>20</v>
      </c>
      <c r="F7" s="6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5293-586E-44A8-AC24-584B9501EF27}">
  <dimension ref="G1:R11"/>
  <sheetViews>
    <sheetView topLeftCell="I1" workbookViewId="0">
      <selection activeCell="R3" sqref="R3"/>
    </sheetView>
  </sheetViews>
  <sheetFormatPr defaultRowHeight="14.4"/>
  <cols>
    <col min="7" max="7" width="11" bestFit="1" customWidth="1"/>
    <col min="8" max="8" width="11.109375" bestFit="1" customWidth="1"/>
    <col min="16" max="16" width="10.109375" bestFit="1" customWidth="1"/>
    <col min="18" max="18" width="12.5546875" customWidth="1"/>
  </cols>
  <sheetData>
    <row r="1" spans="7:18" ht="18">
      <c r="H1" s="39" t="s">
        <v>22</v>
      </c>
      <c r="I1" s="39"/>
      <c r="J1" s="39"/>
      <c r="O1" s="40" t="s">
        <v>340</v>
      </c>
      <c r="P1" s="40"/>
      <c r="Q1" s="40"/>
    </row>
    <row r="3" spans="7:18" ht="15.6">
      <c r="G3" s="2" t="s">
        <v>23</v>
      </c>
      <c r="H3" s="2" t="s">
        <v>24</v>
      </c>
      <c r="O3" s="2" t="s">
        <v>23</v>
      </c>
      <c r="P3" s="2" t="s">
        <v>24</v>
      </c>
      <c r="R3" s="33" t="s">
        <v>341</v>
      </c>
    </row>
    <row r="4" spans="7:18">
      <c r="G4" s="6">
        <v>45</v>
      </c>
      <c r="H4" s="6">
        <v>45</v>
      </c>
      <c r="O4" s="6">
        <v>0</v>
      </c>
      <c r="P4" s="6">
        <v>45</v>
      </c>
      <c r="R4" s="3" t="e">
        <f>P4/O4</f>
        <v>#DIV/0!</v>
      </c>
    </row>
    <row r="6" spans="7:18" ht="18">
      <c r="G6" s="4" t="s">
        <v>25</v>
      </c>
      <c r="H6" s="4" t="s">
        <v>26</v>
      </c>
      <c r="O6" s="32"/>
      <c r="P6" s="32"/>
    </row>
    <row r="7" spans="7:18" ht="15.6">
      <c r="G7" s="6" t="s">
        <v>27</v>
      </c>
      <c r="H7" s="5" t="b">
        <f>G4&gt;H4</f>
        <v>0</v>
      </c>
      <c r="O7" s="2" t="s">
        <v>23</v>
      </c>
      <c r="P7" s="2" t="s">
        <v>24</v>
      </c>
      <c r="R7" s="33" t="s">
        <v>342</v>
      </c>
    </row>
    <row r="8" spans="7:18">
      <c r="G8" s="6" t="s">
        <v>28</v>
      </c>
      <c r="H8" s="6">
        <f>IF(G4&gt;H4,1,0)</f>
        <v>0</v>
      </c>
      <c r="O8" s="6">
        <v>0</v>
      </c>
      <c r="P8" s="6">
        <v>45</v>
      </c>
      <c r="R8" s="3" t="str">
        <f>IFERROR(P8/O8,"Error")</f>
        <v>Error</v>
      </c>
    </row>
    <row r="9" spans="7:18">
      <c r="G9" s="6" t="s">
        <v>29</v>
      </c>
      <c r="H9" s="6" t="str">
        <f>IF(G4&gt;H4,"pass","fail")</f>
        <v>fail</v>
      </c>
    </row>
    <row r="10" spans="7:18">
      <c r="G10" s="6" t="s">
        <v>30</v>
      </c>
      <c r="H10" s="6" t="str">
        <f>IF(G4=H4,"yes","no")</f>
        <v>yes</v>
      </c>
    </row>
    <row r="11" spans="7:18">
      <c r="G11" s="6" t="s">
        <v>31</v>
      </c>
      <c r="H11" s="6">
        <f>IF(G4&gt;=H4,G4+H4,0)</f>
        <v>90</v>
      </c>
    </row>
  </sheetData>
  <mergeCells count="2">
    <mergeCell ref="H1:J1"/>
    <mergeCell ref="O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4521-1AE3-426F-A16C-029AB6668C67}">
  <dimension ref="A1:J12"/>
  <sheetViews>
    <sheetView workbookViewId="0">
      <selection activeCell="G16" sqref="G16"/>
    </sheetView>
  </sheetViews>
  <sheetFormatPr defaultRowHeight="14.4"/>
  <cols>
    <col min="2" max="2" width="12.88671875" bestFit="1" customWidth="1"/>
    <col min="7" max="7" width="12.44140625" bestFit="1" customWidth="1"/>
  </cols>
  <sheetData>
    <row r="1" spans="1:10" ht="18">
      <c r="H1" s="41" t="s">
        <v>32</v>
      </c>
      <c r="I1" s="42"/>
      <c r="J1" s="42"/>
    </row>
    <row r="4" spans="1:10">
      <c r="A4" s="3" t="s">
        <v>33</v>
      </c>
      <c r="B4" s="33" t="s">
        <v>34</v>
      </c>
    </row>
    <row r="5" spans="1:10">
      <c r="A5" s="3" t="s">
        <v>35</v>
      </c>
      <c r="B5" s="33" t="s">
        <v>36</v>
      </c>
      <c r="E5" s="34" t="s">
        <v>37</v>
      </c>
      <c r="F5" s="34" t="s">
        <v>38</v>
      </c>
      <c r="G5" s="34" t="s">
        <v>39</v>
      </c>
    </row>
    <row r="6" spans="1:10">
      <c r="A6" s="3" t="s">
        <v>40</v>
      </c>
      <c r="B6" s="33" t="s">
        <v>41</v>
      </c>
      <c r="E6" s="3" t="s">
        <v>42</v>
      </c>
      <c r="F6" s="6">
        <v>67</v>
      </c>
      <c r="G6" s="6" t="str">
        <f>IF(F6&gt;80,"DISTINCTION",IF(F6&gt;40,"PASS","FAIL"))</f>
        <v>PASS</v>
      </c>
    </row>
    <row r="7" spans="1:10">
      <c r="E7" s="3" t="s">
        <v>43</v>
      </c>
      <c r="F7" s="6">
        <v>89</v>
      </c>
      <c r="G7" s="6" t="str">
        <f t="shared" ref="G7:G12" si="0">IF(F7&gt;80,"DISTINCTION",IF(F7&gt;40,"PASS","FAIL"))</f>
        <v>DISTINCTION</v>
      </c>
    </row>
    <row r="8" spans="1:10">
      <c r="E8" s="3" t="s">
        <v>44</v>
      </c>
      <c r="F8" s="6">
        <v>45</v>
      </c>
      <c r="G8" s="6" t="str">
        <f t="shared" si="0"/>
        <v>PASS</v>
      </c>
    </row>
    <row r="9" spans="1:10">
      <c r="E9" s="3" t="s">
        <v>45</v>
      </c>
      <c r="F9" s="6">
        <v>89</v>
      </c>
      <c r="G9" s="6" t="str">
        <f t="shared" si="0"/>
        <v>DISTINCTION</v>
      </c>
    </row>
    <row r="10" spans="1:10">
      <c r="E10" s="3" t="s">
        <v>46</v>
      </c>
      <c r="F10" s="6">
        <v>30</v>
      </c>
      <c r="G10" s="6" t="str">
        <f t="shared" si="0"/>
        <v>FAIL</v>
      </c>
    </row>
    <row r="11" spans="1:10">
      <c r="E11" s="3" t="s">
        <v>47</v>
      </c>
      <c r="F11" s="6">
        <v>50</v>
      </c>
      <c r="G11" s="6" t="str">
        <f t="shared" si="0"/>
        <v>PASS</v>
      </c>
    </row>
    <row r="12" spans="1:10">
      <c r="E12" s="3" t="s">
        <v>48</v>
      </c>
      <c r="F12" s="6">
        <v>29</v>
      </c>
      <c r="G12" s="6" t="str">
        <f t="shared" si="0"/>
        <v>FAIL</v>
      </c>
    </row>
  </sheetData>
  <mergeCells count="1"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F0B-A285-4331-8991-B4DF8A121B6C}">
  <dimension ref="A3:K30"/>
  <sheetViews>
    <sheetView topLeftCell="A15" zoomScale="120" zoomScaleNormal="120" workbookViewId="0">
      <selection activeCell="G29" sqref="G29"/>
    </sheetView>
  </sheetViews>
  <sheetFormatPr defaultRowHeight="14.4"/>
  <cols>
    <col min="7" max="7" width="14.44140625" customWidth="1"/>
  </cols>
  <sheetData>
    <row r="3" spans="1:7">
      <c r="A3" s="34" t="s">
        <v>37</v>
      </c>
      <c r="B3" s="34" t="s">
        <v>49</v>
      </c>
      <c r="C3" s="34" t="s">
        <v>50</v>
      </c>
      <c r="D3" s="34" t="s">
        <v>51</v>
      </c>
      <c r="E3" s="34" t="s">
        <v>52</v>
      </c>
      <c r="F3" s="34" t="s">
        <v>53</v>
      </c>
      <c r="G3" s="34" t="s">
        <v>54</v>
      </c>
    </row>
    <row r="4" spans="1:7">
      <c r="A4" s="6" t="s">
        <v>55</v>
      </c>
      <c r="B4" s="7">
        <v>10000</v>
      </c>
      <c r="C4" s="7" t="s">
        <v>56</v>
      </c>
      <c r="D4" s="6">
        <v>34</v>
      </c>
      <c r="E4" s="6" t="str">
        <f>IF(D4&gt;50,"SENIOR","")</f>
        <v/>
      </c>
      <c r="F4" s="6" t="b">
        <f>AND(B4&lt;50000,D4&gt;40)</f>
        <v>0</v>
      </c>
      <c r="G4" s="6" t="b">
        <f>OR(C4="IT",C4="HR")</f>
        <v>1</v>
      </c>
    </row>
    <row r="5" spans="1:7">
      <c r="A5" s="6" t="s">
        <v>57</v>
      </c>
      <c r="B5" s="7">
        <v>25000</v>
      </c>
      <c r="C5" s="7" t="s">
        <v>58</v>
      </c>
      <c r="D5" s="6">
        <v>23</v>
      </c>
      <c r="E5" s="6" t="str">
        <f t="shared" ref="E5:E12" si="0">IF(D5&gt;50,"SENIOR","")</f>
        <v/>
      </c>
      <c r="F5" s="6" t="b">
        <f t="shared" ref="F5:F12" si="1">AND(B5&lt;50000,D5&gt;40)</f>
        <v>0</v>
      </c>
      <c r="G5" s="6" t="b">
        <f t="shared" ref="G5:G12" si="2">OR(C5="IT",C5="HR")</f>
        <v>1</v>
      </c>
    </row>
    <row r="6" spans="1:7">
      <c r="A6" s="6" t="s">
        <v>59</v>
      </c>
      <c r="B6" s="7">
        <v>30000</v>
      </c>
      <c r="C6" s="7" t="s">
        <v>60</v>
      </c>
      <c r="D6" s="6">
        <v>34</v>
      </c>
      <c r="E6" s="6" t="str">
        <f t="shared" si="0"/>
        <v/>
      </c>
      <c r="F6" s="6" t="b">
        <f t="shared" si="1"/>
        <v>0</v>
      </c>
      <c r="G6" s="6" t="b">
        <f t="shared" si="2"/>
        <v>0</v>
      </c>
    </row>
    <row r="7" spans="1:7">
      <c r="A7" s="6" t="s">
        <v>44</v>
      </c>
      <c r="B7" s="7">
        <v>18000</v>
      </c>
      <c r="C7" s="7" t="s">
        <v>56</v>
      </c>
      <c r="D7" s="6">
        <v>30</v>
      </c>
      <c r="E7" s="6" t="str">
        <f t="shared" si="0"/>
        <v/>
      </c>
      <c r="F7" s="6" t="b">
        <f t="shared" si="1"/>
        <v>0</v>
      </c>
      <c r="G7" s="6" t="b">
        <f t="shared" si="2"/>
        <v>1</v>
      </c>
    </row>
    <row r="8" spans="1:7">
      <c r="A8" s="6" t="s">
        <v>45</v>
      </c>
      <c r="B8" s="7">
        <v>20000</v>
      </c>
      <c r="C8" s="7" t="s">
        <v>58</v>
      </c>
      <c r="D8" s="6">
        <v>25</v>
      </c>
      <c r="E8" s="6" t="str">
        <f t="shared" si="0"/>
        <v/>
      </c>
      <c r="F8" s="6" t="b">
        <f t="shared" si="1"/>
        <v>0</v>
      </c>
      <c r="G8" s="6" t="b">
        <f t="shared" si="2"/>
        <v>1</v>
      </c>
    </row>
    <row r="9" spans="1:7">
      <c r="A9" s="6" t="s">
        <v>61</v>
      </c>
      <c r="B9" s="7">
        <v>30000</v>
      </c>
      <c r="C9" s="7" t="s">
        <v>62</v>
      </c>
      <c r="D9" s="6">
        <v>40</v>
      </c>
      <c r="E9" s="6" t="str">
        <f t="shared" si="0"/>
        <v/>
      </c>
      <c r="F9" s="6" t="b">
        <f t="shared" si="1"/>
        <v>0</v>
      </c>
      <c r="G9" s="6" t="b">
        <f t="shared" si="2"/>
        <v>0</v>
      </c>
    </row>
    <row r="10" spans="1:7">
      <c r="A10" s="6" t="s">
        <v>42</v>
      </c>
      <c r="B10" s="7">
        <v>40000</v>
      </c>
      <c r="C10" s="7" t="s">
        <v>56</v>
      </c>
      <c r="D10" s="6">
        <v>45</v>
      </c>
      <c r="E10" s="6" t="str">
        <f t="shared" si="0"/>
        <v/>
      </c>
      <c r="F10" s="6" t="b">
        <f t="shared" si="1"/>
        <v>1</v>
      </c>
      <c r="G10" s="6" t="b">
        <f t="shared" si="2"/>
        <v>1</v>
      </c>
    </row>
    <row r="11" spans="1:7">
      <c r="A11" s="6" t="s">
        <v>63</v>
      </c>
      <c r="B11" s="7">
        <v>50000</v>
      </c>
      <c r="C11" s="7" t="s">
        <v>58</v>
      </c>
      <c r="D11" s="6">
        <v>65</v>
      </c>
      <c r="E11" s="6" t="str">
        <f t="shared" si="0"/>
        <v>SENIOR</v>
      </c>
      <c r="F11" s="6" t="b">
        <f t="shared" si="1"/>
        <v>0</v>
      </c>
      <c r="G11" s="6" t="b">
        <f t="shared" si="2"/>
        <v>1</v>
      </c>
    </row>
    <row r="12" spans="1:7">
      <c r="A12" s="6" t="s">
        <v>64</v>
      </c>
      <c r="B12" s="7">
        <v>45000</v>
      </c>
      <c r="C12" s="7" t="s">
        <v>58</v>
      </c>
      <c r="D12" s="6">
        <v>60</v>
      </c>
      <c r="E12" s="6" t="str">
        <f t="shared" si="0"/>
        <v>SENIOR</v>
      </c>
      <c r="F12" s="6" t="b">
        <f t="shared" si="1"/>
        <v>1</v>
      </c>
      <c r="G12" s="6" t="b">
        <f t="shared" si="2"/>
        <v>1</v>
      </c>
    </row>
    <row r="15" spans="1:7">
      <c r="A15" t="s">
        <v>65</v>
      </c>
    </row>
    <row r="16" spans="1:7">
      <c r="A16" s="43" t="s">
        <v>66</v>
      </c>
      <c r="B16" s="43"/>
      <c r="C16" s="43"/>
    </row>
    <row r="17" spans="1:11">
      <c r="A17" s="43" t="s">
        <v>67</v>
      </c>
      <c r="B17" s="43"/>
      <c r="C17" s="43"/>
    </row>
    <row r="18" spans="1:11">
      <c r="A18" t="s">
        <v>68</v>
      </c>
    </row>
    <row r="19" spans="1:11" ht="18">
      <c r="F19" s="40"/>
      <c r="G19" s="40"/>
      <c r="J19" s="41" t="s">
        <v>69</v>
      </c>
      <c r="K19" s="41"/>
    </row>
    <row r="21" spans="1:11">
      <c r="A21" s="34" t="s">
        <v>37</v>
      </c>
      <c r="B21" s="34" t="s">
        <v>49</v>
      </c>
      <c r="C21" s="34" t="s">
        <v>50</v>
      </c>
      <c r="D21" s="34" t="s">
        <v>51</v>
      </c>
      <c r="E21" s="34" t="s">
        <v>343</v>
      </c>
      <c r="F21" s="34" t="s">
        <v>54</v>
      </c>
      <c r="G21" s="34" t="s">
        <v>70</v>
      </c>
    </row>
    <row r="22" spans="1:11">
      <c r="A22" s="6" t="s">
        <v>55</v>
      </c>
      <c r="B22" s="7">
        <v>10000</v>
      </c>
      <c r="C22" s="7" t="s">
        <v>56</v>
      </c>
      <c r="D22" s="6">
        <v>34</v>
      </c>
      <c r="E22" s="6" t="str">
        <f>IF(AND(B4&lt;50000,D4&gt;40),"Yes","No")</f>
        <v>No</v>
      </c>
      <c r="F22" s="6" t="str">
        <f>IF(OR(C4="IT",C4="HR"),"yes","no")</f>
        <v>yes</v>
      </c>
      <c r="G22" s="6" t="str">
        <f>IF(B22&lt;=20000,"Low",IF(B22&lt;=60000,"Medium","High"))</f>
        <v>Low</v>
      </c>
    </row>
    <row r="23" spans="1:11">
      <c r="A23" s="6" t="s">
        <v>57</v>
      </c>
      <c r="B23" s="7">
        <v>25000</v>
      </c>
      <c r="C23" s="7" t="s">
        <v>58</v>
      </c>
      <c r="D23" s="6">
        <v>23</v>
      </c>
      <c r="E23" s="6" t="str">
        <f t="shared" ref="E23:E30" si="3">IF(AND(B5&lt;50000,D5&gt;40),"Yes","No")</f>
        <v>No</v>
      </c>
      <c r="F23" s="6" t="str">
        <f t="shared" ref="F23:F30" si="4">IF(OR(C5="IT",C5="HR"),"yes","no")</f>
        <v>yes</v>
      </c>
      <c r="G23" s="6" t="str">
        <f t="shared" ref="G23:G30" si="5">IF(B23&lt;=20000,"Low",IF(B23&lt;=60000,"Medium","High"))</f>
        <v>Medium</v>
      </c>
    </row>
    <row r="24" spans="1:11">
      <c r="A24" s="6" t="s">
        <v>59</v>
      </c>
      <c r="B24" s="7">
        <v>30000</v>
      </c>
      <c r="C24" s="7" t="s">
        <v>60</v>
      </c>
      <c r="D24" s="6">
        <v>34</v>
      </c>
      <c r="E24" s="6" t="str">
        <f t="shared" si="3"/>
        <v>No</v>
      </c>
      <c r="F24" s="6" t="str">
        <f t="shared" si="4"/>
        <v>no</v>
      </c>
      <c r="G24" s="6" t="str">
        <f t="shared" si="5"/>
        <v>Medium</v>
      </c>
    </row>
    <row r="25" spans="1:11">
      <c r="A25" s="6" t="s">
        <v>44</v>
      </c>
      <c r="B25" s="7">
        <v>18000</v>
      </c>
      <c r="C25" s="7" t="s">
        <v>56</v>
      </c>
      <c r="D25" s="6">
        <v>30</v>
      </c>
      <c r="E25" s="6" t="str">
        <f t="shared" si="3"/>
        <v>No</v>
      </c>
      <c r="F25" s="6" t="str">
        <f t="shared" si="4"/>
        <v>yes</v>
      </c>
      <c r="G25" s="6" t="str">
        <f t="shared" si="5"/>
        <v>Low</v>
      </c>
    </row>
    <row r="26" spans="1:11">
      <c r="A26" s="6" t="s">
        <v>45</v>
      </c>
      <c r="B26" s="7">
        <v>20000</v>
      </c>
      <c r="C26" s="7" t="s">
        <v>58</v>
      </c>
      <c r="D26" s="6">
        <v>25</v>
      </c>
      <c r="E26" s="6" t="str">
        <f t="shared" si="3"/>
        <v>No</v>
      </c>
      <c r="F26" s="6" t="str">
        <f t="shared" si="4"/>
        <v>yes</v>
      </c>
      <c r="G26" s="6" t="str">
        <f t="shared" si="5"/>
        <v>Low</v>
      </c>
    </row>
    <row r="27" spans="1:11">
      <c r="A27" s="6" t="s">
        <v>61</v>
      </c>
      <c r="B27" s="7">
        <v>30000</v>
      </c>
      <c r="C27" s="7" t="s">
        <v>62</v>
      </c>
      <c r="D27" s="6">
        <v>40</v>
      </c>
      <c r="E27" s="6" t="str">
        <f t="shared" si="3"/>
        <v>No</v>
      </c>
      <c r="F27" s="6" t="str">
        <f t="shared" si="4"/>
        <v>no</v>
      </c>
      <c r="G27" s="6" t="str">
        <f t="shared" si="5"/>
        <v>Medium</v>
      </c>
    </row>
    <row r="28" spans="1:11">
      <c r="A28" s="6" t="s">
        <v>42</v>
      </c>
      <c r="B28" s="7">
        <v>40000</v>
      </c>
      <c r="C28" s="7" t="s">
        <v>56</v>
      </c>
      <c r="D28" s="6">
        <v>45</v>
      </c>
      <c r="E28" s="6" t="str">
        <f t="shared" si="3"/>
        <v>Yes</v>
      </c>
      <c r="F28" s="6" t="str">
        <f t="shared" si="4"/>
        <v>yes</v>
      </c>
      <c r="G28" s="6" t="str">
        <f t="shared" si="5"/>
        <v>Medium</v>
      </c>
    </row>
    <row r="29" spans="1:11">
      <c r="A29" s="6" t="s">
        <v>63</v>
      </c>
      <c r="B29" s="7">
        <v>65000</v>
      </c>
      <c r="C29" s="7" t="s">
        <v>58</v>
      </c>
      <c r="D29" s="6">
        <v>65</v>
      </c>
      <c r="E29" s="6" t="str">
        <f t="shared" si="3"/>
        <v>No</v>
      </c>
      <c r="F29" s="6" t="str">
        <f t="shared" si="4"/>
        <v>yes</v>
      </c>
      <c r="G29" s="6" t="str">
        <f t="shared" si="5"/>
        <v>High</v>
      </c>
    </row>
    <row r="30" spans="1:11">
      <c r="A30" s="6" t="s">
        <v>64</v>
      </c>
      <c r="B30" s="7">
        <v>45000</v>
      </c>
      <c r="C30" s="7" t="s">
        <v>58</v>
      </c>
      <c r="D30" s="6">
        <v>60</v>
      </c>
      <c r="E30" s="6" t="str">
        <f t="shared" si="3"/>
        <v>Yes</v>
      </c>
      <c r="F30" s="6" t="str">
        <f t="shared" si="4"/>
        <v>yes</v>
      </c>
      <c r="G30" s="6" t="str">
        <f t="shared" si="5"/>
        <v>Medium</v>
      </c>
    </row>
  </sheetData>
  <mergeCells count="4">
    <mergeCell ref="J19:K19"/>
    <mergeCell ref="A16:C16"/>
    <mergeCell ref="A17:C17"/>
    <mergeCell ref="F19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425B-BD26-43DD-8CB0-2FCC7B13E5A6}">
  <dimension ref="A3:H12"/>
  <sheetViews>
    <sheetView topLeftCell="A3" zoomScale="140" zoomScaleNormal="140" workbookViewId="0">
      <selection activeCell="B19" sqref="B19"/>
    </sheetView>
  </sheetViews>
  <sheetFormatPr defaultRowHeight="14.4"/>
  <cols>
    <col min="1" max="1" width="15.6640625" bestFit="1" customWidth="1"/>
    <col min="5" max="5" width="15.6640625" bestFit="1" customWidth="1"/>
    <col min="6" max="6" width="11" bestFit="1" customWidth="1"/>
    <col min="8" max="8" width="14.44140625" bestFit="1" customWidth="1"/>
  </cols>
  <sheetData>
    <row r="3" spans="1:8">
      <c r="A3" s="3" t="s">
        <v>71</v>
      </c>
    </row>
    <row r="4" spans="1:8">
      <c r="A4" s="3" t="s">
        <v>72</v>
      </c>
      <c r="E4" s="10" t="s">
        <v>71</v>
      </c>
      <c r="F4" s="10" t="s">
        <v>73</v>
      </c>
      <c r="G4" s="10" t="s">
        <v>74</v>
      </c>
      <c r="H4" s="10" t="s">
        <v>75</v>
      </c>
    </row>
    <row r="5" spans="1:8">
      <c r="A5" s="3" t="s">
        <v>74</v>
      </c>
      <c r="E5" s="3">
        <v>3</v>
      </c>
      <c r="F5" s="3"/>
      <c r="G5" s="8">
        <v>45659</v>
      </c>
      <c r="H5" s="3" t="s">
        <v>290</v>
      </c>
    </row>
    <row r="6" spans="1:8">
      <c r="A6" s="3" t="s">
        <v>76</v>
      </c>
      <c r="E6" s="3">
        <v>3</v>
      </c>
      <c r="F6" s="3" t="s">
        <v>344</v>
      </c>
      <c r="G6" s="8"/>
      <c r="H6" s="3" t="s">
        <v>60</v>
      </c>
    </row>
    <row r="7" spans="1:8">
      <c r="A7" s="3" t="s">
        <v>77</v>
      </c>
      <c r="E7" s="3">
        <v>4</v>
      </c>
      <c r="F7" s="3"/>
      <c r="G7" s="8"/>
      <c r="H7" s="3" t="s">
        <v>290</v>
      </c>
    </row>
    <row r="8" spans="1:8">
      <c r="A8" s="3" t="s">
        <v>78</v>
      </c>
      <c r="E8" s="3">
        <v>7</v>
      </c>
      <c r="F8" s="3"/>
      <c r="G8" s="8"/>
      <c r="H8" s="3" t="s">
        <v>60</v>
      </c>
    </row>
    <row r="9" spans="1:8">
      <c r="A9" s="3" t="s">
        <v>79</v>
      </c>
      <c r="E9" s="3">
        <v>8</v>
      </c>
      <c r="F9" s="3"/>
      <c r="G9" s="8"/>
      <c r="H9" s="3"/>
    </row>
    <row r="10" spans="1:8">
      <c r="A10" s="3" t="s">
        <v>80</v>
      </c>
      <c r="E10" s="3">
        <v>9</v>
      </c>
      <c r="F10" s="3"/>
      <c r="G10" s="8"/>
      <c r="H10" s="3"/>
    </row>
    <row r="11" spans="1:8">
      <c r="A11" s="3" t="s">
        <v>81</v>
      </c>
      <c r="E11" s="3">
        <v>11</v>
      </c>
      <c r="F11" s="3"/>
      <c r="G11" s="8"/>
      <c r="H11" s="3"/>
    </row>
    <row r="12" spans="1:8">
      <c r="E12" s="35"/>
    </row>
  </sheetData>
  <dataValidations count="5">
    <dataValidation type="whole" allowBlank="1" showInputMessage="1" showErrorMessage="1" sqref="E4" xr:uid="{E8209985-6EA4-492B-B627-6460D3AD2991}">
      <formula1>5</formula1>
      <formula2>50</formula2>
    </dataValidation>
    <dataValidation type="whole" errorStyle="information" allowBlank="1" showInputMessage="1" showErrorMessage="1" errorTitle="Error" error="please Enter the valid number" prompt="Numbers" sqref="E5:E11" xr:uid="{CFC887B4-86F9-4419-B4A3-107658700389}">
      <formula1>3</formula1>
      <formula2>10</formula2>
    </dataValidation>
    <dataValidation type="textLength" allowBlank="1" showInputMessage="1" showErrorMessage="1" sqref="F5:F12" xr:uid="{8B01108B-DF1E-4322-A6DA-775823E9B5A3}">
      <formula1>3</formula1>
      <formula2>5</formula2>
    </dataValidation>
    <dataValidation type="date" allowBlank="1" showInputMessage="1" showErrorMessage="1" sqref="G5:G11" xr:uid="{7AC8323F-6B7A-464D-99B3-04BDC7CC124D}">
      <formula1>45658</formula1>
      <formula2>45660</formula2>
    </dataValidation>
    <dataValidation type="list" allowBlank="1" showInputMessage="1" showErrorMessage="1" sqref="H5:H11" xr:uid="{555A9F7D-8627-4BC9-9FE2-F17683C8C5B8}">
      <formula1>"M , 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Basic function </vt:lpstr>
      <vt:lpstr>Fill series </vt:lpstr>
      <vt:lpstr>Sheet3</vt:lpstr>
      <vt:lpstr>Sheet1</vt:lpstr>
      <vt:lpstr>logical function</vt:lpstr>
      <vt:lpstr>if function </vt:lpstr>
      <vt:lpstr>nested if </vt:lpstr>
      <vt:lpstr>And OR</vt:lpstr>
      <vt:lpstr>Data Validation </vt:lpstr>
      <vt:lpstr>Name Ranges </vt:lpstr>
      <vt:lpstr>Sheet2</vt:lpstr>
      <vt:lpstr>Count and sum function </vt:lpstr>
      <vt:lpstr>lookup</vt:lpstr>
      <vt:lpstr>pivot table </vt:lpstr>
      <vt:lpstr>Date Function </vt:lpstr>
      <vt:lpstr>Filter </vt:lpstr>
      <vt:lpstr>Text Function </vt:lpstr>
      <vt:lpstr>Macros</vt:lpstr>
      <vt:lpstr>numbers</vt:lpstr>
      <vt:lpstr>text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pasimohini90@gmail.com</cp:lastModifiedBy>
  <dcterms:created xsi:type="dcterms:W3CDTF">2024-10-22T19:29:30Z</dcterms:created>
  <dcterms:modified xsi:type="dcterms:W3CDTF">2025-05-27T06:41:10Z</dcterms:modified>
</cp:coreProperties>
</file>