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N MEDICAL\Documents\Ay\"/>
    </mc:Choice>
  </mc:AlternateContent>
  <xr:revisionPtr revIDLastSave="0" documentId="13_ncr:1_{948000BF-B85E-43DA-85A3-B8B0558EDE24}" xr6:coauthVersionLast="47" xr6:coauthVersionMax="47" xr10:uidLastSave="{00000000-0000-0000-0000-000000000000}"/>
  <bookViews>
    <workbookView xWindow="-108" yWindow="-108" windowWidth="16608" windowHeight="8712" xr2:uid="{AA1FFC2B-5C9A-45C7-A89F-49D031725D8E}"/>
  </bookViews>
  <sheets>
    <sheet name="Sheet1" sheetId="1" r:id="rId1"/>
    <sheet name="Dashboard" sheetId="2" r:id="rId2"/>
    <sheet name="Sheet3" sheetId="3" r:id="rId3"/>
  </sheets>
  <definedNames>
    <definedName name="_xlnm._FilterDatabase" localSheetId="0" hidden="1">Sheet1!$A$2:$W$2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B499" i="1"/>
  <c r="C499" i="1" s="1"/>
  <c r="AA500" i="1" s="1"/>
  <c r="D499" i="1"/>
  <c r="E499" i="1"/>
  <c r="F499" i="1" s="1"/>
  <c r="G499" i="1"/>
  <c r="H499" i="1" s="1"/>
  <c r="I499" i="1"/>
  <c r="J499" i="1"/>
  <c r="K499" i="1"/>
  <c r="T499" i="1" s="1"/>
  <c r="L499" i="1"/>
  <c r="M499" i="1" s="1"/>
  <c r="B500" i="1"/>
  <c r="C500" i="1" s="1"/>
  <c r="Z500" i="1" s="1"/>
  <c r="D500" i="1"/>
  <c r="E500" i="1"/>
  <c r="F500" i="1" s="1"/>
  <c r="G500" i="1"/>
  <c r="H500" i="1" s="1"/>
  <c r="I500" i="1"/>
  <c r="J500" i="1"/>
  <c r="K500" i="1"/>
  <c r="S500" i="1" s="1"/>
  <c r="L500" i="1"/>
  <c r="N500" i="1" s="1"/>
  <c r="B501" i="1"/>
  <c r="C501" i="1" s="1"/>
  <c r="Z501" i="1" s="1"/>
  <c r="D501" i="1"/>
  <c r="E501" i="1"/>
  <c r="F501" i="1" s="1"/>
  <c r="G501" i="1"/>
  <c r="H501" i="1" s="1"/>
  <c r="I501" i="1"/>
  <c r="J501" i="1"/>
  <c r="K501" i="1"/>
  <c r="O501" i="1" s="1"/>
  <c r="P501" i="1" s="1"/>
  <c r="AW501" i="1" s="1"/>
  <c r="AX501" i="1" s="1"/>
  <c r="L501" i="1"/>
  <c r="B502" i="1"/>
  <c r="C502" i="1" s="1"/>
  <c r="Z502" i="1" s="1"/>
  <c r="D502" i="1"/>
  <c r="E502" i="1"/>
  <c r="F502" i="1" s="1"/>
  <c r="G502" i="1"/>
  <c r="H502" i="1" s="1"/>
  <c r="I502" i="1"/>
  <c r="J502" i="1"/>
  <c r="K502" i="1"/>
  <c r="O502" i="1" s="1"/>
  <c r="L502" i="1"/>
  <c r="N502" i="1" s="1"/>
  <c r="B14" i="1"/>
  <c r="C14" i="1" s="1"/>
  <c r="Z14" i="1" s="1"/>
  <c r="D14" i="1"/>
  <c r="E14" i="1"/>
  <c r="F14" i="1" s="1"/>
  <c r="G14" i="1"/>
  <c r="H14" i="1" s="1"/>
  <c r="I14" i="1"/>
  <c r="J14" i="1"/>
  <c r="K14" i="1"/>
  <c r="T14" i="1" s="1"/>
  <c r="L14" i="1"/>
  <c r="M14" i="1" s="1"/>
  <c r="B15" i="1"/>
  <c r="C15" i="1" s="1"/>
  <c r="Z15" i="1" s="1"/>
  <c r="D15" i="1"/>
  <c r="E15" i="1"/>
  <c r="F15" i="1" s="1"/>
  <c r="G15" i="1"/>
  <c r="H15" i="1" s="1"/>
  <c r="I15" i="1"/>
  <c r="J15" i="1"/>
  <c r="K15" i="1"/>
  <c r="T15" i="1" s="1"/>
  <c r="L15" i="1"/>
  <c r="N15" i="1" s="1"/>
  <c r="B16" i="1"/>
  <c r="C16" i="1" s="1"/>
  <c r="Z16" i="1" s="1"/>
  <c r="D16" i="1"/>
  <c r="E16" i="1"/>
  <c r="F16" i="1" s="1"/>
  <c r="G16" i="1"/>
  <c r="H16" i="1" s="1"/>
  <c r="I16" i="1"/>
  <c r="J16" i="1"/>
  <c r="K16" i="1"/>
  <c r="T16" i="1" s="1"/>
  <c r="L16" i="1"/>
  <c r="N16" i="1" s="1"/>
  <c r="B17" i="1"/>
  <c r="C17" i="1" s="1"/>
  <c r="Z17" i="1" s="1"/>
  <c r="D17" i="1"/>
  <c r="E17" i="1"/>
  <c r="F17" i="1" s="1"/>
  <c r="G17" i="1"/>
  <c r="H17" i="1" s="1"/>
  <c r="I17" i="1"/>
  <c r="J17" i="1"/>
  <c r="K17" i="1"/>
  <c r="L17" i="1"/>
  <c r="M17" i="1" s="1"/>
  <c r="B18" i="1"/>
  <c r="C18" i="1" s="1"/>
  <c r="Z18" i="1" s="1"/>
  <c r="D18" i="1"/>
  <c r="E18" i="1"/>
  <c r="F18" i="1" s="1"/>
  <c r="G18" i="1"/>
  <c r="H18" i="1" s="1"/>
  <c r="I18" i="1"/>
  <c r="J18" i="1"/>
  <c r="K18" i="1"/>
  <c r="T18" i="1" s="1"/>
  <c r="L18" i="1"/>
  <c r="M18" i="1" s="1"/>
  <c r="B19" i="1"/>
  <c r="C19" i="1" s="1"/>
  <c r="AA20" i="1" s="1"/>
  <c r="D19" i="1"/>
  <c r="E19" i="1"/>
  <c r="F19" i="1" s="1"/>
  <c r="G19" i="1"/>
  <c r="H19" i="1" s="1"/>
  <c r="I19" i="1"/>
  <c r="J19" i="1"/>
  <c r="K19" i="1"/>
  <c r="L19" i="1"/>
  <c r="N19" i="1" s="1"/>
  <c r="B20" i="1"/>
  <c r="C20" i="1" s="1"/>
  <c r="Z20" i="1" s="1"/>
  <c r="D20" i="1"/>
  <c r="E20" i="1"/>
  <c r="F20" i="1" s="1"/>
  <c r="G20" i="1"/>
  <c r="H20" i="1" s="1"/>
  <c r="I20" i="1"/>
  <c r="J20" i="1"/>
  <c r="K20" i="1"/>
  <c r="S20" i="1" s="1"/>
  <c r="L20" i="1"/>
  <c r="N20" i="1" s="1"/>
  <c r="B21" i="1"/>
  <c r="C21" i="1" s="1"/>
  <c r="Z21" i="1" s="1"/>
  <c r="D21" i="1"/>
  <c r="E21" i="1"/>
  <c r="F21" i="1" s="1"/>
  <c r="G21" i="1"/>
  <c r="H21" i="1" s="1"/>
  <c r="I21" i="1"/>
  <c r="J21" i="1"/>
  <c r="K21" i="1"/>
  <c r="O21" i="1" s="1"/>
  <c r="L21" i="1"/>
  <c r="M21" i="1" s="1"/>
  <c r="B22" i="1"/>
  <c r="C22" i="1" s="1"/>
  <c r="Z22" i="1" s="1"/>
  <c r="D22" i="1"/>
  <c r="E22" i="1"/>
  <c r="F22" i="1" s="1"/>
  <c r="G22" i="1"/>
  <c r="H22" i="1" s="1"/>
  <c r="I22" i="1"/>
  <c r="J22" i="1"/>
  <c r="K22" i="1"/>
  <c r="L22" i="1"/>
  <c r="M22" i="1" s="1"/>
  <c r="B23" i="1"/>
  <c r="C23" i="1" s="1"/>
  <c r="Z23" i="1" s="1"/>
  <c r="D23" i="1"/>
  <c r="E23" i="1"/>
  <c r="F23" i="1" s="1"/>
  <c r="G23" i="1"/>
  <c r="H23" i="1" s="1"/>
  <c r="I23" i="1"/>
  <c r="J23" i="1"/>
  <c r="K23" i="1"/>
  <c r="T23" i="1" s="1"/>
  <c r="L23" i="1"/>
  <c r="N23" i="1" s="1"/>
  <c r="B24" i="1"/>
  <c r="C24" i="1" s="1"/>
  <c r="Z24" i="1" s="1"/>
  <c r="D24" i="1"/>
  <c r="E24" i="1"/>
  <c r="F24" i="1" s="1"/>
  <c r="G24" i="1"/>
  <c r="H24" i="1" s="1"/>
  <c r="I24" i="1"/>
  <c r="J24" i="1"/>
  <c r="K24" i="1"/>
  <c r="O24" i="1" s="1"/>
  <c r="P24" i="1" s="1"/>
  <c r="AW24" i="1" s="1"/>
  <c r="AX24" i="1" s="1"/>
  <c r="L24" i="1"/>
  <c r="N24" i="1" s="1"/>
  <c r="B25" i="1"/>
  <c r="C25" i="1" s="1"/>
  <c r="Z25" i="1" s="1"/>
  <c r="D25" i="1"/>
  <c r="E25" i="1"/>
  <c r="F25" i="1" s="1"/>
  <c r="G25" i="1"/>
  <c r="H25" i="1" s="1"/>
  <c r="I25" i="1"/>
  <c r="J25" i="1"/>
  <c r="K25" i="1"/>
  <c r="O25" i="1" s="1"/>
  <c r="L25" i="1"/>
  <c r="M25" i="1" s="1"/>
  <c r="B26" i="1"/>
  <c r="C26" i="1" s="1"/>
  <c r="Z26" i="1" s="1"/>
  <c r="D26" i="1"/>
  <c r="E26" i="1"/>
  <c r="F26" i="1" s="1"/>
  <c r="G26" i="1"/>
  <c r="H26" i="1" s="1"/>
  <c r="I26" i="1"/>
  <c r="J26" i="1"/>
  <c r="K26" i="1"/>
  <c r="L26" i="1"/>
  <c r="M26" i="1" s="1"/>
  <c r="B27" i="1"/>
  <c r="C27" i="1" s="1"/>
  <c r="AA28" i="1" s="1"/>
  <c r="D27" i="1"/>
  <c r="E27" i="1"/>
  <c r="F27" i="1" s="1"/>
  <c r="G27" i="1"/>
  <c r="H27" i="1" s="1"/>
  <c r="I27" i="1"/>
  <c r="J27" i="1"/>
  <c r="K27" i="1"/>
  <c r="T27" i="1" s="1"/>
  <c r="L27" i="1"/>
  <c r="N27" i="1" s="1"/>
  <c r="B28" i="1"/>
  <c r="C28" i="1" s="1"/>
  <c r="Z28" i="1" s="1"/>
  <c r="D28" i="1"/>
  <c r="E28" i="1"/>
  <c r="F28" i="1" s="1"/>
  <c r="G28" i="1"/>
  <c r="H28" i="1" s="1"/>
  <c r="I28" i="1"/>
  <c r="J28" i="1"/>
  <c r="K28" i="1"/>
  <c r="O28" i="1" s="1"/>
  <c r="P28" i="1" s="1"/>
  <c r="AW28" i="1" s="1"/>
  <c r="AX28" i="1" s="1"/>
  <c r="L28" i="1"/>
  <c r="N28" i="1" s="1"/>
  <c r="B29" i="1"/>
  <c r="C29" i="1" s="1"/>
  <c r="Z29" i="1" s="1"/>
  <c r="D29" i="1"/>
  <c r="E29" i="1"/>
  <c r="F29" i="1" s="1"/>
  <c r="G29" i="1"/>
  <c r="H29" i="1" s="1"/>
  <c r="I29" i="1"/>
  <c r="J29" i="1"/>
  <c r="K29" i="1"/>
  <c r="L29" i="1"/>
  <c r="M29" i="1" s="1"/>
  <c r="B30" i="1"/>
  <c r="C30" i="1" s="1"/>
  <c r="Z30" i="1" s="1"/>
  <c r="D30" i="1"/>
  <c r="E30" i="1"/>
  <c r="F30" i="1" s="1"/>
  <c r="G30" i="1"/>
  <c r="H30" i="1" s="1"/>
  <c r="I30" i="1"/>
  <c r="J30" i="1"/>
  <c r="K30" i="1"/>
  <c r="L30" i="1"/>
  <c r="N30" i="1" s="1"/>
  <c r="B31" i="1"/>
  <c r="C31" i="1" s="1"/>
  <c r="Z31" i="1" s="1"/>
  <c r="D31" i="1"/>
  <c r="E31" i="1"/>
  <c r="F31" i="1" s="1"/>
  <c r="G31" i="1"/>
  <c r="H31" i="1" s="1"/>
  <c r="I31" i="1"/>
  <c r="J31" i="1"/>
  <c r="K31" i="1"/>
  <c r="T31" i="1" s="1"/>
  <c r="L31" i="1"/>
  <c r="N31" i="1" s="1"/>
  <c r="B32" i="1"/>
  <c r="C32" i="1" s="1"/>
  <c r="Z32" i="1" s="1"/>
  <c r="D32" i="1"/>
  <c r="E32" i="1"/>
  <c r="F32" i="1" s="1"/>
  <c r="G32" i="1"/>
  <c r="H32" i="1" s="1"/>
  <c r="I32" i="1"/>
  <c r="J32" i="1"/>
  <c r="K32" i="1"/>
  <c r="L32" i="1"/>
  <c r="N32" i="1" s="1"/>
  <c r="B33" i="1"/>
  <c r="C33" i="1" s="1"/>
  <c r="Z33" i="1" s="1"/>
  <c r="D33" i="1"/>
  <c r="E33" i="1"/>
  <c r="F33" i="1" s="1"/>
  <c r="G33" i="1"/>
  <c r="H33" i="1" s="1"/>
  <c r="I33" i="1"/>
  <c r="J33" i="1"/>
  <c r="K33" i="1"/>
  <c r="O33" i="1" s="1"/>
  <c r="L33" i="1"/>
  <c r="M33" i="1" s="1"/>
  <c r="B34" i="1"/>
  <c r="C34" i="1" s="1"/>
  <c r="Z34" i="1" s="1"/>
  <c r="D34" i="1"/>
  <c r="E34" i="1"/>
  <c r="F34" i="1" s="1"/>
  <c r="G34" i="1"/>
  <c r="H34" i="1" s="1"/>
  <c r="I34" i="1"/>
  <c r="J34" i="1"/>
  <c r="K34" i="1"/>
  <c r="T34" i="1" s="1"/>
  <c r="L34" i="1"/>
  <c r="M34" i="1" s="1"/>
  <c r="B35" i="1"/>
  <c r="C35" i="1" s="1"/>
  <c r="AA36" i="1" s="1"/>
  <c r="D35" i="1"/>
  <c r="E35" i="1"/>
  <c r="F35" i="1" s="1"/>
  <c r="G35" i="1"/>
  <c r="H35" i="1" s="1"/>
  <c r="I35" i="1"/>
  <c r="J35" i="1"/>
  <c r="K35" i="1"/>
  <c r="T35" i="1" s="1"/>
  <c r="L35" i="1"/>
  <c r="B36" i="1"/>
  <c r="C36" i="1" s="1"/>
  <c r="Z36" i="1" s="1"/>
  <c r="D36" i="1"/>
  <c r="E36" i="1"/>
  <c r="F36" i="1" s="1"/>
  <c r="G36" i="1"/>
  <c r="H36" i="1" s="1"/>
  <c r="I36" i="1"/>
  <c r="J36" i="1"/>
  <c r="K36" i="1"/>
  <c r="S36" i="1" s="1"/>
  <c r="L36" i="1"/>
  <c r="N36" i="1" s="1"/>
  <c r="B37" i="1"/>
  <c r="C37" i="1" s="1"/>
  <c r="Z37" i="1" s="1"/>
  <c r="D37" i="1"/>
  <c r="E37" i="1"/>
  <c r="F37" i="1" s="1"/>
  <c r="G37" i="1"/>
  <c r="H37" i="1" s="1"/>
  <c r="I37" i="1"/>
  <c r="J37" i="1"/>
  <c r="K37" i="1"/>
  <c r="O37" i="1" s="1"/>
  <c r="L37" i="1"/>
  <c r="M37" i="1" s="1"/>
  <c r="B38" i="1"/>
  <c r="C38" i="1" s="1"/>
  <c r="Z38" i="1" s="1"/>
  <c r="D38" i="1"/>
  <c r="E38" i="1"/>
  <c r="F38" i="1" s="1"/>
  <c r="G38" i="1"/>
  <c r="H38" i="1" s="1"/>
  <c r="I38" i="1"/>
  <c r="J38" i="1"/>
  <c r="K38" i="1"/>
  <c r="T38" i="1" s="1"/>
  <c r="L38" i="1"/>
  <c r="B39" i="1"/>
  <c r="C39" i="1" s="1"/>
  <c r="Z39" i="1" s="1"/>
  <c r="D39" i="1"/>
  <c r="E39" i="1"/>
  <c r="F39" i="1" s="1"/>
  <c r="G39" i="1"/>
  <c r="H39" i="1" s="1"/>
  <c r="I39" i="1"/>
  <c r="J39" i="1"/>
  <c r="K39" i="1"/>
  <c r="T39" i="1" s="1"/>
  <c r="L39" i="1"/>
  <c r="M39" i="1" s="1"/>
  <c r="B40" i="1"/>
  <c r="C40" i="1" s="1"/>
  <c r="Z40" i="1" s="1"/>
  <c r="D40" i="1"/>
  <c r="E40" i="1"/>
  <c r="F40" i="1" s="1"/>
  <c r="G40" i="1"/>
  <c r="H40" i="1" s="1"/>
  <c r="I40" i="1"/>
  <c r="J40" i="1"/>
  <c r="K40" i="1"/>
  <c r="L40" i="1"/>
  <c r="N40" i="1" s="1"/>
  <c r="B41" i="1"/>
  <c r="C41" i="1" s="1"/>
  <c r="Z41" i="1" s="1"/>
  <c r="D41" i="1"/>
  <c r="E41" i="1"/>
  <c r="F41" i="1" s="1"/>
  <c r="G41" i="1"/>
  <c r="H41" i="1" s="1"/>
  <c r="I41" i="1"/>
  <c r="J41" i="1"/>
  <c r="K41" i="1"/>
  <c r="O41" i="1" s="1"/>
  <c r="L41" i="1"/>
  <c r="M41" i="1" s="1"/>
  <c r="B42" i="1"/>
  <c r="C42" i="1" s="1"/>
  <c r="Z42" i="1" s="1"/>
  <c r="D42" i="1"/>
  <c r="E42" i="1"/>
  <c r="F42" i="1" s="1"/>
  <c r="G42" i="1"/>
  <c r="H42" i="1" s="1"/>
  <c r="I42" i="1"/>
  <c r="J42" i="1"/>
  <c r="K42" i="1"/>
  <c r="T42" i="1" s="1"/>
  <c r="L42" i="1"/>
  <c r="M42" i="1" s="1"/>
  <c r="B43" i="1"/>
  <c r="C43" i="1" s="1"/>
  <c r="AA44" i="1" s="1"/>
  <c r="D43" i="1"/>
  <c r="E43" i="1"/>
  <c r="F43" i="1" s="1"/>
  <c r="G43" i="1"/>
  <c r="H43" i="1" s="1"/>
  <c r="I43" i="1"/>
  <c r="J43" i="1"/>
  <c r="K43" i="1"/>
  <c r="T43" i="1" s="1"/>
  <c r="L43" i="1"/>
  <c r="B44" i="1"/>
  <c r="C44" i="1" s="1"/>
  <c r="Z44" i="1" s="1"/>
  <c r="D44" i="1"/>
  <c r="E44" i="1"/>
  <c r="F44" i="1" s="1"/>
  <c r="G44" i="1"/>
  <c r="H44" i="1" s="1"/>
  <c r="I44" i="1"/>
  <c r="J44" i="1"/>
  <c r="K44" i="1"/>
  <c r="T44" i="1" s="1"/>
  <c r="L44" i="1"/>
  <c r="N44" i="1" s="1"/>
  <c r="B45" i="1"/>
  <c r="C45" i="1" s="1"/>
  <c r="Z45" i="1" s="1"/>
  <c r="D45" i="1"/>
  <c r="E45" i="1"/>
  <c r="F45" i="1" s="1"/>
  <c r="G45" i="1"/>
  <c r="H45" i="1" s="1"/>
  <c r="I45" i="1"/>
  <c r="J45" i="1"/>
  <c r="K45" i="1"/>
  <c r="O45" i="1" s="1"/>
  <c r="L45" i="1"/>
  <c r="B46" i="1"/>
  <c r="C46" i="1" s="1"/>
  <c r="Z46" i="1" s="1"/>
  <c r="D46" i="1"/>
  <c r="E46" i="1"/>
  <c r="F46" i="1" s="1"/>
  <c r="G46" i="1"/>
  <c r="H46" i="1" s="1"/>
  <c r="I46" i="1"/>
  <c r="J46" i="1"/>
  <c r="K46" i="1"/>
  <c r="S46" i="1" s="1"/>
  <c r="L46" i="1"/>
  <c r="B47" i="1"/>
  <c r="C47" i="1" s="1"/>
  <c r="Z47" i="1" s="1"/>
  <c r="D47" i="1"/>
  <c r="E47" i="1"/>
  <c r="F47" i="1" s="1"/>
  <c r="G47" i="1"/>
  <c r="H47" i="1" s="1"/>
  <c r="I47" i="1"/>
  <c r="J47" i="1"/>
  <c r="K47" i="1"/>
  <c r="T47" i="1" s="1"/>
  <c r="L47" i="1"/>
  <c r="M47" i="1" s="1"/>
  <c r="B48" i="1"/>
  <c r="C48" i="1" s="1"/>
  <c r="Z48" i="1" s="1"/>
  <c r="D48" i="1"/>
  <c r="E48" i="1"/>
  <c r="F48" i="1" s="1"/>
  <c r="G48" i="1"/>
  <c r="H48" i="1" s="1"/>
  <c r="I48" i="1"/>
  <c r="J48" i="1"/>
  <c r="K48" i="1"/>
  <c r="L48" i="1"/>
  <c r="N48" i="1" s="1"/>
  <c r="B49" i="1"/>
  <c r="C49" i="1" s="1"/>
  <c r="Z49" i="1" s="1"/>
  <c r="D49" i="1"/>
  <c r="E49" i="1"/>
  <c r="F49" i="1" s="1"/>
  <c r="G49" i="1"/>
  <c r="H49" i="1" s="1"/>
  <c r="I49" i="1"/>
  <c r="J49" i="1"/>
  <c r="K49" i="1"/>
  <c r="O49" i="1" s="1"/>
  <c r="L49" i="1"/>
  <c r="M49" i="1" s="1"/>
  <c r="B50" i="1"/>
  <c r="C50" i="1" s="1"/>
  <c r="Z50" i="1" s="1"/>
  <c r="D50" i="1"/>
  <c r="E50" i="1"/>
  <c r="F50" i="1" s="1"/>
  <c r="G50" i="1"/>
  <c r="H50" i="1" s="1"/>
  <c r="I50" i="1"/>
  <c r="J50" i="1"/>
  <c r="K50" i="1"/>
  <c r="S50" i="1" s="1"/>
  <c r="L50" i="1"/>
  <c r="N50" i="1" s="1"/>
  <c r="B51" i="1"/>
  <c r="C51" i="1" s="1"/>
  <c r="AA52" i="1" s="1"/>
  <c r="D51" i="1"/>
  <c r="E51" i="1"/>
  <c r="F51" i="1" s="1"/>
  <c r="G51" i="1"/>
  <c r="H51" i="1" s="1"/>
  <c r="I51" i="1"/>
  <c r="J51" i="1"/>
  <c r="K51" i="1"/>
  <c r="O51" i="1" s="1"/>
  <c r="L51" i="1"/>
  <c r="B52" i="1"/>
  <c r="C52" i="1" s="1"/>
  <c r="Z52" i="1" s="1"/>
  <c r="D52" i="1"/>
  <c r="E52" i="1"/>
  <c r="F52" i="1" s="1"/>
  <c r="G52" i="1"/>
  <c r="H52" i="1" s="1"/>
  <c r="I52" i="1"/>
  <c r="J52" i="1"/>
  <c r="K52" i="1"/>
  <c r="O52" i="1" s="1"/>
  <c r="L52" i="1"/>
  <c r="B53" i="1"/>
  <c r="C53" i="1" s="1"/>
  <c r="Z53" i="1" s="1"/>
  <c r="D53" i="1"/>
  <c r="E53" i="1"/>
  <c r="F53" i="1" s="1"/>
  <c r="G53" i="1"/>
  <c r="H53" i="1" s="1"/>
  <c r="I53" i="1"/>
  <c r="J53" i="1"/>
  <c r="K53" i="1"/>
  <c r="O53" i="1" s="1"/>
  <c r="L53" i="1"/>
  <c r="B54" i="1"/>
  <c r="C54" i="1" s="1"/>
  <c r="Z54" i="1" s="1"/>
  <c r="D54" i="1"/>
  <c r="E54" i="1"/>
  <c r="F54" i="1" s="1"/>
  <c r="G54" i="1"/>
  <c r="H54" i="1" s="1"/>
  <c r="I54" i="1"/>
  <c r="J54" i="1"/>
  <c r="K54" i="1"/>
  <c r="L54" i="1"/>
  <c r="M54" i="1" s="1"/>
  <c r="B55" i="1"/>
  <c r="C55" i="1" s="1"/>
  <c r="Z55" i="1" s="1"/>
  <c r="D55" i="1"/>
  <c r="E55" i="1"/>
  <c r="F55" i="1" s="1"/>
  <c r="G55" i="1"/>
  <c r="H55" i="1" s="1"/>
  <c r="I55" i="1"/>
  <c r="J55" i="1"/>
  <c r="K55" i="1"/>
  <c r="T55" i="1" s="1"/>
  <c r="L55" i="1"/>
  <c r="M55" i="1" s="1"/>
  <c r="B56" i="1"/>
  <c r="C56" i="1" s="1"/>
  <c r="Z56" i="1" s="1"/>
  <c r="D56" i="1"/>
  <c r="E56" i="1"/>
  <c r="F56" i="1" s="1"/>
  <c r="G56" i="1"/>
  <c r="H56" i="1" s="1"/>
  <c r="I56" i="1"/>
  <c r="J56" i="1"/>
  <c r="K56" i="1"/>
  <c r="O56" i="1" s="1"/>
  <c r="L56" i="1"/>
  <c r="B57" i="1"/>
  <c r="C57" i="1" s="1"/>
  <c r="Z57" i="1" s="1"/>
  <c r="D57" i="1"/>
  <c r="E57" i="1"/>
  <c r="F57" i="1" s="1"/>
  <c r="G57" i="1"/>
  <c r="H57" i="1" s="1"/>
  <c r="I57" i="1"/>
  <c r="J57" i="1"/>
  <c r="K57" i="1"/>
  <c r="O57" i="1" s="1"/>
  <c r="L57" i="1"/>
  <c r="M57" i="1" s="1"/>
  <c r="B58" i="1"/>
  <c r="C58" i="1" s="1"/>
  <c r="Z58" i="1" s="1"/>
  <c r="D58" i="1"/>
  <c r="E58" i="1"/>
  <c r="F58" i="1" s="1"/>
  <c r="G58" i="1"/>
  <c r="H58" i="1" s="1"/>
  <c r="I58" i="1"/>
  <c r="J58" i="1"/>
  <c r="K58" i="1"/>
  <c r="S58" i="1" s="1"/>
  <c r="L58" i="1"/>
  <c r="M58" i="1" s="1"/>
  <c r="B59" i="1"/>
  <c r="C59" i="1" s="1"/>
  <c r="AA60" i="1" s="1"/>
  <c r="D59" i="1"/>
  <c r="E59" i="1"/>
  <c r="F59" i="1" s="1"/>
  <c r="G59" i="1"/>
  <c r="H59" i="1" s="1"/>
  <c r="I59" i="1"/>
  <c r="J59" i="1"/>
  <c r="K59" i="1"/>
  <c r="L59" i="1"/>
  <c r="M59" i="1" s="1"/>
  <c r="B60" i="1"/>
  <c r="C60" i="1" s="1"/>
  <c r="Z60" i="1" s="1"/>
  <c r="D60" i="1"/>
  <c r="E60" i="1"/>
  <c r="F60" i="1" s="1"/>
  <c r="G60" i="1"/>
  <c r="H60" i="1" s="1"/>
  <c r="I60" i="1"/>
  <c r="J60" i="1"/>
  <c r="K60" i="1"/>
  <c r="O60" i="1" s="1"/>
  <c r="L60" i="1"/>
  <c r="B61" i="1"/>
  <c r="C61" i="1" s="1"/>
  <c r="Z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Z62" i="1" s="1"/>
  <c r="D62" i="1"/>
  <c r="E62" i="1"/>
  <c r="F62" i="1" s="1"/>
  <c r="G62" i="1"/>
  <c r="H62" i="1" s="1"/>
  <c r="I62" i="1"/>
  <c r="J62" i="1"/>
  <c r="K62" i="1"/>
  <c r="O62" i="1" s="1"/>
  <c r="P62" i="1" s="1"/>
  <c r="AW62" i="1" s="1"/>
  <c r="AX62" i="1" s="1"/>
  <c r="L62" i="1"/>
  <c r="N62" i="1" s="1"/>
  <c r="B63" i="1"/>
  <c r="C63" i="1" s="1"/>
  <c r="Z63" i="1" s="1"/>
  <c r="D63" i="1"/>
  <c r="E63" i="1"/>
  <c r="F63" i="1" s="1"/>
  <c r="G63" i="1"/>
  <c r="H63" i="1" s="1"/>
  <c r="I63" i="1"/>
  <c r="J63" i="1"/>
  <c r="K63" i="1"/>
  <c r="O63" i="1" s="1"/>
  <c r="P63" i="1" s="1"/>
  <c r="AW63" i="1" s="1"/>
  <c r="AX63" i="1" s="1"/>
  <c r="L63" i="1"/>
  <c r="M63" i="1" s="1"/>
  <c r="B64" i="1"/>
  <c r="C64" i="1" s="1"/>
  <c r="Z64" i="1" s="1"/>
  <c r="D64" i="1"/>
  <c r="E64" i="1"/>
  <c r="F64" i="1" s="1"/>
  <c r="G64" i="1"/>
  <c r="H64" i="1" s="1"/>
  <c r="I64" i="1"/>
  <c r="J64" i="1"/>
  <c r="K64" i="1"/>
  <c r="O64" i="1" s="1"/>
  <c r="P64" i="1" s="1"/>
  <c r="AW64" i="1" s="1"/>
  <c r="AX64" i="1" s="1"/>
  <c r="L64" i="1"/>
  <c r="M64" i="1" s="1"/>
  <c r="B65" i="1"/>
  <c r="C65" i="1" s="1"/>
  <c r="Z65" i="1" s="1"/>
  <c r="D65" i="1"/>
  <c r="E65" i="1"/>
  <c r="F65" i="1" s="1"/>
  <c r="G65" i="1"/>
  <c r="H65" i="1" s="1"/>
  <c r="I65" i="1"/>
  <c r="J65" i="1"/>
  <c r="K65" i="1"/>
  <c r="O65" i="1" s="1"/>
  <c r="L65" i="1"/>
  <c r="M65" i="1" s="1"/>
  <c r="B66" i="1"/>
  <c r="C66" i="1" s="1"/>
  <c r="Z66" i="1" s="1"/>
  <c r="D66" i="1"/>
  <c r="E66" i="1"/>
  <c r="F66" i="1" s="1"/>
  <c r="G66" i="1"/>
  <c r="H66" i="1" s="1"/>
  <c r="I66" i="1"/>
  <c r="J66" i="1"/>
  <c r="K66" i="1"/>
  <c r="L66" i="1"/>
  <c r="N66" i="1" s="1"/>
  <c r="B67" i="1"/>
  <c r="C67" i="1" s="1"/>
  <c r="AA68" i="1" s="1"/>
  <c r="D67" i="1"/>
  <c r="E67" i="1"/>
  <c r="F67" i="1" s="1"/>
  <c r="G67" i="1"/>
  <c r="H67" i="1" s="1"/>
  <c r="I67" i="1"/>
  <c r="J67" i="1"/>
  <c r="K67" i="1"/>
  <c r="T67" i="1" s="1"/>
  <c r="L67" i="1"/>
  <c r="M67" i="1" s="1"/>
  <c r="B68" i="1"/>
  <c r="C68" i="1" s="1"/>
  <c r="Z68" i="1" s="1"/>
  <c r="D68" i="1"/>
  <c r="E68" i="1"/>
  <c r="F68" i="1" s="1"/>
  <c r="G68" i="1"/>
  <c r="H68" i="1" s="1"/>
  <c r="I68" i="1"/>
  <c r="J68" i="1"/>
  <c r="K68" i="1"/>
  <c r="T68" i="1" s="1"/>
  <c r="L68" i="1"/>
  <c r="M68" i="1" s="1"/>
  <c r="B69" i="1"/>
  <c r="C69" i="1" s="1"/>
  <c r="Z69" i="1" s="1"/>
  <c r="D69" i="1"/>
  <c r="E69" i="1"/>
  <c r="F69" i="1" s="1"/>
  <c r="G69" i="1"/>
  <c r="H69" i="1" s="1"/>
  <c r="I69" i="1"/>
  <c r="J69" i="1"/>
  <c r="K69" i="1"/>
  <c r="S69" i="1" s="1"/>
  <c r="L69" i="1"/>
  <c r="M69" i="1" s="1"/>
  <c r="B70" i="1"/>
  <c r="C70" i="1" s="1"/>
  <c r="Z70" i="1" s="1"/>
  <c r="D70" i="1"/>
  <c r="E70" i="1"/>
  <c r="F70" i="1" s="1"/>
  <c r="G70" i="1"/>
  <c r="H70" i="1" s="1"/>
  <c r="I70" i="1"/>
  <c r="J70" i="1"/>
  <c r="K70" i="1"/>
  <c r="T70" i="1" s="1"/>
  <c r="L70" i="1"/>
  <c r="N70" i="1" s="1"/>
  <c r="B71" i="1"/>
  <c r="C71" i="1" s="1"/>
  <c r="Z71" i="1" s="1"/>
  <c r="D71" i="1"/>
  <c r="E71" i="1"/>
  <c r="F71" i="1" s="1"/>
  <c r="G71" i="1"/>
  <c r="H71" i="1" s="1"/>
  <c r="I71" i="1"/>
  <c r="J71" i="1"/>
  <c r="K71" i="1"/>
  <c r="S71" i="1" s="1"/>
  <c r="L71" i="1"/>
  <c r="B72" i="1"/>
  <c r="C72" i="1" s="1"/>
  <c r="Z72" i="1" s="1"/>
  <c r="D72" i="1"/>
  <c r="E72" i="1"/>
  <c r="F72" i="1" s="1"/>
  <c r="G72" i="1"/>
  <c r="H72" i="1" s="1"/>
  <c r="I72" i="1"/>
  <c r="J72" i="1"/>
  <c r="K72" i="1"/>
  <c r="L72" i="1"/>
  <c r="M72" i="1" s="1"/>
  <c r="B73" i="1"/>
  <c r="C73" i="1" s="1"/>
  <c r="Z73" i="1" s="1"/>
  <c r="D73" i="1"/>
  <c r="E73" i="1"/>
  <c r="F73" i="1" s="1"/>
  <c r="G73" i="1"/>
  <c r="H73" i="1" s="1"/>
  <c r="I73" i="1"/>
  <c r="J73" i="1"/>
  <c r="K73" i="1"/>
  <c r="O73" i="1" s="1"/>
  <c r="L73" i="1"/>
  <c r="M73" i="1" s="1"/>
  <c r="B74" i="1"/>
  <c r="C74" i="1" s="1"/>
  <c r="Z74" i="1" s="1"/>
  <c r="D74" i="1"/>
  <c r="E74" i="1"/>
  <c r="F74" i="1" s="1"/>
  <c r="G74" i="1"/>
  <c r="H74" i="1" s="1"/>
  <c r="I74" i="1"/>
  <c r="J74" i="1"/>
  <c r="K74" i="1"/>
  <c r="L74" i="1"/>
  <c r="B75" i="1"/>
  <c r="C75" i="1" s="1"/>
  <c r="AA76" i="1" s="1"/>
  <c r="D75" i="1"/>
  <c r="E75" i="1"/>
  <c r="F75" i="1" s="1"/>
  <c r="G75" i="1"/>
  <c r="H75" i="1" s="1"/>
  <c r="I75" i="1"/>
  <c r="J75" i="1"/>
  <c r="K75" i="1"/>
  <c r="O75" i="1" s="1"/>
  <c r="L75" i="1"/>
  <c r="M75" i="1" s="1"/>
  <c r="B76" i="1"/>
  <c r="C76" i="1" s="1"/>
  <c r="Z76" i="1" s="1"/>
  <c r="D76" i="1"/>
  <c r="E76" i="1"/>
  <c r="F76" i="1" s="1"/>
  <c r="G76" i="1"/>
  <c r="H76" i="1" s="1"/>
  <c r="I76" i="1"/>
  <c r="J76" i="1"/>
  <c r="K76" i="1"/>
  <c r="T76" i="1" s="1"/>
  <c r="L76" i="1"/>
  <c r="B77" i="1"/>
  <c r="C77" i="1" s="1"/>
  <c r="Z77" i="1" s="1"/>
  <c r="D77" i="1"/>
  <c r="E77" i="1"/>
  <c r="F77" i="1" s="1"/>
  <c r="G77" i="1"/>
  <c r="H77" i="1" s="1"/>
  <c r="I77" i="1"/>
  <c r="J77" i="1"/>
  <c r="K77" i="1"/>
  <c r="O77" i="1" s="1"/>
  <c r="L77" i="1"/>
  <c r="B78" i="1"/>
  <c r="C78" i="1" s="1"/>
  <c r="Z78" i="1" s="1"/>
  <c r="D78" i="1"/>
  <c r="E78" i="1"/>
  <c r="F78" i="1" s="1"/>
  <c r="G78" i="1"/>
  <c r="H78" i="1" s="1"/>
  <c r="I78" i="1"/>
  <c r="J78" i="1"/>
  <c r="K78" i="1"/>
  <c r="L78" i="1"/>
  <c r="M78" i="1" s="1"/>
  <c r="B79" i="1"/>
  <c r="C79" i="1" s="1"/>
  <c r="Z79" i="1" s="1"/>
  <c r="D79" i="1"/>
  <c r="E79" i="1"/>
  <c r="F79" i="1" s="1"/>
  <c r="G79" i="1"/>
  <c r="H79" i="1" s="1"/>
  <c r="I79" i="1"/>
  <c r="J79" i="1"/>
  <c r="K79" i="1"/>
  <c r="O79" i="1" s="1"/>
  <c r="L79" i="1"/>
  <c r="M79" i="1" s="1"/>
  <c r="B80" i="1"/>
  <c r="C80" i="1" s="1"/>
  <c r="Z80" i="1" s="1"/>
  <c r="D80" i="1"/>
  <c r="E80" i="1"/>
  <c r="F80" i="1" s="1"/>
  <c r="G80" i="1"/>
  <c r="H80" i="1" s="1"/>
  <c r="I80" i="1"/>
  <c r="J80" i="1"/>
  <c r="K80" i="1"/>
  <c r="T80" i="1" s="1"/>
  <c r="L80" i="1"/>
  <c r="N80" i="1" s="1"/>
  <c r="B81" i="1"/>
  <c r="C81" i="1" s="1"/>
  <c r="Z81" i="1" s="1"/>
  <c r="D81" i="1"/>
  <c r="E81" i="1"/>
  <c r="F81" i="1" s="1"/>
  <c r="G81" i="1"/>
  <c r="H81" i="1" s="1"/>
  <c r="I81" i="1"/>
  <c r="J81" i="1"/>
  <c r="K81" i="1"/>
  <c r="O81" i="1" s="1"/>
  <c r="P81" i="1" s="1"/>
  <c r="AW81" i="1" s="1"/>
  <c r="AX81" i="1" s="1"/>
  <c r="L81" i="1"/>
  <c r="B82" i="1"/>
  <c r="C82" i="1" s="1"/>
  <c r="Z82" i="1" s="1"/>
  <c r="D82" i="1"/>
  <c r="E82" i="1"/>
  <c r="F82" i="1" s="1"/>
  <c r="G82" i="1"/>
  <c r="H82" i="1" s="1"/>
  <c r="I82" i="1"/>
  <c r="J82" i="1"/>
  <c r="K82" i="1"/>
  <c r="L82" i="1"/>
  <c r="M82" i="1" s="1"/>
  <c r="B83" i="1"/>
  <c r="C83" i="1" s="1"/>
  <c r="AA84" i="1" s="1"/>
  <c r="D83" i="1"/>
  <c r="E83" i="1"/>
  <c r="F83" i="1" s="1"/>
  <c r="G83" i="1"/>
  <c r="H83" i="1" s="1"/>
  <c r="I83" i="1"/>
  <c r="J83" i="1"/>
  <c r="K83" i="1"/>
  <c r="O83" i="1" s="1"/>
  <c r="P83" i="1" s="1"/>
  <c r="AW83" i="1" s="1"/>
  <c r="AX83" i="1" s="1"/>
  <c r="L83" i="1"/>
  <c r="M83" i="1" s="1"/>
  <c r="B84" i="1"/>
  <c r="C84" i="1" s="1"/>
  <c r="Z84" i="1" s="1"/>
  <c r="D84" i="1"/>
  <c r="E84" i="1"/>
  <c r="F84" i="1" s="1"/>
  <c r="G84" i="1"/>
  <c r="H84" i="1" s="1"/>
  <c r="I84" i="1"/>
  <c r="J84" i="1"/>
  <c r="K84" i="1"/>
  <c r="S84" i="1" s="1"/>
  <c r="L84" i="1"/>
  <c r="N84" i="1" s="1"/>
  <c r="B85" i="1"/>
  <c r="C85" i="1" s="1"/>
  <c r="Z85" i="1" s="1"/>
  <c r="D85" i="1"/>
  <c r="E85" i="1"/>
  <c r="F85" i="1" s="1"/>
  <c r="G85" i="1"/>
  <c r="H85" i="1" s="1"/>
  <c r="I85" i="1"/>
  <c r="J85" i="1"/>
  <c r="K85" i="1"/>
  <c r="O85" i="1" s="1"/>
  <c r="L85" i="1"/>
  <c r="N85" i="1" s="1"/>
  <c r="B86" i="1"/>
  <c r="C86" i="1" s="1"/>
  <c r="Z86" i="1" s="1"/>
  <c r="D86" i="1"/>
  <c r="E86" i="1"/>
  <c r="F86" i="1" s="1"/>
  <c r="G86" i="1"/>
  <c r="H86" i="1" s="1"/>
  <c r="I86" i="1"/>
  <c r="J86" i="1"/>
  <c r="K86" i="1"/>
  <c r="T86" i="1" s="1"/>
  <c r="L86" i="1"/>
  <c r="M86" i="1" s="1"/>
  <c r="B87" i="1"/>
  <c r="C87" i="1" s="1"/>
  <c r="Z87" i="1" s="1"/>
  <c r="D87" i="1"/>
  <c r="E87" i="1"/>
  <c r="F87" i="1" s="1"/>
  <c r="G87" i="1"/>
  <c r="H87" i="1" s="1"/>
  <c r="I87" i="1"/>
  <c r="J87" i="1"/>
  <c r="K87" i="1"/>
  <c r="O87" i="1" s="1"/>
  <c r="P87" i="1" s="1"/>
  <c r="AW87" i="1" s="1"/>
  <c r="AX87" i="1" s="1"/>
  <c r="L87" i="1"/>
  <c r="B88" i="1"/>
  <c r="C88" i="1" s="1"/>
  <c r="Z88" i="1" s="1"/>
  <c r="D88" i="1"/>
  <c r="E88" i="1"/>
  <c r="F88" i="1" s="1"/>
  <c r="G88" i="1"/>
  <c r="H88" i="1" s="1"/>
  <c r="I88" i="1"/>
  <c r="J88" i="1"/>
  <c r="K88" i="1"/>
  <c r="S88" i="1" s="1"/>
  <c r="L88" i="1"/>
  <c r="M88" i="1" s="1"/>
  <c r="B89" i="1"/>
  <c r="C89" i="1" s="1"/>
  <c r="Z89" i="1" s="1"/>
  <c r="D89" i="1"/>
  <c r="E89" i="1"/>
  <c r="F89" i="1" s="1"/>
  <c r="G89" i="1"/>
  <c r="H89" i="1" s="1"/>
  <c r="I89" i="1"/>
  <c r="J89" i="1"/>
  <c r="K89" i="1"/>
  <c r="T89" i="1" s="1"/>
  <c r="L89" i="1"/>
  <c r="N89" i="1" s="1"/>
  <c r="B90" i="1"/>
  <c r="C90" i="1" s="1"/>
  <c r="Z90" i="1" s="1"/>
  <c r="D90" i="1"/>
  <c r="E90" i="1"/>
  <c r="F90" i="1" s="1"/>
  <c r="G90" i="1"/>
  <c r="H90" i="1" s="1"/>
  <c r="I90" i="1"/>
  <c r="J90" i="1"/>
  <c r="K90" i="1"/>
  <c r="S90" i="1" s="1"/>
  <c r="L90" i="1"/>
  <c r="B91" i="1"/>
  <c r="C91" i="1" s="1"/>
  <c r="AA92" i="1" s="1"/>
  <c r="D91" i="1"/>
  <c r="E91" i="1"/>
  <c r="F91" i="1" s="1"/>
  <c r="G91" i="1"/>
  <c r="H91" i="1" s="1"/>
  <c r="I91" i="1"/>
  <c r="J91" i="1"/>
  <c r="K91" i="1"/>
  <c r="O91" i="1" s="1"/>
  <c r="P91" i="1" s="1"/>
  <c r="AW91" i="1" s="1"/>
  <c r="AX91" i="1" s="1"/>
  <c r="L91" i="1"/>
  <c r="M91" i="1" s="1"/>
  <c r="B92" i="1"/>
  <c r="C92" i="1" s="1"/>
  <c r="Z92" i="1" s="1"/>
  <c r="D92" i="1"/>
  <c r="E92" i="1"/>
  <c r="F92" i="1" s="1"/>
  <c r="G92" i="1"/>
  <c r="H92" i="1" s="1"/>
  <c r="I92" i="1"/>
  <c r="J92" i="1"/>
  <c r="K92" i="1"/>
  <c r="L92" i="1"/>
  <c r="B93" i="1"/>
  <c r="C93" i="1" s="1"/>
  <c r="Z93" i="1" s="1"/>
  <c r="D93" i="1"/>
  <c r="E93" i="1"/>
  <c r="F93" i="1" s="1"/>
  <c r="G93" i="1"/>
  <c r="H93" i="1" s="1"/>
  <c r="I93" i="1"/>
  <c r="J93" i="1"/>
  <c r="K93" i="1"/>
  <c r="L93" i="1"/>
  <c r="B94" i="1"/>
  <c r="C94" i="1" s="1"/>
  <c r="Z94" i="1" s="1"/>
  <c r="D94" i="1"/>
  <c r="E94" i="1"/>
  <c r="F94" i="1" s="1"/>
  <c r="G94" i="1"/>
  <c r="H94" i="1" s="1"/>
  <c r="I94" i="1"/>
  <c r="J94" i="1"/>
  <c r="K94" i="1"/>
  <c r="O94" i="1" s="1"/>
  <c r="P94" i="1" s="1"/>
  <c r="AW94" i="1" s="1"/>
  <c r="AX94" i="1" s="1"/>
  <c r="L94" i="1"/>
  <c r="M94" i="1" s="1"/>
  <c r="B95" i="1"/>
  <c r="C95" i="1" s="1"/>
  <c r="Z95" i="1" s="1"/>
  <c r="D95" i="1"/>
  <c r="E95" i="1"/>
  <c r="F95" i="1" s="1"/>
  <c r="G95" i="1"/>
  <c r="H95" i="1" s="1"/>
  <c r="I95" i="1"/>
  <c r="J95" i="1"/>
  <c r="K95" i="1"/>
  <c r="O95" i="1" s="1"/>
  <c r="L95" i="1"/>
  <c r="M95" i="1" s="1"/>
  <c r="B96" i="1"/>
  <c r="C96" i="1" s="1"/>
  <c r="Z96" i="1" s="1"/>
  <c r="D96" i="1"/>
  <c r="E96" i="1"/>
  <c r="F96" i="1" s="1"/>
  <c r="G96" i="1"/>
  <c r="H96" i="1" s="1"/>
  <c r="I96" i="1"/>
  <c r="J96" i="1"/>
  <c r="K96" i="1"/>
  <c r="L96" i="1"/>
  <c r="M96" i="1" s="1"/>
  <c r="B97" i="1"/>
  <c r="C97" i="1" s="1"/>
  <c r="Z97" i="1" s="1"/>
  <c r="D97" i="1"/>
  <c r="E97" i="1"/>
  <c r="F97" i="1" s="1"/>
  <c r="G97" i="1"/>
  <c r="H97" i="1" s="1"/>
  <c r="I97" i="1"/>
  <c r="J97" i="1"/>
  <c r="K97" i="1"/>
  <c r="L97" i="1"/>
  <c r="N97" i="1" s="1"/>
  <c r="B98" i="1"/>
  <c r="C98" i="1" s="1"/>
  <c r="Z98" i="1" s="1"/>
  <c r="D98" i="1"/>
  <c r="E98" i="1"/>
  <c r="F98" i="1" s="1"/>
  <c r="G98" i="1"/>
  <c r="H98" i="1" s="1"/>
  <c r="I98" i="1"/>
  <c r="J98" i="1"/>
  <c r="K98" i="1"/>
  <c r="L98" i="1"/>
  <c r="N98" i="1" s="1"/>
  <c r="B99" i="1"/>
  <c r="C99" i="1" s="1"/>
  <c r="AA100" i="1" s="1"/>
  <c r="D99" i="1"/>
  <c r="E99" i="1"/>
  <c r="F99" i="1" s="1"/>
  <c r="G99" i="1"/>
  <c r="H99" i="1" s="1"/>
  <c r="I99" i="1"/>
  <c r="J99" i="1"/>
  <c r="K99" i="1"/>
  <c r="L99" i="1"/>
  <c r="M99" i="1" s="1"/>
  <c r="B100" i="1"/>
  <c r="C100" i="1" s="1"/>
  <c r="Z100" i="1" s="1"/>
  <c r="D100" i="1"/>
  <c r="E100" i="1"/>
  <c r="F100" i="1" s="1"/>
  <c r="G100" i="1"/>
  <c r="H100" i="1" s="1"/>
  <c r="I100" i="1"/>
  <c r="J100" i="1"/>
  <c r="K100" i="1"/>
  <c r="S100" i="1" s="1"/>
  <c r="L100" i="1"/>
  <c r="M100" i="1" s="1"/>
  <c r="B101" i="1"/>
  <c r="C101" i="1" s="1"/>
  <c r="Z101" i="1" s="1"/>
  <c r="D101" i="1"/>
  <c r="E101" i="1"/>
  <c r="F101" i="1" s="1"/>
  <c r="G101" i="1"/>
  <c r="H101" i="1" s="1"/>
  <c r="I101" i="1"/>
  <c r="J101" i="1"/>
  <c r="K101" i="1"/>
  <c r="L101" i="1"/>
  <c r="N101" i="1" s="1"/>
  <c r="B102" i="1"/>
  <c r="C102" i="1" s="1"/>
  <c r="Z102" i="1" s="1"/>
  <c r="D102" i="1"/>
  <c r="E102" i="1"/>
  <c r="F102" i="1" s="1"/>
  <c r="G102" i="1"/>
  <c r="H102" i="1" s="1"/>
  <c r="I102" i="1"/>
  <c r="J102" i="1"/>
  <c r="K102" i="1"/>
  <c r="O102" i="1" s="1"/>
  <c r="P102" i="1" s="1"/>
  <c r="AW102" i="1" s="1"/>
  <c r="AX102" i="1" s="1"/>
  <c r="L102" i="1"/>
  <c r="N102" i="1" s="1"/>
  <c r="B103" i="1"/>
  <c r="C103" i="1" s="1"/>
  <c r="Z103" i="1" s="1"/>
  <c r="D103" i="1"/>
  <c r="E103" i="1"/>
  <c r="F103" i="1" s="1"/>
  <c r="G103" i="1"/>
  <c r="H103" i="1" s="1"/>
  <c r="I103" i="1"/>
  <c r="J103" i="1"/>
  <c r="K103" i="1"/>
  <c r="T103" i="1" s="1"/>
  <c r="L103" i="1"/>
  <c r="B104" i="1"/>
  <c r="C104" i="1" s="1"/>
  <c r="Z104" i="1" s="1"/>
  <c r="D104" i="1"/>
  <c r="E104" i="1"/>
  <c r="F104" i="1" s="1"/>
  <c r="G104" i="1"/>
  <c r="H104" i="1" s="1"/>
  <c r="I104" i="1"/>
  <c r="J104" i="1"/>
  <c r="K104" i="1"/>
  <c r="S104" i="1" s="1"/>
  <c r="L104" i="1"/>
  <c r="M104" i="1" s="1"/>
  <c r="B105" i="1"/>
  <c r="C105" i="1" s="1"/>
  <c r="Z105" i="1" s="1"/>
  <c r="D105" i="1"/>
  <c r="E105" i="1"/>
  <c r="F105" i="1" s="1"/>
  <c r="G105" i="1"/>
  <c r="H105" i="1" s="1"/>
  <c r="I105" i="1"/>
  <c r="J105" i="1"/>
  <c r="K105" i="1"/>
  <c r="L105" i="1"/>
  <c r="B106" i="1"/>
  <c r="C106" i="1" s="1"/>
  <c r="Z106" i="1" s="1"/>
  <c r="D106" i="1"/>
  <c r="E106" i="1"/>
  <c r="F106" i="1" s="1"/>
  <c r="G106" i="1"/>
  <c r="H106" i="1" s="1"/>
  <c r="I106" i="1"/>
  <c r="J106" i="1"/>
  <c r="K106" i="1"/>
  <c r="O106" i="1" s="1"/>
  <c r="L106" i="1"/>
  <c r="M106" i="1" s="1"/>
  <c r="B107" i="1"/>
  <c r="C107" i="1" s="1"/>
  <c r="AA108" i="1" s="1"/>
  <c r="D107" i="1"/>
  <c r="E107" i="1"/>
  <c r="F107" i="1" s="1"/>
  <c r="G107" i="1"/>
  <c r="H107" i="1" s="1"/>
  <c r="I107" i="1"/>
  <c r="J107" i="1"/>
  <c r="K107" i="1"/>
  <c r="O107" i="1" s="1"/>
  <c r="P107" i="1" s="1"/>
  <c r="AW107" i="1" s="1"/>
  <c r="AX107" i="1" s="1"/>
  <c r="L107" i="1"/>
  <c r="B108" i="1"/>
  <c r="C108" i="1" s="1"/>
  <c r="Z108" i="1" s="1"/>
  <c r="D108" i="1"/>
  <c r="E108" i="1"/>
  <c r="F108" i="1" s="1"/>
  <c r="G108" i="1"/>
  <c r="H108" i="1" s="1"/>
  <c r="I108" i="1"/>
  <c r="J108" i="1"/>
  <c r="K108" i="1"/>
  <c r="S108" i="1" s="1"/>
  <c r="L108" i="1"/>
  <c r="B109" i="1"/>
  <c r="C109" i="1" s="1"/>
  <c r="Z109" i="1" s="1"/>
  <c r="D109" i="1"/>
  <c r="E109" i="1"/>
  <c r="F109" i="1" s="1"/>
  <c r="G109" i="1"/>
  <c r="H109" i="1" s="1"/>
  <c r="I109" i="1"/>
  <c r="J109" i="1"/>
  <c r="K109" i="1"/>
  <c r="L109" i="1"/>
  <c r="B110" i="1"/>
  <c r="C110" i="1" s="1"/>
  <c r="Z110" i="1" s="1"/>
  <c r="D110" i="1"/>
  <c r="E110" i="1"/>
  <c r="F110" i="1" s="1"/>
  <c r="G110" i="1"/>
  <c r="H110" i="1" s="1"/>
  <c r="I110" i="1"/>
  <c r="J110" i="1"/>
  <c r="K110" i="1"/>
  <c r="L110" i="1"/>
  <c r="N110" i="1" s="1"/>
  <c r="B111" i="1"/>
  <c r="C111" i="1" s="1"/>
  <c r="Z111" i="1" s="1"/>
  <c r="D111" i="1"/>
  <c r="E111" i="1"/>
  <c r="F111" i="1" s="1"/>
  <c r="G111" i="1"/>
  <c r="H111" i="1" s="1"/>
  <c r="I111" i="1"/>
  <c r="J111" i="1"/>
  <c r="K111" i="1"/>
  <c r="T111" i="1" s="1"/>
  <c r="L111" i="1"/>
  <c r="M111" i="1" s="1"/>
  <c r="B112" i="1"/>
  <c r="C112" i="1" s="1"/>
  <c r="Z112" i="1" s="1"/>
  <c r="D112" i="1"/>
  <c r="E112" i="1"/>
  <c r="F112" i="1" s="1"/>
  <c r="G112" i="1"/>
  <c r="H112" i="1" s="1"/>
  <c r="I112" i="1"/>
  <c r="J112" i="1"/>
  <c r="K112" i="1"/>
  <c r="L112" i="1"/>
  <c r="N112" i="1" s="1"/>
  <c r="B113" i="1"/>
  <c r="C113" i="1" s="1"/>
  <c r="Z113" i="1" s="1"/>
  <c r="D113" i="1"/>
  <c r="E113" i="1"/>
  <c r="F113" i="1" s="1"/>
  <c r="G113" i="1"/>
  <c r="H113" i="1" s="1"/>
  <c r="I113" i="1"/>
  <c r="J113" i="1"/>
  <c r="K113" i="1"/>
  <c r="L113" i="1"/>
  <c r="M113" i="1" s="1"/>
  <c r="B114" i="1"/>
  <c r="C114" i="1" s="1"/>
  <c r="Z114" i="1" s="1"/>
  <c r="D114" i="1"/>
  <c r="E114" i="1"/>
  <c r="F114" i="1" s="1"/>
  <c r="G114" i="1"/>
  <c r="H114" i="1" s="1"/>
  <c r="I114" i="1"/>
  <c r="J114" i="1"/>
  <c r="K114" i="1"/>
  <c r="L114" i="1"/>
  <c r="B115" i="1"/>
  <c r="C115" i="1" s="1"/>
  <c r="AA116" i="1" s="1"/>
  <c r="D115" i="1"/>
  <c r="E115" i="1"/>
  <c r="F115" i="1" s="1"/>
  <c r="G115" i="1"/>
  <c r="H115" i="1" s="1"/>
  <c r="I115" i="1"/>
  <c r="J115" i="1"/>
  <c r="K115" i="1"/>
  <c r="L115" i="1"/>
  <c r="M115" i="1" s="1"/>
  <c r="B116" i="1"/>
  <c r="C116" i="1" s="1"/>
  <c r="Z116" i="1" s="1"/>
  <c r="D116" i="1"/>
  <c r="E116" i="1"/>
  <c r="F116" i="1" s="1"/>
  <c r="G116" i="1"/>
  <c r="H116" i="1" s="1"/>
  <c r="I116" i="1"/>
  <c r="J116" i="1"/>
  <c r="K116" i="1"/>
  <c r="S116" i="1" s="1"/>
  <c r="L116" i="1"/>
  <c r="N116" i="1" s="1"/>
  <c r="B117" i="1"/>
  <c r="C117" i="1" s="1"/>
  <c r="Z117" i="1" s="1"/>
  <c r="D117" i="1"/>
  <c r="E117" i="1"/>
  <c r="F117" i="1" s="1"/>
  <c r="G117" i="1"/>
  <c r="H117" i="1" s="1"/>
  <c r="I117" i="1"/>
  <c r="J117" i="1"/>
  <c r="K117" i="1"/>
  <c r="S117" i="1" s="1"/>
  <c r="L117" i="1"/>
  <c r="M117" i="1" s="1"/>
  <c r="B118" i="1"/>
  <c r="C118" i="1" s="1"/>
  <c r="Z118" i="1" s="1"/>
  <c r="D118" i="1"/>
  <c r="E118" i="1"/>
  <c r="F118" i="1" s="1"/>
  <c r="G118" i="1"/>
  <c r="H118" i="1" s="1"/>
  <c r="I118" i="1"/>
  <c r="J118" i="1"/>
  <c r="K118" i="1"/>
  <c r="L118" i="1"/>
  <c r="B119" i="1"/>
  <c r="C119" i="1" s="1"/>
  <c r="Z119" i="1" s="1"/>
  <c r="D119" i="1"/>
  <c r="E119" i="1"/>
  <c r="F119" i="1" s="1"/>
  <c r="G119" i="1"/>
  <c r="H119" i="1" s="1"/>
  <c r="I119" i="1"/>
  <c r="J119" i="1"/>
  <c r="K119" i="1"/>
  <c r="T119" i="1" s="1"/>
  <c r="L119" i="1"/>
  <c r="N119" i="1" s="1"/>
  <c r="B120" i="1"/>
  <c r="C120" i="1" s="1"/>
  <c r="Z120" i="1" s="1"/>
  <c r="D120" i="1"/>
  <c r="E120" i="1"/>
  <c r="F120" i="1" s="1"/>
  <c r="G120" i="1"/>
  <c r="H120" i="1" s="1"/>
  <c r="I120" i="1"/>
  <c r="J120" i="1"/>
  <c r="K120" i="1"/>
  <c r="O120" i="1" s="1"/>
  <c r="L120" i="1"/>
  <c r="N120" i="1" s="1"/>
  <c r="B121" i="1"/>
  <c r="C121" i="1" s="1"/>
  <c r="Z121" i="1" s="1"/>
  <c r="D121" i="1"/>
  <c r="E121" i="1"/>
  <c r="F121" i="1" s="1"/>
  <c r="G121" i="1"/>
  <c r="H121" i="1" s="1"/>
  <c r="I121" i="1"/>
  <c r="J121" i="1"/>
  <c r="K121" i="1"/>
  <c r="O121" i="1" s="1"/>
  <c r="L121" i="1"/>
  <c r="M121" i="1" s="1"/>
  <c r="B122" i="1"/>
  <c r="C122" i="1" s="1"/>
  <c r="Z122" i="1" s="1"/>
  <c r="D122" i="1"/>
  <c r="E122" i="1"/>
  <c r="F122" i="1" s="1"/>
  <c r="G122" i="1"/>
  <c r="H122" i="1" s="1"/>
  <c r="I122" i="1"/>
  <c r="J122" i="1"/>
  <c r="K122" i="1"/>
  <c r="O122" i="1" s="1"/>
  <c r="P122" i="1" s="1"/>
  <c r="AW122" i="1" s="1"/>
  <c r="AX122" i="1" s="1"/>
  <c r="L122" i="1"/>
  <c r="M122" i="1" s="1"/>
  <c r="B123" i="1"/>
  <c r="C123" i="1" s="1"/>
  <c r="AA124" i="1" s="1"/>
  <c r="D123" i="1"/>
  <c r="E123" i="1"/>
  <c r="F123" i="1" s="1"/>
  <c r="G123" i="1"/>
  <c r="H123" i="1" s="1"/>
  <c r="I123" i="1"/>
  <c r="J123" i="1"/>
  <c r="K123" i="1"/>
  <c r="T123" i="1" s="1"/>
  <c r="L123" i="1"/>
  <c r="B124" i="1"/>
  <c r="C124" i="1" s="1"/>
  <c r="Z124" i="1" s="1"/>
  <c r="D124" i="1"/>
  <c r="E124" i="1"/>
  <c r="F124" i="1" s="1"/>
  <c r="G124" i="1"/>
  <c r="H124" i="1" s="1"/>
  <c r="I124" i="1"/>
  <c r="J124" i="1"/>
  <c r="K124" i="1"/>
  <c r="L124" i="1"/>
  <c r="B125" i="1"/>
  <c r="C125" i="1" s="1"/>
  <c r="Z125" i="1" s="1"/>
  <c r="D125" i="1"/>
  <c r="E125" i="1"/>
  <c r="F125" i="1" s="1"/>
  <c r="G125" i="1"/>
  <c r="H125" i="1" s="1"/>
  <c r="I125" i="1"/>
  <c r="J125" i="1"/>
  <c r="K125" i="1"/>
  <c r="L125" i="1"/>
  <c r="M125" i="1" s="1"/>
  <c r="B126" i="1"/>
  <c r="C126" i="1" s="1"/>
  <c r="Z126" i="1" s="1"/>
  <c r="D126" i="1"/>
  <c r="E126" i="1"/>
  <c r="F126" i="1" s="1"/>
  <c r="G126" i="1"/>
  <c r="H126" i="1" s="1"/>
  <c r="I126" i="1"/>
  <c r="J126" i="1"/>
  <c r="K126" i="1"/>
  <c r="L126" i="1"/>
  <c r="N126" i="1" s="1"/>
  <c r="B127" i="1"/>
  <c r="C127" i="1" s="1"/>
  <c r="Z127" i="1" s="1"/>
  <c r="D127" i="1"/>
  <c r="E127" i="1"/>
  <c r="F127" i="1" s="1"/>
  <c r="G127" i="1"/>
  <c r="H127" i="1" s="1"/>
  <c r="I127" i="1"/>
  <c r="J127" i="1"/>
  <c r="K127" i="1"/>
  <c r="L127" i="1"/>
  <c r="M127" i="1" s="1"/>
  <c r="B128" i="1"/>
  <c r="C128" i="1" s="1"/>
  <c r="Z128" i="1" s="1"/>
  <c r="D128" i="1"/>
  <c r="E128" i="1"/>
  <c r="F128" i="1" s="1"/>
  <c r="G128" i="1"/>
  <c r="H128" i="1" s="1"/>
  <c r="I128" i="1"/>
  <c r="J128" i="1"/>
  <c r="K128" i="1"/>
  <c r="S128" i="1" s="1"/>
  <c r="L128" i="1"/>
  <c r="N128" i="1" s="1"/>
  <c r="B129" i="1"/>
  <c r="C129" i="1" s="1"/>
  <c r="Z129" i="1" s="1"/>
  <c r="D129" i="1"/>
  <c r="E129" i="1"/>
  <c r="F129" i="1" s="1"/>
  <c r="G129" i="1"/>
  <c r="H129" i="1" s="1"/>
  <c r="I129" i="1"/>
  <c r="J129" i="1"/>
  <c r="K129" i="1"/>
  <c r="O129" i="1" s="1"/>
  <c r="L129" i="1"/>
  <c r="B130" i="1"/>
  <c r="C130" i="1" s="1"/>
  <c r="Z130" i="1" s="1"/>
  <c r="D130" i="1"/>
  <c r="E130" i="1"/>
  <c r="F130" i="1" s="1"/>
  <c r="G130" i="1"/>
  <c r="H130" i="1" s="1"/>
  <c r="I130" i="1"/>
  <c r="J130" i="1"/>
  <c r="K130" i="1"/>
  <c r="O130" i="1" s="1"/>
  <c r="P130" i="1" s="1"/>
  <c r="AW130" i="1" s="1"/>
  <c r="AX130" i="1" s="1"/>
  <c r="L130" i="1"/>
  <c r="B131" i="1"/>
  <c r="C131" i="1" s="1"/>
  <c r="AA132" i="1" s="1"/>
  <c r="D131" i="1"/>
  <c r="E131" i="1"/>
  <c r="F131" i="1" s="1"/>
  <c r="G131" i="1"/>
  <c r="H131" i="1" s="1"/>
  <c r="I131" i="1"/>
  <c r="J131" i="1"/>
  <c r="K131" i="1"/>
  <c r="T131" i="1" s="1"/>
  <c r="L131" i="1"/>
  <c r="M131" i="1" s="1"/>
  <c r="B132" i="1"/>
  <c r="C132" i="1" s="1"/>
  <c r="Z132" i="1" s="1"/>
  <c r="D132" i="1"/>
  <c r="E132" i="1"/>
  <c r="F132" i="1" s="1"/>
  <c r="G132" i="1"/>
  <c r="H132" i="1" s="1"/>
  <c r="I132" i="1"/>
  <c r="J132" i="1"/>
  <c r="K132" i="1"/>
  <c r="T132" i="1" s="1"/>
  <c r="L132" i="1"/>
  <c r="N132" i="1" s="1"/>
  <c r="B133" i="1"/>
  <c r="C133" i="1" s="1"/>
  <c r="Z133" i="1" s="1"/>
  <c r="D133" i="1"/>
  <c r="E133" i="1"/>
  <c r="F133" i="1" s="1"/>
  <c r="G133" i="1"/>
  <c r="H133" i="1" s="1"/>
  <c r="I133" i="1"/>
  <c r="J133" i="1"/>
  <c r="K133" i="1"/>
  <c r="O133" i="1" s="1"/>
  <c r="L133" i="1"/>
  <c r="B134" i="1"/>
  <c r="C134" i="1" s="1"/>
  <c r="Z134" i="1" s="1"/>
  <c r="D134" i="1"/>
  <c r="E134" i="1"/>
  <c r="F134" i="1" s="1"/>
  <c r="G134" i="1"/>
  <c r="H134" i="1" s="1"/>
  <c r="I134" i="1"/>
  <c r="J134" i="1"/>
  <c r="K134" i="1"/>
  <c r="L134" i="1"/>
  <c r="M134" i="1" s="1"/>
  <c r="B135" i="1"/>
  <c r="C135" i="1" s="1"/>
  <c r="Z135" i="1" s="1"/>
  <c r="D135" i="1"/>
  <c r="E135" i="1"/>
  <c r="F135" i="1" s="1"/>
  <c r="G135" i="1"/>
  <c r="H135" i="1" s="1"/>
  <c r="I135" i="1"/>
  <c r="J135" i="1"/>
  <c r="K135" i="1"/>
  <c r="L135" i="1"/>
  <c r="M135" i="1" s="1"/>
  <c r="B136" i="1"/>
  <c r="C136" i="1" s="1"/>
  <c r="Z136" i="1" s="1"/>
  <c r="D136" i="1"/>
  <c r="E136" i="1"/>
  <c r="F136" i="1" s="1"/>
  <c r="G136" i="1"/>
  <c r="H136" i="1" s="1"/>
  <c r="I136" i="1"/>
  <c r="J136" i="1"/>
  <c r="K136" i="1"/>
  <c r="L136" i="1"/>
  <c r="B137" i="1"/>
  <c r="C137" i="1" s="1"/>
  <c r="Z137" i="1" s="1"/>
  <c r="D137" i="1"/>
  <c r="E137" i="1"/>
  <c r="F137" i="1" s="1"/>
  <c r="G137" i="1"/>
  <c r="H137" i="1" s="1"/>
  <c r="I137" i="1"/>
  <c r="J137" i="1"/>
  <c r="K137" i="1"/>
  <c r="S137" i="1" s="1"/>
  <c r="L137" i="1"/>
  <c r="M137" i="1" s="1"/>
  <c r="B138" i="1"/>
  <c r="C138" i="1" s="1"/>
  <c r="Z138" i="1" s="1"/>
  <c r="D138" i="1"/>
  <c r="E138" i="1"/>
  <c r="F138" i="1" s="1"/>
  <c r="G138" i="1"/>
  <c r="H138" i="1" s="1"/>
  <c r="I138" i="1"/>
  <c r="J138" i="1"/>
  <c r="K138" i="1"/>
  <c r="S138" i="1" s="1"/>
  <c r="L138" i="1"/>
  <c r="B139" i="1"/>
  <c r="C139" i="1" s="1"/>
  <c r="AA140" i="1" s="1"/>
  <c r="D139" i="1"/>
  <c r="E139" i="1"/>
  <c r="F139" i="1" s="1"/>
  <c r="G139" i="1"/>
  <c r="H139" i="1" s="1"/>
  <c r="I139" i="1"/>
  <c r="J139" i="1"/>
  <c r="K139" i="1"/>
  <c r="L139" i="1"/>
  <c r="M139" i="1" s="1"/>
  <c r="B140" i="1"/>
  <c r="C140" i="1" s="1"/>
  <c r="Z140" i="1" s="1"/>
  <c r="D140" i="1"/>
  <c r="E140" i="1"/>
  <c r="F140" i="1" s="1"/>
  <c r="G140" i="1"/>
  <c r="H140" i="1" s="1"/>
  <c r="I140" i="1"/>
  <c r="J140" i="1"/>
  <c r="K140" i="1"/>
  <c r="T140" i="1" s="1"/>
  <c r="L140" i="1"/>
  <c r="M140" i="1" s="1"/>
  <c r="B141" i="1"/>
  <c r="C141" i="1" s="1"/>
  <c r="Z141" i="1" s="1"/>
  <c r="D141" i="1"/>
  <c r="E141" i="1"/>
  <c r="F141" i="1" s="1"/>
  <c r="G141" i="1"/>
  <c r="H141" i="1" s="1"/>
  <c r="I141" i="1"/>
  <c r="J141" i="1"/>
  <c r="K141" i="1"/>
  <c r="O141" i="1" s="1"/>
  <c r="L141" i="1"/>
  <c r="M141" i="1" s="1"/>
  <c r="B142" i="1"/>
  <c r="C142" i="1" s="1"/>
  <c r="Z142" i="1" s="1"/>
  <c r="D142" i="1"/>
  <c r="E142" i="1"/>
  <c r="F142" i="1" s="1"/>
  <c r="G142" i="1"/>
  <c r="H142" i="1" s="1"/>
  <c r="I142" i="1"/>
  <c r="J142" i="1"/>
  <c r="K142" i="1"/>
  <c r="T142" i="1" s="1"/>
  <c r="L142" i="1"/>
  <c r="B143" i="1"/>
  <c r="C143" i="1" s="1"/>
  <c r="Z143" i="1" s="1"/>
  <c r="D143" i="1"/>
  <c r="E143" i="1"/>
  <c r="F143" i="1" s="1"/>
  <c r="G143" i="1"/>
  <c r="H143" i="1" s="1"/>
  <c r="I143" i="1"/>
  <c r="J143" i="1"/>
  <c r="K143" i="1"/>
  <c r="L143" i="1"/>
  <c r="M143" i="1" s="1"/>
  <c r="B144" i="1"/>
  <c r="C144" i="1" s="1"/>
  <c r="Z144" i="1" s="1"/>
  <c r="D144" i="1"/>
  <c r="E144" i="1"/>
  <c r="F144" i="1" s="1"/>
  <c r="G144" i="1"/>
  <c r="H144" i="1" s="1"/>
  <c r="I144" i="1"/>
  <c r="J144" i="1"/>
  <c r="K144" i="1"/>
  <c r="T144" i="1" s="1"/>
  <c r="L144" i="1"/>
  <c r="M144" i="1" s="1"/>
  <c r="B145" i="1"/>
  <c r="C145" i="1" s="1"/>
  <c r="Z145" i="1" s="1"/>
  <c r="D145" i="1"/>
  <c r="E145" i="1"/>
  <c r="F145" i="1" s="1"/>
  <c r="G145" i="1"/>
  <c r="H145" i="1" s="1"/>
  <c r="I145" i="1"/>
  <c r="J145" i="1"/>
  <c r="K145" i="1"/>
  <c r="L145" i="1"/>
  <c r="M145" i="1" s="1"/>
  <c r="B146" i="1"/>
  <c r="C146" i="1" s="1"/>
  <c r="Z146" i="1" s="1"/>
  <c r="D146" i="1"/>
  <c r="E146" i="1"/>
  <c r="F146" i="1" s="1"/>
  <c r="G146" i="1"/>
  <c r="H146" i="1" s="1"/>
  <c r="I146" i="1"/>
  <c r="J146" i="1"/>
  <c r="K146" i="1"/>
  <c r="L146" i="1"/>
  <c r="B147" i="1"/>
  <c r="C147" i="1" s="1"/>
  <c r="AA148" i="1" s="1"/>
  <c r="D147" i="1"/>
  <c r="E147" i="1"/>
  <c r="F147" i="1" s="1"/>
  <c r="G147" i="1"/>
  <c r="H147" i="1" s="1"/>
  <c r="I147" i="1"/>
  <c r="J147" i="1"/>
  <c r="K147" i="1"/>
  <c r="O147" i="1" s="1"/>
  <c r="L147" i="1"/>
  <c r="M147" i="1" s="1"/>
  <c r="B148" i="1"/>
  <c r="C148" i="1" s="1"/>
  <c r="Z148" i="1" s="1"/>
  <c r="D148" i="1"/>
  <c r="E148" i="1"/>
  <c r="F148" i="1" s="1"/>
  <c r="G148" i="1"/>
  <c r="H148" i="1" s="1"/>
  <c r="I148" i="1"/>
  <c r="J148" i="1"/>
  <c r="K148" i="1"/>
  <c r="T148" i="1" s="1"/>
  <c r="L148" i="1"/>
  <c r="B149" i="1"/>
  <c r="C149" i="1" s="1"/>
  <c r="Z149" i="1" s="1"/>
  <c r="D149" i="1"/>
  <c r="E149" i="1"/>
  <c r="F149" i="1" s="1"/>
  <c r="G149" i="1"/>
  <c r="H149" i="1" s="1"/>
  <c r="I149" i="1"/>
  <c r="J149" i="1"/>
  <c r="K149" i="1"/>
  <c r="T149" i="1" s="1"/>
  <c r="L149" i="1"/>
  <c r="B150" i="1"/>
  <c r="C150" i="1" s="1"/>
  <c r="Z150" i="1" s="1"/>
  <c r="D150" i="1"/>
  <c r="E150" i="1"/>
  <c r="F150" i="1" s="1"/>
  <c r="G150" i="1"/>
  <c r="H150" i="1" s="1"/>
  <c r="I150" i="1"/>
  <c r="J150" i="1"/>
  <c r="K150" i="1"/>
  <c r="S150" i="1" s="1"/>
  <c r="L150" i="1"/>
  <c r="M150" i="1" s="1"/>
  <c r="B151" i="1"/>
  <c r="C151" i="1" s="1"/>
  <c r="Z151" i="1" s="1"/>
  <c r="D151" i="1"/>
  <c r="E151" i="1"/>
  <c r="F151" i="1" s="1"/>
  <c r="G151" i="1"/>
  <c r="H151" i="1" s="1"/>
  <c r="I151" i="1"/>
  <c r="J151" i="1"/>
  <c r="K151" i="1"/>
  <c r="O151" i="1" s="1"/>
  <c r="L151" i="1"/>
  <c r="M151" i="1" s="1"/>
  <c r="B152" i="1"/>
  <c r="C152" i="1" s="1"/>
  <c r="Z152" i="1" s="1"/>
  <c r="D152" i="1"/>
  <c r="E152" i="1"/>
  <c r="F152" i="1" s="1"/>
  <c r="G152" i="1"/>
  <c r="H152" i="1" s="1"/>
  <c r="I152" i="1"/>
  <c r="J152" i="1"/>
  <c r="K152" i="1"/>
  <c r="T152" i="1" s="1"/>
  <c r="L152" i="1"/>
  <c r="B153" i="1"/>
  <c r="C153" i="1" s="1"/>
  <c r="Z153" i="1" s="1"/>
  <c r="D153" i="1"/>
  <c r="E153" i="1"/>
  <c r="F153" i="1" s="1"/>
  <c r="G153" i="1"/>
  <c r="H153" i="1" s="1"/>
  <c r="I153" i="1"/>
  <c r="J153" i="1"/>
  <c r="K153" i="1"/>
  <c r="S153" i="1" s="1"/>
  <c r="L153" i="1"/>
  <c r="B154" i="1"/>
  <c r="C154" i="1" s="1"/>
  <c r="Z154" i="1" s="1"/>
  <c r="D154" i="1"/>
  <c r="E154" i="1"/>
  <c r="F154" i="1" s="1"/>
  <c r="G154" i="1"/>
  <c r="H154" i="1" s="1"/>
  <c r="I154" i="1"/>
  <c r="J154" i="1"/>
  <c r="K154" i="1"/>
  <c r="O154" i="1" s="1"/>
  <c r="L154" i="1"/>
  <c r="M154" i="1" s="1"/>
  <c r="B155" i="1"/>
  <c r="C155" i="1" s="1"/>
  <c r="AA156" i="1" s="1"/>
  <c r="D155" i="1"/>
  <c r="E155" i="1"/>
  <c r="F155" i="1" s="1"/>
  <c r="G155" i="1"/>
  <c r="H155" i="1" s="1"/>
  <c r="I155" i="1"/>
  <c r="J155" i="1"/>
  <c r="K155" i="1"/>
  <c r="L155" i="1"/>
  <c r="M155" i="1" s="1"/>
  <c r="B156" i="1"/>
  <c r="C156" i="1" s="1"/>
  <c r="Z156" i="1" s="1"/>
  <c r="D156" i="1"/>
  <c r="E156" i="1"/>
  <c r="F156" i="1" s="1"/>
  <c r="G156" i="1"/>
  <c r="H156" i="1" s="1"/>
  <c r="I156" i="1"/>
  <c r="J156" i="1"/>
  <c r="K156" i="1"/>
  <c r="T156" i="1" s="1"/>
  <c r="L156" i="1"/>
  <c r="M156" i="1" s="1"/>
  <c r="B157" i="1"/>
  <c r="C157" i="1" s="1"/>
  <c r="Z157" i="1" s="1"/>
  <c r="D157" i="1"/>
  <c r="E157" i="1"/>
  <c r="F157" i="1" s="1"/>
  <c r="G157" i="1"/>
  <c r="H157" i="1" s="1"/>
  <c r="I157" i="1"/>
  <c r="J157" i="1"/>
  <c r="K157" i="1"/>
  <c r="O157" i="1" s="1"/>
  <c r="P157" i="1" s="1"/>
  <c r="AW157" i="1" s="1"/>
  <c r="AX157" i="1" s="1"/>
  <c r="L157" i="1"/>
  <c r="B158" i="1"/>
  <c r="C158" i="1" s="1"/>
  <c r="Z158" i="1" s="1"/>
  <c r="D158" i="1"/>
  <c r="E158" i="1"/>
  <c r="F158" i="1" s="1"/>
  <c r="G158" i="1"/>
  <c r="H158" i="1" s="1"/>
  <c r="I158" i="1"/>
  <c r="J158" i="1"/>
  <c r="K158" i="1"/>
  <c r="T158" i="1" s="1"/>
  <c r="L158" i="1"/>
  <c r="B159" i="1"/>
  <c r="C159" i="1" s="1"/>
  <c r="Z159" i="1" s="1"/>
  <c r="D159" i="1"/>
  <c r="E159" i="1"/>
  <c r="F159" i="1" s="1"/>
  <c r="G159" i="1"/>
  <c r="H159" i="1" s="1"/>
  <c r="I159" i="1"/>
  <c r="J159" i="1"/>
  <c r="K159" i="1"/>
  <c r="O159" i="1" s="1"/>
  <c r="L159" i="1"/>
  <c r="M159" i="1" s="1"/>
  <c r="B160" i="1"/>
  <c r="C160" i="1" s="1"/>
  <c r="Z160" i="1" s="1"/>
  <c r="D160" i="1"/>
  <c r="E160" i="1"/>
  <c r="F160" i="1" s="1"/>
  <c r="G160" i="1"/>
  <c r="H160" i="1" s="1"/>
  <c r="I160" i="1"/>
  <c r="J160" i="1"/>
  <c r="K160" i="1"/>
  <c r="T160" i="1" s="1"/>
  <c r="L160" i="1"/>
  <c r="M160" i="1" s="1"/>
  <c r="B161" i="1"/>
  <c r="C161" i="1" s="1"/>
  <c r="Z161" i="1" s="1"/>
  <c r="D161" i="1"/>
  <c r="E161" i="1"/>
  <c r="F161" i="1" s="1"/>
  <c r="G161" i="1"/>
  <c r="H161" i="1" s="1"/>
  <c r="I161" i="1"/>
  <c r="J161" i="1"/>
  <c r="K161" i="1"/>
  <c r="L161" i="1"/>
  <c r="B162" i="1"/>
  <c r="C162" i="1" s="1"/>
  <c r="Z162" i="1" s="1"/>
  <c r="D162" i="1"/>
  <c r="E162" i="1"/>
  <c r="F162" i="1" s="1"/>
  <c r="G162" i="1"/>
  <c r="H162" i="1" s="1"/>
  <c r="I162" i="1"/>
  <c r="J162" i="1"/>
  <c r="K162" i="1"/>
  <c r="T162" i="1" s="1"/>
  <c r="L162" i="1"/>
  <c r="M162" i="1" s="1"/>
  <c r="B163" i="1"/>
  <c r="C163" i="1" s="1"/>
  <c r="AA164" i="1" s="1"/>
  <c r="D163" i="1"/>
  <c r="E163" i="1"/>
  <c r="F163" i="1" s="1"/>
  <c r="G163" i="1"/>
  <c r="H163" i="1" s="1"/>
  <c r="I163" i="1"/>
  <c r="J163" i="1"/>
  <c r="K163" i="1"/>
  <c r="T163" i="1" s="1"/>
  <c r="L163" i="1"/>
  <c r="B164" i="1"/>
  <c r="C164" i="1" s="1"/>
  <c r="Z164" i="1" s="1"/>
  <c r="D164" i="1"/>
  <c r="E164" i="1"/>
  <c r="F164" i="1" s="1"/>
  <c r="G164" i="1"/>
  <c r="H164" i="1" s="1"/>
  <c r="I164" i="1"/>
  <c r="J164" i="1"/>
  <c r="K164" i="1"/>
  <c r="T164" i="1" s="1"/>
  <c r="L164" i="1"/>
  <c r="M164" i="1" s="1"/>
  <c r="B165" i="1"/>
  <c r="C165" i="1" s="1"/>
  <c r="Z165" i="1" s="1"/>
  <c r="D165" i="1"/>
  <c r="E165" i="1"/>
  <c r="F165" i="1" s="1"/>
  <c r="G165" i="1"/>
  <c r="H165" i="1" s="1"/>
  <c r="I165" i="1"/>
  <c r="J165" i="1"/>
  <c r="K165" i="1"/>
  <c r="S165" i="1" s="1"/>
  <c r="L165" i="1"/>
  <c r="B166" i="1"/>
  <c r="C166" i="1" s="1"/>
  <c r="Z166" i="1" s="1"/>
  <c r="D166" i="1"/>
  <c r="E166" i="1"/>
  <c r="F166" i="1" s="1"/>
  <c r="G166" i="1"/>
  <c r="H166" i="1" s="1"/>
  <c r="I166" i="1"/>
  <c r="J166" i="1"/>
  <c r="K166" i="1"/>
  <c r="L166" i="1"/>
  <c r="M166" i="1" s="1"/>
  <c r="B167" i="1"/>
  <c r="C167" i="1" s="1"/>
  <c r="Z167" i="1" s="1"/>
  <c r="D167" i="1"/>
  <c r="E167" i="1"/>
  <c r="F167" i="1" s="1"/>
  <c r="G167" i="1"/>
  <c r="H167" i="1" s="1"/>
  <c r="I167" i="1"/>
  <c r="J167" i="1"/>
  <c r="K167" i="1"/>
  <c r="L167" i="1"/>
  <c r="B168" i="1"/>
  <c r="C168" i="1" s="1"/>
  <c r="Z168" i="1" s="1"/>
  <c r="D168" i="1"/>
  <c r="E168" i="1"/>
  <c r="F168" i="1" s="1"/>
  <c r="G168" i="1"/>
  <c r="H168" i="1" s="1"/>
  <c r="I168" i="1"/>
  <c r="J168" i="1"/>
  <c r="K168" i="1"/>
  <c r="L168" i="1"/>
  <c r="M168" i="1" s="1"/>
  <c r="B169" i="1"/>
  <c r="C169" i="1" s="1"/>
  <c r="Z169" i="1" s="1"/>
  <c r="D169" i="1"/>
  <c r="E169" i="1"/>
  <c r="F169" i="1" s="1"/>
  <c r="G169" i="1"/>
  <c r="H169" i="1" s="1"/>
  <c r="I169" i="1"/>
  <c r="J169" i="1"/>
  <c r="K169" i="1"/>
  <c r="L169" i="1"/>
  <c r="N169" i="1" s="1"/>
  <c r="B170" i="1"/>
  <c r="C170" i="1" s="1"/>
  <c r="Z170" i="1" s="1"/>
  <c r="D170" i="1"/>
  <c r="E170" i="1"/>
  <c r="F170" i="1" s="1"/>
  <c r="G170" i="1"/>
  <c r="H170" i="1" s="1"/>
  <c r="I170" i="1"/>
  <c r="J170" i="1"/>
  <c r="K170" i="1"/>
  <c r="T170" i="1" s="1"/>
  <c r="L170" i="1"/>
  <c r="M170" i="1" s="1"/>
  <c r="B171" i="1"/>
  <c r="C171" i="1" s="1"/>
  <c r="AA172" i="1" s="1"/>
  <c r="D171" i="1"/>
  <c r="E171" i="1"/>
  <c r="F171" i="1" s="1"/>
  <c r="G171" i="1"/>
  <c r="H171" i="1" s="1"/>
  <c r="I171" i="1"/>
  <c r="J171" i="1"/>
  <c r="K171" i="1"/>
  <c r="O171" i="1" s="1"/>
  <c r="P171" i="1" s="1"/>
  <c r="AW171" i="1" s="1"/>
  <c r="AX171" i="1" s="1"/>
  <c r="L171" i="1"/>
  <c r="M171" i="1" s="1"/>
  <c r="B172" i="1"/>
  <c r="C172" i="1" s="1"/>
  <c r="Z172" i="1" s="1"/>
  <c r="D172" i="1"/>
  <c r="E172" i="1"/>
  <c r="F172" i="1" s="1"/>
  <c r="G172" i="1"/>
  <c r="H172" i="1" s="1"/>
  <c r="I172" i="1"/>
  <c r="J172" i="1"/>
  <c r="K172" i="1"/>
  <c r="S172" i="1" s="1"/>
  <c r="L172" i="1"/>
  <c r="N172" i="1" s="1"/>
  <c r="B173" i="1"/>
  <c r="C173" i="1" s="1"/>
  <c r="Z173" i="1" s="1"/>
  <c r="D173" i="1"/>
  <c r="E173" i="1"/>
  <c r="F173" i="1" s="1"/>
  <c r="G173" i="1"/>
  <c r="H173" i="1" s="1"/>
  <c r="I173" i="1"/>
  <c r="J173" i="1"/>
  <c r="K173" i="1"/>
  <c r="L173" i="1"/>
  <c r="N173" i="1" s="1"/>
  <c r="B174" i="1"/>
  <c r="C174" i="1" s="1"/>
  <c r="Z174" i="1" s="1"/>
  <c r="D174" i="1"/>
  <c r="E174" i="1"/>
  <c r="F174" i="1" s="1"/>
  <c r="G174" i="1"/>
  <c r="H174" i="1" s="1"/>
  <c r="I174" i="1"/>
  <c r="J174" i="1"/>
  <c r="K174" i="1"/>
  <c r="S174" i="1" s="1"/>
  <c r="L174" i="1"/>
  <c r="M174" i="1" s="1"/>
  <c r="B175" i="1"/>
  <c r="C175" i="1" s="1"/>
  <c r="Z175" i="1" s="1"/>
  <c r="D175" i="1"/>
  <c r="E175" i="1"/>
  <c r="F175" i="1" s="1"/>
  <c r="G175" i="1"/>
  <c r="H175" i="1" s="1"/>
  <c r="I175" i="1"/>
  <c r="J175" i="1"/>
  <c r="K175" i="1"/>
  <c r="O175" i="1" s="1"/>
  <c r="P175" i="1" s="1"/>
  <c r="AW175" i="1" s="1"/>
  <c r="AX175" i="1" s="1"/>
  <c r="L175" i="1"/>
  <c r="M175" i="1" s="1"/>
  <c r="B176" i="1"/>
  <c r="C176" i="1" s="1"/>
  <c r="Z176" i="1" s="1"/>
  <c r="D176" i="1"/>
  <c r="E176" i="1"/>
  <c r="F176" i="1" s="1"/>
  <c r="G176" i="1"/>
  <c r="H176" i="1" s="1"/>
  <c r="I176" i="1"/>
  <c r="J176" i="1"/>
  <c r="K176" i="1"/>
  <c r="S176" i="1" s="1"/>
  <c r="L176" i="1"/>
  <c r="M176" i="1" s="1"/>
  <c r="B177" i="1"/>
  <c r="C177" i="1" s="1"/>
  <c r="Z177" i="1" s="1"/>
  <c r="D177" i="1"/>
  <c r="E177" i="1"/>
  <c r="F177" i="1" s="1"/>
  <c r="G177" i="1"/>
  <c r="H177" i="1" s="1"/>
  <c r="I177" i="1"/>
  <c r="J177" i="1"/>
  <c r="K177" i="1"/>
  <c r="O177" i="1" s="1"/>
  <c r="L177" i="1"/>
  <c r="N177" i="1" s="1"/>
  <c r="B178" i="1"/>
  <c r="C178" i="1" s="1"/>
  <c r="Z178" i="1" s="1"/>
  <c r="D178" i="1"/>
  <c r="E178" i="1"/>
  <c r="F178" i="1" s="1"/>
  <c r="G178" i="1"/>
  <c r="H178" i="1" s="1"/>
  <c r="I178" i="1"/>
  <c r="J178" i="1"/>
  <c r="K178" i="1"/>
  <c r="L178" i="1"/>
  <c r="N178" i="1" s="1"/>
  <c r="B179" i="1"/>
  <c r="C179" i="1" s="1"/>
  <c r="AA180" i="1" s="1"/>
  <c r="D179" i="1"/>
  <c r="E179" i="1"/>
  <c r="F179" i="1" s="1"/>
  <c r="G179" i="1"/>
  <c r="H179" i="1" s="1"/>
  <c r="I179" i="1"/>
  <c r="J179" i="1"/>
  <c r="K179" i="1"/>
  <c r="S179" i="1" s="1"/>
  <c r="L179" i="1"/>
  <c r="M179" i="1" s="1"/>
  <c r="B180" i="1"/>
  <c r="C180" i="1" s="1"/>
  <c r="Z180" i="1" s="1"/>
  <c r="D180" i="1"/>
  <c r="E180" i="1"/>
  <c r="F180" i="1" s="1"/>
  <c r="G180" i="1"/>
  <c r="H180" i="1" s="1"/>
  <c r="I180" i="1"/>
  <c r="J180" i="1"/>
  <c r="K180" i="1"/>
  <c r="S180" i="1" s="1"/>
  <c r="L180" i="1"/>
  <c r="M180" i="1" s="1"/>
  <c r="B181" i="1"/>
  <c r="C181" i="1" s="1"/>
  <c r="Z181" i="1" s="1"/>
  <c r="D181" i="1"/>
  <c r="E181" i="1"/>
  <c r="F181" i="1" s="1"/>
  <c r="G181" i="1"/>
  <c r="H181" i="1" s="1"/>
  <c r="I181" i="1"/>
  <c r="J181" i="1"/>
  <c r="K181" i="1"/>
  <c r="L181" i="1"/>
  <c r="N181" i="1" s="1"/>
  <c r="B182" i="1"/>
  <c r="C182" i="1" s="1"/>
  <c r="Z182" i="1" s="1"/>
  <c r="D182" i="1"/>
  <c r="E182" i="1"/>
  <c r="F182" i="1" s="1"/>
  <c r="G182" i="1"/>
  <c r="H182" i="1" s="1"/>
  <c r="I182" i="1"/>
  <c r="J182" i="1"/>
  <c r="K182" i="1"/>
  <c r="O182" i="1" s="1"/>
  <c r="P182" i="1" s="1"/>
  <c r="AW182" i="1" s="1"/>
  <c r="AX182" i="1" s="1"/>
  <c r="L182" i="1"/>
  <c r="M182" i="1" s="1"/>
  <c r="B183" i="1"/>
  <c r="C183" i="1" s="1"/>
  <c r="Z183" i="1" s="1"/>
  <c r="D183" i="1"/>
  <c r="E183" i="1"/>
  <c r="F183" i="1" s="1"/>
  <c r="G183" i="1"/>
  <c r="H183" i="1" s="1"/>
  <c r="I183" i="1"/>
  <c r="J183" i="1"/>
  <c r="K183" i="1"/>
  <c r="L183" i="1"/>
  <c r="B184" i="1"/>
  <c r="C184" i="1" s="1"/>
  <c r="Z184" i="1" s="1"/>
  <c r="D184" i="1"/>
  <c r="E184" i="1"/>
  <c r="F184" i="1" s="1"/>
  <c r="G184" i="1"/>
  <c r="H184" i="1" s="1"/>
  <c r="I184" i="1"/>
  <c r="J184" i="1"/>
  <c r="K184" i="1"/>
  <c r="S184" i="1" s="1"/>
  <c r="L184" i="1"/>
  <c r="M184" i="1" s="1"/>
  <c r="B185" i="1"/>
  <c r="C185" i="1" s="1"/>
  <c r="Z185" i="1" s="1"/>
  <c r="D185" i="1"/>
  <c r="E185" i="1"/>
  <c r="F185" i="1" s="1"/>
  <c r="G185" i="1"/>
  <c r="H185" i="1" s="1"/>
  <c r="I185" i="1"/>
  <c r="J185" i="1"/>
  <c r="K185" i="1"/>
  <c r="O185" i="1" s="1"/>
  <c r="L185" i="1"/>
  <c r="M185" i="1" s="1"/>
  <c r="B186" i="1"/>
  <c r="C186" i="1" s="1"/>
  <c r="Z186" i="1" s="1"/>
  <c r="D186" i="1"/>
  <c r="E186" i="1"/>
  <c r="F186" i="1" s="1"/>
  <c r="G186" i="1"/>
  <c r="H186" i="1" s="1"/>
  <c r="I186" i="1"/>
  <c r="J186" i="1"/>
  <c r="K186" i="1"/>
  <c r="O186" i="1" s="1"/>
  <c r="L186" i="1"/>
  <c r="B187" i="1"/>
  <c r="C187" i="1" s="1"/>
  <c r="AA188" i="1" s="1"/>
  <c r="D187" i="1"/>
  <c r="E187" i="1"/>
  <c r="F187" i="1" s="1"/>
  <c r="G187" i="1"/>
  <c r="H187" i="1" s="1"/>
  <c r="I187" i="1"/>
  <c r="J187" i="1"/>
  <c r="K187" i="1"/>
  <c r="S187" i="1" s="1"/>
  <c r="L187" i="1"/>
  <c r="M187" i="1" s="1"/>
  <c r="B188" i="1"/>
  <c r="C188" i="1" s="1"/>
  <c r="Z188" i="1" s="1"/>
  <c r="D188" i="1"/>
  <c r="E188" i="1"/>
  <c r="F188" i="1" s="1"/>
  <c r="G188" i="1"/>
  <c r="H188" i="1" s="1"/>
  <c r="I188" i="1"/>
  <c r="J188" i="1"/>
  <c r="K188" i="1"/>
  <c r="O188" i="1" s="1"/>
  <c r="L188" i="1"/>
  <c r="M188" i="1" s="1"/>
  <c r="B189" i="1"/>
  <c r="C189" i="1" s="1"/>
  <c r="Z189" i="1" s="1"/>
  <c r="D189" i="1"/>
  <c r="E189" i="1"/>
  <c r="F189" i="1" s="1"/>
  <c r="G189" i="1"/>
  <c r="H189" i="1" s="1"/>
  <c r="I189" i="1"/>
  <c r="J189" i="1"/>
  <c r="K189" i="1"/>
  <c r="S189" i="1" s="1"/>
  <c r="L189" i="1"/>
  <c r="M189" i="1" s="1"/>
  <c r="B190" i="1"/>
  <c r="C190" i="1" s="1"/>
  <c r="Z190" i="1" s="1"/>
  <c r="D190" i="1"/>
  <c r="E190" i="1"/>
  <c r="F190" i="1" s="1"/>
  <c r="G190" i="1"/>
  <c r="H190" i="1" s="1"/>
  <c r="I190" i="1"/>
  <c r="J190" i="1"/>
  <c r="K190" i="1"/>
  <c r="S190" i="1" s="1"/>
  <c r="L190" i="1"/>
  <c r="M190" i="1" s="1"/>
  <c r="B191" i="1"/>
  <c r="C191" i="1" s="1"/>
  <c r="Z191" i="1" s="1"/>
  <c r="D191" i="1"/>
  <c r="E191" i="1"/>
  <c r="F191" i="1" s="1"/>
  <c r="G191" i="1"/>
  <c r="H191" i="1" s="1"/>
  <c r="I191" i="1"/>
  <c r="J191" i="1"/>
  <c r="K191" i="1"/>
  <c r="T191" i="1" s="1"/>
  <c r="L191" i="1"/>
  <c r="M191" i="1" s="1"/>
  <c r="B192" i="1"/>
  <c r="C192" i="1" s="1"/>
  <c r="Z192" i="1" s="1"/>
  <c r="D192" i="1"/>
  <c r="E192" i="1"/>
  <c r="F192" i="1" s="1"/>
  <c r="G192" i="1"/>
  <c r="H192" i="1" s="1"/>
  <c r="I192" i="1"/>
  <c r="J192" i="1"/>
  <c r="K192" i="1"/>
  <c r="O192" i="1" s="1"/>
  <c r="P192" i="1" s="1"/>
  <c r="AW192" i="1" s="1"/>
  <c r="AX192" i="1" s="1"/>
  <c r="L192" i="1"/>
  <c r="M192" i="1" s="1"/>
  <c r="B193" i="1"/>
  <c r="C193" i="1" s="1"/>
  <c r="Z193" i="1" s="1"/>
  <c r="D193" i="1"/>
  <c r="E193" i="1"/>
  <c r="F193" i="1" s="1"/>
  <c r="G193" i="1"/>
  <c r="H193" i="1" s="1"/>
  <c r="I193" i="1"/>
  <c r="J193" i="1"/>
  <c r="K193" i="1"/>
  <c r="L193" i="1"/>
  <c r="N193" i="1" s="1"/>
  <c r="B194" i="1"/>
  <c r="C194" i="1" s="1"/>
  <c r="Z194" i="1" s="1"/>
  <c r="D194" i="1"/>
  <c r="E194" i="1"/>
  <c r="F194" i="1" s="1"/>
  <c r="G194" i="1"/>
  <c r="H194" i="1" s="1"/>
  <c r="I194" i="1"/>
  <c r="J194" i="1"/>
  <c r="K194" i="1"/>
  <c r="L194" i="1"/>
  <c r="M194" i="1" s="1"/>
  <c r="B195" i="1"/>
  <c r="C195" i="1" s="1"/>
  <c r="AA196" i="1" s="1"/>
  <c r="D195" i="1"/>
  <c r="E195" i="1"/>
  <c r="F195" i="1" s="1"/>
  <c r="G195" i="1"/>
  <c r="H195" i="1" s="1"/>
  <c r="I195" i="1"/>
  <c r="J195" i="1"/>
  <c r="K195" i="1"/>
  <c r="T195" i="1" s="1"/>
  <c r="L195" i="1"/>
  <c r="M195" i="1" s="1"/>
  <c r="B196" i="1"/>
  <c r="C196" i="1" s="1"/>
  <c r="Z196" i="1" s="1"/>
  <c r="D196" i="1"/>
  <c r="E196" i="1"/>
  <c r="F196" i="1" s="1"/>
  <c r="G196" i="1"/>
  <c r="H196" i="1" s="1"/>
  <c r="I196" i="1"/>
  <c r="J196" i="1"/>
  <c r="K196" i="1"/>
  <c r="T196" i="1" s="1"/>
  <c r="L196" i="1"/>
  <c r="M196" i="1" s="1"/>
  <c r="B197" i="1"/>
  <c r="C197" i="1" s="1"/>
  <c r="Z197" i="1" s="1"/>
  <c r="D197" i="1"/>
  <c r="E197" i="1"/>
  <c r="F197" i="1" s="1"/>
  <c r="G197" i="1"/>
  <c r="H197" i="1" s="1"/>
  <c r="I197" i="1"/>
  <c r="J197" i="1"/>
  <c r="K197" i="1"/>
  <c r="T197" i="1" s="1"/>
  <c r="L197" i="1"/>
  <c r="B198" i="1"/>
  <c r="C198" i="1" s="1"/>
  <c r="Z198" i="1" s="1"/>
  <c r="D198" i="1"/>
  <c r="E198" i="1"/>
  <c r="F198" i="1" s="1"/>
  <c r="G198" i="1"/>
  <c r="H198" i="1" s="1"/>
  <c r="I198" i="1"/>
  <c r="J198" i="1"/>
  <c r="K198" i="1"/>
  <c r="S198" i="1" s="1"/>
  <c r="L198" i="1"/>
  <c r="N198" i="1" s="1"/>
  <c r="B199" i="1"/>
  <c r="C199" i="1" s="1"/>
  <c r="Z199" i="1" s="1"/>
  <c r="D199" i="1"/>
  <c r="E199" i="1"/>
  <c r="F199" i="1" s="1"/>
  <c r="G199" i="1"/>
  <c r="H199" i="1" s="1"/>
  <c r="I199" i="1"/>
  <c r="J199" i="1"/>
  <c r="K199" i="1"/>
  <c r="O199" i="1" s="1"/>
  <c r="P199" i="1" s="1"/>
  <c r="AW199" i="1" s="1"/>
  <c r="AX199" i="1" s="1"/>
  <c r="L199" i="1"/>
  <c r="M199" i="1" s="1"/>
  <c r="B200" i="1"/>
  <c r="C200" i="1" s="1"/>
  <c r="Z200" i="1" s="1"/>
  <c r="D200" i="1"/>
  <c r="E200" i="1"/>
  <c r="F200" i="1" s="1"/>
  <c r="G200" i="1"/>
  <c r="H200" i="1" s="1"/>
  <c r="I200" i="1"/>
  <c r="J200" i="1"/>
  <c r="K200" i="1"/>
  <c r="L200" i="1"/>
  <c r="B201" i="1"/>
  <c r="C201" i="1" s="1"/>
  <c r="Z201" i="1" s="1"/>
  <c r="D201" i="1"/>
  <c r="E201" i="1"/>
  <c r="F201" i="1" s="1"/>
  <c r="G201" i="1"/>
  <c r="H201" i="1" s="1"/>
  <c r="I201" i="1"/>
  <c r="J201" i="1"/>
  <c r="K201" i="1"/>
  <c r="T201" i="1" s="1"/>
  <c r="L201" i="1"/>
  <c r="M201" i="1" s="1"/>
  <c r="B202" i="1"/>
  <c r="C202" i="1" s="1"/>
  <c r="Z202" i="1" s="1"/>
  <c r="D202" i="1"/>
  <c r="E202" i="1"/>
  <c r="F202" i="1" s="1"/>
  <c r="G202" i="1"/>
  <c r="H202" i="1" s="1"/>
  <c r="I202" i="1"/>
  <c r="J202" i="1"/>
  <c r="K202" i="1"/>
  <c r="T202" i="1" s="1"/>
  <c r="L202" i="1"/>
  <c r="M202" i="1" s="1"/>
  <c r="B203" i="1"/>
  <c r="C203" i="1" s="1"/>
  <c r="AA204" i="1" s="1"/>
  <c r="D203" i="1"/>
  <c r="E203" i="1"/>
  <c r="F203" i="1" s="1"/>
  <c r="G203" i="1"/>
  <c r="H203" i="1" s="1"/>
  <c r="I203" i="1"/>
  <c r="J203" i="1"/>
  <c r="K203" i="1"/>
  <c r="L203" i="1"/>
  <c r="M203" i="1" s="1"/>
  <c r="B204" i="1"/>
  <c r="C204" i="1" s="1"/>
  <c r="Z204" i="1" s="1"/>
  <c r="D204" i="1"/>
  <c r="E204" i="1"/>
  <c r="F204" i="1" s="1"/>
  <c r="G204" i="1"/>
  <c r="H204" i="1" s="1"/>
  <c r="I204" i="1"/>
  <c r="J204" i="1"/>
  <c r="K204" i="1"/>
  <c r="T204" i="1" s="1"/>
  <c r="L204" i="1"/>
  <c r="M204" i="1" s="1"/>
  <c r="B205" i="1"/>
  <c r="C205" i="1" s="1"/>
  <c r="Z205" i="1" s="1"/>
  <c r="D205" i="1"/>
  <c r="E205" i="1"/>
  <c r="F205" i="1" s="1"/>
  <c r="G205" i="1"/>
  <c r="H205" i="1" s="1"/>
  <c r="I205" i="1"/>
  <c r="J205" i="1"/>
  <c r="K205" i="1"/>
  <c r="L205" i="1"/>
  <c r="N205" i="1" s="1"/>
  <c r="B206" i="1"/>
  <c r="C206" i="1" s="1"/>
  <c r="Z206" i="1" s="1"/>
  <c r="D206" i="1"/>
  <c r="E206" i="1"/>
  <c r="F206" i="1" s="1"/>
  <c r="G206" i="1"/>
  <c r="H206" i="1" s="1"/>
  <c r="I206" i="1"/>
  <c r="J206" i="1"/>
  <c r="K206" i="1"/>
  <c r="L206" i="1"/>
  <c r="M206" i="1" s="1"/>
  <c r="B207" i="1"/>
  <c r="C207" i="1" s="1"/>
  <c r="Z207" i="1" s="1"/>
  <c r="D207" i="1"/>
  <c r="E207" i="1"/>
  <c r="F207" i="1" s="1"/>
  <c r="G207" i="1"/>
  <c r="H207" i="1" s="1"/>
  <c r="I207" i="1"/>
  <c r="J207" i="1"/>
  <c r="K207" i="1"/>
  <c r="S207" i="1" s="1"/>
  <c r="L207" i="1"/>
  <c r="M207" i="1" s="1"/>
  <c r="B208" i="1"/>
  <c r="C208" i="1" s="1"/>
  <c r="Z208" i="1" s="1"/>
  <c r="D208" i="1"/>
  <c r="E208" i="1"/>
  <c r="F208" i="1" s="1"/>
  <c r="G208" i="1"/>
  <c r="H208" i="1" s="1"/>
  <c r="I208" i="1"/>
  <c r="J208" i="1"/>
  <c r="K208" i="1"/>
  <c r="L208" i="1"/>
  <c r="M208" i="1" s="1"/>
  <c r="B209" i="1"/>
  <c r="C209" i="1" s="1"/>
  <c r="Z209" i="1" s="1"/>
  <c r="D209" i="1"/>
  <c r="E209" i="1"/>
  <c r="F209" i="1" s="1"/>
  <c r="G209" i="1"/>
  <c r="H209" i="1" s="1"/>
  <c r="I209" i="1"/>
  <c r="J209" i="1"/>
  <c r="K209" i="1"/>
  <c r="O209" i="1" s="1"/>
  <c r="P209" i="1" s="1"/>
  <c r="AW209" i="1" s="1"/>
  <c r="AX209" i="1" s="1"/>
  <c r="L209" i="1"/>
  <c r="N209" i="1" s="1"/>
  <c r="B210" i="1"/>
  <c r="C210" i="1" s="1"/>
  <c r="Z210" i="1" s="1"/>
  <c r="D210" i="1"/>
  <c r="E210" i="1"/>
  <c r="F210" i="1" s="1"/>
  <c r="G210" i="1"/>
  <c r="H210" i="1" s="1"/>
  <c r="I210" i="1"/>
  <c r="J210" i="1"/>
  <c r="K210" i="1"/>
  <c r="T210" i="1" s="1"/>
  <c r="L210" i="1"/>
  <c r="N210" i="1" s="1"/>
  <c r="B211" i="1"/>
  <c r="C211" i="1" s="1"/>
  <c r="AA212" i="1" s="1"/>
  <c r="D211" i="1"/>
  <c r="E211" i="1"/>
  <c r="F211" i="1" s="1"/>
  <c r="G211" i="1"/>
  <c r="H211" i="1" s="1"/>
  <c r="I211" i="1"/>
  <c r="J211" i="1"/>
  <c r="K211" i="1"/>
  <c r="O211" i="1" s="1"/>
  <c r="P211" i="1" s="1"/>
  <c r="AW211" i="1" s="1"/>
  <c r="AX211" i="1" s="1"/>
  <c r="L211" i="1"/>
  <c r="M211" i="1" s="1"/>
  <c r="B212" i="1"/>
  <c r="C212" i="1" s="1"/>
  <c r="Z212" i="1" s="1"/>
  <c r="D212" i="1"/>
  <c r="E212" i="1"/>
  <c r="F212" i="1" s="1"/>
  <c r="G212" i="1"/>
  <c r="H212" i="1" s="1"/>
  <c r="I212" i="1"/>
  <c r="J212" i="1"/>
  <c r="K212" i="1"/>
  <c r="T212" i="1" s="1"/>
  <c r="L212" i="1"/>
  <c r="M212" i="1" s="1"/>
  <c r="B213" i="1"/>
  <c r="C213" i="1" s="1"/>
  <c r="Z213" i="1" s="1"/>
  <c r="D213" i="1"/>
  <c r="E213" i="1"/>
  <c r="F213" i="1" s="1"/>
  <c r="G213" i="1"/>
  <c r="H213" i="1" s="1"/>
  <c r="I213" i="1"/>
  <c r="J213" i="1"/>
  <c r="K213" i="1"/>
  <c r="O213" i="1" s="1"/>
  <c r="P213" i="1" s="1"/>
  <c r="AW213" i="1" s="1"/>
  <c r="AX213" i="1" s="1"/>
  <c r="L213" i="1"/>
  <c r="B214" i="1"/>
  <c r="C214" i="1" s="1"/>
  <c r="Z214" i="1" s="1"/>
  <c r="D214" i="1"/>
  <c r="E214" i="1"/>
  <c r="F214" i="1" s="1"/>
  <c r="G214" i="1"/>
  <c r="H214" i="1" s="1"/>
  <c r="I214" i="1"/>
  <c r="J214" i="1"/>
  <c r="K214" i="1"/>
  <c r="O214" i="1" s="1"/>
  <c r="L214" i="1"/>
  <c r="B215" i="1"/>
  <c r="C215" i="1" s="1"/>
  <c r="Z215" i="1" s="1"/>
  <c r="D215" i="1"/>
  <c r="E215" i="1"/>
  <c r="F215" i="1" s="1"/>
  <c r="G215" i="1"/>
  <c r="H215" i="1" s="1"/>
  <c r="I215" i="1"/>
  <c r="J215" i="1"/>
  <c r="K215" i="1"/>
  <c r="S215" i="1" s="1"/>
  <c r="L215" i="1"/>
  <c r="M215" i="1" s="1"/>
  <c r="B216" i="1"/>
  <c r="C216" i="1" s="1"/>
  <c r="Z216" i="1" s="1"/>
  <c r="D216" i="1"/>
  <c r="E216" i="1"/>
  <c r="F216" i="1" s="1"/>
  <c r="G216" i="1"/>
  <c r="H216" i="1" s="1"/>
  <c r="I216" i="1"/>
  <c r="J216" i="1"/>
  <c r="K216" i="1"/>
  <c r="T216" i="1" s="1"/>
  <c r="L216" i="1"/>
  <c r="M216" i="1" s="1"/>
  <c r="B217" i="1"/>
  <c r="C217" i="1" s="1"/>
  <c r="Z217" i="1" s="1"/>
  <c r="D217" i="1"/>
  <c r="E217" i="1"/>
  <c r="F217" i="1" s="1"/>
  <c r="G217" i="1"/>
  <c r="H217" i="1" s="1"/>
  <c r="I217" i="1"/>
  <c r="J217" i="1"/>
  <c r="K217" i="1"/>
  <c r="O217" i="1" s="1"/>
  <c r="P217" i="1" s="1"/>
  <c r="AW217" i="1" s="1"/>
  <c r="AX217" i="1" s="1"/>
  <c r="L217" i="1"/>
  <c r="N217" i="1" s="1"/>
  <c r="B218" i="1"/>
  <c r="C218" i="1" s="1"/>
  <c r="Z218" i="1" s="1"/>
  <c r="D218" i="1"/>
  <c r="E218" i="1"/>
  <c r="F218" i="1" s="1"/>
  <c r="G218" i="1"/>
  <c r="H218" i="1" s="1"/>
  <c r="I218" i="1"/>
  <c r="J218" i="1"/>
  <c r="K218" i="1"/>
  <c r="S218" i="1" s="1"/>
  <c r="L218" i="1"/>
  <c r="M218" i="1" s="1"/>
  <c r="B219" i="1"/>
  <c r="C219" i="1" s="1"/>
  <c r="AA220" i="1" s="1"/>
  <c r="D219" i="1"/>
  <c r="E219" i="1"/>
  <c r="F219" i="1" s="1"/>
  <c r="G219" i="1"/>
  <c r="H219" i="1" s="1"/>
  <c r="I219" i="1"/>
  <c r="J219" i="1"/>
  <c r="K219" i="1"/>
  <c r="O219" i="1" s="1"/>
  <c r="L219" i="1"/>
  <c r="M219" i="1" s="1"/>
  <c r="B220" i="1"/>
  <c r="C220" i="1" s="1"/>
  <c r="Z220" i="1" s="1"/>
  <c r="D220" i="1"/>
  <c r="E220" i="1"/>
  <c r="F220" i="1" s="1"/>
  <c r="G220" i="1"/>
  <c r="H220" i="1" s="1"/>
  <c r="I220" i="1"/>
  <c r="J220" i="1"/>
  <c r="K220" i="1"/>
  <c r="L220" i="1"/>
  <c r="B221" i="1"/>
  <c r="C221" i="1" s="1"/>
  <c r="Z221" i="1" s="1"/>
  <c r="D221" i="1"/>
  <c r="E221" i="1"/>
  <c r="F221" i="1" s="1"/>
  <c r="G221" i="1"/>
  <c r="H221" i="1" s="1"/>
  <c r="I221" i="1"/>
  <c r="J221" i="1"/>
  <c r="K221" i="1"/>
  <c r="O221" i="1" s="1"/>
  <c r="P221" i="1" s="1"/>
  <c r="AW221" i="1" s="1"/>
  <c r="AX221" i="1" s="1"/>
  <c r="L221" i="1"/>
  <c r="N221" i="1" s="1"/>
  <c r="B222" i="1"/>
  <c r="C222" i="1" s="1"/>
  <c r="Z222" i="1" s="1"/>
  <c r="D222" i="1"/>
  <c r="E222" i="1"/>
  <c r="F222" i="1" s="1"/>
  <c r="G222" i="1"/>
  <c r="H222" i="1" s="1"/>
  <c r="I222" i="1"/>
  <c r="J222" i="1"/>
  <c r="K222" i="1"/>
  <c r="O222" i="1" s="1"/>
  <c r="L222" i="1"/>
  <c r="M222" i="1" s="1"/>
  <c r="B223" i="1"/>
  <c r="C223" i="1" s="1"/>
  <c r="Z223" i="1" s="1"/>
  <c r="D223" i="1"/>
  <c r="E223" i="1"/>
  <c r="F223" i="1" s="1"/>
  <c r="G223" i="1"/>
  <c r="H223" i="1" s="1"/>
  <c r="I223" i="1"/>
  <c r="J223" i="1"/>
  <c r="K223" i="1"/>
  <c r="O223" i="1" s="1"/>
  <c r="P223" i="1" s="1"/>
  <c r="AW223" i="1" s="1"/>
  <c r="AX223" i="1" s="1"/>
  <c r="L223" i="1"/>
  <c r="B224" i="1"/>
  <c r="C224" i="1" s="1"/>
  <c r="Z224" i="1" s="1"/>
  <c r="D224" i="1"/>
  <c r="E224" i="1"/>
  <c r="F224" i="1" s="1"/>
  <c r="G224" i="1"/>
  <c r="H224" i="1" s="1"/>
  <c r="I224" i="1"/>
  <c r="J224" i="1"/>
  <c r="K224" i="1"/>
  <c r="L224" i="1"/>
  <c r="B225" i="1"/>
  <c r="C225" i="1" s="1"/>
  <c r="Z225" i="1" s="1"/>
  <c r="D225" i="1"/>
  <c r="E225" i="1"/>
  <c r="F225" i="1" s="1"/>
  <c r="G225" i="1"/>
  <c r="H225" i="1" s="1"/>
  <c r="I225" i="1"/>
  <c r="J225" i="1"/>
  <c r="K225" i="1"/>
  <c r="O225" i="1" s="1"/>
  <c r="L225" i="1"/>
  <c r="M225" i="1" s="1"/>
  <c r="B226" i="1"/>
  <c r="C226" i="1" s="1"/>
  <c r="Z226" i="1" s="1"/>
  <c r="D226" i="1"/>
  <c r="E226" i="1"/>
  <c r="F226" i="1" s="1"/>
  <c r="G226" i="1"/>
  <c r="H226" i="1" s="1"/>
  <c r="I226" i="1"/>
  <c r="J226" i="1"/>
  <c r="K226" i="1"/>
  <c r="T226" i="1" s="1"/>
  <c r="L226" i="1"/>
  <c r="B227" i="1"/>
  <c r="C227" i="1" s="1"/>
  <c r="AA228" i="1" s="1"/>
  <c r="D227" i="1"/>
  <c r="E227" i="1"/>
  <c r="F227" i="1" s="1"/>
  <c r="G227" i="1"/>
  <c r="H227" i="1" s="1"/>
  <c r="I227" i="1"/>
  <c r="J227" i="1"/>
  <c r="K227" i="1"/>
  <c r="S227" i="1" s="1"/>
  <c r="L227" i="1"/>
  <c r="M227" i="1" s="1"/>
  <c r="B228" i="1"/>
  <c r="C228" i="1" s="1"/>
  <c r="Z228" i="1" s="1"/>
  <c r="D228" i="1"/>
  <c r="E228" i="1"/>
  <c r="F228" i="1" s="1"/>
  <c r="G228" i="1"/>
  <c r="H228" i="1" s="1"/>
  <c r="I228" i="1"/>
  <c r="J228" i="1"/>
  <c r="K228" i="1"/>
  <c r="T228" i="1" s="1"/>
  <c r="L228" i="1"/>
  <c r="B229" i="1"/>
  <c r="C229" i="1" s="1"/>
  <c r="Z229" i="1" s="1"/>
  <c r="D229" i="1"/>
  <c r="E229" i="1"/>
  <c r="F229" i="1" s="1"/>
  <c r="G229" i="1"/>
  <c r="H229" i="1" s="1"/>
  <c r="I229" i="1"/>
  <c r="J229" i="1"/>
  <c r="K229" i="1"/>
  <c r="S229" i="1" s="1"/>
  <c r="L229" i="1"/>
  <c r="B230" i="1"/>
  <c r="C230" i="1" s="1"/>
  <c r="Z230" i="1" s="1"/>
  <c r="D230" i="1"/>
  <c r="E230" i="1"/>
  <c r="F230" i="1" s="1"/>
  <c r="G230" i="1"/>
  <c r="H230" i="1" s="1"/>
  <c r="I230" i="1"/>
  <c r="J230" i="1"/>
  <c r="K230" i="1"/>
  <c r="O230" i="1" s="1"/>
  <c r="L230" i="1"/>
  <c r="B231" i="1"/>
  <c r="C231" i="1" s="1"/>
  <c r="Z231" i="1" s="1"/>
  <c r="D231" i="1"/>
  <c r="E231" i="1"/>
  <c r="F231" i="1" s="1"/>
  <c r="G231" i="1"/>
  <c r="H231" i="1" s="1"/>
  <c r="I231" i="1"/>
  <c r="J231" i="1"/>
  <c r="K231" i="1"/>
  <c r="S231" i="1" s="1"/>
  <c r="L231" i="1"/>
  <c r="N231" i="1" s="1"/>
  <c r="B232" i="1"/>
  <c r="C232" i="1" s="1"/>
  <c r="Z232" i="1" s="1"/>
  <c r="D232" i="1"/>
  <c r="E232" i="1"/>
  <c r="F232" i="1" s="1"/>
  <c r="G232" i="1"/>
  <c r="H232" i="1" s="1"/>
  <c r="I232" i="1"/>
  <c r="J232" i="1"/>
  <c r="K232" i="1"/>
  <c r="S232" i="1" s="1"/>
  <c r="L232" i="1"/>
  <c r="N232" i="1" s="1"/>
  <c r="B233" i="1"/>
  <c r="C233" i="1" s="1"/>
  <c r="Z233" i="1" s="1"/>
  <c r="D233" i="1"/>
  <c r="E233" i="1"/>
  <c r="F233" i="1" s="1"/>
  <c r="G233" i="1"/>
  <c r="H233" i="1" s="1"/>
  <c r="I233" i="1"/>
  <c r="J233" i="1"/>
  <c r="K233" i="1"/>
  <c r="O233" i="1" s="1"/>
  <c r="L233" i="1"/>
  <c r="M233" i="1" s="1"/>
  <c r="B234" i="1"/>
  <c r="C234" i="1" s="1"/>
  <c r="Z234" i="1" s="1"/>
  <c r="D234" i="1"/>
  <c r="E234" i="1"/>
  <c r="F234" i="1" s="1"/>
  <c r="G234" i="1"/>
  <c r="H234" i="1" s="1"/>
  <c r="I234" i="1"/>
  <c r="J234" i="1"/>
  <c r="K234" i="1"/>
  <c r="L234" i="1"/>
  <c r="B235" i="1"/>
  <c r="C235" i="1" s="1"/>
  <c r="AA236" i="1" s="1"/>
  <c r="D235" i="1"/>
  <c r="E235" i="1"/>
  <c r="F235" i="1" s="1"/>
  <c r="G235" i="1"/>
  <c r="H235" i="1" s="1"/>
  <c r="I235" i="1"/>
  <c r="J235" i="1"/>
  <c r="K235" i="1"/>
  <c r="L235" i="1"/>
  <c r="N235" i="1" s="1"/>
  <c r="B236" i="1"/>
  <c r="C236" i="1" s="1"/>
  <c r="Z236" i="1" s="1"/>
  <c r="D236" i="1"/>
  <c r="E236" i="1"/>
  <c r="F236" i="1" s="1"/>
  <c r="G236" i="1"/>
  <c r="H236" i="1" s="1"/>
  <c r="I236" i="1"/>
  <c r="J236" i="1"/>
  <c r="K236" i="1"/>
  <c r="T236" i="1" s="1"/>
  <c r="L236" i="1"/>
  <c r="B237" i="1"/>
  <c r="C237" i="1" s="1"/>
  <c r="Z237" i="1" s="1"/>
  <c r="D237" i="1"/>
  <c r="E237" i="1"/>
  <c r="F237" i="1" s="1"/>
  <c r="G237" i="1"/>
  <c r="H237" i="1" s="1"/>
  <c r="I237" i="1"/>
  <c r="J237" i="1"/>
  <c r="K237" i="1"/>
  <c r="O237" i="1" s="1"/>
  <c r="L237" i="1"/>
  <c r="B238" i="1"/>
  <c r="C238" i="1" s="1"/>
  <c r="Z238" i="1" s="1"/>
  <c r="D238" i="1"/>
  <c r="E238" i="1"/>
  <c r="F238" i="1" s="1"/>
  <c r="G238" i="1"/>
  <c r="H238" i="1" s="1"/>
  <c r="I238" i="1"/>
  <c r="J238" i="1"/>
  <c r="K238" i="1"/>
  <c r="O238" i="1" s="1"/>
  <c r="L238" i="1"/>
  <c r="M238" i="1" s="1"/>
  <c r="B239" i="1"/>
  <c r="C239" i="1" s="1"/>
  <c r="Z239" i="1" s="1"/>
  <c r="D239" i="1"/>
  <c r="E239" i="1"/>
  <c r="F239" i="1" s="1"/>
  <c r="G239" i="1"/>
  <c r="H239" i="1" s="1"/>
  <c r="I239" i="1"/>
  <c r="J239" i="1"/>
  <c r="K239" i="1"/>
  <c r="S239" i="1" s="1"/>
  <c r="L239" i="1"/>
  <c r="M239" i="1" s="1"/>
  <c r="B240" i="1"/>
  <c r="C240" i="1" s="1"/>
  <c r="Z240" i="1" s="1"/>
  <c r="D240" i="1"/>
  <c r="E240" i="1"/>
  <c r="F240" i="1" s="1"/>
  <c r="G240" i="1"/>
  <c r="H240" i="1" s="1"/>
  <c r="I240" i="1"/>
  <c r="J240" i="1"/>
  <c r="K240" i="1"/>
  <c r="S240" i="1" s="1"/>
  <c r="L240" i="1"/>
  <c r="B241" i="1"/>
  <c r="C241" i="1" s="1"/>
  <c r="Z241" i="1" s="1"/>
  <c r="D241" i="1"/>
  <c r="E241" i="1"/>
  <c r="F241" i="1" s="1"/>
  <c r="G241" i="1"/>
  <c r="H241" i="1" s="1"/>
  <c r="I241" i="1"/>
  <c r="J241" i="1"/>
  <c r="K241" i="1"/>
  <c r="T241" i="1" s="1"/>
  <c r="L241" i="1"/>
  <c r="B242" i="1"/>
  <c r="C242" i="1" s="1"/>
  <c r="Z242" i="1" s="1"/>
  <c r="D242" i="1"/>
  <c r="E242" i="1"/>
  <c r="F242" i="1" s="1"/>
  <c r="G242" i="1"/>
  <c r="H242" i="1" s="1"/>
  <c r="I242" i="1"/>
  <c r="J242" i="1"/>
  <c r="K242" i="1"/>
  <c r="O242" i="1" s="1"/>
  <c r="L242" i="1"/>
  <c r="M242" i="1" s="1"/>
  <c r="B243" i="1"/>
  <c r="C243" i="1" s="1"/>
  <c r="AA244" i="1" s="1"/>
  <c r="D243" i="1"/>
  <c r="E243" i="1"/>
  <c r="F243" i="1" s="1"/>
  <c r="G243" i="1"/>
  <c r="H243" i="1" s="1"/>
  <c r="I243" i="1"/>
  <c r="J243" i="1"/>
  <c r="K243" i="1"/>
  <c r="L243" i="1"/>
  <c r="M243" i="1" s="1"/>
  <c r="B244" i="1"/>
  <c r="C244" i="1" s="1"/>
  <c r="Z244" i="1" s="1"/>
  <c r="D244" i="1"/>
  <c r="E244" i="1"/>
  <c r="F244" i="1" s="1"/>
  <c r="G244" i="1"/>
  <c r="H244" i="1" s="1"/>
  <c r="I244" i="1"/>
  <c r="J244" i="1"/>
  <c r="K244" i="1"/>
  <c r="L244" i="1"/>
  <c r="N244" i="1" s="1"/>
  <c r="B245" i="1"/>
  <c r="C245" i="1" s="1"/>
  <c r="Z245" i="1" s="1"/>
  <c r="D245" i="1"/>
  <c r="E245" i="1"/>
  <c r="F245" i="1" s="1"/>
  <c r="G245" i="1"/>
  <c r="H245" i="1" s="1"/>
  <c r="I245" i="1"/>
  <c r="J245" i="1"/>
  <c r="K245" i="1"/>
  <c r="O245" i="1" s="1"/>
  <c r="L245" i="1"/>
  <c r="M245" i="1" s="1"/>
  <c r="B246" i="1"/>
  <c r="C246" i="1" s="1"/>
  <c r="Z246" i="1" s="1"/>
  <c r="D246" i="1"/>
  <c r="E246" i="1"/>
  <c r="F246" i="1" s="1"/>
  <c r="G246" i="1"/>
  <c r="H246" i="1" s="1"/>
  <c r="I246" i="1"/>
  <c r="J246" i="1"/>
  <c r="K246" i="1"/>
  <c r="L246" i="1"/>
  <c r="M246" i="1" s="1"/>
  <c r="B247" i="1"/>
  <c r="C247" i="1" s="1"/>
  <c r="Z247" i="1" s="1"/>
  <c r="D247" i="1"/>
  <c r="E247" i="1"/>
  <c r="F247" i="1" s="1"/>
  <c r="G247" i="1"/>
  <c r="H247" i="1" s="1"/>
  <c r="I247" i="1"/>
  <c r="J247" i="1"/>
  <c r="K247" i="1"/>
  <c r="S247" i="1" s="1"/>
  <c r="L247" i="1"/>
  <c r="B248" i="1"/>
  <c r="C248" i="1" s="1"/>
  <c r="Z248" i="1" s="1"/>
  <c r="D248" i="1"/>
  <c r="E248" i="1"/>
  <c r="F248" i="1" s="1"/>
  <c r="G248" i="1"/>
  <c r="H248" i="1" s="1"/>
  <c r="I248" i="1"/>
  <c r="J248" i="1"/>
  <c r="K248" i="1"/>
  <c r="S248" i="1" s="1"/>
  <c r="L248" i="1"/>
  <c r="N248" i="1" s="1"/>
  <c r="B249" i="1"/>
  <c r="C249" i="1" s="1"/>
  <c r="Z249" i="1" s="1"/>
  <c r="D249" i="1"/>
  <c r="E249" i="1"/>
  <c r="F249" i="1" s="1"/>
  <c r="G249" i="1"/>
  <c r="H249" i="1" s="1"/>
  <c r="I249" i="1"/>
  <c r="J249" i="1"/>
  <c r="K249" i="1"/>
  <c r="S249" i="1" s="1"/>
  <c r="L249" i="1"/>
  <c r="M249" i="1" s="1"/>
  <c r="B250" i="1"/>
  <c r="C250" i="1" s="1"/>
  <c r="Z250" i="1" s="1"/>
  <c r="D250" i="1"/>
  <c r="E250" i="1"/>
  <c r="F250" i="1" s="1"/>
  <c r="G250" i="1"/>
  <c r="H250" i="1" s="1"/>
  <c r="I250" i="1"/>
  <c r="J250" i="1"/>
  <c r="K250" i="1"/>
  <c r="O250" i="1" s="1"/>
  <c r="P250" i="1" s="1"/>
  <c r="AW250" i="1" s="1"/>
  <c r="AX250" i="1" s="1"/>
  <c r="L250" i="1"/>
  <c r="N250" i="1" s="1"/>
  <c r="B251" i="1"/>
  <c r="C251" i="1" s="1"/>
  <c r="AA252" i="1" s="1"/>
  <c r="D251" i="1"/>
  <c r="E251" i="1"/>
  <c r="F251" i="1" s="1"/>
  <c r="G251" i="1"/>
  <c r="H251" i="1" s="1"/>
  <c r="I251" i="1"/>
  <c r="J251" i="1"/>
  <c r="K251" i="1"/>
  <c r="T251" i="1" s="1"/>
  <c r="L251" i="1"/>
  <c r="N251" i="1" s="1"/>
  <c r="B252" i="1"/>
  <c r="C252" i="1" s="1"/>
  <c r="Z252" i="1" s="1"/>
  <c r="D252" i="1"/>
  <c r="E252" i="1"/>
  <c r="F252" i="1" s="1"/>
  <c r="G252" i="1"/>
  <c r="H252" i="1" s="1"/>
  <c r="I252" i="1"/>
  <c r="J252" i="1"/>
  <c r="K252" i="1"/>
  <c r="S252" i="1" s="1"/>
  <c r="L252" i="1"/>
  <c r="N252" i="1" s="1"/>
  <c r="B253" i="1"/>
  <c r="C253" i="1" s="1"/>
  <c r="Z253" i="1" s="1"/>
  <c r="D253" i="1"/>
  <c r="E253" i="1"/>
  <c r="F253" i="1" s="1"/>
  <c r="G253" i="1"/>
  <c r="H253" i="1" s="1"/>
  <c r="I253" i="1"/>
  <c r="J253" i="1"/>
  <c r="K253" i="1"/>
  <c r="S253" i="1" s="1"/>
  <c r="L253" i="1"/>
  <c r="M253" i="1" s="1"/>
  <c r="B254" i="1"/>
  <c r="C254" i="1" s="1"/>
  <c r="Z254" i="1" s="1"/>
  <c r="D254" i="1"/>
  <c r="E254" i="1"/>
  <c r="F254" i="1" s="1"/>
  <c r="G254" i="1"/>
  <c r="H254" i="1" s="1"/>
  <c r="I254" i="1"/>
  <c r="J254" i="1"/>
  <c r="K254" i="1"/>
  <c r="O254" i="1" s="1"/>
  <c r="P254" i="1" s="1"/>
  <c r="AW254" i="1" s="1"/>
  <c r="AX254" i="1" s="1"/>
  <c r="L254" i="1"/>
  <c r="B255" i="1"/>
  <c r="C255" i="1" s="1"/>
  <c r="Z255" i="1" s="1"/>
  <c r="D255" i="1"/>
  <c r="E255" i="1"/>
  <c r="F255" i="1" s="1"/>
  <c r="G255" i="1"/>
  <c r="H255" i="1" s="1"/>
  <c r="I255" i="1"/>
  <c r="J255" i="1"/>
  <c r="K255" i="1"/>
  <c r="T255" i="1" s="1"/>
  <c r="L255" i="1"/>
  <c r="B256" i="1"/>
  <c r="C256" i="1" s="1"/>
  <c r="Z256" i="1" s="1"/>
  <c r="D256" i="1"/>
  <c r="E256" i="1"/>
  <c r="F256" i="1" s="1"/>
  <c r="G256" i="1"/>
  <c r="H256" i="1" s="1"/>
  <c r="I256" i="1"/>
  <c r="J256" i="1"/>
  <c r="K256" i="1"/>
  <c r="L256" i="1"/>
  <c r="N256" i="1" s="1"/>
  <c r="B257" i="1"/>
  <c r="C257" i="1" s="1"/>
  <c r="Z257" i="1" s="1"/>
  <c r="D257" i="1"/>
  <c r="E257" i="1"/>
  <c r="F257" i="1" s="1"/>
  <c r="G257" i="1"/>
  <c r="H257" i="1" s="1"/>
  <c r="I257" i="1"/>
  <c r="J257" i="1"/>
  <c r="K257" i="1"/>
  <c r="L257" i="1"/>
  <c r="B258" i="1"/>
  <c r="C258" i="1" s="1"/>
  <c r="Z258" i="1" s="1"/>
  <c r="D258" i="1"/>
  <c r="E258" i="1"/>
  <c r="F258" i="1" s="1"/>
  <c r="G258" i="1"/>
  <c r="H258" i="1" s="1"/>
  <c r="I258" i="1"/>
  <c r="J258" i="1"/>
  <c r="K258" i="1"/>
  <c r="O258" i="1" s="1"/>
  <c r="P258" i="1" s="1"/>
  <c r="AW258" i="1" s="1"/>
  <c r="AX258" i="1" s="1"/>
  <c r="L258" i="1"/>
  <c r="N258" i="1" s="1"/>
  <c r="B259" i="1"/>
  <c r="C259" i="1" s="1"/>
  <c r="AA260" i="1" s="1"/>
  <c r="D259" i="1"/>
  <c r="E259" i="1"/>
  <c r="F259" i="1" s="1"/>
  <c r="G259" i="1"/>
  <c r="H259" i="1" s="1"/>
  <c r="I259" i="1"/>
  <c r="J259" i="1"/>
  <c r="K259" i="1"/>
  <c r="T259" i="1" s="1"/>
  <c r="L259" i="1"/>
  <c r="N259" i="1" s="1"/>
  <c r="B260" i="1"/>
  <c r="C260" i="1" s="1"/>
  <c r="D260" i="1"/>
  <c r="E260" i="1"/>
  <c r="F260" i="1" s="1"/>
  <c r="G260" i="1"/>
  <c r="H260" i="1" s="1"/>
  <c r="I260" i="1"/>
  <c r="J260" i="1"/>
  <c r="K260" i="1"/>
  <c r="L260" i="1"/>
  <c r="M260" i="1" s="1"/>
  <c r="B261" i="1"/>
  <c r="C261" i="1" s="1"/>
  <c r="D261" i="1"/>
  <c r="E261" i="1"/>
  <c r="F261" i="1" s="1"/>
  <c r="G261" i="1"/>
  <c r="H261" i="1" s="1"/>
  <c r="I261" i="1"/>
  <c r="J261" i="1"/>
  <c r="K261" i="1"/>
  <c r="O261" i="1" s="1"/>
  <c r="L261" i="1"/>
  <c r="B262" i="1"/>
  <c r="C262" i="1" s="1"/>
  <c r="D262" i="1"/>
  <c r="E262" i="1"/>
  <c r="F262" i="1" s="1"/>
  <c r="G262" i="1"/>
  <c r="H262" i="1" s="1"/>
  <c r="I262" i="1"/>
  <c r="J262" i="1"/>
  <c r="K262" i="1"/>
  <c r="L262" i="1"/>
  <c r="N262" i="1" s="1"/>
  <c r="B263" i="1"/>
  <c r="C263" i="1" s="1"/>
  <c r="D263" i="1"/>
  <c r="E263" i="1"/>
  <c r="F263" i="1" s="1"/>
  <c r="G263" i="1"/>
  <c r="H263" i="1" s="1"/>
  <c r="I263" i="1"/>
  <c r="J263" i="1"/>
  <c r="K263" i="1"/>
  <c r="S263" i="1" s="1"/>
  <c r="L263" i="1"/>
  <c r="B264" i="1"/>
  <c r="C264" i="1" s="1"/>
  <c r="D264" i="1"/>
  <c r="E264" i="1"/>
  <c r="F264" i="1" s="1"/>
  <c r="G264" i="1"/>
  <c r="H264" i="1" s="1"/>
  <c r="I264" i="1"/>
  <c r="J264" i="1"/>
  <c r="K264" i="1"/>
  <c r="S264" i="1" s="1"/>
  <c r="L264" i="1"/>
  <c r="M264" i="1" s="1"/>
  <c r="B265" i="1"/>
  <c r="C265" i="1" s="1"/>
  <c r="D265" i="1"/>
  <c r="E265" i="1"/>
  <c r="F265" i="1" s="1"/>
  <c r="G265" i="1"/>
  <c r="H265" i="1" s="1"/>
  <c r="I265" i="1"/>
  <c r="J265" i="1"/>
  <c r="K265" i="1"/>
  <c r="T265" i="1" s="1"/>
  <c r="L265" i="1"/>
  <c r="M265" i="1" s="1"/>
  <c r="B266" i="1"/>
  <c r="C266" i="1" s="1"/>
  <c r="D266" i="1"/>
  <c r="E266" i="1"/>
  <c r="F266" i="1" s="1"/>
  <c r="AE266" i="1" s="1"/>
  <c r="G266" i="1"/>
  <c r="H266" i="1" s="1"/>
  <c r="I266" i="1"/>
  <c r="J266" i="1"/>
  <c r="K266" i="1"/>
  <c r="T266" i="1" s="1"/>
  <c r="L266" i="1"/>
  <c r="M266" i="1" s="1"/>
  <c r="B267" i="1"/>
  <c r="C267" i="1" s="1"/>
  <c r="D267" i="1"/>
  <c r="E267" i="1"/>
  <c r="F267" i="1" s="1"/>
  <c r="G267" i="1"/>
  <c r="H267" i="1" s="1"/>
  <c r="I267" i="1"/>
  <c r="J267" i="1"/>
  <c r="K267" i="1"/>
  <c r="O267" i="1" s="1"/>
  <c r="P267" i="1" s="1"/>
  <c r="AW267" i="1" s="1"/>
  <c r="AX267" i="1" s="1"/>
  <c r="L267" i="1"/>
  <c r="B268" i="1"/>
  <c r="C268" i="1" s="1"/>
  <c r="D268" i="1"/>
  <c r="E268" i="1"/>
  <c r="F268" i="1" s="1"/>
  <c r="G268" i="1"/>
  <c r="H268" i="1" s="1"/>
  <c r="I268" i="1"/>
  <c r="J268" i="1"/>
  <c r="K268" i="1"/>
  <c r="L268" i="1"/>
  <c r="M268" i="1" s="1"/>
  <c r="B269" i="1"/>
  <c r="C269" i="1" s="1"/>
  <c r="D269" i="1"/>
  <c r="E269" i="1"/>
  <c r="F269" i="1" s="1"/>
  <c r="G269" i="1"/>
  <c r="H269" i="1" s="1"/>
  <c r="I269" i="1"/>
  <c r="J269" i="1"/>
  <c r="K269" i="1"/>
  <c r="L269" i="1"/>
  <c r="B270" i="1"/>
  <c r="C270" i="1" s="1"/>
  <c r="D270" i="1"/>
  <c r="E270" i="1"/>
  <c r="F270" i="1" s="1"/>
  <c r="G270" i="1"/>
  <c r="H270" i="1" s="1"/>
  <c r="I270" i="1"/>
  <c r="J270" i="1"/>
  <c r="K270" i="1"/>
  <c r="T270" i="1" s="1"/>
  <c r="L270" i="1"/>
  <c r="N270" i="1" s="1"/>
  <c r="B271" i="1"/>
  <c r="C271" i="1" s="1"/>
  <c r="D271" i="1"/>
  <c r="E271" i="1"/>
  <c r="F271" i="1" s="1"/>
  <c r="G271" i="1"/>
  <c r="H271" i="1" s="1"/>
  <c r="I271" i="1"/>
  <c r="J271" i="1"/>
  <c r="K271" i="1"/>
  <c r="O271" i="1" s="1"/>
  <c r="L271" i="1"/>
  <c r="B272" i="1"/>
  <c r="C272" i="1" s="1"/>
  <c r="D272" i="1"/>
  <c r="E272" i="1"/>
  <c r="F272" i="1" s="1"/>
  <c r="G272" i="1"/>
  <c r="H272" i="1" s="1"/>
  <c r="I272" i="1"/>
  <c r="J272" i="1"/>
  <c r="K272" i="1"/>
  <c r="O272" i="1" s="1"/>
  <c r="P272" i="1" s="1"/>
  <c r="AW272" i="1" s="1"/>
  <c r="AX272" i="1" s="1"/>
  <c r="L272" i="1"/>
  <c r="M272" i="1" s="1"/>
  <c r="B273" i="1"/>
  <c r="C273" i="1" s="1"/>
  <c r="D273" i="1"/>
  <c r="E273" i="1"/>
  <c r="F273" i="1" s="1"/>
  <c r="G273" i="1"/>
  <c r="H273" i="1" s="1"/>
  <c r="I273" i="1"/>
  <c r="J273" i="1"/>
  <c r="K273" i="1"/>
  <c r="S273" i="1" s="1"/>
  <c r="L273" i="1"/>
  <c r="B274" i="1"/>
  <c r="C274" i="1" s="1"/>
  <c r="D274" i="1"/>
  <c r="E274" i="1"/>
  <c r="F274" i="1" s="1"/>
  <c r="AE274" i="1" s="1"/>
  <c r="G274" i="1"/>
  <c r="H274" i="1" s="1"/>
  <c r="I274" i="1"/>
  <c r="J274" i="1"/>
  <c r="K274" i="1"/>
  <c r="T274" i="1" s="1"/>
  <c r="L274" i="1"/>
  <c r="M274" i="1" s="1"/>
  <c r="B275" i="1"/>
  <c r="C275" i="1" s="1"/>
  <c r="D275" i="1"/>
  <c r="E275" i="1"/>
  <c r="F275" i="1" s="1"/>
  <c r="G275" i="1"/>
  <c r="H275" i="1" s="1"/>
  <c r="I275" i="1"/>
  <c r="J275" i="1"/>
  <c r="K275" i="1"/>
  <c r="S275" i="1" s="1"/>
  <c r="L275" i="1"/>
  <c r="B276" i="1"/>
  <c r="C276" i="1" s="1"/>
  <c r="D276" i="1"/>
  <c r="E276" i="1"/>
  <c r="F276" i="1" s="1"/>
  <c r="G276" i="1"/>
  <c r="H276" i="1" s="1"/>
  <c r="I276" i="1"/>
  <c r="J276" i="1"/>
  <c r="K276" i="1"/>
  <c r="O276" i="1" s="1"/>
  <c r="P276" i="1" s="1"/>
  <c r="AW276" i="1" s="1"/>
  <c r="AX276" i="1" s="1"/>
  <c r="L276" i="1"/>
  <c r="M276" i="1" s="1"/>
  <c r="B277" i="1"/>
  <c r="C277" i="1" s="1"/>
  <c r="D277" i="1"/>
  <c r="E277" i="1"/>
  <c r="F277" i="1" s="1"/>
  <c r="G277" i="1"/>
  <c r="H277" i="1" s="1"/>
  <c r="I277" i="1"/>
  <c r="J277" i="1"/>
  <c r="K277" i="1"/>
  <c r="T277" i="1" s="1"/>
  <c r="L277" i="1"/>
  <c r="B278" i="1"/>
  <c r="C278" i="1" s="1"/>
  <c r="D278" i="1"/>
  <c r="E278" i="1"/>
  <c r="F278" i="1" s="1"/>
  <c r="G278" i="1"/>
  <c r="H278" i="1" s="1"/>
  <c r="I278" i="1"/>
  <c r="J278" i="1"/>
  <c r="K278" i="1"/>
  <c r="T278" i="1" s="1"/>
  <c r="L278" i="1"/>
  <c r="M278" i="1" s="1"/>
  <c r="B279" i="1"/>
  <c r="C279" i="1" s="1"/>
  <c r="D279" i="1"/>
  <c r="E279" i="1"/>
  <c r="F279" i="1" s="1"/>
  <c r="G279" i="1"/>
  <c r="H279" i="1" s="1"/>
  <c r="I279" i="1"/>
  <c r="J279" i="1"/>
  <c r="K279" i="1"/>
  <c r="L279" i="1"/>
  <c r="B280" i="1"/>
  <c r="C280" i="1" s="1"/>
  <c r="D280" i="1"/>
  <c r="E280" i="1"/>
  <c r="F280" i="1" s="1"/>
  <c r="G280" i="1"/>
  <c r="H280" i="1" s="1"/>
  <c r="I280" i="1"/>
  <c r="J280" i="1"/>
  <c r="K280" i="1"/>
  <c r="S280" i="1" s="1"/>
  <c r="L280" i="1"/>
  <c r="M280" i="1" s="1"/>
  <c r="B281" i="1"/>
  <c r="C281" i="1" s="1"/>
  <c r="D281" i="1"/>
  <c r="E281" i="1"/>
  <c r="F281" i="1" s="1"/>
  <c r="G281" i="1"/>
  <c r="H281" i="1" s="1"/>
  <c r="I281" i="1"/>
  <c r="J281" i="1"/>
  <c r="K281" i="1"/>
  <c r="T281" i="1" s="1"/>
  <c r="L281" i="1"/>
  <c r="B282" i="1"/>
  <c r="C282" i="1" s="1"/>
  <c r="D282" i="1"/>
  <c r="E282" i="1"/>
  <c r="F282" i="1" s="1"/>
  <c r="G282" i="1"/>
  <c r="H282" i="1" s="1"/>
  <c r="I282" i="1"/>
  <c r="J282" i="1"/>
  <c r="K282" i="1"/>
  <c r="T282" i="1" s="1"/>
  <c r="L282" i="1"/>
  <c r="B283" i="1"/>
  <c r="C283" i="1" s="1"/>
  <c r="D283" i="1"/>
  <c r="E283" i="1"/>
  <c r="F283" i="1" s="1"/>
  <c r="G283" i="1"/>
  <c r="H283" i="1" s="1"/>
  <c r="I283" i="1"/>
  <c r="J283" i="1"/>
  <c r="K283" i="1"/>
  <c r="L283" i="1"/>
  <c r="B284" i="1"/>
  <c r="C284" i="1" s="1"/>
  <c r="D284" i="1"/>
  <c r="E284" i="1"/>
  <c r="F284" i="1" s="1"/>
  <c r="G284" i="1"/>
  <c r="H284" i="1" s="1"/>
  <c r="I284" i="1"/>
  <c r="J284" i="1"/>
  <c r="K284" i="1"/>
  <c r="S284" i="1" s="1"/>
  <c r="L284" i="1"/>
  <c r="M284" i="1" s="1"/>
  <c r="B285" i="1"/>
  <c r="C285" i="1" s="1"/>
  <c r="D285" i="1"/>
  <c r="E285" i="1"/>
  <c r="F285" i="1" s="1"/>
  <c r="G285" i="1"/>
  <c r="H285" i="1" s="1"/>
  <c r="I285" i="1"/>
  <c r="J285" i="1"/>
  <c r="K285" i="1"/>
  <c r="O285" i="1" s="1"/>
  <c r="P285" i="1" s="1"/>
  <c r="AW285" i="1" s="1"/>
  <c r="AX285" i="1" s="1"/>
  <c r="L285" i="1"/>
  <c r="B286" i="1"/>
  <c r="C286" i="1" s="1"/>
  <c r="D286" i="1"/>
  <c r="E286" i="1"/>
  <c r="F286" i="1" s="1"/>
  <c r="G286" i="1"/>
  <c r="H286" i="1" s="1"/>
  <c r="I286" i="1"/>
  <c r="J286" i="1"/>
  <c r="K286" i="1"/>
  <c r="L286" i="1"/>
  <c r="N286" i="1" s="1"/>
  <c r="B287" i="1"/>
  <c r="C287" i="1" s="1"/>
  <c r="D287" i="1"/>
  <c r="E287" i="1"/>
  <c r="F287" i="1" s="1"/>
  <c r="G287" i="1"/>
  <c r="H287" i="1" s="1"/>
  <c r="I287" i="1"/>
  <c r="J287" i="1"/>
  <c r="K287" i="1"/>
  <c r="O287" i="1" s="1"/>
  <c r="L287" i="1"/>
  <c r="B288" i="1"/>
  <c r="C288" i="1" s="1"/>
  <c r="D288" i="1"/>
  <c r="E288" i="1"/>
  <c r="F288" i="1" s="1"/>
  <c r="G288" i="1"/>
  <c r="H288" i="1" s="1"/>
  <c r="I288" i="1"/>
  <c r="J288" i="1"/>
  <c r="K288" i="1"/>
  <c r="S288" i="1" s="1"/>
  <c r="L288" i="1"/>
  <c r="M288" i="1" s="1"/>
  <c r="B289" i="1"/>
  <c r="C289" i="1" s="1"/>
  <c r="D289" i="1"/>
  <c r="E289" i="1"/>
  <c r="F289" i="1" s="1"/>
  <c r="G289" i="1"/>
  <c r="H289" i="1" s="1"/>
  <c r="I289" i="1"/>
  <c r="J289" i="1"/>
  <c r="K289" i="1"/>
  <c r="O289" i="1" s="1"/>
  <c r="P289" i="1" s="1"/>
  <c r="AW289" i="1" s="1"/>
  <c r="AX289" i="1" s="1"/>
  <c r="L289" i="1"/>
  <c r="M289" i="1" s="1"/>
  <c r="B290" i="1"/>
  <c r="C290" i="1" s="1"/>
  <c r="D290" i="1"/>
  <c r="E290" i="1"/>
  <c r="F290" i="1" s="1"/>
  <c r="AE290" i="1" s="1"/>
  <c r="G290" i="1"/>
  <c r="H290" i="1" s="1"/>
  <c r="I290" i="1"/>
  <c r="J290" i="1"/>
  <c r="K290" i="1"/>
  <c r="L290" i="1"/>
  <c r="M290" i="1" s="1"/>
  <c r="B291" i="1"/>
  <c r="C291" i="1" s="1"/>
  <c r="D291" i="1"/>
  <c r="E291" i="1"/>
  <c r="F291" i="1" s="1"/>
  <c r="G291" i="1"/>
  <c r="H291" i="1" s="1"/>
  <c r="I291" i="1"/>
  <c r="J291" i="1"/>
  <c r="K291" i="1"/>
  <c r="O291" i="1" s="1"/>
  <c r="L291" i="1"/>
  <c r="N291" i="1" s="1"/>
  <c r="B292" i="1"/>
  <c r="C292" i="1" s="1"/>
  <c r="D292" i="1"/>
  <c r="E292" i="1"/>
  <c r="F292" i="1" s="1"/>
  <c r="G292" i="1"/>
  <c r="H292" i="1" s="1"/>
  <c r="I292" i="1"/>
  <c r="J292" i="1"/>
  <c r="K292" i="1"/>
  <c r="O292" i="1" s="1"/>
  <c r="L292" i="1"/>
  <c r="M292" i="1" s="1"/>
  <c r="B293" i="1"/>
  <c r="C293" i="1" s="1"/>
  <c r="D293" i="1"/>
  <c r="E293" i="1"/>
  <c r="F293" i="1" s="1"/>
  <c r="G293" i="1"/>
  <c r="H293" i="1" s="1"/>
  <c r="I293" i="1"/>
  <c r="J293" i="1"/>
  <c r="K293" i="1"/>
  <c r="O293" i="1" s="1"/>
  <c r="P293" i="1" s="1"/>
  <c r="AW293" i="1" s="1"/>
  <c r="AX293" i="1" s="1"/>
  <c r="L293" i="1"/>
  <c r="M293" i="1" s="1"/>
  <c r="B294" i="1"/>
  <c r="C294" i="1" s="1"/>
  <c r="D294" i="1"/>
  <c r="E294" i="1"/>
  <c r="F294" i="1" s="1"/>
  <c r="G294" i="1"/>
  <c r="H294" i="1" s="1"/>
  <c r="I294" i="1"/>
  <c r="J294" i="1"/>
  <c r="K294" i="1"/>
  <c r="O294" i="1" s="1"/>
  <c r="P294" i="1" s="1"/>
  <c r="AW294" i="1" s="1"/>
  <c r="AX294" i="1" s="1"/>
  <c r="L294" i="1"/>
  <c r="B295" i="1"/>
  <c r="C295" i="1" s="1"/>
  <c r="D295" i="1"/>
  <c r="E295" i="1"/>
  <c r="F295" i="1" s="1"/>
  <c r="G295" i="1"/>
  <c r="H295" i="1" s="1"/>
  <c r="I295" i="1"/>
  <c r="J295" i="1"/>
  <c r="K295" i="1"/>
  <c r="O295" i="1" s="1"/>
  <c r="L295" i="1"/>
  <c r="M295" i="1" s="1"/>
  <c r="B296" i="1"/>
  <c r="C296" i="1" s="1"/>
  <c r="D296" i="1"/>
  <c r="E296" i="1"/>
  <c r="F296" i="1" s="1"/>
  <c r="G296" i="1"/>
  <c r="H296" i="1" s="1"/>
  <c r="I296" i="1"/>
  <c r="J296" i="1"/>
  <c r="K296" i="1"/>
  <c r="S296" i="1" s="1"/>
  <c r="L296" i="1"/>
  <c r="M296" i="1" s="1"/>
  <c r="B297" i="1"/>
  <c r="C297" i="1" s="1"/>
  <c r="D297" i="1"/>
  <c r="E297" i="1"/>
  <c r="F297" i="1" s="1"/>
  <c r="G297" i="1"/>
  <c r="H297" i="1" s="1"/>
  <c r="I297" i="1"/>
  <c r="J297" i="1"/>
  <c r="K297" i="1"/>
  <c r="L297" i="1"/>
  <c r="M297" i="1" s="1"/>
  <c r="B298" i="1"/>
  <c r="C298" i="1" s="1"/>
  <c r="D298" i="1"/>
  <c r="E298" i="1"/>
  <c r="F298" i="1" s="1"/>
  <c r="AE298" i="1" s="1"/>
  <c r="G298" i="1"/>
  <c r="H298" i="1" s="1"/>
  <c r="I298" i="1"/>
  <c r="J298" i="1"/>
  <c r="K298" i="1"/>
  <c r="L298" i="1"/>
  <c r="N298" i="1" s="1"/>
  <c r="B299" i="1"/>
  <c r="C299" i="1" s="1"/>
  <c r="AA300" i="1" s="1"/>
  <c r="D299" i="1"/>
  <c r="E299" i="1"/>
  <c r="F299" i="1" s="1"/>
  <c r="G299" i="1"/>
  <c r="H299" i="1" s="1"/>
  <c r="I299" i="1"/>
  <c r="J299" i="1"/>
  <c r="K299" i="1"/>
  <c r="S299" i="1" s="1"/>
  <c r="L299" i="1"/>
  <c r="N299" i="1" s="1"/>
  <c r="B300" i="1"/>
  <c r="C300" i="1" s="1"/>
  <c r="D300" i="1"/>
  <c r="E300" i="1"/>
  <c r="F300" i="1" s="1"/>
  <c r="G300" i="1"/>
  <c r="H300" i="1" s="1"/>
  <c r="I300" i="1"/>
  <c r="J300" i="1"/>
  <c r="K300" i="1"/>
  <c r="L300" i="1"/>
  <c r="M300" i="1" s="1"/>
  <c r="B301" i="1"/>
  <c r="C301" i="1" s="1"/>
  <c r="D301" i="1"/>
  <c r="E301" i="1"/>
  <c r="F301" i="1" s="1"/>
  <c r="G301" i="1"/>
  <c r="H301" i="1" s="1"/>
  <c r="I301" i="1"/>
  <c r="J301" i="1"/>
  <c r="K301" i="1"/>
  <c r="S301" i="1" s="1"/>
  <c r="L301" i="1"/>
  <c r="B302" i="1"/>
  <c r="C302" i="1" s="1"/>
  <c r="D302" i="1"/>
  <c r="E302" i="1"/>
  <c r="F302" i="1" s="1"/>
  <c r="G302" i="1"/>
  <c r="H302" i="1" s="1"/>
  <c r="I302" i="1"/>
  <c r="J302" i="1"/>
  <c r="K302" i="1"/>
  <c r="O302" i="1" s="1"/>
  <c r="P302" i="1" s="1"/>
  <c r="AW302" i="1" s="1"/>
  <c r="AX302" i="1" s="1"/>
  <c r="L302" i="1"/>
  <c r="M302" i="1" s="1"/>
  <c r="B303" i="1"/>
  <c r="C303" i="1" s="1"/>
  <c r="D303" i="1"/>
  <c r="E303" i="1"/>
  <c r="F303" i="1" s="1"/>
  <c r="G303" i="1"/>
  <c r="H303" i="1" s="1"/>
  <c r="I303" i="1"/>
  <c r="J303" i="1"/>
  <c r="K303" i="1"/>
  <c r="L303" i="1"/>
  <c r="B304" i="1"/>
  <c r="C304" i="1" s="1"/>
  <c r="D304" i="1"/>
  <c r="E304" i="1"/>
  <c r="F304" i="1" s="1"/>
  <c r="G304" i="1"/>
  <c r="H304" i="1" s="1"/>
  <c r="I304" i="1"/>
  <c r="J304" i="1"/>
  <c r="K304" i="1"/>
  <c r="S304" i="1" s="1"/>
  <c r="L304" i="1"/>
  <c r="N304" i="1" s="1"/>
  <c r="B305" i="1"/>
  <c r="C305" i="1" s="1"/>
  <c r="D305" i="1"/>
  <c r="E305" i="1"/>
  <c r="F305" i="1" s="1"/>
  <c r="G305" i="1"/>
  <c r="H305" i="1" s="1"/>
  <c r="I305" i="1"/>
  <c r="J305" i="1"/>
  <c r="K305" i="1"/>
  <c r="T305" i="1" s="1"/>
  <c r="L305" i="1"/>
  <c r="M305" i="1" s="1"/>
  <c r="B306" i="1"/>
  <c r="C306" i="1" s="1"/>
  <c r="D306" i="1"/>
  <c r="E306" i="1"/>
  <c r="F306" i="1" s="1"/>
  <c r="AE306" i="1" s="1"/>
  <c r="G306" i="1"/>
  <c r="H306" i="1" s="1"/>
  <c r="I306" i="1"/>
  <c r="J306" i="1"/>
  <c r="K306" i="1"/>
  <c r="L306" i="1"/>
  <c r="M306" i="1" s="1"/>
  <c r="B307" i="1"/>
  <c r="C307" i="1" s="1"/>
  <c r="D307" i="1"/>
  <c r="E307" i="1"/>
  <c r="F307" i="1" s="1"/>
  <c r="G307" i="1"/>
  <c r="H307" i="1" s="1"/>
  <c r="I307" i="1"/>
  <c r="J307" i="1"/>
  <c r="K307" i="1"/>
  <c r="L307" i="1"/>
  <c r="N307" i="1" s="1"/>
  <c r="B308" i="1"/>
  <c r="C308" i="1" s="1"/>
  <c r="D308" i="1"/>
  <c r="E308" i="1"/>
  <c r="F308" i="1" s="1"/>
  <c r="G308" i="1"/>
  <c r="H308" i="1" s="1"/>
  <c r="I308" i="1"/>
  <c r="J308" i="1"/>
  <c r="K308" i="1"/>
  <c r="S308" i="1" s="1"/>
  <c r="L308" i="1"/>
  <c r="N308" i="1" s="1"/>
  <c r="B309" i="1"/>
  <c r="C309" i="1" s="1"/>
  <c r="D309" i="1"/>
  <c r="E309" i="1"/>
  <c r="F309" i="1" s="1"/>
  <c r="G309" i="1"/>
  <c r="H309" i="1" s="1"/>
  <c r="I309" i="1"/>
  <c r="J309" i="1"/>
  <c r="K309" i="1"/>
  <c r="T309" i="1" s="1"/>
  <c r="L309" i="1"/>
  <c r="M309" i="1" s="1"/>
  <c r="B310" i="1"/>
  <c r="C310" i="1" s="1"/>
  <c r="D310" i="1"/>
  <c r="E310" i="1"/>
  <c r="F310" i="1" s="1"/>
  <c r="G310" i="1"/>
  <c r="H310" i="1" s="1"/>
  <c r="I310" i="1"/>
  <c r="J310" i="1"/>
  <c r="K310" i="1"/>
  <c r="S310" i="1" s="1"/>
  <c r="L310" i="1"/>
  <c r="M310" i="1" s="1"/>
  <c r="B311" i="1"/>
  <c r="C311" i="1" s="1"/>
  <c r="D311" i="1"/>
  <c r="E311" i="1"/>
  <c r="F311" i="1" s="1"/>
  <c r="G311" i="1"/>
  <c r="H311" i="1" s="1"/>
  <c r="I311" i="1"/>
  <c r="J311" i="1"/>
  <c r="K311" i="1"/>
  <c r="L311" i="1"/>
  <c r="M311" i="1" s="1"/>
  <c r="B312" i="1"/>
  <c r="C312" i="1" s="1"/>
  <c r="D312" i="1"/>
  <c r="E312" i="1"/>
  <c r="F312" i="1" s="1"/>
  <c r="G312" i="1"/>
  <c r="H312" i="1" s="1"/>
  <c r="I312" i="1"/>
  <c r="J312" i="1"/>
  <c r="K312" i="1"/>
  <c r="S312" i="1" s="1"/>
  <c r="L312" i="1"/>
  <c r="N312" i="1" s="1"/>
  <c r="B313" i="1"/>
  <c r="C313" i="1" s="1"/>
  <c r="D313" i="1"/>
  <c r="E313" i="1"/>
  <c r="F313" i="1" s="1"/>
  <c r="G313" i="1"/>
  <c r="H313" i="1" s="1"/>
  <c r="I313" i="1"/>
  <c r="J313" i="1"/>
  <c r="K313" i="1"/>
  <c r="T313" i="1" s="1"/>
  <c r="L313" i="1"/>
  <c r="B314" i="1"/>
  <c r="C314" i="1" s="1"/>
  <c r="D314" i="1"/>
  <c r="E314" i="1"/>
  <c r="F314" i="1" s="1"/>
  <c r="AE314" i="1" s="1"/>
  <c r="G314" i="1"/>
  <c r="H314" i="1" s="1"/>
  <c r="I314" i="1"/>
  <c r="J314" i="1"/>
  <c r="K314" i="1"/>
  <c r="O314" i="1" s="1"/>
  <c r="L314" i="1"/>
  <c r="M314" i="1" s="1"/>
  <c r="B315" i="1"/>
  <c r="C315" i="1" s="1"/>
  <c r="D315" i="1"/>
  <c r="E315" i="1"/>
  <c r="F315" i="1" s="1"/>
  <c r="G315" i="1"/>
  <c r="H315" i="1" s="1"/>
  <c r="I315" i="1"/>
  <c r="J315" i="1"/>
  <c r="K315" i="1"/>
  <c r="T315" i="1" s="1"/>
  <c r="L315" i="1"/>
  <c r="M315" i="1" s="1"/>
  <c r="B316" i="1"/>
  <c r="C316" i="1" s="1"/>
  <c r="D316" i="1"/>
  <c r="E316" i="1"/>
  <c r="F316" i="1" s="1"/>
  <c r="G316" i="1"/>
  <c r="H316" i="1" s="1"/>
  <c r="I316" i="1"/>
  <c r="J316" i="1"/>
  <c r="K316" i="1"/>
  <c r="L316" i="1"/>
  <c r="N316" i="1" s="1"/>
  <c r="B317" i="1"/>
  <c r="C317" i="1" s="1"/>
  <c r="D317" i="1"/>
  <c r="E317" i="1"/>
  <c r="F317" i="1" s="1"/>
  <c r="G317" i="1"/>
  <c r="H317" i="1" s="1"/>
  <c r="I317" i="1"/>
  <c r="J317" i="1"/>
  <c r="K317" i="1"/>
  <c r="T317" i="1" s="1"/>
  <c r="L317" i="1"/>
  <c r="N317" i="1" s="1"/>
  <c r="B318" i="1"/>
  <c r="C318" i="1" s="1"/>
  <c r="D318" i="1"/>
  <c r="E318" i="1"/>
  <c r="F318" i="1" s="1"/>
  <c r="G318" i="1"/>
  <c r="H318" i="1" s="1"/>
  <c r="I318" i="1"/>
  <c r="J318" i="1"/>
  <c r="K318" i="1"/>
  <c r="O318" i="1" s="1"/>
  <c r="L318" i="1"/>
  <c r="M318" i="1" s="1"/>
  <c r="B319" i="1"/>
  <c r="C319" i="1" s="1"/>
  <c r="D319" i="1"/>
  <c r="E319" i="1"/>
  <c r="F319" i="1" s="1"/>
  <c r="G319" i="1"/>
  <c r="H319" i="1" s="1"/>
  <c r="I319" i="1"/>
  <c r="J319" i="1"/>
  <c r="K319" i="1"/>
  <c r="L319" i="1"/>
  <c r="N319" i="1" s="1"/>
  <c r="B320" i="1"/>
  <c r="C320" i="1" s="1"/>
  <c r="D320" i="1"/>
  <c r="E320" i="1"/>
  <c r="F320" i="1" s="1"/>
  <c r="G320" i="1"/>
  <c r="H320" i="1" s="1"/>
  <c r="I320" i="1"/>
  <c r="J320" i="1"/>
  <c r="K320" i="1"/>
  <c r="S320" i="1" s="1"/>
  <c r="L320" i="1"/>
  <c r="N320" i="1" s="1"/>
  <c r="B321" i="1"/>
  <c r="C321" i="1" s="1"/>
  <c r="D321" i="1"/>
  <c r="E321" i="1"/>
  <c r="F321" i="1" s="1"/>
  <c r="G321" i="1"/>
  <c r="H321" i="1" s="1"/>
  <c r="I321" i="1"/>
  <c r="J321" i="1"/>
  <c r="K321" i="1"/>
  <c r="T321" i="1" s="1"/>
  <c r="L321" i="1"/>
  <c r="M321" i="1" s="1"/>
  <c r="B322" i="1"/>
  <c r="C322" i="1" s="1"/>
  <c r="D322" i="1"/>
  <c r="E322" i="1"/>
  <c r="F322" i="1" s="1"/>
  <c r="AE322" i="1" s="1"/>
  <c r="G322" i="1"/>
  <c r="H322" i="1" s="1"/>
  <c r="I322" i="1"/>
  <c r="J322" i="1"/>
  <c r="K322" i="1"/>
  <c r="O322" i="1" s="1"/>
  <c r="L322" i="1"/>
  <c r="M322" i="1" s="1"/>
  <c r="B323" i="1"/>
  <c r="C323" i="1" s="1"/>
  <c r="D323" i="1"/>
  <c r="E323" i="1"/>
  <c r="F323" i="1" s="1"/>
  <c r="G323" i="1"/>
  <c r="H323" i="1" s="1"/>
  <c r="I323" i="1"/>
  <c r="J323" i="1"/>
  <c r="K323" i="1"/>
  <c r="L323" i="1"/>
  <c r="M323" i="1" s="1"/>
  <c r="B324" i="1"/>
  <c r="C324" i="1" s="1"/>
  <c r="D324" i="1"/>
  <c r="E324" i="1"/>
  <c r="F324" i="1" s="1"/>
  <c r="G324" i="1"/>
  <c r="H324" i="1" s="1"/>
  <c r="I324" i="1"/>
  <c r="J324" i="1"/>
  <c r="K324" i="1"/>
  <c r="L324" i="1"/>
  <c r="N324" i="1" s="1"/>
  <c r="B325" i="1"/>
  <c r="C325" i="1" s="1"/>
  <c r="D325" i="1"/>
  <c r="E325" i="1"/>
  <c r="F325" i="1" s="1"/>
  <c r="G325" i="1"/>
  <c r="H325" i="1" s="1"/>
  <c r="I325" i="1"/>
  <c r="J325" i="1"/>
  <c r="K325" i="1"/>
  <c r="L325" i="1"/>
  <c r="N325" i="1" s="1"/>
  <c r="B326" i="1"/>
  <c r="C326" i="1" s="1"/>
  <c r="D326" i="1"/>
  <c r="E326" i="1"/>
  <c r="F326" i="1" s="1"/>
  <c r="G326" i="1"/>
  <c r="H326" i="1" s="1"/>
  <c r="I326" i="1"/>
  <c r="J326" i="1"/>
  <c r="K326" i="1"/>
  <c r="O326" i="1" s="1"/>
  <c r="L326" i="1"/>
  <c r="M326" i="1" s="1"/>
  <c r="B327" i="1"/>
  <c r="C327" i="1" s="1"/>
  <c r="D327" i="1"/>
  <c r="E327" i="1"/>
  <c r="F327" i="1" s="1"/>
  <c r="G327" i="1"/>
  <c r="H327" i="1" s="1"/>
  <c r="I327" i="1"/>
  <c r="J327" i="1"/>
  <c r="K327" i="1"/>
  <c r="T327" i="1" s="1"/>
  <c r="L327" i="1"/>
  <c r="N327" i="1" s="1"/>
  <c r="B328" i="1"/>
  <c r="C328" i="1" s="1"/>
  <c r="D328" i="1"/>
  <c r="E328" i="1"/>
  <c r="F328" i="1" s="1"/>
  <c r="G328" i="1"/>
  <c r="H328" i="1" s="1"/>
  <c r="I328" i="1"/>
  <c r="J328" i="1"/>
  <c r="K328" i="1"/>
  <c r="S328" i="1" s="1"/>
  <c r="L328" i="1"/>
  <c r="N328" i="1" s="1"/>
  <c r="B329" i="1"/>
  <c r="C329" i="1" s="1"/>
  <c r="D329" i="1"/>
  <c r="E329" i="1"/>
  <c r="F329" i="1" s="1"/>
  <c r="G329" i="1"/>
  <c r="H329" i="1" s="1"/>
  <c r="I329" i="1"/>
  <c r="J329" i="1"/>
  <c r="K329" i="1"/>
  <c r="T329" i="1" s="1"/>
  <c r="L329" i="1"/>
  <c r="N329" i="1" s="1"/>
  <c r="B330" i="1"/>
  <c r="C330" i="1" s="1"/>
  <c r="D330" i="1"/>
  <c r="E330" i="1"/>
  <c r="F330" i="1" s="1"/>
  <c r="AE330" i="1" s="1"/>
  <c r="G330" i="1"/>
  <c r="H330" i="1" s="1"/>
  <c r="I330" i="1"/>
  <c r="J330" i="1"/>
  <c r="K330" i="1"/>
  <c r="O330" i="1" s="1"/>
  <c r="L330" i="1"/>
  <c r="M330" i="1" s="1"/>
  <c r="B331" i="1"/>
  <c r="C331" i="1" s="1"/>
  <c r="D331" i="1"/>
  <c r="E331" i="1"/>
  <c r="F331" i="1" s="1"/>
  <c r="G331" i="1"/>
  <c r="H331" i="1" s="1"/>
  <c r="I331" i="1"/>
  <c r="J331" i="1"/>
  <c r="K331" i="1"/>
  <c r="L331" i="1"/>
  <c r="M331" i="1" s="1"/>
  <c r="B332" i="1"/>
  <c r="C332" i="1" s="1"/>
  <c r="D332" i="1"/>
  <c r="E332" i="1"/>
  <c r="F332" i="1" s="1"/>
  <c r="G332" i="1"/>
  <c r="H332" i="1" s="1"/>
  <c r="I332" i="1"/>
  <c r="J332" i="1"/>
  <c r="K332" i="1"/>
  <c r="S332" i="1" s="1"/>
  <c r="L332" i="1"/>
  <c r="N332" i="1" s="1"/>
  <c r="B333" i="1"/>
  <c r="C333" i="1" s="1"/>
  <c r="D333" i="1"/>
  <c r="E333" i="1"/>
  <c r="F333" i="1" s="1"/>
  <c r="G333" i="1"/>
  <c r="H333" i="1" s="1"/>
  <c r="I333" i="1"/>
  <c r="J333" i="1"/>
  <c r="K333" i="1"/>
  <c r="O333" i="1" s="1"/>
  <c r="P333" i="1" s="1"/>
  <c r="AW333" i="1" s="1"/>
  <c r="AX333" i="1" s="1"/>
  <c r="L333" i="1"/>
  <c r="N333" i="1" s="1"/>
  <c r="B334" i="1"/>
  <c r="C334" i="1" s="1"/>
  <c r="D334" i="1"/>
  <c r="E334" i="1"/>
  <c r="F334" i="1" s="1"/>
  <c r="G334" i="1"/>
  <c r="H334" i="1" s="1"/>
  <c r="I334" i="1"/>
  <c r="J334" i="1"/>
  <c r="K334" i="1"/>
  <c r="T334" i="1" s="1"/>
  <c r="L334" i="1"/>
  <c r="B335" i="1"/>
  <c r="C335" i="1" s="1"/>
  <c r="D335" i="1"/>
  <c r="E335" i="1"/>
  <c r="F335" i="1" s="1"/>
  <c r="G335" i="1"/>
  <c r="H335" i="1" s="1"/>
  <c r="I335" i="1"/>
  <c r="J335" i="1"/>
  <c r="K335" i="1"/>
  <c r="S335" i="1" s="1"/>
  <c r="L335" i="1"/>
  <c r="M335" i="1" s="1"/>
  <c r="B336" i="1"/>
  <c r="C336" i="1" s="1"/>
  <c r="D336" i="1"/>
  <c r="E336" i="1"/>
  <c r="F336" i="1" s="1"/>
  <c r="G336" i="1"/>
  <c r="H336" i="1" s="1"/>
  <c r="I336" i="1"/>
  <c r="J336" i="1"/>
  <c r="K336" i="1"/>
  <c r="S336" i="1" s="1"/>
  <c r="L336" i="1"/>
  <c r="B337" i="1"/>
  <c r="C337" i="1" s="1"/>
  <c r="D337" i="1"/>
  <c r="E337" i="1"/>
  <c r="F337" i="1" s="1"/>
  <c r="G337" i="1"/>
  <c r="H337" i="1" s="1"/>
  <c r="I337" i="1"/>
  <c r="J337" i="1"/>
  <c r="K337" i="1"/>
  <c r="L337" i="1"/>
  <c r="M337" i="1" s="1"/>
  <c r="B338" i="1"/>
  <c r="C338" i="1" s="1"/>
  <c r="D338" i="1"/>
  <c r="E338" i="1"/>
  <c r="F338" i="1" s="1"/>
  <c r="AE338" i="1" s="1"/>
  <c r="G338" i="1"/>
  <c r="H338" i="1" s="1"/>
  <c r="I338" i="1"/>
  <c r="J338" i="1"/>
  <c r="K338" i="1"/>
  <c r="S338" i="1" s="1"/>
  <c r="L338" i="1"/>
  <c r="B339" i="1"/>
  <c r="C339" i="1" s="1"/>
  <c r="D339" i="1"/>
  <c r="E339" i="1"/>
  <c r="F339" i="1" s="1"/>
  <c r="G339" i="1"/>
  <c r="H339" i="1" s="1"/>
  <c r="I339" i="1"/>
  <c r="J339" i="1"/>
  <c r="K339" i="1"/>
  <c r="L339" i="1"/>
  <c r="M339" i="1" s="1"/>
  <c r="B340" i="1"/>
  <c r="C340" i="1" s="1"/>
  <c r="D340" i="1"/>
  <c r="E340" i="1"/>
  <c r="F340" i="1" s="1"/>
  <c r="G340" i="1"/>
  <c r="H340" i="1" s="1"/>
  <c r="I340" i="1"/>
  <c r="J340" i="1"/>
  <c r="K340" i="1"/>
  <c r="O340" i="1" s="1"/>
  <c r="P340" i="1" s="1"/>
  <c r="AW340" i="1" s="1"/>
  <c r="AX340" i="1" s="1"/>
  <c r="L340" i="1"/>
  <c r="N340" i="1" s="1"/>
  <c r="B341" i="1"/>
  <c r="C341" i="1" s="1"/>
  <c r="D341" i="1"/>
  <c r="E341" i="1"/>
  <c r="F341" i="1" s="1"/>
  <c r="G341" i="1"/>
  <c r="H341" i="1" s="1"/>
  <c r="I341" i="1"/>
  <c r="J341" i="1"/>
  <c r="K341" i="1"/>
  <c r="T341" i="1" s="1"/>
  <c r="L341" i="1"/>
  <c r="N341" i="1" s="1"/>
  <c r="B342" i="1"/>
  <c r="C342" i="1" s="1"/>
  <c r="D342" i="1"/>
  <c r="E342" i="1"/>
  <c r="F342" i="1" s="1"/>
  <c r="G342" i="1"/>
  <c r="H342" i="1" s="1"/>
  <c r="I342" i="1"/>
  <c r="J342" i="1"/>
  <c r="K342" i="1"/>
  <c r="O342" i="1" s="1"/>
  <c r="L342" i="1"/>
  <c r="B343" i="1"/>
  <c r="C343" i="1" s="1"/>
  <c r="AA344" i="1" s="1"/>
  <c r="D343" i="1"/>
  <c r="E343" i="1"/>
  <c r="F343" i="1" s="1"/>
  <c r="G343" i="1"/>
  <c r="H343" i="1" s="1"/>
  <c r="I343" i="1"/>
  <c r="J343" i="1"/>
  <c r="K343" i="1"/>
  <c r="S343" i="1" s="1"/>
  <c r="L343" i="1"/>
  <c r="M343" i="1" s="1"/>
  <c r="B344" i="1"/>
  <c r="C344" i="1" s="1"/>
  <c r="D344" i="1"/>
  <c r="E344" i="1"/>
  <c r="F344" i="1" s="1"/>
  <c r="G344" i="1"/>
  <c r="H344" i="1" s="1"/>
  <c r="I344" i="1"/>
  <c r="J344" i="1"/>
  <c r="K344" i="1"/>
  <c r="O344" i="1" s="1"/>
  <c r="L344" i="1"/>
  <c r="N344" i="1" s="1"/>
  <c r="B345" i="1"/>
  <c r="C345" i="1" s="1"/>
  <c r="D345" i="1"/>
  <c r="E345" i="1"/>
  <c r="F345" i="1" s="1"/>
  <c r="G345" i="1"/>
  <c r="H345" i="1" s="1"/>
  <c r="I345" i="1"/>
  <c r="J345" i="1"/>
  <c r="K345" i="1"/>
  <c r="T345" i="1" s="1"/>
  <c r="L345" i="1"/>
  <c r="N345" i="1" s="1"/>
  <c r="B346" i="1"/>
  <c r="C346" i="1" s="1"/>
  <c r="D346" i="1"/>
  <c r="E346" i="1"/>
  <c r="F346" i="1" s="1"/>
  <c r="AE346" i="1" s="1"/>
  <c r="G346" i="1"/>
  <c r="H346" i="1" s="1"/>
  <c r="I346" i="1"/>
  <c r="J346" i="1"/>
  <c r="K346" i="1"/>
  <c r="L346" i="1"/>
  <c r="B347" i="1"/>
  <c r="C347" i="1" s="1"/>
  <c r="D347" i="1"/>
  <c r="E347" i="1"/>
  <c r="F347" i="1" s="1"/>
  <c r="G347" i="1"/>
  <c r="H347" i="1" s="1"/>
  <c r="I347" i="1"/>
  <c r="J347" i="1"/>
  <c r="K347" i="1"/>
  <c r="L347" i="1"/>
  <c r="M347" i="1" s="1"/>
  <c r="B348" i="1"/>
  <c r="C348" i="1" s="1"/>
  <c r="D348" i="1"/>
  <c r="E348" i="1"/>
  <c r="F348" i="1" s="1"/>
  <c r="G348" i="1"/>
  <c r="H348" i="1" s="1"/>
  <c r="I348" i="1"/>
  <c r="J348" i="1"/>
  <c r="K348" i="1"/>
  <c r="L348" i="1"/>
  <c r="N348" i="1" s="1"/>
  <c r="B349" i="1"/>
  <c r="C349" i="1" s="1"/>
  <c r="D349" i="1"/>
  <c r="E349" i="1"/>
  <c r="F349" i="1" s="1"/>
  <c r="G349" i="1"/>
  <c r="H349" i="1" s="1"/>
  <c r="I349" i="1"/>
  <c r="J349" i="1"/>
  <c r="K349" i="1"/>
  <c r="T349" i="1" s="1"/>
  <c r="L349" i="1"/>
  <c r="N349" i="1" s="1"/>
  <c r="B350" i="1"/>
  <c r="C350" i="1" s="1"/>
  <c r="D350" i="1"/>
  <c r="E350" i="1"/>
  <c r="F350" i="1" s="1"/>
  <c r="G350" i="1"/>
  <c r="H350" i="1" s="1"/>
  <c r="I350" i="1"/>
  <c r="J350" i="1"/>
  <c r="K350" i="1"/>
  <c r="L350" i="1"/>
  <c r="B351" i="1"/>
  <c r="C351" i="1" s="1"/>
  <c r="AA352" i="1" s="1"/>
  <c r="D351" i="1"/>
  <c r="E351" i="1"/>
  <c r="F351" i="1" s="1"/>
  <c r="G351" i="1"/>
  <c r="H351" i="1" s="1"/>
  <c r="I351" i="1"/>
  <c r="J351" i="1"/>
  <c r="K351" i="1"/>
  <c r="S351" i="1" s="1"/>
  <c r="L351" i="1"/>
  <c r="M351" i="1" s="1"/>
  <c r="B352" i="1"/>
  <c r="C352" i="1" s="1"/>
  <c r="D352" i="1"/>
  <c r="E352" i="1"/>
  <c r="F352" i="1" s="1"/>
  <c r="G352" i="1"/>
  <c r="H352" i="1" s="1"/>
  <c r="I352" i="1"/>
  <c r="J352" i="1"/>
  <c r="K352" i="1"/>
  <c r="O352" i="1" s="1"/>
  <c r="L352" i="1"/>
  <c r="N352" i="1" s="1"/>
  <c r="B353" i="1"/>
  <c r="C353" i="1" s="1"/>
  <c r="D353" i="1"/>
  <c r="E353" i="1"/>
  <c r="F353" i="1" s="1"/>
  <c r="G353" i="1"/>
  <c r="H353" i="1" s="1"/>
  <c r="I353" i="1"/>
  <c r="J353" i="1"/>
  <c r="K353" i="1"/>
  <c r="T353" i="1" s="1"/>
  <c r="L353" i="1"/>
  <c r="N353" i="1" s="1"/>
  <c r="B354" i="1"/>
  <c r="C354" i="1" s="1"/>
  <c r="D354" i="1"/>
  <c r="E354" i="1"/>
  <c r="F354" i="1" s="1"/>
  <c r="AE354" i="1" s="1"/>
  <c r="G354" i="1"/>
  <c r="H354" i="1" s="1"/>
  <c r="I354" i="1"/>
  <c r="J354" i="1"/>
  <c r="K354" i="1"/>
  <c r="L354" i="1"/>
  <c r="B355" i="1"/>
  <c r="C355" i="1" s="1"/>
  <c r="D355" i="1"/>
  <c r="E355" i="1"/>
  <c r="F355" i="1" s="1"/>
  <c r="G355" i="1"/>
  <c r="H355" i="1" s="1"/>
  <c r="I355" i="1"/>
  <c r="J355" i="1"/>
  <c r="K355" i="1"/>
  <c r="L355" i="1"/>
  <c r="N355" i="1" s="1"/>
  <c r="B356" i="1"/>
  <c r="C356" i="1" s="1"/>
  <c r="D356" i="1"/>
  <c r="E356" i="1"/>
  <c r="F356" i="1" s="1"/>
  <c r="G356" i="1"/>
  <c r="H356" i="1" s="1"/>
  <c r="I356" i="1"/>
  <c r="J356" i="1"/>
  <c r="K356" i="1"/>
  <c r="L356" i="1"/>
  <c r="N356" i="1" s="1"/>
  <c r="B357" i="1"/>
  <c r="C357" i="1" s="1"/>
  <c r="D357" i="1"/>
  <c r="E357" i="1"/>
  <c r="F357" i="1" s="1"/>
  <c r="G357" i="1"/>
  <c r="H357" i="1" s="1"/>
  <c r="I357" i="1"/>
  <c r="J357" i="1"/>
  <c r="K357" i="1"/>
  <c r="T357" i="1" s="1"/>
  <c r="L357" i="1"/>
  <c r="N357" i="1" s="1"/>
  <c r="B358" i="1"/>
  <c r="C358" i="1" s="1"/>
  <c r="D358" i="1"/>
  <c r="E358" i="1"/>
  <c r="F358" i="1" s="1"/>
  <c r="G358" i="1"/>
  <c r="H358" i="1" s="1"/>
  <c r="I358" i="1"/>
  <c r="J358" i="1"/>
  <c r="K358" i="1"/>
  <c r="L358" i="1"/>
  <c r="B359" i="1"/>
  <c r="C359" i="1" s="1"/>
  <c r="AA360" i="1" s="1"/>
  <c r="D359" i="1"/>
  <c r="E359" i="1"/>
  <c r="F359" i="1" s="1"/>
  <c r="G359" i="1"/>
  <c r="H359" i="1" s="1"/>
  <c r="I359" i="1"/>
  <c r="J359" i="1"/>
  <c r="K359" i="1"/>
  <c r="S359" i="1" s="1"/>
  <c r="L359" i="1"/>
  <c r="N359" i="1" s="1"/>
  <c r="B360" i="1"/>
  <c r="C360" i="1" s="1"/>
  <c r="D360" i="1"/>
  <c r="E360" i="1"/>
  <c r="F360" i="1" s="1"/>
  <c r="G360" i="1"/>
  <c r="H360" i="1" s="1"/>
  <c r="I360" i="1"/>
  <c r="J360" i="1"/>
  <c r="K360" i="1"/>
  <c r="L360" i="1"/>
  <c r="N360" i="1" s="1"/>
  <c r="B361" i="1"/>
  <c r="C361" i="1" s="1"/>
  <c r="D361" i="1"/>
  <c r="E361" i="1"/>
  <c r="F361" i="1" s="1"/>
  <c r="G361" i="1"/>
  <c r="H361" i="1" s="1"/>
  <c r="I361" i="1"/>
  <c r="J361" i="1"/>
  <c r="K361" i="1"/>
  <c r="T361" i="1" s="1"/>
  <c r="L361" i="1"/>
  <c r="N361" i="1" s="1"/>
  <c r="B362" i="1"/>
  <c r="C362" i="1" s="1"/>
  <c r="D362" i="1"/>
  <c r="E362" i="1"/>
  <c r="F362" i="1" s="1"/>
  <c r="AE362" i="1" s="1"/>
  <c r="G362" i="1"/>
  <c r="H362" i="1" s="1"/>
  <c r="I362" i="1"/>
  <c r="J362" i="1"/>
  <c r="K362" i="1"/>
  <c r="L362" i="1"/>
  <c r="B363" i="1"/>
  <c r="C363" i="1" s="1"/>
  <c r="AA364" i="1" s="1"/>
  <c r="D363" i="1"/>
  <c r="E363" i="1"/>
  <c r="F363" i="1" s="1"/>
  <c r="G363" i="1"/>
  <c r="H363" i="1" s="1"/>
  <c r="I363" i="1"/>
  <c r="J363" i="1"/>
  <c r="K363" i="1"/>
  <c r="L363" i="1"/>
  <c r="N363" i="1" s="1"/>
  <c r="B364" i="1"/>
  <c r="C364" i="1" s="1"/>
  <c r="D364" i="1"/>
  <c r="E364" i="1"/>
  <c r="F364" i="1" s="1"/>
  <c r="G364" i="1"/>
  <c r="H364" i="1" s="1"/>
  <c r="I364" i="1"/>
  <c r="J364" i="1"/>
  <c r="K364" i="1"/>
  <c r="T364" i="1" s="1"/>
  <c r="L364" i="1"/>
  <c r="N364" i="1" s="1"/>
  <c r="B365" i="1"/>
  <c r="C365" i="1" s="1"/>
  <c r="D365" i="1"/>
  <c r="E365" i="1"/>
  <c r="F365" i="1" s="1"/>
  <c r="G365" i="1"/>
  <c r="H365" i="1" s="1"/>
  <c r="I365" i="1"/>
  <c r="J365" i="1"/>
  <c r="K365" i="1"/>
  <c r="T365" i="1" s="1"/>
  <c r="L365" i="1"/>
  <c r="M365" i="1" s="1"/>
  <c r="B366" i="1"/>
  <c r="C366" i="1" s="1"/>
  <c r="D366" i="1"/>
  <c r="E366" i="1"/>
  <c r="F366" i="1" s="1"/>
  <c r="G366" i="1"/>
  <c r="H366" i="1" s="1"/>
  <c r="I366" i="1"/>
  <c r="J366" i="1"/>
  <c r="K366" i="1"/>
  <c r="O366" i="1" s="1"/>
  <c r="L366" i="1"/>
  <c r="B367" i="1"/>
  <c r="C367" i="1" s="1"/>
  <c r="AA368" i="1" s="1"/>
  <c r="D367" i="1"/>
  <c r="E367" i="1"/>
  <c r="F367" i="1" s="1"/>
  <c r="G367" i="1"/>
  <c r="H367" i="1" s="1"/>
  <c r="I367" i="1"/>
  <c r="J367" i="1"/>
  <c r="K367" i="1"/>
  <c r="S367" i="1" s="1"/>
  <c r="L367" i="1"/>
  <c r="N367" i="1" s="1"/>
  <c r="B368" i="1"/>
  <c r="C368" i="1" s="1"/>
  <c r="D368" i="1"/>
  <c r="E368" i="1"/>
  <c r="F368" i="1" s="1"/>
  <c r="G368" i="1"/>
  <c r="H368" i="1" s="1"/>
  <c r="I368" i="1"/>
  <c r="J368" i="1"/>
  <c r="K368" i="1"/>
  <c r="T368" i="1" s="1"/>
  <c r="L368" i="1"/>
  <c r="N368" i="1" s="1"/>
  <c r="B369" i="1"/>
  <c r="C369" i="1" s="1"/>
  <c r="D369" i="1"/>
  <c r="E369" i="1"/>
  <c r="F369" i="1" s="1"/>
  <c r="G369" i="1"/>
  <c r="H369" i="1" s="1"/>
  <c r="I369" i="1"/>
  <c r="J369" i="1"/>
  <c r="K369" i="1"/>
  <c r="O369" i="1" s="1"/>
  <c r="P369" i="1" s="1"/>
  <c r="AW369" i="1" s="1"/>
  <c r="AX369" i="1" s="1"/>
  <c r="L369" i="1"/>
  <c r="M369" i="1" s="1"/>
  <c r="B370" i="1"/>
  <c r="C370" i="1" s="1"/>
  <c r="D370" i="1"/>
  <c r="E370" i="1"/>
  <c r="F370" i="1" s="1"/>
  <c r="AE370" i="1" s="1"/>
  <c r="G370" i="1"/>
  <c r="H370" i="1" s="1"/>
  <c r="I370" i="1"/>
  <c r="J370" i="1"/>
  <c r="K370" i="1"/>
  <c r="T370" i="1" s="1"/>
  <c r="L370" i="1"/>
  <c r="B371" i="1"/>
  <c r="C371" i="1" s="1"/>
  <c r="D371" i="1"/>
  <c r="E371" i="1"/>
  <c r="F371" i="1" s="1"/>
  <c r="G371" i="1"/>
  <c r="H371" i="1" s="1"/>
  <c r="I371" i="1"/>
  <c r="J371" i="1"/>
  <c r="K371" i="1"/>
  <c r="L371" i="1"/>
  <c r="M371" i="1" s="1"/>
  <c r="B372" i="1"/>
  <c r="C372" i="1" s="1"/>
  <c r="D372" i="1"/>
  <c r="E372" i="1"/>
  <c r="F372" i="1" s="1"/>
  <c r="G372" i="1"/>
  <c r="H372" i="1" s="1"/>
  <c r="I372" i="1"/>
  <c r="J372" i="1"/>
  <c r="K372" i="1"/>
  <c r="L372" i="1"/>
  <c r="B373" i="1"/>
  <c r="C373" i="1" s="1"/>
  <c r="D373" i="1"/>
  <c r="E373" i="1"/>
  <c r="F373" i="1" s="1"/>
  <c r="G373" i="1"/>
  <c r="H373" i="1" s="1"/>
  <c r="I373" i="1"/>
  <c r="J373" i="1"/>
  <c r="K373" i="1"/>
  <c r="T373" i="1" s="1"/>
  <c r="L373" i="1"/>
  <c r="B374" i="1"/>
  <c r="C374" i="1" s="1"/>
  <c r="D374" i="1"/>
  <c r="E374" i="1"/>
  <c r="F374" i="1" s="1"/>
  <c r="G374" i="1"/>
  <c r="H374" i="1" s="1"/>
  <c r="I374" i="1"/>
  <c r="J374" i="1"/>
  <c r="K374" i="1"/>
  <c r="T374" i="1" s="1"/>
  <c r="L374" i="1"/>
  <c r="N374" i="1" s="1"/>
  <c r="B375" i="1"/>
  <c r="C375" i="1" s="1"/>
  <c r="AA376" i="1" s="1"/>
  <c r="D375" i="1"/>
  <c r="E375" i="1"/>
  <c r="F375" i="1" s="1"/>
  <c r="G375" i="1"/>
  <c r="H375" i="1" s="1"/>
  <c r="I375" i="1"/>
  <c r="J375" i="1"/>
  <c r="K375" i="1"/>
  <c r="T375" i="1" s="1"/>
  <c r="L375" i="1"/>
  <c r="M375" i="1" s="1"/>
  <c r="B376" i="1"/>
  <c r="C376" i="1" s="1"/>
  <c r="D376" i="1"/>
  <c r="E376" i="1"/>
  <c r="F376" i="1" s="1"/>
  <c r="G376" i="1"/>
  <c r="H376" i="1" s="1"/>
  <c r="I376" i="1"/>
  <c r="J376" i="1"/>
  <c r="K376" i="1"/>
  <c r="L376" i="1"/>
  <c r="N376" i="1" s="1"/>
  <c r="B377" i="1"/>
  <c r="C377" i="1" s="1"/>
  <c r="D377" i="1"/>
  <c r="E377" i="1"/>
  <c r="F377" i="1" s="1"/>
  <c r="G377" i="1"/>
  <c r="H377" i="1" s="1"/>
  <c r="I377" i="1"/>
  <c r="J377" i="1"/>
  <c r="K377" i="1"/>
  <c r="L377" i="1"/>
  <c r="M377" i="1" s="1"/>
  <c r="B378" i="1"/>
  <c r="C378" i="1" s="1"/>
  <c r="Z378" i="1" s="1"/>
  <c r="D378" i="1"/>
  <c r="E378" i="1"/>
  <c r="F378" i="1" s="1"/>
  <c r="AE378" i="1" s="1"/>
  <c r="G378" i="1"/>
  <c r="H378" i="1" s="1"/>
  <c r="I378" i="1"/>
  <c r="J378" i="1"/>
  <c r="K378" i="1"/>
  <c r="L378" i="1"/>
  <c r="N378" i="1" s="1"/>
  <c r="B379" i="1"/>
  <c r="C379" i="1" s="1"/>
  <c r="D379" i="1"/>
  <c r="E379" i="1"/>
  <c r="F379" i="1" s="1"/>
  <c r="G379" i="1"/>
  <c r="H379" i="1" s="1"/>
  <c r="I379" i="1"/>
  <c r="J379" i="1"/>
  <c r="K379" i="1"/>
  <c r="S379" i="1" s="1"/>
  <c r="L379" i="1"/>
  <c r="M379" i="1" s="1"/>
  <c r="B380" i="1"/>
  <c r="C380" i="1" s="1"/>
  <c r="D380" i="1"/>
  <c r="E380" i="1"/>
  <c r="F380" i="1" s="1"/>
  <c r="G380" i="1"/>
  <c r="H380" i="1" s="1"/>
  <c r="I380" i="1"/>
  <c r="J380" i="1"/>
  <c r="K380" i="1"/>
  <c r="O380" i="1" s="1"/>
  <c r="L380" i="1"/>
  <c r="N380" i="1" s="1"/>
  <c r="B381" i="1"/>
  <c r="C381" i="1" s="1"/>
  <c r="D381" i="1"/>
  <c r="E381" i="1"/>
  <c r="F381" i="1" s="1"/>
  <c r="G381" i="1"/>
  <c r="H381" i="1" s="1"/>
  <c r="I381" i="1"/>
  <c r="J381" i="1"/>
  <c r="K381" i="1"/>
  <c r="S381" i="1" s="1"/>
  <c r="L381" i="1"/>
  <c r="N381" i="1" s="1"/>
  <c r="B382" i="1"/>
  <c r="C382" i="1" s="1"/>
  <c r="D382" i="1"/>
  <c r="E382" i="1"/>
  <c r="F382" i="1" s="1"/>
  <c r="G382" i="1"/>
  <c r="H382" i="1" s="1"/>
  <c r="I382" i="1"/>
  <c r="J382" i="1"/>
  <c r="K382" i="1"/>
  <c r="L382" i="1"/>
  <c r="M382" i="1" s="1"/>
  <c r="B383" i="1"/>
  <c r="C383" i="1" s="1"/>
  <c r="AA384" i="1" s="1"/>
  <c r="D383" i="1"/>
  <c r="E383" i="1"/>
  <c r="F383" i="1" s="1"/>
  <c r="G383" i="1"/>
  <c r="H383" i="1" s="1"/>
  <c r="I383" i="1"/>
  <c r="J383" i="1"/>
  <c r="K383" i="1"/>
  <c r="O383" i="1" s="1"/>
  <c r="L383" i="1"/>
  <c r="B384" i="1"/>
  <c r="C384" i="1" s="1"/>
  <c r="D384" i="1"/>
  <c r="E384" i="1"/>
  <c r="F384" i="1" s="1"/>
  <c r="G384" i="1"/>
  <c r="H384" i="1" s="1"/>
  <c r="I384" i="1"/>
  <c r="J384" i="1"/>
  <c r="K384" i="1"/>
  <c r="L384" i="1"/>
  <c r="M384" i="1" s="1"/>
  <c r="B385" i="1"/>
  <c r="C385" i="1" s="1"/>
  <c r="D385" i="1"/>
  <c r="E385" i="1"/>
  <c r="F385" i="1" s="1"/>
  <c r="G385" i="1"/>
  <c r="H385" i="1" s="1"/>
  <c r="I385" i="1"/>
  <c r="J385" i="1"/>
  <c r="K385" i="1"/>
  <c r="O385" i="1" s="1"/>
  <c r="P385" i="1" s="1"/>
  <c r="AW385" i="1" s="1"/>
  <c r="AX385" i="1" s="1"/>
  <c r="L385" i="1"/>
  <c r="N385" i="1" s="1"/>
  <c r="B386" i="1"/>
  <c r="C386" i="1" s="1"/>
  <c r="Z386" i="1" s="1"/>
  <c r="D386" i="1"/>
  <c r="E386" i="1"/>
  <c r="F386" i="1" s="1"/>
  <c r="AE386" i="1" s="1"/>
  <c r="G386" i="1"/>
  <c r="H386" i="1" s="1"/>
  <c r="I386" i="1"/>
  <c r="J386" i="1"/>
  <c r="K386" i="1"/>
  <c r="S386" i="1" s="1"/>
  <c r="L386" i="1"/>
  <c r="M386" i="1" s="1"/>
  <c r="B387" i="1"/>
  <c r="C387" i="1" s="1"/>
  <c r="D387" i="1"/>
  <c r="E387" i="1"/>
  <c r="F387" i="1" s="1"/>
  <c r="G387" i="1"/>
  <c r="H387" i="1" s="1"/>
  <c r="I387" i="1"/>
  <c r="J387" i="1"/>
  <c r="K387" i="1"/>
  <c r="O387" i="1" s="1"/>
  <c r="P387" i="1" s="1"/>
  <c r="AW387" i="1" s="1"/>
  <c r="AX387" i="1" s="1"/>
  <c r="L387" i="1"/>
  <c r="B388" i="1"/>
  <c r="C388" i="1" s="1"/>
  <c r="D388" i="1"/>
  <c r="E388" i="1"/>
  <c r="F388" i="1" s="1"/>
  <c r="G388" i="1"/>
  <c r="H388" i="1" s="1"/>
  <c r="I388" i="1"/>
  <c r="J388" i="1"/>
  <c r="K388" i="1"/>
  <c r="S388" i="1" s="1"/>
  <c r="L388" i="1"/>
  <c r="M388" i="1" s="1"/>
  <c r="B389" i="1"/>
  <c r="C389" i="1" s="1"/>
  <c r="D389" i="1"/>
  <c r="E389" i="1"/>
  <c r="F389" i="1" s="1"/>
  <c r="G389" i="1"/>
  <c r="H389" i="1" s="1"/>
  <c r="I389" i="1"/>
  <c r="J389" i="1"/>
  <c r="K389" i="1"/>
  <c r="T389" i="1" s="1"/>
  <c r="L389" i="1"/>
  <c r="N389" i="1" s="1"/>
  <c r="B390" i="1"/>
  <c r="C390" i="1" s="1"/>
  <c r="D390" i="1"/>
  <c r="E390" i="1"/>
  <c r="F390" i="1" s="1"/>
  <c r="G390" i="1"/>
  <c r="H390" i="1" s="1"/>
  <c r="I390" i="1"/>
  <c r="J390" i="1"/>
  <c r="K390" i="1"/>
  <c r="S390" i="1" s="1"/>
  <c r="L390" i="1"/>
  <c r="M390" i="1" s="1"/>
  <c r="B391" i="1"/>
  <c r="C391" i="1" s="1"/>
  <c r="AA392" i="1" s="1"/>
  <c r="D391" i="1"/>
  <c r="E391" i="1"/>
  <c r="F391" i="1" s="1"/>
  <c r="G391" i="1"/>
  <c r="H391" i="1" s="1"/>
  <c r="I391" i="1"/>
  <c r="J391" i="1"/>
  <c r="K391" i="1"/>
  <c r="L391" i="1"/>
  <c r="B392" i="1"/>
  <c r="C392" i="1" s="1"/>
  <c r="D392" i="1"/>
  <c r="E392" i="1"/>
  <c r="F392" i="1" s="1"/>
  <c r="G392" i="1"/>
  <c r="H392" i="1" s="1"/>
  <c r="I392" i="1"/>
  <c r="J392" i="1"/>
  <c r="K392" i="1"/>
  <c r="L392" i="1"/>
  <c r="M392" i="1" s="1"/>
  <c r="B393" i="1"/>
  <c r="C393" i="1" s="1"/>
  <c r="D393" i="1"/>
  <c r="E393" i="1"/>
  <c r="F393" i="1" s="1"/>
  <c r="G393" i="1"/>
  <c r="H393" i="1" s="1"/>
  <c r="I393" i="1"/>
  <c r="J393" i="1"/>
  <c r="K393" i="1"/>
  <c r="O393" i="1" s="1"/>
  <c r="P393" i="1" s="1"/>
  <c r="AW393" i="1" s="1"/>
  <c r="AX393" i="1" s="1"/>
  <c r="L393" i="1"/>
  <c r="N393" i="1" s="1"/>
  <c r="B394" i="1"/>
  <c r="C394" i="1" s="1"/>
  <c r="Z394" i="1" s="1"/>
  <c r="D394" i="1"/>
  <c r="E394" i="1"/>
  <c r="F394" i="1" s="1"/>
  <c r="AE394" i="1" s="1"/>
  <c r="G394" i="1"/>
  <c r="H394" i="1" s="1"/>
  <c r="I394" i="1"/>
  <c r="J394" i="1"/>
  <c r="K394" i="1"/>
  <c r="T394" i="1" s="1"/>
  <c r="L394" i="1"/>
  <c r="M394" i="1" s="1"/>
  <c r="B395" i="1"/>
  <c r="C395" i="1" s="1"/>
  <c r="D395" i="1"/>
  <c r="E395" i="1"/>
  <c r="F395" i="1" s="1"/>
  <c r="G395" i="1"/>
  <c r="H395" i="1" s="1"/>
  <c r="I395" i="1"/>
  <c r="J395" i="1"/>
  <c r="K395" i="1"/>
  <c r="O395" i="1" s="1"/>
  <c r="P395" i="1" s="1"/>
  <c r="AW395" i="1" s="1"/>
  <c r="AX395" i="1" s="1"/>
  <c r="L395" i="1"/>
  <c r="B396" i="1"/>
  <c r="C396" i="1" s="1"/>
  <c r="D396" i="1"/>
  <c r="E396" i="1"/>
  <c r="F396" i="1" s="1"/>
  <c r="G396" i="1"/>
  <c r="H396" i="1" s="1"/>
  <c r="I396" i="1"/>
  <c r="J396" i="1"/>
  <c r="K396" i="1"/>
  <c r="L396" i="1"/>
  <c r="M396" i="1" s="1"/>
  <c r="B397" i="1"/>
  <c r="C397" i="1" s="1"/>
  <c r="D397" i="1"/>
  <c r="E397" i="1"/>
  <c r="F397" i="1" s="1"/>
  <c r="G397" i="1"/>
  <c r="H397" i="1" s="1"/>
  <c r="I397" i="1"/>
  <c r="J397" i="1"/>
  <c r="K397" i="1"/>
  <c r="S397" i="1" s="1"/>
  <c r="L397" i="1"/>
  <c r="B398" i="1"/>
  <c r="C398" i="1" s="1"/>
  <c r="D398" i="1"/>
  <c r="E398" i="1"/>
  <c r="F398" i="1" s="1"/>
  <c r="G398" i="1"/>
  <c r="H398" i="1" s="1"/>
  <c r="I398" i="1"/>
  <c r="J398" i="1"/>
  <c r="K398" i="1"/>
  <c r="T398" i="1" s="1"/>
  <c r="L398" i="1"/>
  <c r="M398" i="1" s="1"/>
  <c r="B399" i="1"/>
  <c r="C399" i="1" s="1"/>
  <c r="AA400" i="1" s="1"/>
  <c r="D399" i="1"/>
  <c r="E399" i="1"/>
  <c r="F399" i="1" s="1"/>
  <c r="G399" i="1"/>
  <c r="H399" i="1" s="1"/>
  <c r="I399" i="1"/>
  <c r="J399" i="1"/>
  <c r="K399" i="1"/>
  <c r="L399" i="1"/>
  <c r="B400" i="1"/>
  <c r="C400" i="1" s="1"/>
  <c r="D400" i="1"/>
  <c r="E400" i="1"/>
  <c r="F400" i="1" s="1"/>
  <c r="G400" i="1"/>
  <c r="H400" i="1" s="1"/>
  <c r="I400" i="1"/>
  <c r="J400" i="1"/>
  <c r="K400" i="1"/>
  <c r="S400" i="1" s="1"/>
  <c r="L400" i="1"/>
  <c r="B401" i="1"/>
  <c r="C401" i="1" s="1"/>
  <c r="D401" i="1"/>
  <c r="E401" i="1"/>
  <c r="F401" i="1" s="1"/>
  <c r="G401" i="1"/>
  <c r="H401" i="1" s="1"/>
  <c r="I401" i="1"/>
  <c r="J401" i="1"/>
  <c r="K401" i="1"/>
  <c r="S401" i="1" s="1"/>
  <c r="L401" i="1"/>
  <c r="N401" i="1" s="1"/>
  <c r="B402" i="1"/>
  <c r="C402" i="1" s="1"/>
  <c r="Z402" i="1" s="1"/>
  <c r="D402" i="1"/>
  <c r="E402" i="1"/>
  <c r="F402" i="1" s="1"/>
  <c r="AE402" i="1" s="1"/>
  <c r="G402" i="1"/>
  <c r="H402" i="1" s="1"/>
  <c r="I402" i="1"/>
  <c r="J402" i="1"/>
  <c r="K402" i="1"/>
  <c r="O402" i="1" s="1"/>
  <c r="L402" i="1"/>
  <c r="M402" i="1" s="1"/>
  <c r="B403" i="1"/>
  <c r="C403" i="1" s="1"/>
  <c r="D403" i="1"/>
  <c r="E403" i="1"/>
  <c r="F403" i="1" s="1"/>
  <c r="G403" i="1"/>
  <c r="H403" i="1" s="1"/>
  <c r="I403" i="1"/>
  <c r="J403" i="1"/>
  <c r="K403" i="1"/>
  <c r="O403" i="1" s="1"/>
  <c r="P403" i="1" s="1"/>
  <c r="AW403" i="1" s="1"/>
  <c r="AX403" i="1" s="1"/>
  <c r="L403" i="1"/>
  <c r="B404" i="1"/>
  <c r="C404" i="1" s="1"/>
  <c r="D404" i="1"/>
  <c r="E404" i="1"/>
  <c r="F404" i="1" s="1"/>
  <c r="G404" i="1"/>
  <c r="H404" i="1" s="1"/>
  <c r="I404" i="1"/>
  <c r="J404" i="1"/>
  <c r="K404" i="1"/>
  <c r="S404" i="1" s="1"/>
  <c r="L404" i="1"/>
  <c r="N404" i="1" s="1"/>
  <c r="B405" i="1"/>
  <c r="C405" i="1" s="1"/>
  <c r="D405" i="1"/>
  <c r="E405" i="1"/>
  <c r="F405" i="1" s="1"/>
  <c r="G405" i="1"/>
  <c r="H405" i="1" s="1"/>
  <c r="I405" i="1"/>
  <c r="J405" i="1"/>
  <c r="K405" i="1"/>
  <c r="O405" i="1" s="1"/>
  <c r="P405" i="1" s="1"/>
  <c r="AW405" i="1" s="1"/>
  <c r="AX405" i="1" s="1"/>
  <c r="L405" i="1"/>
  <c r="N405" i="1" s="1"/>
  <c r="B406" i="1"/>
  <c r="C406" i="1" s="1"/>
  <c r="D406" i="1"/>
  <c r="E406" i="1"/>
  <c r="F406" i="1" s="1"/>
  <c r="G406" i="1"/>
  <c r="H406" i="1" s="1"/>
  <c r="I406" i="1"/>
  <c r="J406" i="1"/>
  <c r="K406" i="1"/>
  <c r="S406" i="1" s="1"/>
  <c r="L406" i="1"/>
  <c r="M406" i="1" s="1"/>
  <c r="B407" i="1"/>
  <c r="C407" i="1" s="1"/>
  <c r="AA408" i="1" s="1"/>
  <c r="D407" i="1"/>
  <c r="E407" i="1"/>
  <c r="F407" i="1" s="1"/>
  <c r="G407" i="1"/>
  <c r="H407" i="1" s="1"/>
  <c r="I407" i="1"/>
  <c r="J407" i="1"/>
  <c r="K407" i="1"/>
  <c r="O407" i="1" s="1"/>
  <c r="L407" i="1"/>
  <c r="B408" i="1"/>
  <c r="C408" i="1" s="1"/>
  <c r="D408" i="1"/>
  <c r="E408" i="1"/>
  <c r="F408" i="1" s="1"/>
  <c r="G408" i="1"/>
  <c r="H408" i="1" s="1"/>
  <c r="I408" i="1"/>
  <c r="J408" i="1"/>
  <c r="K408" i="1"/>
  <c r="S408" i="1" s="1"/>
  <c r="L408" i="1"/>
  <c r="N408" i="1" s="1"/>
  <c r="B409" i="1"/>
  <c r="C409" i="1" s="1"/>
  <c r="D409" i="1"/>
  <c r="E409" i="1"/>
  <c r="F409" i="1" s="1"/>
  <c r="G409" i="1"/>
  <c r="H409" i="1" s="1"/>
  <c r="I409" i="1"/>
  <c r="J409" i="1"/>
  <c r="K409" i="1"/>
  <c r="T409" i="1" s="1"/>
  <c r="L409" i="1"/>
  <c r="N409" i="1" s="1"/>
  <c r="B410" i="1"/>
  <c r="C410" i="1" s="1"/>
  <c r="Z410" i="1" s="1"/>
  <c r="D410" i="1"/>
  <c r="E410" i="1"/>
  <c r="F410" i="1" s="1"/>
  <c r="AE410" i="1" s="1"/>
  <c r="G410" i="1"/>
  <c r="H410" i="1" s="1"/>
  <c r="I410" i="1"/>
  <c r="J410" i="1"/>
  <c r="K410" i="1"/>
  <c r="S410" i="1" s="1"/>
  <c r="L410" i="1"/>
  <c r="B411" i="1"/>
  <c r="C411" i="1" s="1"/>
  <c r="D411" i="1"/>
  <c r="E411" i="1"/>
  <c r="F411" i="1" s="1"/>
  <c r="G411" i="1"/>
  <c r="H411" i="1" s="1"/>
  <c r="I411" i="1"/>
  <c r="J411" i="1"/>
  <c r="K411" i="1"/>
  <c r="T411" i="1" s="1"/>
  <c r="L411" i="1"/>
  <c r="B412" i="1"/>
  <c r="C412" i="1" s="1"/>
  <c r="D412" i="1"/>
  <c r="E412" i="1"/>
  <c r="F412" i="1" s="1"/>
  <c r="G412" i="1"/>
  <c r="H412" i="1" s="1"/>
  <c r="I412" i="1"/>
  <c r="J412" i="1"/>
  <c r="K412" i="1"/>
  <c r="L412" i="1"/>
  <c r="N412" i="1" s="1"/>
  <c r="B413" i="1"/>
  <c r="C413" i="1" s="1"/>
  <c r="D413" i="1"/>
  <c r="E413" i="1"/>
  <c r="F413" i="1" s="1"/>
  <c r="G413" i="1"/>
  <c r="H413" i="1" s="1"/>
  <c r="I413" i="1"/>
  <c r="J413" i="1"/>
  <c r="K413" i="1"/>
  <c r="S413" i="1" s="1"/>
  <c r="L413" i="1"/>
  <c r="B414" i="1"/>
  <c r="C414" i="1" s="1"/>
  <c r="D414" i="1"/>
  <c r="E414" i="1"/>
  <c r="F414" i="1" s="1"/>
  <c r="G414" i="1"/>
  <c r="H414" i="1" s="1"/>
  <c r="I414" i="1"/>
  <c r="J414" i="1"/>
  <c r="K414" i="1"/>
  <c r="S414" i="1" s="1"/>
  <c r="L414" i="1"/>
  <c r="B415" i="1"/>
  <c r="C415" i="1" s="1"/>
  <c r="AA416" i="1" s="1"/>
  <c r="D415" i="1"/>
  <c r="E415" i="1"/>
  <c r="F415" i="1" s="1"/>
  <c r="G415" i="1"/>
  <c r="H415" i="1" s="1"/>
  <c r="I415" i="1"/>
  <c r="J415" i="1"/>
  <c r="K415" i="1"/>
  <c r="L415" i="1"/>
  <c r="B416" i="1"/>
  <c r="C416" i="1" s="1"/>
  <c r="D416" i="1"/>
  <c r="E416" i="1"/>
  <c r="F416" i="1" s="1"/>
  <c r="G416" i="1"/>
  <c r="H416" i="1" s="1"/>
  <c r="I416" i="1"/>
  <c r="J416" i="1"/>
  <c r="K416" i="1"/>
  <c r="S416" i="1" s="1"/>
  <c r="L416" i="1"/>
  <c r="N416" i="1" s="1"/>
  <c r="B417" i="1"/>
  <c r="C417" i="1" s="1"/>
  <c r="D417" i="1"/>
  <c r="E417" i="1"/>
  <c r="F417" i="1" s="1"/>
  <c r="G417" i="1"/>
  <c r="H417" i="1" s="1"/>
  <c r="I417" i="1"/>
  <c r="J417" i="1"/>
  <c r="K417" i="1"/>
  <c r="T417" i="1" s="1"/>
  <c r="L417" i="1"/>
  <c r="N417" i="1" s="1"/>
  <c r="B418" i="1"/>
  <c r="C418" i="1" s="1"/>
  <c r="Z418" i="1" s="1"/>
  <c r="D418" i="1"/>
  <c r="E418" i="1"/>
  <c r="F418" i="1" s="1"/>
  <c r="AE418" i="1" s="1"/>
  <c r="G418" i="1"/>
  <c r="H418" i="1" s="1"/>
  <c r="I418" i="1"/>
  <c r="J418" i="1"/>
  <c r="K418" i="1"/>
  <c r="S418" i="1" s="1"/>
  <c r="L418" i="1"/>
  <c r="B419" i="1"/>
  <c r="C419" i="1" s="1"/>
  <c r="D419" i="1"/>
  <c r="E419" i="1"/>
  <c r="F419" i="1" s="1"/>
  <c r="G419" i="1"/>
  <c r="H419" i="1" s="1"/>
  <c r="I419" i="1"/>
  <c r="J419" i="1"/>
  <c r="K419" i="1"/>
  <c r="O419" i="1" s="1"/>
  <c r="P419" i="1" s="1"/>
  <c r="AW419" i="1" s="1"/>
  <c r="AX419" i="1" s="1"/>
  <c r="L419" i="1"/>
  <c r="B420" i="1"/>
  <c r="C420" i="1" s="1"/>
  <c r="D420" i="1"/>
  <c r="E420" i="1"/>
  <c r="F420" i="1" s="1"/>
  <c r="G420" i="1"/>
  <c r="H420" i="1" s="1"/>
  <c r="I420" i="1"/>
  <c r="J420" i="1"/>
  <c r="K420" i="1"/>
  <c r="S420" i="1" s="1"/>
  <c r="L420" i="1"/>
  <c r="N420" i="1" s="1"/>
  <c r="B421" i="1"/>
  <c r="C421" i="1" s="1"/>
  <c r="D421" i="1"/>
  <c r="E421" i="1"/>
  <c r="F421" i="1" s="1"/>
  <c r="G421" i="1"/>
  <c r="H421" i="1" s="1"/>
  <c r="I421" i="1"/>
  <c r="J421" i="1"/>
  <c r="K421" i="1"/>
  <c r="S421" i="1" s="1"/>
  <c r="L421" i="1"/>
  <c r="N421" i="1" s="1"/>
  <c r="B422" i="1"/>
  <c r="C422" i="1" s="1"/>
  <c r="D422" i="1"/>
  <c r="E422" i="1"/>
  <c r="F422" i="1" s="1"/>
  <c r="G422" i="1"/>
  <c r="H422" i="1" s="1"/>
  <c r="I422" i="1"/>
  <c r="J422" i="1"/>
  <c r="K422" i="1"/>
  <c r="O422" i="1" s="1"/>
  <c r="L422" i="1"/>
  <c r="M422" i="1" s="1"/>
  <c r="B423" i="1"/>
  <c r="C423" i="1" s="1"/>
  <c r="D423" i="1"/>
  <c r="E423" i="1"/>
  <c r="F423" i="1" s="1"/>
  <c r="G423" i="1"/>
  <c r="H423" i="1" s="1"/>
  <c r="I423" i="1"/>
  <c r="J423" i="1"/>
  <c r="K423" i="1"/>
  <c r="L423" i="1"/>
  <c r="B424" i="1"/>
  <c r="C424" i="1" s="1"/>
  <c r="D424" i="1"/>
  <c r="E424" i="1"/>
  <c r="F424" i="1" s="1"/>
  <c r="G424" i="1"/>
  <c r="H424" i="1" s="1"/>
  <c r="I424" i="1"/>
  <c r="J424" i="1"/>
  <c r="K424" i="1"/>
  <c r="L424" i="1"/>
  <c r="N424" i="1" s="1"/>
  <c r="B425" i="1"/>
  <c r="C425" i="1" s="1"/>
  <c r="D425" i="1"/>
  <c r="E425" i="1"/>
  <c r="F425" i="1" s="1"/>
  <c r="G425" i="1"/>
  <c r="H425" i="1" s="1"/>
  <c r="I425" i="1"/>
  <c r="J425" i="1"/>
  <c r="K425" i="1"/>
  <c r="S425" i="1" s="1"/>
  <c r="L425" i="1"/>
  <c r="N425" i="1" s="1"/>
  <c r="B426" i="1"/>
  <c r="C426" i="1" s="1"/>
  <c r="Z426" i="1" s="1"/>
  <c r="D426" i="1"/>
  <c r="E426" i="1"/>
  <c r="F426" i="1" s="1"/>
  <c r="AE426" i="1" s="1"/>
  <c r="G426" i="1"/>
  <c r="H426" i="1" s="1"/>
  <c r="I426" i="1"/>
  <c r="J426" i="1"/>
  <c r="K426" i="1"/>
  <c r="S426" i="1" s="1"/>
  <c r="L426" i="1"/>
  <c r="M426" i="1" s="1"/>
  <c r="B427" i="1"/>
  <c r="C427" i="1" s="1"/>
  <c r="AA428" i="1" s="1"/>
  <c r="D427" i="1"/>
  <c r="E427" i="1"/>
  <c r="F427" i="1" s="1"/>
  <c r="G427" i="1"/>
  <c r="H427" i="1" s="1"/>
  <c r="I427" i="1"/>
  <c r="J427" i="1"/>
  <c r="K427" i="1"/>
  <c r="L427" i="1"/>
  <c r="M427" i="1" s="1"/>
  <c r="B428" i="1"/>
  <c r="C428" i="1" s="1"/>
  <c r="D428" i="1"/>
  <c r="E428" i="1"/>
  <c r="F428" i="1" s="1"/>
  <c r="G428" i="1"/>
  <c r="H428" i="1" s="1"/>
  <c r="I428" i="1"/>
  <c r="J428" i="1"/>
  <c r="K428" i="1"/>
  <c r="S428" i="1" s="1"/>
  <c r="L428" i="1"/>
  <c r="M428" i="1" s="1"/>
  <c r="B429" i="1"/>
  <c r="C429" i="1" s="1"/>
  <c r="D429" i="1"/>
  <c r="E429" i="1"/>
  <c r="F429" i="1" s="1"/>
  <c r="G429" i="1"/>
  <c r="H429" i="1" s="1"/>
  <c r="I429" i="1"/>
  <c r="J429" i="1"/>
  <c r="K429" i="1"/>
  <c r="S429" i="1" s="1"/>
  <c r="L429" i="1"/>
  <c r="N429" i="1" s="1"/>
  <c r="B430" i="1"/>
  <c r="C430" i="1" s="1"/>
  <c r="D430" i="1"/>
  <c r="E430" i="1"/>
  <c r="F430" i="1" s="1"/>
  <c r="G430" i="1"/>
  <c r="H430" i="1" s="1"/>
  <c r="I430" i="1"/>
  <c r="J430" i="1"/>
  <c r="K430" i="1"/>
  <c r="S430" i="1" s="1"/>
  <c r="L430" i="1"/>
  <c r="B431" i="1"/>
  <c r="C431" i="1" s="1"/>
  <c r="D431" i="1"/>
  <c r="E431" i="1"/>
  <c r="F431" i="1" s="1"/>
  <c r="G431" i="1"/>
  <c r="H431" i="1" s="1"/>
  <c r="I431" i="1"/>
  <c r="J431" i="1"/>
  <c r="K431" i="1"/>
  <c r="O431" i="1" s="1"/>
  <c r="L431" i="1"/>
  <c r="M431" i="1" s="1"/>
  <c r="B432" i="1"/>
  <c r="C432" i="1" s="1"/>
  <c r="D432" i="1"/>
  <c r="E432" i="1"/>
  <c r="F432" i="1" s="1"/>
  <c r="G432" i="1"/>
  <c r="H432" i="1" s="1"/>
  <c r="I432" i="1"/>
  <c r="J432" i="1"/>
  <c r="K432" i="1"/>
  <c r="S432" i="1" s="1"/>
  <c r="L432" i="1"/>
  <c r="N432" i="1" s="1"/>
  <c r="B433" i="1"/>
  <c r="C433" i="1" s="1"/>
  <c r="D433" i="1"/>
  <c r="E433" i="1"/>
  <c r="F433" i="1" s="1"/>
  <c r="G433" i="1"/>
  <c r="H433" i="1" s="1"/>
  <c r="I433" i="1"/>
  <c r="J433" i="1"/>
  <c r="K433" i="1"/>
  <c r="S433" i="1" s="1"/>
  <c r="L433" i="1"/>
  <c r="N433" i="1" s="1"/>
  <c r="B434" i="1"/>
  <c r="C434" i="1" s="1"/>
  <c r="Z434" i="1" s="1"/>
  <c r="D434" i="1"/>
  <c r="E434" i="1"/>
  <c r="F434" i="1" s="1"/>
  <c r="AE434" i="1" s="1"/>
  <c r="G434" i="1"/>
  <c r="H434" i="1" s="1"/>
  <c r="I434" i="1"/>
  <c r="J434" i="1"/>
  <c r="K434" i="1"/>
  <c r="T434" i="1" s="1"/>
  <c r="L434" i="1"/>
  <c r="M434" i="1" s="1"/>
  <c r="B435" i="1"/>
  <c r="C435" i="1" s="1"/>
  <c r="D435" i="1"/>
  <c r="E435" i="1"/>
  <c r="F435" i="1" s="1"/>
  <c r="G435" i="1"/>
  <c r="H435" i="1" s="1"/>
  <c r="I435" i="1"/>
  <c r="J435" i="1"/>
  <c r="K435" i="1"/>
  <c r="T435" i="1" s="1"/>
  <c r="L435" i="1"/>
  <c r="M435" i="1" s="1"/>
  <c r="B436" i="1"/>
  <c r="C436" i="1" s="1"/>
  <c r="D436" i="1"/>
  <c r="E436" i="1"/>
  <c r="F436" i="1" s="1"/>
  <c r="G436" i="1"/>
  <c r="H436" i="1" s="1"/>
  <c r="I436" i="1"/>
  <c r="J436" i="1"/>
  <c r="K436" i="1"/>
  <c r="L436" i="1"/>
  <c r="M436" i="1" s="1"/>
  <c r="B437" i="1"/>
  <c r="C437" i="1" s="1"/>
  <c r="D437" i="1"/>
  <c r="E437" i="1"/>
  <c r="F437" i="1" s="1"/>
  <c r="G437" i="1"/>
  <c r="H437" i="1" s="1"/>
  <c r="I437" i="1"/>
  <c r="J437" i="1"/>
  <c r="K437" i="1"/>
  <c r="O437" i="1" s="1"/>
  <c r="P437" i="1" s="1"/>
  <c r="AW437" i="1" s="1"/>
  <c r="AX437" i="1" s="1"/>
  <c r="L437" i="1"/>
  <c r="N437" i="1" s="1"/>
  <c r="B438" i="1"/>
  <c r="C438" i="1" s="1"/>
  <c r="D438" i="1"/>
  <c r="E438" i="1"/>
  <c r="F438" i="1" s="1"/>
  <c r="G438" i="1"/>
  <c r="H438" i="1" s="1"/>
  <c r="I438" i="1"/>
  <c r="J438" i="1"/>
  <c r="K438" i="1"/>
  <c r="O438" i="1" s="1"/>
  <c r="P438" i="1" s="1"/>
  <c r="AW438" i="1" s="1"/>
  <c r="AX438" i="1" s="1"/>
  <c r="L438" i="1"/>
  <c r="M438" i="1" s="1"/>
  <c r="B439" i="1"/>
  <c r="C439" i="1" s="1"/>
  <c r="D439" i="1"/>
  <c r="E439" i="1"/>
  <c r="F439" i="1" s="1"/>
  <c r="G439" i="1"/>
  <c r="H439" i="1" s="1"/>
  <c r="I439" i="1"/>
  <c r="J439" i="1"/>
  <c r="K439" i="1"/>
  <c r="O439" i="1" s="1"/>
  <c r="P439" i="1" s="1"/>
  <c r="AW439" i="1" s="1"/>
  <c r="AX439" i="1" s="1"/>
  <c r="L439" i="1"/>
  <c r="M439" i="1" s="1"/>
  <c r="B440" i="1"/>
  <c r="C440" i="1" s="1"/>
  <c r="D440" i="1"/>
  <c r="E440" i="1"/>
  <c r="F440" i="1" s="1"/>
  <c r="G440" i="1"/>
  <c r="H440" i="1" s="1"/>
  <c r="I440" i="1"/>
  <c r="J440" i="1"/>
  <c r="K440" i="1"/>
  <c r="O440" i="1" s="1"/>
  <c r="P440" i="1" s="1"/>
  <c r="AW440" i="1" s="1"/>
  <c r="AX440" i="1" s="1"/>
  <c r="L440" i="1"/>
  <c r="M440" i="1" s="1"/>
  <c r="B441" i="1"/>
  <c r="C441" i="1" s="1"/>
  <c r="D441" i="1"/>
  <c r="E441" i="1"/>
  <c r="F441" i="1" s="1"/>
  <c r="G441" i="1"/>
  <c r="H441" i="1" s="1"/>
  <c r="I441" i="1"/>
  <c r="J441" i="1"/>
  <c r="K441" i="1"/>
  <c r="S441" i="1" s="1"/>
  <c r="L441" i="1"/>
  <c r="M441" i="1" s="1"/>
  <c r="B442" i="1"/>
  <c r="C442" i="1" s="1"/>
  <c r="Z442" i="1" s="1"/>
  <c r="D442" i="1"/>
  <c r="E442" i="1"/>
  <c r="F442" i="1" s="1"/>
  <c r="AE442" i="1" s="1"/>
  <c r="G442" i="1"/>
  <c r="H442" i="1" s="1"/>
  <c r="I442" i="1"/>
  <c r="J442" i="1"/>
  <c r="K442" i="1"/>
  <c r="T442" i="1" s="1"/>
  <c r="L442" i="1"/>
  <c r="B443" i="1"/>
  <c r="C443" i="1" s="1"/>
  <c r="D443" i="1"/>
  <c r="E443" i="1"/>
  <c r="F443" i="1" s="1"/>
  <c r="G443" i="1"/>
  <c r="H443" i="1" s="1"/>
  <c r="I443" i="1"/>
  <c r="J443" i="1"/>
  <c r="K443" i="1"/>
  <c r="O443" i="1" s="1"/>
  <c r="L443" i="1"/>
  <c r="M443" i="1" s="1"/>
  <c r="B444" i="1"/>
  <c r="C444" i="1" s="1"/>
  <c r="D444" i="1"/>
  <c r="E444" i="1"/>
  <c r="F444" i="1" s="1"/>
  <c r="G444" i="1"/>
  <c r="H444" i="1" s="1"/>
  <c r="I444" i="1"/>
  <c r="J444" i="1"/>
  <c r="K444" i="1"/>
  <c r="T444" i="1" s="1"/>
  <c r="L444" i="1"/>
  <c r="M444" i="1" s="1"/>
  <c r="B445" i="1"/>
  <c r="C445" i="1" s="1"/>
  <c r="D445" i="1"/>
  <c r="E445" i="1"/>
  <c r="F445" i="1" s="1"/>
  <c r="G445" i="1"/>
  <c r="H445" i="1" s="1"/>
  <c r="I445" i="1"/>
  <c r="J445" i="1"/>
  <c r="K445" i="1"/>
  <c r="O445" i="1" s="1"/>
  <c r="P445" i="1" s="1"/>
  <c r="AW445" i="1" s="1"/>
  <c r="AX445" i="1" s="1"/>
  <c r="L445" i="1"/>
  <c r="M445" i="1" s="1"/>
  <c r="B446" i="1"/>
  <c r="C446" i="1" s="1"/>
  <c r="D446" i="1"/>
  <c r="E446" i="1"/>
  <c r="F446" i="1" s="1"/>
  <c r="G446" i="1"/>
  <c r="H446" i="1" s="1"/>
  <c r="I446" i="1"/>
  <c r="J446" i="1"/>
  <c r="K446" i="1"/>
  <c r="O446" i="1" s="1"/>
  <c r="P446" i="1" s="1"/>
  <c r="AW446" i="1" s="1"/>
  <c r="AX446" i="1" s="1"/>
  <c r="L446" i="1"/>
  <c r="M446" i="1" s="1"/>
  <c r="B447" i="1"/>
  <c r="C447" i="1" s="1"/>
  <c r="D447" i="1"/>
  <c r="E447" i="1"/>
  <c r="F447" i="1" s="1"/>
  <c r="G447" i="1"/>
  <c r="H447" i="1" s="1"/>
  <c r="I447" i="1"/>
  <c r="J447" i="1"/>
  <c r="K447" i="1"/>
  <c r="O447" i="1" s="1"/>
  <c r="P447" i="1" s="1"/>
  <c r="AW447" i="1" s="1"/>
  <c r="AX447" i="1" s="1"/>
  <c r="L447" i="1"/>
  <c r="M447" i="1" s="1"/>
  <c r="B448" i="1"/>
  <c r="C448" i="1" s="1"/>
  <c r="D448" i="1"/>
  <c r="E448" i="1"/>
  <c r="F448" i="1" s="1"/>
  <c r="G448" i="1"/>
  <c r="H448" i="1" s="1"/>
  <c r="I448" i="1"/>
  <c r="J448" i="1"/>
  <c r="K448" i="1"/>
  <c r="O448" i="1" s="1"/>
  <c r="P448" i="1" s="1"/>
  <c r="AW448" i="1" s="1"/>
  <c r="AX448" i="1" s="1"/>
  <c r="L448" i="1"/>
  <c r="N448" i="1" s="1"/>
  <c r="B449" i="1"/>
  <c r="C449" i="1" s="1"/>
  <c r="D449" i="1"/>
  <c r="E449" i="1"/>
  <c r="F449" i="1" s="1"/>
  <c r="G449" i="1"/>
  <c r="H449" i="1" s="1"/>
  <c r="I449" i="1"/>
  <c r="J449" i="1"/>
  <c r="K449" i="1"/>
  <c r="O449" i="1" s="1"/>
  <c r="P449" i="1" s="1"/>
  <c r="AW449" i="1" s="1"/>
  <c r="AX449" i="1" s="1"/>
  <c r="L449" i="1"/>
  <c r="M449" i="1" s="1"/>
  <c r="B450" i="1"/>
  <c r="C450" i="1" s="1"/>
  <c r="Z450" i="1" s="1"/>
  <c r="D450" i="1"/>
  <c r="E450" i="1"/>
  <c r="F450" i="1" s="1"/>
  <c r="AE450" i="1" s="1"/>
  <c r="G450" i="1"/>
  <c r="H450" i="1" s="1"/>
  <c r="I450" i="1"/>
  <c r="J450" i="1"/>
  <c r="K450" i="1"/>
  <c r="T450" i="1" s="1"/>
  <c r="L450" i="1"/>
  <c r="M450" i="1" s="1"/>
  <c r="B451" i="1"/>
  <c r="C451" i="1" s="1"/>
  <c r="D451" i="1"/>
  <c r="E451" i="1"/>
  <c r="F451" i="1" s="1"/>
  <c r="G451" i="1"/>
  <c r="H451" i="1" s="1"/>
  <c r="I451" i="1"/>
  <c r="J451" i="1"/>
  <c r="K451" i="1"/>
  <c r="O451" i="1" s="1"/>
  <c r="P451" i="1" s="1"/>
  <c r="AW451" i="1" s="1"/>
  <c r="AX451" i="1" s="1"/>
  <c r="L451" i="1"/>
  <c r="M451" i="1" s="1"/>
  <c r="B452" i="1"/>
  <c r="C452" i="1" s="1"/>
  <c r="D452" i="1"/>
  <c r="E452" i="1"/>
  <c r="F452" i="1" s="1"/>
  <c r="G452" i="1"/>
  <c r="H452" i="1" s="1"/>
  <c r="I452" i="1"/>
  <c r="J452" i="1"/>
  <c r="K452" i="1"/>
  <c r="O452" i="1" s="1"/>
  <c r="P452" i="1" s="1"/>
  <c r="AW452" i="1" s="1"/>
  <c r="AX452" i="1" s="1"/>
  <c r="L452" i="1"/>
  <c r="M452" i="1" s="1"/>
  <c r="B453" i="1"/>
  <c r="C453" i="1" s="1"/>
  <c r="D453" i="1"/>
  <c r="E453" i="1"/>
  <c r="F453" i="1" s="1"/>
  <c r="G453" i="1"/>
  <c r="H453" i="1" s="1"/>
  <c r="I453" i="1"/>
  <c r="J453" i="1"/>
  <c r="K453" i="1"/>
  <c r="O453" i="1" s="1"/>
  <c r="P453" i="1" s="1"/>
  <c r="AW453" i="1" s="1"/>
  <c r="AX453" i="1" s="1"/>
  <c r="L453" i="1"/>
  <c r="M453" i="1" s="1"/>
  <c r="B454" i="1"/>
  <c r="C454" i="1" s="1"/>
  <c r="D454" i="1"/>
  <c r="E454" i="1"/>
  <c r="F454" i="1" s="1"/>
  <c r="G454" i="1"/>
  <c r="H454" i="1" s="1"/>
  <c r="I454" i="1"/>
  <c r="J454" i="1"/>
  <c r="K454" i="1"/>
  <c r="T454" i="1" s="1"/>
  <c r="L454" i="1"/>
  <c r="M454" i="1" s="1"/>
  <c r="B455" i="1"/>
  <c r="C455" i="1" s="1"/>
  <c r="D455" i="1"/>
  <c r="E455" i="1"/>
  <c r="F455" i="1" s="1"/>
  <c r="G455" i="1"/>
  <c r="H455" i="1" s="1"/>
  <c r="I455" i="1"/>
  <c r="J455" i="1"/>
  <c r="K455" i="1"/>
  <c r="O455" i="1" s="1"/>
  <c r="P455" i="1" s="1"/>
  <c r="AW455" i="1" s="1"/>
  <c r="AX455" i="1" s="1"/>
  <c r="L455" i="1"/>
  <c r="M455" i="1" s="1"/>
  <c r="B456" i="1"/>
  <c r="C456" i="1" s="1"/>
  <c r="D456" i="1"/>
  <c r="E456" i="1"/>
  <c r="F456" i="1" s="1"/>
  <c r="G456" i="1"/>
  <c r="H456" i="1" s="1"/>
  <c r="I456" i="1"/>
  <c r="J456" i="1"/>
  <c r="K456" i="1"/>
  <c r="O456" i="1" s="1"/>
  <c r="P456" i="1" s="1"/>
  <c r="AW456" i="1" s="1"/>
  <c r="AX456" i="1" s="1"/>
  <c r="L456" i="1"/>
  <c r="M456" i="1" s="1"/>
  <c r="B457" i="1"/>
  <c r="C457" i="1" s="1"/>
  <c r="D457" i="1"/>
  <c r="E457" i="1"/>
  <c r="F457" i="1" s="1"/>
  <c r="G457" i="1"/>
  <c r="H457" i="1" s="1"/>
  <c r="I457" i="1"/>
  <c r="J457" i="1"/>
  <c r="K457" i="1"/>
  <c r="S457" i="1" s="1"/>
  <c r="L457" i="1"/>
  <c r="M457" i="1" s="1"/>
  <c r="B458" i="1"/>
  <c r="C458" i="1" s="1"/>
  <c r="Z458" i="1" s="1"/>
  <c r="D458" i="1"/>
  <c r="E458" i="1"/>
  <c r="F458" i="1" s="1"/>
  <c r="AE458" i="1" s="1"/>
  <c r="G458" i="1"/>
  <c r="H458" i="1" s="1"/>
  <c r="I458" i="1"/>
  <c r="J458" i="1"/>
  <c r="K458" i="1"/>
  <c r="O458" i="1" s="1"/>
  <c r="P458" i="1" s="1"/>
  <c r="AW458" i="1" s="1"/>
  <c r="AX458" i="1" s="1"/>
  <c r="L458" i="1"/>
  <c r="M458" i="1" s="1"/>
  <c r="B459" i="1"/>
  <c r="C459" i="1" s="1"/>
  <c r="D459" i="1"/>
  <c r="E459" i="1"/>
  <c r="F459" i="1" s="1"/>
  <c r="G459" i="1"/>
  <c r="H459" i="1" s="1"/>
  <c r="I459" i="1"/>
  <c r="J459" i="1"/>
  <c r="K459" i="1"/>
  <c r="O459" i="1" s="1"/>
  <c r="P459" i="1" s="1"/>
  <c r="AW459" i="1" s="1"/>
  <c r="AX459" i="1" s="1"/>
  <c r="L459" i="1"/>
  <c r="M459" i="1" s="1"/>
  <c r="B460" i="1"/>
  <c r="C460" i="1" s="1"/>
  <c r="D460" i="1"/>
  <c r="E460" i="1"/>
  <c r="F460" i="1" s="1"/>
  <c r="G460" i="1"/>
  <c r="H460" i="1" s="1"/>
  <c r="I460" i="1"/>
  <c r="J460" i="1"/>
  <c r="K460" i="1"/>
  <c r="O460" i="1" s="1"/>
  <c r="P460" i="1" s="1"/>
  <c r="AW460" i="1" s="1"/>
  <c r="AX460" i="1" s="1"/>
  <c r="L460" i="1"/>
  <c r="M460" i="1" s="1"/>
  <c r="B461" i="1"/>
  <c r="C461" i="1" s="1"/>
  <c r="D461" i="1"/>
  <c r="E461" i="1"/>
  <c r="F461" i="1" s="1"/>
  <c r="G461" i="1"/>
  <c r="H461" i="1" s="1"/>
  <c r="I461" i="1"/>
  <c r="J461" i="1"/>
  <c r="K461" i="1"/>
  <c r="O461" i="1" s="1"/>
  <c r="P461" i="1" s="1"/>
  <c r="AW461" i="1" s="1"/>
  <c r="AX461" i="1" s="1"/>
  <c r="L461" i="1"/>
  <c r="M461" i="1" s="1"/>
  <c r="B462" i="1"/>
  <c r="C462" i="1" s="1"/>
  <c r="D462" i="1"/>
  <c r="E462" i="1"/>
  <c r="F462" i="1" s="1"/>
  <c r="G462" i="1"/>
  <c r="H462" i="1" s="1"/>
  <c r="I462" i="1"/>
  <c r="J462" i="1"/>
  <c r="K462" i="1"/>
  <c r="S462" i="1" s="1"/>
  <c r="L462" i="1"/>
  <c r="M462" i="1" s="1"/>
  <c r="B463" i="1"/>
  <c r="C463" i="1" s="1"/>
  <c r="D463" i="1"/>
  <c r="E463" i="1"/>
  <c r="F463" i="1" s="1"/>
  <c r="G463" i="1"/>
  <c r="H463" i="1" s="1"/>
  <c r="I463" i="1"/>
  <c r="J463" i="1"/>
  <c r="K463" i="1"/>
  <c r="O463" i="1" s="1"/>
  <c r="P463" i="1" s="1"/>
  <c r="AW463" i="1" s="1"/>
  <c r="AX463" i="1" s="1"/>
  <c r="L463" i="1"/>
  <c r="M463" i="1" s="1"/>
  <c r="B464" i="1"/>
  <c r="C464" i="1" s="1"/>
  <c r="D464" i="1"/>
  <c r="E464" i="1"/>
  <c r="F464" i="1" s="1"/>
  <c r="G464" i="1"/>
  <c r="H464" i="1" s="1"/>
  <c r="I464" i="1"/>
  <c r="J464" i="1"/>
  <c r="K464" i="1"/>
  <c r="O464" i="1" s="1"/>
  <c r="P464" i="1" s="1"/>
  <c r="AW464" i="1" s="1"/>
  <c r="AX464" i="1" s="1"/>
  <c r="L464" i="1"/>
  <c r="N464" i="1" s="1"/>
  <c r="B465" i="1"/>
  <c r="C465" i="1" s="1"/>
  <c r="D465" i="1"/>
  <c r="E465" i="1"/>
  <c r="F465" i="1" s="1"/>
  <c r="G465" i="1"/>
  <c r="H465" i="1" s="1"/>
  <c r="I465" i="1"/>
  <c r="J465" i="1"/>
  <c r="K465" i="1"/>
  <c r="T465" i="1" s="1"/>
  <c r="L465" i="1"/>
  <c r="M465" i="1" s="1"/>
  <c r="B466" i="1"/>
  <c r="C466" i="1" s="1"/>
  <c r="Z466" i="1" s="1"/>
  <c r="D466" i="1"/>
  <c r="E466" i="1"/>
  <c r="F466" i="1" s="1"/>
  <c r="AE466" i="1" s="1"/>
  <c r="G466" i="1"/>
  <c r="H466" i="1" s="1"/>
  <c r="I466" i="1"/>
  <c r="J466" i="1"/>
  <c r="K466" i="1"/>
  <c r="O466" i="1" s="1"/>
  <c r="P466" i="1" s="1"/>
  <c r="AW466" i="1" s="1"/>
  <c r="AX466" i="1" s="1"/>
  <c r="L466" i="1"/>
  <c r="M466" i="1" s="1"/>
  <c r="B467" i="1"/>
  <c r="C467" i="1" s="1"/>
  <c r="D467" i="1"/>
  <c r="E467" i="1"/>
  <c r="F467" i="1" s="1"/>
  <c r="G467" i="1"/>
  <c r="H467" i="1" s="1"/>
  <c r="I467" i="1"/>
  <c r="J467" i="1"/>
  <c r="K467" i="1"/>
  <c r="O467" i="1" s="1"/>
  <c r="P467" i="1" s="1"/>
  <c r="AW467" i="1" s="1"/>
  <c r="AX467" i="1" s="1"/>
  <c r="L467" i="1"/>
  <c r="M467" i="1" s="1"/>
  <c r="B468" i="1"/>
  <c r="C468" i="1" s="1"/>
  <c r="D468" i="1"/>
  <c r="E468" i="1"/>
  <c r="F468" i="1" s="1"/>
  <c r="G468" i="1"/>
  <c r="H468" i="1" s="1"/>
  <c r="I468" i="1"/>
  <c r="J468" i="1"/>
  <c r="K468" i="1"/>
  <c r="O468" i="1" s="1"/>
  <c r="L468" i="1"/>
  <c r="M468" i="1" s="1"/>
  <c r="B469" i="1"/>
  <c r="C469" i="1" s="1"/>
  <c r="D469" i="1"/>
  <c r="E469" i="1"/>
  <c r="F469" i="1" s="1"/>
  <c r="G469" i="1"/>
  <c r="H469" i="1" s="1"/>
  <c r="I469" i="1"/>
  <c r="J469" i="1"/>
  <c r="K469" i="1"/>
  <c r="O469" i="1" s="1"/>
  <c r="L469" i="1"/>
  <c r="M469" i="1" s="1"/>
  <c r="B470" i="1"/>
  <c r="C470" i="1" s="1"/>
  <c r="D470" i="1"/>
  <c r="E470" i="1"/>
  <c r="F470" i="1" s="1"/>
  <c r="G470" i="1"/>
  <c r="H470" i="1" s="1"/>
  <c r="I470" i="1"/>
  <c r="J470" i="1"/>
  <c r="K470" i="1"/>
  <c r="O470" i="1" s="1"/>
  <c r="L470" i="1"/>
  <c r="M470" i="1" s="1"/>
  <c r="B471" i="1"/>
  <c r="C471" i="1" s="1"/>
  <c r="D471" i="1"/>
  <c r="E471" i="1"/>
  <c r="F471" i="1" s="1"/>
  <c r="G471" i="1"/>
  <c r="H471" i="1" s="1"/>
  <c r="I471" i="1"/>
  <c r="J471" i="1"/>
  <c r="K471" i="1"/>
  <c r="O471" i="1" s="1"/>
  <c r="L471" i="1"/>
  <c r="M471" i="1" s="1"/>
  <c r="B472" i="1"/>
  <c r="C472" i="1" s="1"/>
  <c r="D472" i="1"/>
  <c r="E472" i="1"/>
  <c r="F472" i="1" s="1"/>
  <c r="G472" i="1"/>
  <c r="H472" i="1" s="1"/>
  <c r="I472" i="1"/>
  <c r="J472" i="1"/>
  <c r="K472" i="1"/>
  <c r="O472" i="1" s="1"/>
  <c r="L472" i="1"/>
  <c r="M472" i="1" s="1"/>
  <c r="B473" i="1"/>
  <c r="C473" i="1" s="1"/>
  <c r="D473" i="1"/>
  <c r="E473" i="1"/>
  <c r="F473" i="1" s="1"/>
  <c r="G473" i="1"/>
  <c r="H473" i="1" s="1"/>
  <c r="I473" i="1"/>
  <c r="J473" i="1"/>
  <c r="K473" i="1"/>
  <c r="O473" i="1" s="1"/>
  <c r="P473" i="1" s="1"/>
  <c r="AW473" i="1" s="1"/>
  <c r="AX473" i="1" s="1"/>
  <c r="L473" i="1"/>
  <c r="M473" i="1" s="1"/>
  <c r="B474" i="1"/>
  <c r="C474" i="1" s="1"/>
  <c r="Z474" i="1" s="1"/>
  <c r="D474" i="1"/>
  <c r="E474" i="1"/>
  <c r="F474" i="1" s="1"/>
  <c r="AE474" i="1" s="1"/>
  <c r="G474" i="1"/>
  <c r="H474" i="1" s="1"/>
  <c r="I474" i="1"/>
  <c r="J474" i="1"/>
  <c r="K474" i="1"/>
  <c r="O474" i="1" s="1"/>
  <c r="P474" i="1" s="1"/>
  <c r="AW474" i="1" s="1"/>
  <c r="AX474" i="1" s="1"/>
  <c r="L474" i="1"/>
  <c r="M474" i="1" s="1"/>
  <c r="B475" i="1"/>
  <c r="C475" i="1" s="1"/>
  <c r="D475" i="1"/>
  <c r="E475" i="1"/>
  <c r="F475" i="1" s="1"/>
  <c r="G475" i="1"/>
  <c r="H475" i="1" s="1"/>
  <c r="I475" i="1"/>
  <c r="J475" i="1"/>
  <c r="K475" i="1"/>
  <c r="O475" i="1" s="1"/>
  <c r="P475" i="1" s="1"/>
  <c r="AW475" i="1" s="1"/>
  <c r="AX475" i="1" s="1"/>
  <c r="L475" i="1"/>
  <c r="M475" i="1" s="1"/>
  <c r="B476" i="1"/>
  <c r="C476" i="1" s="1"/>
  <c r="D476" i="1"/>
  <c r="E476" i="1"/>
  <c r="F476" i="1" s="1"/>
  <c r="G476" i="1"/>
  <c r="H476" i="1" s="1"/>
  <c r="I476" i="1"/>
  <c r="J476" i="1"/>
  <c r="K476" i="1"/>
  <c r="O476" i="1" s="1"/>
  <c r="P476" i="1" s="1"/>
  <c r="AW476" i="1" s="1"/>
  <c r="AX476" i="1" s="1"/>
  <c r="L476" i="1"/>
  <c r="M476" i="1" s="1"/>
  <c r="B477" i="1"/>
  <c r="C477" i="1" s="1"/>
  <c r="D477" i="1"/>
  <c r="E477" i="1"/>
  <c r="F477" i="1" s="1"/>
  <c r="G477" i="1"/>
  <c r="H477" i="1" s="1"/>
  <c r="I477" i="1"/>
  <c r="J477" i="1"/>
  <c r="K477" i="1"/>
  <c r="O477" i="1" s="1"/>
  <c r="P477" i="1" s="1"/>
  <c r="AW477" i="1" s="1"/>
  <c r="AX477" i="1" s="1"/>
  <c r="L477" i="1"/>
  <c r="N477" i="1" s="1"/>
  <c r="B478" i="1"/>
  <c r="C478" i="1" s="1"/>
  <c r="D478" i="1"/>
  <c r="E478" i="1"/>
  <c r="F478" i="1" s="1"/>
  <c r="G478" i="1"/>
  <c r="H478" i="1" s="1"/>
  <c r="I478" i="1"/>
  <c r="J478" i="1"/>
  <c r="K478" i="1"/>
  <c r="O478" i="1" s="1"/>
  <c r="L478" i="1"/>
  <c r="M478" i="1" s="1"/>
  <c r="B479" i="1"/>
  <c r="C479" i="1" s="1"/>
  <c r="D479" i="1"/>
  <c r="E479" i="1"/>
  <c r="F479" i="1" s="1"/>
  <c r="G479" i="1"/>
  <c r="H479" i="1" s="1"/>
  <c r="I479" i="1"/>
  <c r="J479" i="1"/>
  <c r="K479" i="1"/>
  <c r="O479" i="1" s="1"/>
  <c r="L479" i="1"/>
  <c r="M479" i="1" s="1"/>
  <c r="B480" i="1"/>
  <c r="C480" i="1" s="1"/>
  <c r="D480" i="1"/>
  <c r="E480" i="1"/>
  <c r="F480" i="1" s="1"/>
  <c r="G480" i="1"/>
  <c r="H480" i="1" s="1"/>
  <c r="I480" i="1"/>
  <c r="J480" i="1"/>
  <c r="K480" i="1"/>
  <c r="S480" i="1" s="1"/>
  <c r="L480" i="1"/>
  <c r="M480" i="1" s="1"/>
  <c r="B481" i="1"/>
  <c r="C481" i="1" s="1"/>
  <c r="D481" i="1"/>
  <c r="E481" i="1"/>
  <c r="F481" i="1" s="1"/>
  <c r="G481" i="1"/>
  <c r="H481" i="1" s="1"/>
  <c r="I481" i="1"/>
  <c r="J481" i="1"/>
  <c r="K481" i="1"/>
  <c r="O481" i="1" s="1"/>
  <c r="P481" i="1" s="1"/>
  <c r="AW481" i="1" s="1"/>
  <c r="AX481" i="1" s="1"/>
  <c r="L481" i="1"/>
  <c r="M481" i="1" s="1"/>
  <c r="B482" i="1"/>
  <c r="C482" i="1" s="1"/>
  <c r="Z482" i="1" s="1"/>
  <c r="D482" i="1"/>
  <c r="E482" i="1"/>
  <c r="F482" i="1" s="1"/>
  <c r="AE482" i="1" s="1"/>
  <c r="G482" i="1"/>
  <c r="H482" i="1" s="1"/>
  <c r="I482" i="1"/>
  <c r="J482" i="1"/>
  <c r="K482" i="1"/>
  <c r="O482" i="1" s="1"/>
  <c r="P482" i="1" s="1"/>
  <c r="AW482" i="1" s="1"/>
  <c r="AX482" i="1" s="1"/>
  <c r="L482" i="1"/>
  <c r="M482" i="1" s="1"/>
  <c r="B483" i="1"/>
  <c r="C483" i="1" s="1"/>
  <c r="D483" i="1"/>
  <c r="E483" i="1"/>
  <c r="F483" i="1" s="1"/>
  <c r="G483" i="1"/>
  <c r="H483" i="1" s="1"/>
  <c r="I483" i="1"/>
  <c r="J483" i="1"/>
  <c r="K483" i="1"/>
  <c r="O483" i="1" s="1"/>
  <c r="P483" i="1" s="1"/>
  <c r="AW483" i="1" s="1"/>
  <c r="AX483" i="1" s="1"/>
  <c r="L483" i="1"/>
  <c r="M483" i="1" s="1"/>
  <c r="B484" i="1"/>
  <c r="C484" i="1" s="1"/>
  <c r="D484" i="1"/>
  <c r="E484" i="1"/>
  <c r="F484" i="1" s="1"/>
  <c r="G484" i="1"/>
  <c r="H484" i="1" s="1"/>
  <c r="I484" i="1"/>
  <c r="J484" i="1"/>
  <c r="K484" i="1"/>
  <c r="O484" i="1" s="1"/>
  <c r="L484" i="1"/>
  <c r="M484" i="1" s="1"/>
  <c r="B485" i="1"/>
  <c r="C485" i="1" s="1"/>
  <c r="D485" i="1"/>
  <c r="E485" i="1"/>
  <c r="F485" i="1" s="1"/>
  <c r="G485" i="1"/>
  <c r="H485" i="1" s="1"/>
  <c r="I485" i="1"/>
  <c r="J485" i="1"/>
  <c r="K485" i="1"/>
  <c r="O485" i="1" s="1"/>
  <c r="L485" i="1"/>
  <c r="M485" i="1" s="1"/>
  <c r="B486" i="1"/>
  <c r="C486" i="1" s="1"/>
  <c r="D486" i="1"/>
  <c r="E486" i="1"/>
  <c r="F486" i="1" s="1"/>
  <c r="G486" i="1"/>
  <c r="H486" i="1" s="1"/>
  <c r="I486" i="1"/>
  <c r="J486" i="1"/>
  <c r="K486" i="1"/>
  <c r="T486" i="1" s="1"/>
  <c r="L486" i="1"/>
  <c r="M486" i="1" s="1"/>
  <c r="B487" i="1"/>
  <c r="C487" i="1" s="1"/>
  <c r="D487" i="1"/>
  <c r="E487" i="1"/>
  <c r="F487" i="1" s="1"/>
  <c r="G487" i="1"/>
  <c r="H487" i="1" s="1"/>
  <c r="I487" i="1"/>
  <c r="J487" i="1"/>
  <c r="K487" i="1"/>
  <c r="O487" i="1" s="1"/>
  <c r="P487" i="1" s="1"/>
  <c r="AW487" i="1" s="1"/>
  <c r="AX487" i="1" s="1"/>
  <c r="L487" i="1"/>
  <c r="M487" i="1" s="1"/>
  <c r="B488" i="1"/>
  <c r="C488" i="1" s="1"/>
  <c r="D488" i="1"/>
  <c r="E488" i="1"/>
  <c r="F488" i="1" s="1"/>
  <c r="G488" i="1"/>
  <c r="H488" i="1" s="1"/>
  <c r="I488" i="1"/>
  <c r="J488" i="1"/>
  <c r="K488" i="1"/>
  <c r="O488" i="1" s="1"/>
  <c r="L488" i="1"/>
  <c r="M488" i="1" s="1"/>
  <c r="B489" i="1"/>
  <c r="C489" i="1" s="1"/>
  <c r="D489" i="1"/>
  <c r="E489" i="1"/>
  <c r="F489" i="1" s="1"/>
  <c r="G489" i="1"/>
  <c r="H489" i="1" s="1"/>
  <c r="I489" i="1"/>
  <c r="J489" i="1"/>
  <c r="K489" i="1"/>
  <c r="O489" i="1" s="1"/>
  <c r="P489" i="1" s="1"/>
  <c r="AW489" i="1" s="1"/>
  <c r="AX489" i="1" s="1"/>
  <c r="L489" i="1"/>
  <c r="M489" i="1" s="1"/>
  <c r="B490" i="1"/>
  <c r="C490" i="1" s="1"/>
  <c r="Z490" i="1" s="1"/>
  <c r="D490" i="1"/>
  <c r="E490" i="1"/>
  <c r="F490" i="1" s="1"/>
  <c r="AE490" i="1" s="1"/>
  <c r="G490" i="1"/>
  <c r="H490" i="1" s="1"/>
  <c r="I490" i="1"/>
  <c r="J490" i="1"/>
  <c r="K490" i="1"/>
  <c r="S490" i="1" s="1"/>
  <c r="L490" i="1"/>
  <c r="M490" i="1" s="1"/>
  <c r="B491" i="1"/>
  <c r="C491" i="1" s="1"/>
  <c r="AA492" i="1" s="1"/>
  <c r="D491" i="1"/>
  <c r="E491" i="1"/>
  <c r="F491" i="1" s="1"/>
  <c r="G491" i="1"/>
  <c r="H491" i="1" s="1"/>
  <c r="I491" i="1"/>
  <c r="J491" i="1"/>
  <c r="K491" i="1"/>
  <c r="O491" i="1" s="1"/>
  <c r="P491" i="1" s="1"/>
  <c r="AW491" i="1" s="1"/>
  <c r="AX491" i="1" s="1"/>
  <c r="L491" i="1"/>
  <c r="N491" i="1" s="1"/>
  <c r="B492" i="1"/>
  <c r="C492" i="1" s="1"/>
  <c r="D492" i="1"/>
  <c r="E492" i="1"/>
  <c r="F492" i="1" s="1"/>
  <c r="G492" i="1"/>
  <c r="H492" i="1" s="1"/>
  <c r="I492" i="1"/>
  <c r="J492" i="1"/>
  <c r="K492" i="1"/>
  <c r="S492" i="1" s="1"/>
  <c r="L492" i="1"/>
  <c r="M492" i="1" s="1"/>
  <c r="B493" i="1"/>
  <c r="C493" i="1" s="1"/>
  <c r="D493" i="1"/>
  <c r="E493" i="1"/>
  <c r="F493" i="1" s="1"/>
  <c r="G493" i="1"/>
  <c r="H493" i="1" s="1"/>
  <c r="I493" i="1"/>
  <c r="J493" i="1"/>
  <c r="K493" i="1"/>
  <c r="O493" i="1" s="1"/>
  <c r="P493" i="1" s="1"/>
  <c r="AW493" i="1" s="1"/>
  <c r="AX493" i="1" s="1"/>
  <c r="L493" i="1"/>
  <c r="M493" i="1" s="1"/>
  <c r="B494" i="1"/>
  <c r="C494" i="1" s="1"/>
  <c r="D494" i="1"/>
  <c r="E494" i="1"/>
  <c r="F494" i="1" s="1"/>
  <c r="G494" i="1"/>
  <c r="H494" i="1" s="1"/>
  <c r="I494" i="1"/>
  <c r="J494" i="1"/>
  <c r="K494" i="1"/>
  <c r="O494" i="1" s="1"/>
  <c r="L494" i="1"/>
  <c r="M494" i="1" s="1"/>
  <c r="B495" i="1"/>
  <c r="C495" i="1" s="1"/>
  <c r="D495" i="1"/>
  <c r="E495" i="1"/>
  <c r="F495" i="1" s="1"/>
  <c r="G495" i="1"/>
  <c r="H495" i="1" s="1"/>
  <c r="I495" i="1"/>
  <c r="J495" i="1"/>
  <c r="K495" i="1"/>
  <c r="O495" i="1" s="1"/>
  <c r="L495" i="1"/>
  <c r="M495" i="1" s="1"/>
  <c r="B496" i="1"/>
  <c r="C496" i="1" s="1"/>
  <c r="D496" i="1"/>
  <c r="E496" i="1"/>
  <c r="F496" i="1" s="1"/>
  <c r="G496" i="1"/>
  <c r="H496" i="1" s="1"/>
  <c r="I496" i="1"/>
  <c r="J496" i="1"/>
  <c r="K496" i="1"/>
  <c r="O496" i="1" s="1"/>
  <c r="P496" i="1" s="1"/>
  <c r="AW496" i="1" s="1"/>
  <c r="AX496" i="1" s="1"/>
  <c r="L496" i="1"/>
  <c r="M496" i="1" s="1"/>
  <c r="B497" i="1"/>
  <c r="C497" i="1" s="1"/>
  <c r="D497" i="1"/>
  <c r="E497" i="1"/>
  <c r="F497" i="1" s="1"/>
  <c r="G497" i="1"/>
  <c r="H497" i="1" s="1"/>
  <c r="I497" i="1"/>
  <c r="J497" i="1"/>
  <c r="K497" i="1"/>
  <c r="O497" i="1" s="1"/>
  <c r="L497" i="1"/>
  <c r="M497" i="1" s="1"/>
  <c r="B498" i="1"/>
  <c r="C498" i="1" s="1"/>
  <c r="Z498" i="1" s="1"/>
  <c r="D498" i="1"/>
  <c r="E498" i="1"/>
  <c r="F498" i="1" s="1"/>
  <c r="AE498" i="1" s="1"/>
  <c r="G498" i="1"/>
  <c r="H498" i="1" s="1"/>
  <c r="I498" i="1"/>
  <c r="J498" i="1"/>
  <c r="K498" i="1"/>
  <c r="O498" i="1" s="1"/>
  <c r="P498" i="1" s="1"/>
  <c r="AW498" i="1" s="1"/>
  <c r="AX498" i="1" s="1"/>
  <c r="L498" i="1"/>
  <c r="M498" i="1" s="1"/>
  <c r="L4" i="1"/>
  <c r="M4" i="1" s="1"/>
  <c r="L5" i="1"/>
  <c r="M5" i="1" s="1"/>
  <c r="L6" i="1"/>
  <c r="N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K4" i="1"/>
  <c r="O4" i="1" s="1"/>
  <c r="K5" i="1"/>
  <c r="O5" i="1" s="1"/>
  <c r="K6" i="1"/>
  <c r="O6" i="1" s="1"/>
  <c r="K7" i="1"/>
  <c r="T7" i="1" s="1"/>
  <c r="K8" i="1"/>
  <c r="S8" i="1" s="1"/>
  <c r="K9" i="1"/>
  <c r="S9" i="1" s="1"/>
  <c r="K10" i="1"/>
  <c r="S10" i="1" s="1"/>
  <c r="K11" i="1"/>
  <c r="S11" i="1" s="1"/>
  <c r="K12" i="1"/>
  <c r="O12" i="1" s="1"/>
  <c r="K13" i="1"/>
  <c r="O13" i="1" s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I1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E4" i="1"/>
  <c r="F4" i="1" s="1"/>
  <c r="BG4" i="1" s="1"/>
  <c r="E5" i="1"/>
  <c r="F5" i="1" s="1"/>
  <c r="BG5" i="1" s="1"/>
  <c r="E6" i="1"/>
  <c r="F6" i="1" s="1"/>
  <c r="AE6" i="1" s="1"/>
  <c r="E7" i="1"/>
  <c r="F7" i="1" s="1"/>
  <c r="AE7" i="1" s="1"/>
  <c r="E8" i="1"/>
  <c r="F8" i="1" s="1"/>
  <c r="AE8" i="1" s="1"/>
  <c r="E9" i="1"/>
  <c r="F9" i="1" s="1"/>
  <c r="BG9" i="1" s="1"/>
  <c r="E10" i="1"/>
  <c r="F10" i="1" s="1"/>
  <c r="BG10" i="1" s="1"/>
  <c r="E11" i="1"/>
  <c r="F11" i="1" s="1"/>
  <c r="AE11" i="1" s="1"/>
  <c r="E12" i="1"/>
  <c r="F12" i="1" s="1"/>
  <c r="BG12" i="1" s="1"/>
  <c r="E13" i="1"/>
  <c r="F13" i="1" s="1"/>
  <c r="BG13" i="1" s="1"/>
  <c r="D4" i="1"/>
  <c r="D5" i="1"/>
  <c r="D6" i="1"/>
  <c r="D7" i="1"/>
  <c r="D8" i="1"/>
  <c r="D9" i="1"/>
  <c r="D10" i="1"/>
  <c r="D11" i="1"/>
  <c r="D12" i="1"/>
  <c r="D13" i="1"/>
  <c r="B4" i="1"/>
  <c r="C4" i="1" s="1"/>
  <c r="B5" i="1"/>
  <c r="C5" i="1" s="1"/>
  <c r="B6" i="1"/>
  <c r="C6" i="1" s="1"/>
  <c r="B7" i="1"/>
  <c r="C7" i="1" s="1"/>
  <c r="Z7" i="1" s="1"/>
  <c r="B8" i="1"/>
  <c r="C8" i="1" s="1"/>
  <c r="B9" i="1"/>
  <c r="C9" i="1" s="1"/>
  <c r="B10" i="1"/>
  <c r="C10" i="1" s="1"/>
  <c r="Z10" i="1" s="1"/>
  <c r="B11" i="1"/>
  <c r="C11" i="1" s="1"/>
  <c r="B12" i="1"/>
  <c r="C12" i="1" s="1"/>
  <c r="B13" i="1"/>
  <c r="C13" i="1" s="1"/>
  <c r="L3" i="1"/>
  <c r="M3" i="1" s="1"/>
  <c r="G3" i="1"/>
  <c r="H3" i="1" s="1"/>
  <c r="K3" i="1"/>
  <c r="J3" i="1"/>
  <c r="I3" i="1"/>
  <c r="E3" i="1"/>
  <c r="F3" i="1" s="1"/>
  <c r="AE3" i="1" s="1"/>
  <c r="D3" i="1"/>
  <c r="B3" i="1"/>
  <c r="C3" i="1" s="1"/>
  <c r="AA4" i="1" s="1"/>
  <c r="BC477" i="1" l="1"/>
  <c r="BG496" i="1"/>
  <c r="BG447" i="1"/>
  <c r="BG345" i="1"/>
  <c r="BG444" i="1"/>
  <c r="BG459" i="1"/>
  <c r="BG184" i="1"/>
  <c r="BG117" i="1"/>
  <c r="BG457" i="1"/>
  <c r="BC320" i="1"/>
  <c r="BG480" i="1"/>
  <c r="BG449" i="1"/>
  <c r="BG183" i="1"/>
  <c r="BG485" i="1"/>
  <c r="BG470" i="1"/>
  <c r="BG455" i="1"/>
  <c r="BC412" i="1"/>
  <c r="BC374" i="1"/>
  <c r="BG379" i="1"/>
  <c r="BG214" i="1"/>
  <c r="BG463" i="1"/>
  <c r="BC393" i="1"/>
  <c r="BC368" i="1"/>
  <c r="BA48" i="1"/>
  <c r="BG399" i="1"/>
  <c r="BG304" i="1"/>
  <c r="BG484" i="1"/>
  <c r="BG429" i="1"/>
  <c r="BG270" i="1"/>
  <c r="BG464" i="1"/>
  <c r="BG437" i="1"/>
  <c r="BG374" i="1"/>
  <c r="BA258" i="1"/>
  <c r="BG366" i="1"/>
  <c r="BG452" i="1"/>
  <c r="BG393" i="1"/>
  <c r="BG493" i="1"/>
  <c r="BG486" i="1"/>
  <c r="BG395" i="1"/>
  <c r="BC464" i="1"/>
  <c r="BG483" i="1"/>
  <c r="BG477" i="1"/>
  <c r="BG471" i="1"/>
  <c r="BG358" i="1"/>
  <c r="BG170" i="1"/>
  <c r="BG165" i="1"/>
  <c r="BG476" i="1"/>
  <c r="BG445" i="1"/>
  <c r="BG400" i="1"/>
  <c r="BC349" i="1"/>
  <c r="BG468" i="1"/>
  <c r="BG461" i="1"/>
  <c r="BG406" i="1"/>
  <c r="BG344" i="1"/>
  <c r="BG312" i="1"/>
  <c r="BG238" i="1"/>
  <c r="BG105" i="1"/>
  <c r="BG41" i="1"/>
  <c r="BG460" i="1"/>
  <c r="BG456" i="1"/>
  <c r="BG443" i="1"/>
  <c r="BG435" i="1"/>
  <c r="BG430" i="1"/>
  <c r="BG415" i="1"/>
  <c r="BG349" i="1"/>
  <c r="BG262" i="1"/>
  <c r="BC448" i="1"/>
  <c r="BC437" i="1"/>
  <c r="BC425" i="1"/>
  <c r="BC361" i="1"/>
  <c r="BA102" i="1"/>
  <c r="BA62" i="1"/>
  <c r="BG431" i="1"/>
  <c r="BG401" i="1"/>
  <c r="BG369" i="1"/>
  <c r="BG280" i="1"/>
  <c r="BG357" i="1"/>
  <c r="BG316" i="1"/>
  <c r="BC409" i="1"/>
  <c r="BC401" i="1"/>
  <c r="BG279" i="1"/>
  <c r="BG193" i="1"/>
  <c r="BG360" i="1"/>
  <c r="BG342" i="1"/>
  <c r="BG492" i="1"/>
  <c r="BG488" i="1"/>
  <c r="BG478" i="1"/>
  <c r="BG433" i="1"/>
  <c r="BG423" i="1"/>
  <c r="BG411" i="1"/>
  <c r="BG380" i="1"/>
  <c r="BG319" i="1"/>
  <c r="BG127" i="1"/>
  <c r="BG89" i="1"/>
  <c r="BG71" i="1"/>
  <c r="BG495" i="1"/>
  <c r="BG473" i="1"/>
  <c r="BG439" i="1"/>
  <c r="BG428" i="1"/>
  <c r="BG420" i="1"/>
  <c r="BG405" i="1"/>
  <c r="BG320" i="1"/>
  <c r="BC491" i="1"/>
  <c r="BC417" i="1"/>
  <c r="BC385" i="1"/>
  <c r="BA116" i="1"/>
  <c r="BG497" i="1"/>
  <c r="BG479" i="1"/>
  <c r="BG453" i="1"/>
  <c r="BG451" i="1"/>
  <c r="BG440" i="1"/>
  <c r="BG397" i="1"/>
  <c r="BG364" i="1"/>
  <c r="BG328" i="1"/>
  <c r="BG225" i="1"/>
  <c r="BG197" i="1"/>
  <c r="BG190" i="1"/>
  <c r="BG164" i="1"/>
  <c r="BG88" i="1"/>
  <c r="BG61" i="1"/>
  <c r="BG494" i="1"/>
  <c r="BG438" i="1"/>
  <c r="BG419" i="1"/>
  <c r="BG407" i="1"/>
  <c r="BG317" i="1"/>
  <c r="BG76" i="1"/>
  <c r="BG427" i="1"/>
  <c r="BG425" i="1"/>
  <c r="BG414" i="1"/>
  <c r="BG409" i="1"/>
  <c r="BG404" i="1"/>
  <c r="BG381" i="1"/>
  <c r="BG376" i="1"/>
  <c r="BG372" i="1"/>
  <c r="BG356" i="1"/>
  <c r="BG337" i="1"/>
  <c r="BG307" i="1"/>
  <c r="BG123" i="1"/>
  <c r="BG475" i="1"/>
  <c r="BG448" i="1"/>
  <c r="BG413" i="1"/>
  <c r="BG388" i="1"/>
  <c r="BG361" i="1"/>
  <c r="BG335" i="1"/>
  <c r="BA84" i="1"/>
  <c r="BG384" i="1"/>
  <c r="BG341" i="1"/>
  <c r="BG331" i="1"/>
  <c r="BG329" i="1"/>
  <c r="BG301" i="1"/>
  <c r="BF202" i="1"/>
  <c r="BG200" i="1"/>
  <c r="BG192" i="1"/>
  <c r="BG93" i="1"/>
  <c r="BG310" i="1"/>
  <c r="BG289" i="1"/>
  <c r="BG286" i="1"/>
  <c r="BG253" i="1"/>
  <c r="BG213" i="1"/>
  <c r="BG467" i="1"/>
  <c r="BG446" i="1"/>
  <c r="BG432" i="1"/>
  <c r="BG421" i="1"/>
  <c r="BG412" i="1"/>
  <c r="BG365" i="1"/>
  <c r="BG241" i="1"/>
  <c r="BG199" i="1"/>
  <c r="BG191" i="1"/>
  <c r="BG124" i="1"/>
  <c r="BG19" i="1"/>
  <c r="BG422" i="1"/>
  <c r="BG403" i="1"/>
  <c r="BG396" i="1"/>
  <c r="BG391" i="1"/>
  <c r="BG389" i="1"/>
  <c r="BG387" i="1"/>
  <c r="BG385" i="1"/>
  <c r="BG318" i="1"/>
  <c r="BG297" i="1"/>
  <c r="BG278" i="1"/>
  <c r="BC359" i="1"/>
  <c r="BA132" i="1"/>
  <c r="BG487" i="1"/>
  <c r="BG472" i="1"/>
  <c r="BG462" i="1"/>
  <c r="BG441" i="1"/>
  <c r="BG436" i="1"/>
  <c r="BG417" i="1"/>
  <c r="BG398" i="1"/>
  <c r="BG139" i="1"/>
  <c r="BG114" i="1"/>
  <c r="BJ501" i="1"/>
  <c r="BG491" i="1"/>
  <c r="BG481" i="1"/>
  <c r="BG469" i="1"/>
  <c r="BG465" i="1"/>
  <c r="BG454" i="1"/>
  <c r="BG424" i="1"/>
  <c r="BG416" i="1"/>
  <c r="BG408" i="1"/>
  <c r="BG392" i="1"/>
  <c r="BG390" i="1"/>
  <c r="BG348" i="1"/>
  <c r="BG285" i="1"/>
  <c r="BG256" i="1"/>
  <c r="BG217" i="1"/>
  <c r="BG489" i="1"/>
  <c r="BC360" i="1"/>
  <c r="BC356" i="1"/>
  <c r="BC355" i="1"/>
  <c r="BC325" i="1"/>
  <c r="BG273" i="1"/>
  <c r="BF250" i="1"/>
  <c r="BG235" i="1"/>
  <c r="BG232" i="1"/>
  <c r="BG205" i="1"/>
  <c r="BG177" i="1"/>
  <c r="BG103" i="1"/>
  <c r="BG72" i="1"/>
  <c r="BG32" i="1"/>
  <c r="BF16" i="1"/>
  <c r="BG371" i="1"/>
  <c r="BG326" i="1"/>
  <c r="BG308" i="1"/>
  <c r="BG163" i="1"/>
  <c r="BG149" i="1"/>
  <c r="BG134" i="1"/>
  <c r="BG368" i="1"/>
  <c r="BG363" i="1"/>
  <c r="BG336" i="1"/>
  <c r="BG302" i="1"/>
  <c r="BG296" i="1"/>
  <c r="BC341" i="1"/>
  <c r="BC340" i="1"/>
  <c r="BG351" i="1"/>
  <c r="BG340" i="1"/>
  <c r="BG332" i="1"/>
  <c r="BG208" i="1"/>
  <c r="BG207" i="1"/>
  <c r="BG203" i="1"/>
  <c r="BG141" i="1"/>
  <c r="BG75" i="1"/>
  <c r="BG355" i="1"/>
  <c r="BG353" i="1"/>
  <c r="BG321" i="1"/>
  <c r="BG311" i="1"/>
  <c r="BG295" i="1"/>
  <c r="BG291" i="1"/>
  <c r="BG275" i="1"/>
  <c r="BG269" i="1"/>
  <c r="BG260" i="1"/>
  <c r="BG251" i="1"/>
  <c r="BG240" i="1"/>
  <c r="BG227" i="1"/>
  <c r="BC432" i="1"/>
  <c r="BC429" i="1"/>
  <c r="BC416" i="1"/>
  <c r="BC367" i="1"/>
  <c r="BC353" i="1"/>
  <c r="BG173" i="1"/>
  <c r="BG179" i="1"/>
  <c r="BC352" i="1"/>
  <c r="BG383" i="1"/>
  <c r="BG367" i="1"/>
  <c r="BG352" i="1"/>
  <c r="BG350" i="1"/>
  <c r="BG327" i="1"/>
  <c r="BG287" i="1"/>
  <c r="BG281" i="1"/>
  <c r="BG255" i="1"/>
  <c r="BG239" i="1"/>
  <c r="BG222" i="1"/>
  <c r="BG216" i="1"/>
  <c r="BG186" i="1"/>
  <c r="BG167" i="1"/>
  <c r="BG135" i="1"/>
  <c r="BG87" i="1"/>
  <c r="BG22" i="1"/>
  <c r="BG382" i="1"/>
  <c r="BG377" i="1"/>
  <c r="BG375" i="1"/>
  <c r="BG373" i="1"/>
  <c r="BG359" i="1"/>
  <c r="BG347" i="1"/>
  <c r="BG343" i="1"/>
  <c r="BG339" i="1"/>
  <c r="BG334" i="1"/>
  <c r="BG293" i="1"/>
  <c r="BF282" i="1"/>
  <c r="BG271" i="1"/>
  <c r="BF234" i="1"/>
  <c r="BC405" i="1"/>
  <c r="BC404" i="1"/>
  <c r="BC380" i="1"/>
  <c r="BC286" i="1"/>
  <c r="BG252" i="1"/>
  <c r="BF210" i="1"/>
  <c r="BG198" i="1"/>
  <c r="BG185" i="1"/>
  <c r="BG181" i="1"/>
  <c r="BG162" i="1"/>
  <c r="BG154" i="1"/>
  <c r="BG146" i="1"/>
  <c r="BG90" i="1"/>
  <c r="BG57" i="1"/>
  <c r="BG52" i="1"/>
  <c r="BG34" i="1"/>
  <c r="BG333" i="1"/>
  <c r="BG284" i="1"/>
  <c r="BG215" i="1"/>
  <c r="BG178" i="1"/>
  <c r="BC259" i="1"/>
  <c r="BA235" i="1"/>
  <c r="BA89" i="1"/>
  <c r="BA16" i="1"/>
  <c r="BG323" i="1"/>
  <c r="BG313" i="1"/>
  <c r="BG303" i="1"/>
  <c r="BG299" i="1"/>
  <c r="BG294" i="1"/>
  <c r="BG292" i="1"/>
  <c r="BG261" i="1"/>
  <c r="BG248" i="1"/>
  <c r="BF226" i="1"/>
  <c r="BG172" i="1"/>
  <c r="BG151" i="1"/>
  <c r="BG147" i="1"/>
  <c r="BG133" i="1"/>
  <c r="BG122" i="1"/>
  <c r="BG119" i="1"/>
  <c r="BG115" i="1"/>
  <c r="BG104" i="1"/>
  <c r="BG99" i="1"/>
  <c r="BG65" i="1"/>
  <c r="BG60" i="1"/>
  <c r="BI33" i="1"/>
  <c r="BG28" i="1"/>
  <c r="BG23" i="1"/>
  <c r="BG272" i="1"/>
  <c r="BG233" i="1"/>
  <c r="BG176" i="1"/>
  <c r="BG171" i="1"/>
  <c r="BC348" i="1"/>
  <c r="BC328" i="1"/>
  <c r="BG325" i="1"/>
  <c r="BG268" i="1"/>
  <c r="BF242" i="1"/>
  <c r="BG209" i="1"/>
  <c r="BF194" i="1"/>
  <c r="BG168" i="1"/>
  <c r="BG166" i="1"/>
  <c r="BG160" i="1"/>
  <c r="BG130" i="1"/>
  <c r="BG129" i="1"/>
  <c r="BG112" i="1"/>
  <c r="BG102" i="1"/>
  <c r="BG100" i="1"/>
  <c r="BG86" i="1"/>
  <c r="BG54" i="1"/>
  <c r="BG49" i="1"/>
  <c r="BG47" i="1"/>
  <c r="BG324" i="1"/>
  <c r="BG315" i="1"/>
  <c r="BG309" i="1"/>
  <c r="BG300" i="1"/>
  <c r="BG276" i="1"/>
  <c r="BG267" i="1"/>
  <c r="BG264" i="1"/>
  <c r="BG259" i="1"/>
  <c r="BG236" i="1"/>
  <c r="BG223" i="1"/>
  <c r="BG212" i="1"/>
  <c r="BG204" i="1"/>
  <c r="BG195" i="1"/>
  <c r="BC324" i="1"/>
  <c r="BA298" i="1"/>
  <c r="BA101" i="1"/>
  <c r="BG283" i="1"/>
  <c r="BG277" i="1"/>
  <c r="BF258" i="1"/>
  <c r="BG247" i="1"/>
  <c r="BG245" i="1"/>
  <c r="BG228" i="1"/>
  <c r="BG220" i="1"/>
  <c r="BG180" i="1"/>
  <c r="BG157" i="1"/>
  <c r="BG132" i="1"/>
  <c r="BG113" i="1"/>
  <c r="BG106" i="1"/>
  <c r="BG84" i="1"/>
  <c r="BG81" i="1"/>
  <c r="BG77" i="1"/>
  <c r="BG74" i="1"/>
  <c r="BG73" i="1"/>
  <c r="BG68" i="1"/>
  <c r="BG51" i="1"/>
  <c r="BG40" i="1"/>
  <c r="BG25" i="1"/>
  <c r="BG263" i="1"/>
  <c r="BG219" i="1"/>
  <c r="BG169" i="1"/>
  <c r="BG156" i="1"/>
  <c r="BG137" i="1"/>
  <c r="BA244" i="1"/>
  <c r="BA210" i="1"/>
  <c r="BA50" i="1"/>
  <c r="BC6" i="1"/>
  <c r="BG66" i="1"/>
  <c r="BG58" i="1"/>
  <c r="BG38" i="1"/>
  <c r="BG244" i="1"/>
  <c r="BG231" i="1"/>
  <c r="BF218" i="1"/>
  <c r="BG201" i="1"/>
  <c r="BG187" i="1"/>
  <c r="BG161" i="1"/>
  <c r="BG158" i="1"/>
  <c r="BG153" i="1"/>
  <c r="BG148" i="1"/>
  <c r="BG143" i="1"/>
  <c r="BG128" i="1"/>
  <c r="BG125" i="1"/>
  <c r="BG121" i="1"/>
  <c r="BG118" i="1"/>
  <c r="BG111" i="1"/>
  <c r="BG96" i="1"/>
  <c r="BG78" i="1"/>
  <c r="BG62" i="1"/>
  <c r="BG48" i="1"/>
  <c r="BG36" i="1"/>
  <c r="BG30" i="1"/>
  <c r="BI21" i="1"/>
  <c r="BG246" i="1"/>
  <c r="BG243" i="1"/>
  <c r="BG221" i="1"/>
  <c r="BG206" i="1"/>
  <c r="BG188" i="1"/>
  <c r="BG159" i="1"/>
  <c r="BC312" i="1"/>
  <c r="BA250" i="1"/>
  <c r="BA36" i="1"/>
  <c r="BG85" i="1"/>
  <c r="BG70" i="1"/>
  <c r="BG64" i="1"/>
  <c r="BG63" i="1"/>
  <c r="BG56" i="1"/>
  <c r="BG55" i="1"/>
  <c r="BG39" i="1"/>
  <c r="BG29" i="1"/>
  <c r="BG18" i="1"/>
  <c r="BG17" i="1"/>
  <c r="BG288" i="1"/>
  <c r="BG254" i="1"/>
  <c r="BG249" i="1"/>
  <c r="BG237" i="1"/>
  <c r="BG229" i="1"/>
  <c r="BG224" i="1"/>
  <c r="BG211" i="1"/>
  <c r="BG196" i="1"/>
  <c r="BG174" i="1"/>
  <c r="BG145" i="1"/>
  <c r="BG144" i="1"/>
  <c r="BG131" i="1"/>
  <c r="BG126" i="1"/>
  <c r="BG120" i="1"/>
  <c r="BG116" i="1"/>
  <c r="BG110" i="1"/>
  <c r="BG107" i="1"/>
  <c r="BG101" i="1"/>
  <c r="BG97" i="1"/>
  <c r="BG92" i="1"/>
  <c r="BG91" i="1"/>
  <c r="BG83" i="1"/>
  <c r="BG79" i="1"/>
  <c r="BG67" i="1"/>
  <c r="BG53" i="1"/>
  <c r="BG50" i="1"/>
  <c r="BG46" i="1"/>
  <c r="BG45" i="1"/>
  <c r="BG35" i="1"/>
  <c r="BG31" i="1"/>
  <c r="BG24" i="1"/>
  <c r="BG20" i="1"/>
  <c r="BG15" i="1"/>
  <c r="BJ502" i="1"/>
  <c r="BG305" i="1"/>
  <c r="BG265" i="1"/>
  <c r="BG257" i="1"/>
  <c r="BG230" i="1"/>
  <c r="BG189" i="1"/>
  <c r="BG182" i="1"/>
  <c r="BG175" i="1"/>
  <c r="BG136" i="1"/>
  <c r="BC327" i="1"/>
  <c r="BC316" i="1"/>
  <c r="BA98" i="1"/>
  <c r="BG155" i="1"/>
  <c r="BG152" i="1"/>
  <c r="BG150" i="1"/>
  <c r="BG142" i="1"/>
  <c r="BG140" i="1"/>
  <c r="BG138" i="1"/>
  <c r="BG109" i="1"/>
  <c r="BG108" i="1"/>
  <c r="BG98" i="1"/>
  <c r="BG95" i="1"/>
  <c r="BG94" i="1"/>
  <c r="BG82" i="1"/>
  <c r="BG80" i="1"/>
  <c r="BG69" i="1"/>
  <c r="BG59" i="1"/>
  <c r="BG44" i="1"/>
  <c r="BG43" i="1"/>
  <c r="BG42" i="1"/>
  <c r="BG37" i="1"/>
  <c r="BG27" i="1"/>
  <c r="BG26" i="1"/>
  <c r="BA198" i="1"/>
  <c r="BA169" i="1"/>
  <c r="BA97" i="1"/>
  <c r="BG14" i="1"/>
  <c r="BI499" i="1"/>
  <c r="BJ499" i="1"/>
  <c r="BJ491" i="1"/>
  <c r="BJ483" i="1"/>
  <c r="BJ475" i="1"/>
  <c r="BJ467" i="1"/>
  <c r="BJ459" i="1"/>
  <c r="BJ451" i="1"/>
  <c r="BJ443" i="1"/>
  <c r="BJ435" i="1"/>
  <c r="BJ427" i="1"/>
  <c r="BJ419" i="1"/>
  <c r="BJ411" i="1"/>
  <c r="BJ403" i="1"/>
  <c r="BJ395" i="1"/>
  <c r="BJ387" i="1"/>
  <c r="BJ379" i="1"/>
  <c r="BJ371" i="1"/>
  <c r="BJ363" i="1"/>
  <c r="BJ355" i="1"/>
  <c r="BJ347" i="1"/>
  <c r="BJ339" i="1"/>
  <c r="BJ331" i="1"/>
  <c r="BJ323" i="1"/>
  <c r="BJ315" i="1"/>
  <c r="BJ307" i="1"/>
  <c r="BJ299" i="1"/>
  <c r="BJ291" i="1"/>
  <c r="BJ283" i="1"/>
  <c r="BJ275" i="1"/>
  <c r="BJ267" i="1"/>
  <c r="BJ259" i="1"/>
  <c r="BJ251" i="1"/>
  <c r="BJ243" i="1"/>
  <c r="BJ235" i="1"/>
  <c r="BJ227" i="1"/>
  <c r="BJ219" i="1"/>
  <c r="BJ211" i="1"/>
  <c r="BJ203" i="1"/>
  <c r="BJ195" i="1"/>
  <c r="BJ187" i="1"/>
  <c r="BJ179" i="1"/>
  <c r="BJ171" i="1"/>
  <c r="BJ163" i="1"/>
  <c r="BJ155" i="1"/>
  <c r="BJ147" i="1"/>
  <c r="BJ139" i="1"/>
  <c r="BJ131" i="1"/>
  <c r="BJ123" i="1"/>
  <c r="BJ115" i="1"/>
  <c r="BJ107" i="1"/>
  <c r="BJ99" i="1"/>
  <c r="BJ91" i="1"/>
  <c r="BJ83" i="1"/>
  <c r="BJ75" i="1"/>
  <c r="BJ67" i="1"/>
  <c r="BJ59" i="1"/>
  <c r="BJ51" i="1"/>
  <c r="BJ43" i="1"/>
  <c r="BJ35" i="1"/>
  <c r="BJ27" i="1"/>
  <c r="BJ19" i="1"/>
  <c r="BJ11" i="1"/>
  <c r="BJ498" i="1"/>
  <c r="BJ490" i="1"/>
  <c r="BJ482" i="1"/>
  <c r="BJ474" i="1"/>
  <c r="BJ466" i="1"/>
  <c r="BJ458" i="1"/>
  <c r="BJ450" i="1"/>
  <c r="BJ442" i="1"/>
  <c r="BJ434" i="1"/>
  <c r="BJ426" i="1"/>
  <c r="BJ418" i="1"/>
  <c r="BJ410" i="1"/>
  <c r="BJ402" i="1"/>
  <c r="BJ394" i="1"/>
  <c r="BJ386" i="1"/>
  <c r="BJ378" i="1"/>
  <c r="BJ370" i="1"/>
  <c r="BJ362" i="1"/>
  <c r="BJ354" i="1"/>
  <c r="BJ346" i="1"/>
  <c r="BJ338" i="1"/>
  <c r="BJ330" i="1"/>
  <c r="BJ322" i="1"/>
  <c r="BJ314" i="1"/>
  <c r="BJ306" i="1"/>
  <c r="BJ298" i="1"/>
  <c r="BJ290" i="1"/>
  <c r="BJ282" i="1"/>
  <c r="BJ274" i="1"/>
  <c r="BJ266" i="1"/>
  <c r="BJ258" i="1"/>
  <c r="BJ250" i="1"/>
  <c r="BJ242" i="1"/>
  <c r="BJ234" i="1"/>
  <c r="BJ226" i="1"/>
  <c r="BJ218" i="1"/>
  <c r="BJ210" i="1"/>
  <c r="BJ202" i="1"/>
  <c r="BJ194" i="1"/>
  <c r="BJ186" i="1"/>
  <c r="BJ178" i="1"/>
  <c r="BJ170" i="1"/>
  <c r="BJ162" i="1"/>
  <c r="BJ154" i="1"/>
  <c r="BJ146" i="1"/>
  <c r="BJ138" i="1"/>
  <c r="BJ130" i="1"/>
  <c r="BJ122" i="1"/>
  <c r="BJ114" i="1"/>
  <c r="BJ106" i="1"/>
  <c r="BJ98" i="1"/>
  <c r="BJ90" i="1"/>
  <c r="BJ82" i="1"/>
  <c r="BJ74" i="1"/>
  <c r="BJ66" i="1"/>
  <c r="BJ58" i="1"/>
  <c r="BJ50" i="1"/>
  <c r="BJ42" i="1"/>
  <c r="BJ34" i="1"/>
  <c r="BJ26" i="1"/>
  <c r="BJ18" i="1"/>
  <c r="BJ10" i="1"/>
  <c r="BF502" i="1"/>
  <c r="BF500" i="1"/>
  <c r="BJ497" i="1"/>
  <c r="BJ489" i="1"/>
  <c r="BJ481" i="1"/>
  <c r="BJ473" i="1"/>
  <c r="BJ465" i="1"/>
  <c r="BJ457" i="1"/>
  <c r="BJ449" i="1"/>
  <c r="BJ441" i="1"/>
  <c r="BJ433" i="1"/>
  <c r="BJ425" i="1"/>
  <c r="BJ417" i="1"/>
  <c r="BJ409" i="1"/>
  <c r="BJ401" i="1"/>
  <c r="BJ393" i="1"/>
  <c r="BJ385" i="1"/>
  <c r="BJ377" i="1"/>
  <c r="BJ369" i="1"/>
  <c r="BJ361" i="1"/>
  <c r="BJ353" i="1"/>
  <c r="BJ345" i="1"/>
  <c r="BJ337" i="1"/>
  <c r="BJ329" i="1"/>
  <c r="BJ321" i="1"/>
  <c r="BJ313" i="1"/>
  <c r="BJ305" i="1"/>
  <c r="BJ297" i="1"/>
  <c r="BJ289" i="1"/>
  <c r="BJ281" i="1"/>
  <c r="BJ273" i="1"/>
  <c r="BJ265" i="1"/>
  <c r="BJ257" i="1"/>
  <c r="BJ249" i="1"/>
  <c r="BJ241" i="1"/>
  <c r="BJ233" i="1"/>
  <c r="BJ225" i="1"/>
  <c r="BJ217" i="1"/>
  <c r="BJ209" i="1"/>
  <c r="BJ201" i="1"/>
  <c r="BJ193" i="1"/>
  <c r="BJ185" i="1"/>
  <c r="BJ177" i="1"/>
  <c r="BJ169" i="1"/>
  <c r="BJ161" i="1"/>
  <c r="BJ153" i="1"/>
  <c r="BJ145" i="1"/>
  <c r="BJ137" i="1"/>
  <c r="BJ129" i="1"/>
  <c r="BJ121" i="1"/>
  <c r="BJ113" i="1"/>
  <c r="BJ105" i="1"/>
  <c r="BJ97" i="1"/>
  <c r="BJ89" i="1"/>
  <c r="BJ81" i="1"/>
  <c r="BJ73" i="1"/>
  <c r="BJ65" i="1"/>
  <c r="BJ57" i="1"/>
  <c r="BJ49" i="1"/>
  <c r="BJ41" i="1"/>
  <c r="BJ33" i="1"/>
  <c r="BJ25" i="1"/>
  <c r="BJ17" i="1"/>
  <c r="BJ9" i="1"/>
  <c r="BJ496" i="1"/>
  <c r="BJ488" i="1"/>
  <c r="BJ480" i="1"/>
  <c r="BJ472" i="1"/>
  <c r="BJ464" i="1"/>
  <c r="BJ456" i="1"/>
  <c r="BJ448" i="1"/>
  <c r="BJ440" i="1"/>
  <c r="BJ432" i="1"/>
  <c r="BJ424" i="1"/>
  <c r="BJ416" i="1"/>
  <c r="BJ408" i="1"/>
  <c r="BJ400" i="1"/>
  <c r="BJ392" i="1"/>
  <c r="BJ384" i="1"/>
  <c r="BJ376" i="1"/>
  <c r="BJ368" i="1"/>
  <c r="BJ360" i="1"/>
  <c r="BJ352" i="1"/>
  <c r="BJ344" i="1"/>
  <c r="BJ336" i="1"/>
  <c r="BJ328" i="1"/>
  <c r="BJ320" i="1"/>
  <c r="BJ312" i="1"/>
  <c r="BJ304" i="1"/>
  <c r="BJ296" i="1"/>
  <c r="BJ288" i="1"/>
  <c r="BJ280" i="1"/>
  <c r="BJ272" i="1"/>
  <c r="BJ264" i="1"/>
  <c r="BJ256" i="1"/>
  <c r="BJ248" i="1"/>
  <c r="BJ240" i="1"/>
  <c r="BJ232" i="1"/>
  <c r="BJ224" i="1"/>
  <c r="BJ216" i="1"/>
  <c r="BJ208" i="1"/>
  <c r="BJ200" i="1"/>
  <c r="BJ192" i="1"/>
  <c r="BJ184" i="1"/>
  <c r="BJ176" i="1"/>
  <c r="BJ168" i="1"/>
  <c r="BJ160" i="1"/>
  <c r="BJ152" i="1"/>
  <c r="BJ144" i="1"/>
  <c r="BJ136" i="1"/>
  <c r="BJ128" i="1"/>
  <c r="BJ120" i="1"/>
  <c r="BJ112" i="1"/>
  <c r="BJ104" i="1"/>
  <c r="BJ96" i="1"/>
  <c r="BJ88" i="1"/>
  <c r="BJ80" i="1"/>
  <c r="BJ72" i="1"/>
  <c r="BJ64" i="1"/>
  <c r="BJ56" i="1"/>
  <c r="BJ48" i="1"/>
  <c r="BJ40" i="1"/>
  <c r="BJ32" i="1"/>
  <c r="BJ24" i="1"/>
  <c r="BJ16" i="1"/>
  <c r="BJ8" i="1"/>
  <c r="BJ495" i="1"/>
  <c r="BJ487" i="1"/>
  <c r="BJ479" i="1"/>
  <c r="BJ471" i="1"/>
  <c r="BJ463" i="1"/>
  <c r="BJ455" i="1"/>
  <c r="BJ447" i="1"/>
  <c r="BJ439" i="1"/>
  <c r="BJ431" i="1"/>
  <c r="BJ423" i="1"/>
  <c r="BJ415" i="1"/>
  <c r="BJ407" i="1"/>
  <c r="BJ399" i="1"/>
  <c r="BJ391" i="1"/>
  <c r="BJ383" i="1"/>
  <c r="BJ375" i="1"/>
  <c r="BJ367" i="1"/>
  <c r="BJ359" i="1"/>
  <c r="BJ351" i="1"/>
  <c r="BJ343" i="1"/>
  <c r="BJ335" i="1"/>
  <c r="BJ327" i="1"/>
  <c r="BJ319" i="1"/>
  <c r="BJ311" i="1"/>
  <c r="BJ303" i="1"/>
  <c r="BJ295" i="1"/>
  <c r="BJ287" i="1"/>
  <c r="BJ279" i="1"/>
  <c r="BJ271" i="1"/>
  <c r="BJ263" i="1"/>
  <c r="BJ255" i="1"/>
  <c r="BJ247" i="1"/>
  <c r="BJ239" i="1"/>
  <c r="BJ231" i="1"/>
  <c r="BJ223" i="1"/>
  <c r="BJ215" i="1"/>
  <c r="BJ207" i="1"/>
  <c r="BJ199" i="1"/>
  <c r="BJ191" i="1"/>
  <c r="BJ183" i="1"/>
  <c r="BJ175" i="1"/>
  <c r="BJ167" i="1"/>
  <c r="BJ159" i="1"/>
  <c r="BJ151" i="1"/>
  <c r="BJ143" i="1"/>
  <c r="BJ135" i="1"/>
  <c r="BJ127" i="1"/>
  <c r="BJ119" i="1"/>
  <c r="BJ111" i="1"/>
  <c r="BJ103" i="1"/>
  <c r="BJ95" i="1"/>
  <c r="BJ87" i="1"/>
  <c r="BJ79" i="1"/>
  <c r="BJ71" i="1"/>
  <c r="BJ63" i="1"/>
  <c r="BJ55" i="1"/>
  <c r="BJ47" i="1"/>
  <c r="BJ39" i="1"/>
  <c r="BJ31" i="1"/>
  <c r="BJ23" i="1"/>
  <c r="BJ15" i="1"/>
  <c r="BJ7" i="1"/>
  <c r="BJ494" i="1"/>
  <c r="BJ486" i="1"/>
  <c r="BJ478" i="1"/>
  <c r="BJ470" i="1"/>
  <c r="BJ462" i="1"/>
  <c r="BJ454" i="1"/>
  <c r="BJ446" i="1"/>
  <c r="BJ438" i="1"/>
  <c r="BJ430" i="1"/>
  <c r="BJ422" i="1"/>
  <c r="BJ414" i="1"/>
  <c r="BJ406" i="1"/>
  <c r="BJ398" i="1"/>
  <c r="BJ390" i="1"/>
  <c r="BJ382" i="1"/>
  <c r="BJ374" i="1"/>
  <c r="BJ366" i="1"/>
  <c r="BJ358" i="1"/>
  <c r="BJ350" i="1"/>
  <c r="BJ342" i="1"/>
  <c r="BJ334" i="1"/>
  <c r="BJ326" i="1"/>
  <c r="BJ318" i="1"/>
  <c r="BJ310" i="1"/>
  <c r="BJ302" i="1"/>
  <c r="BJ294" i="1"/>
  <c r="BJ286" i="1"/>
  <c r="BJ278" i="1"/>
  <c r="BJ270" i="1"/>
  <c r="BJ262" i="1"/>
  <c r="BJ254" i="1"/>
  <c r="BJ246" i="1"/>
  <c r="BJ238" i="1"/>
  <c r="BJ230" i="1"/>
  <c r="BJ222" i="1"/>
  <c r="BJ214" i="1"/>
  <c r="BJ206" i="1"/>
  <c r="BJ198" i="1"/>
  <c r="BJ190" i="1"/>
  <c r="BJ182" i="1"/>
  <c r="BJ174" i="1"/>
  <c r="BJ166" i="1"/>
  <c r="BJ158" i="1"/>
  <c r="BJ150" i="1"/>
  <c r="BJ142" i="1"/>
  <c r="BJ134" i="1"/>
  <c r="BJ126" i="1"/>
  <c r="BJ118" i="1"/>
  <c r="BJ110" i="1"/>
  <c r="BJ102" i="1"/>
  <c r="BJ94" i="1"/>
  <c r="BJ86" i="1"/>
  <c r="BJ78" i="1"/>
  <c r="BJ70" i="1"/>
  <c r="BJ62" i="1"/>
  <c r="BJ54" i="1"/>
  <c r="BJ46" i="1"/>
  <c r="BJ38" i="1"/>
  <c r="BJ30" i="1"/>
  <c r="BJ22" i="1"/>
  <c r="BJ14" i="1"/>
  <c r="BJ6" i="1"/>
  <c r="BJ493" i="1"/>
  <c r="BJ485" i="1"/>
  <c r="BJ477" i="1"/>
  <c r="BJ469" i="1"/>
  <c r="BJ461" i="1"/>
  <c r="BJ453" i="1"/>
  <c r="BJ445" i="1"/>
  <c r="BJ437" i="1"/>
  <c r="BJ429" i="1"/>
  <c r="BJ421" i="1"/>
  <c r="BJ413" i="1"/>
  <c r="BJ405" i="1"/>
  <c r="BJ397" i="1"/>
  <c r="BJ389" i="1"/>
  <c r="BJ381" i="1"/>
  <c r="BJ373" i="1"/>
  <c r="BJ365" i="1"/>
  <c r="BJ357" i="1"/>
  <c r="BJ349" i="1"/>
  <c r="BJ341" i="1"/>
  <c r="BJ333" i="1"/>
  <c r="BJ325" i="1"/>
  <c r="BJ317" i="1"/>
  <c r="BJ309" i="1"/>
  <c r="BJ301" i="1"/>
  <c r="BJ293" i="1"/>
  <c r="BJ285" i="1"/>
  <c r="BJ277" i="1"/>
  <c r="BJ269" i="1"/>
  <c r="BJ261" i="1"/>
  <c r="BJ253" i="1"/>
  <c r="BJ245" i="1"/>
  <c r="BJ237" i="1"/>
  <c r="BJ229" i="1"/>
  <c r="BJ221" i="1"/>
  <c r="BJ213" i="1"/>
  <c r="BJ205" i="1"/>
  <c r="BJ197" i="1"/>
  <c r="BJ189" i="1"/>
  <c r="BJ181" i="1"/>
  <c r="BJ173" i="1"/>
  <c r="BJ165" i="1"/>
  <c r="BJ157" i="1"/>
  <c r="BJ149" i="1"/>
  <c r="BJ141" i="1"/>
  <c r="BJ133" i="1"/>
  <c r="BJ125" i="1"/>
  <c r="BJ117" i="1"/>
  <c r="BJ109" i="1"/>
  <c r="BJ101" i="1"/>
  <c r="BJ93" i="1"/>
  <c r="BJ85" i="1"/>
  <c r="BJ77" i="1"/>
  <c r="BJ69" i="1"/>
  <c r="BJ61" i="1"/>
  <c r="BJ53" i="1"/>
  <c r="BJ45" i="1"/>
  <c r="BJ37" i="1"/>
  <c r="BJ29" i="1"/>
  <c r="BJ21" i="1"/>
  <c r="BJ13" i="1"/>
  <c r="BJ5" i="1"/>
  <c r="BJ500" i="1"/>
  <c r="BJ492" i="1"/>
  <c r="BJ484" i="1"/>
  <c r="BJ476" i="1"/>
  <c r="BJ468" i="1"/>
  <c r="BJ460" i="1"/>
  <c r="BJ452" i="1"/>
  <c r="BJ444" i="1"/>
  <c r="BJ436" i="1"/>
  <c r="BJ428" i="1"/>
  <c r="BJ420" i="1"/>
  <c r="BJ412" i="1"/>
  <c r="BJ404" i="1"/>
  <c r="BJ396" i="1"/>
  <c r="BJ388" i="1"/>
  <c r="BJ380" i="1"/>
  <c r="BJ372" i="1"/>
  <c r="BJ364" i="1"/>
  <c r="BJ356" i="1"/>
  <c r="BJ348" i="1"/>
  <c r="BJ340" i="1"/>
  <c r="BJ332" i="1"/>
  <c r="BJ324" i="1"/>
  <c r="BJ316" i="1"/>
  <c r="BJ308" i="1"/>
  <c r="BJ300" i="1"/>
  <c r="BJ292" i="1"/>
  <c r="BJ284" i="1"/>
  <c r="BJ276" i="1"/>
  <c r="BJ268" i="1"/>
  <c r="BJ260" i="1"/>
  <c r="BJ252" i="1"/>
  <c r="BJ244" i="1"/>
  <c r="BJ236" i="1"/>
  <c r="BJ228" i="1"/>
  <c r="BJ220" i="1"/>
  <c r="BJ212" i="1"/>
  <c r="BJ204" i="1"/>
  <c r="BJ196" i="1"/>
  <c r="BJ188" i="1"/>
  <c r="BJ180" i="1"/>
  <c r="BJ172" i="1"/>
  <c r="BJ164" i="1"/>
  <c r="BJ156" i="1"/>
  <c r="BJ148" i="1"/>
  <c r="BJ140" i="1"/>
  <c r="BJ132" i="1"/>
  <c r="BJ124" i="1"/>
  <c r="BJ116" i="1"/>
  <c r="BJ108" i="1"/>
  <c r="BJ100" i="1"/>
  <c r="BJ92" i="1"/>
  <c r="BJ84" i="1"/>
  <c r="BJ76" i="1"/>
  <c r="BJ68" i="1"/>
  <c r="BJ60" i="1"/>
  <c r="BJ52" i="1"/>
  <c r="BJ44" i="1"/>
  <c r="BJ36" i="1"/>
  <c r="BJ28" i="1"/>
  <c r="BJ20" i="1"/>
  <c r="BJ12" i="1"/>
  <c r="BJ4" i="1"/>
  <c r="BJ3" i="1"/>
  <c r="BI491" i="1"/>
  <c r="BI427" i="1"/>
  <c r="BI363" i="1"/>
  <c r="BI299" i="1"/>
  <c r="BI235" i="1"/>
  <c r="BI171" i="1"/>
  <c r="BI107" i="1"/>
  <c r="BI67" i="1"/>
  <c r="BI35" i="1"/>
  <c r="BI483" i="1"/>
  <c r="BI419" i="1"/>
  <c r="BI355" i="1"/>
  <c r="BI291" i="1"/>
  <c r="BI227" i="1"/>
  <c r="BI163" i="1"/>
  <c r="BI99" i="1"/>
  <c r="BI64" i="1"/>
  <c r="BI32" i="1"/>
  <c r="BI475" i="1"/>
  <c r="BI411" i="1"/>
  <c r="BI347" i="1"/>
  <c r="BI283" i="1"/>
  <c r="BI219" i="1"/>
  <c r="BI155" i="1"/>
  <c r="BI91" i="1"/>
  <c r="BI59" i="1"/>
  <c r="BI27" i="1"/>
  <c r="BI467" i="1"/>
  <c r="BI403" i="1"/>
  <c r="BI339" i="1"/>
  <c r="BI275" i="1"/>
  <c r="BI211" i="1"/>
  <c r="BI147" i="1"/>
  <c r="BI88" i="1"/>
  <c r="BI56" i="1"/>
  <c r="BI24" i="1"/>
  <c r="BI459" i="1"/>
  <c r="BI395" i="1"/>
  <c r="BI331" i="1"/>
  <c r="BI267" i="1"/>
  <c r="BI203" i="1"/>
  <c r="BI139" i="1"/>
  <c r="BI83" i="1"/>
  <c r="BI51" i="1"/>
  <c r="BI19" i="1"/>
  <c r="BI451" i="1"/>
  <c r="BI387" i="1"/>
  <c r="BI323" i="1"/>
  <c r="BI259" i="1"/>
  <c r="BI195" i="1"/>
  <c r="BI131" i="1"/>
  <c r="BI80" i="1"/>
  <c r="BI48" i="1"/>
  <c r="BI16" i="1"/>
  <c r="BI443" i="1"/>
  <c r="BI379" i="1"/>
  <c r="BI315" i="1"/>
  <c r="BI251" i="1"/>
  <c r="BI187" i="1"/>
  <c r="BI123" i="1"/>
  <c r="BI75" i="1"/>
  <c r="BI43" i="1"/>
  <c r="BI11" i="1"/>
  <c r="BI435" i="1"/>
  <c r="BI371" i="1"/>
  <c r="BI307" i="1"/>
  <c r="BI243" i="1"/>
  <c r="BI179" i="1"/>
  <c r="BI115" i="1"/>
  <c r="BI72" i="1"/>
  <c r="BI40" i="1"/>
  <c r="BI3" i="1"/>
  <c r="BG501" i="1"/>
  <c r="BG499" i="1"/>
  <c r="BI498" i="1"/>
  <c r="BI490" i="1"/>
  <c r="BI482" i="1"/>
  <c r="BI474" i="1"/>
  <c r="BI466" i="1"/>
  <c r="BI458" i="1"/>
  <c r="BI450" i="1"/>
  <c r="BI442" i="1"/>
  <c r="BI434" i="1"/>
  <c r="BI426" i="1"/>
  <c r="BI418" i="1"/>
  <c r="BI410" i="1"/>
  <c r="BI402" i="1"/>
  <c r="BI394" i="1"/>
  <c r="BI386" i="1"/>
  <c r="BI378" i="1"/>
  <c r="BI370" i="1"/>
  <c r="BI362" i="1"/>
  <c r="BI354" i="1"/>
  <c r="BI346" i="1"/>
  <c r="BI338" i="1"/>
  <c r="BI330" i="1"/>
  <c r="BI322" i="1"/>
  <c r="BI314" i="1"/>
  <c r="BI306" i="1"/>
  <c r="BI298" i="1"/>
  <c r="BI290" i="1"/>
  <c r="BI282" i="1"/>
  <c r="BI274" i="1"/>
  <c r="BI266" i="1"/>
  <c r="BI258" i="1"/>
  <c r="BI250" i="1"/>
  <c r="BI242" i="1"/>
  <c r="BI234" i="1"/>
  <c r="BI226" i="1"/>
  <c r="BI218" i="1"/>
  <c r="BI210" i="1"/>
  <c r="BI202" i="1"/>
  <c r="BI194" i="1"/>
  <c r="BI186" i="1"/>
  <c r="BI178" i="1"/>
  <c r="BI170" i="1"/>
  <c r="BI162" i="1"/>
  <c r="BI154" i="1"/>
  <c r="BI146" i="1"/>
  <c r="BI138" i="1"/>
  <c r="BI130" i="1"/>
  <c r="BI122" i="1"/>
  <c r="BI114" i="1"/>
  <c r="BI106" i="1"/>
  <c r="BI98" i="1"/>
  <c r="BI90" i="1"/>
  <c r="BI82" i="1"/>
  <c r="BI74" i="1"/>
  <c r="BI66" i="1"/>
  <c r="BI58" i="1"/>
  <c r="BI50" i="1"/>
  <c r="BI42" i="1"/>
  <c r="BI34" i="1"/>
  <c r="BI26" i="1"/>
  <c r="BI18" i="1"/>
  <c r="BI10" i="1"/>
  <c r="BI497" i="1"/>
  <c r="BI489" i="1"/>
  <c r="BI481" i="1"/>
  <c r="BI473" i="1"/>
  <c r="BI465" i="1"/>
  <c r="BI457" i="1"/>
  <c r="BI449" i="1"/>
  <c r="BI441" i="1"/>
  <c r="BI433" i="1"/>
  <c r="BI425" i="1"/>
  <c r="BI417" i="1"/>
  <c r="BI409" i="1"/>
  <c r="BI401" i="1"/>
  <c r="BI393" i="1"/>
  <c r="BI385" i="1"/>
  <c r="BI377" i="1"/>
  <c r="BI369" i="1"/>
  <c r="BI361" i="1"/>
  <c r="BI353" i="1"/>
  <c r="BI345" i="1"/>
  <c r="BI337" i="1"/>
  <c r="BI329" i="1"/>
  <c r="BI321" i="1"/>
  <c r="BI313" i="1"/>
  <c r="BI305" i="1"/>
  <c r="BI297" i="1"/>
  <c r="BI289" i="1"/>
  <c r="BI281" i="1"/>
  <c r="BI273" i="1"/>
  <c r="BI265" i="1"/>
  <c r="BI257" i="1"/>
  <c r="BI249" i="1"/>
  <c r="BI241" i="1"/>
  <c r="BI233" i="1"/>
  <c r="BI225" i="1"/>
  <c r="BI217" i="1"/>
  <c r="BI209" i="1"/>
  <c r="BI201" i="1"/>
  <c r="BI193" i="1"/>
  <c r="BI185" i="1"/>
  <c r="BI177" i="1"/>
  <c r="BI169" i="1"/>
  <c r="BI161" i="1"/>
  <c r="BI153" i="1"/>
  <c r="BI145" i="1"/>
  <c r="BI137" i="1"/>
  <c r="BI129" i="1"/>
  <c r="BI121" i="1"/>
  <c r="BI113" i="1"/>
  <c r="BI105" i="1"/>
  <c r="BI97" i="1"/>
  <c r="BI89" i="1"/>
  <c r="BI81" i="1"/>
  <c r="BI73" i="1"/>
  <c r="BI65" i="1"/>
  <c r="BI57" i="1"/>
  <c r="BI49" i="1"/>
  <c r="BI41" i="1"/>
  <c r="BI25" i="1"/>
  <c r="BI17" i="1"/>
  <c r="BI9" i="1"/>
  <c r="BI496" i="1"/>
  <c r="BI488" i="1"/>
  <c r="BI480" i="1"/>
  <c r="BI472" i="1"/>
  <c r="BI464" i="1"/>
  <c r="BI456" i="1"/>
  <c r="BI448" i="1"/>
  <c r="BI440" i="1"/>
  <c r="BI432" i="1"/>
  <c r="BI424" i="1"/>
  <c r="BI416" i="1"/>
  <c r="BI408" i="1"/>
  <c r="BI400" i="1"/>
  <c r="BI392" i="1"/>
  <c r="BI384" i="1"/>
  <c r="BI376" i="1"/>
  <c r="BI368" i="1"/>
  <c r="BI360" i="1"/>
  <c r="BI352" i="1"/>
  <c r="BI344" i="1"/>
  <c r="BI336" i="1"/>
  <c r="BI328" i="1"/>
  <c r="BI320" i="1"/>
  <c r="BI312" i="1"/>
  <c r="BI304" i="1"/>
  <c r="BI296" i="1"/>
  <c r="BI288" i="1"/>
  <c r="BI280" i="1"/>
  <c r="BI272" i="1"/>
  <c r="BI264" i="1"/>
  <c r="BI256" i="1"/>
  <c r="BI248" i="1"/>
  <c r="BI240" i="1"/>
  <c r="BI232" i="1"/>
  <c r="BI224" i="1"/>
  <c r="BI216" i="1"/>
  <c r="BI208" i="1"/>
  <c r="BI200" i="1"/>
  <c r="BI192" i="1"/>
  <c r="BI184" i="1"/>
  <c r="BI176" i="1"/>
  <c r="BI168" i="1"/>
  <c r="BI160" i="1"/>
  <c r="BI152" i="1"/>
  <c r="BI144" i="1"/>
  <c r="BI136" i="1"/>
  <c r="BI128" i="1"/>
  <c r="BI120" i="1"/>
  <c r="BI112" i="1"/>
  <c r="BI104" i="1"/>
  <c r="BI96" i="1"/>
  <c r="BI8" i="1"/>
  <c r="BI495" i="1"/>
  <c r="BI487" i="1"/>
  <c r="BI479" i="1"/>
  <c r="BI471" i="1"/>
  <c r="BI463" i="1"/>
  <c r="BI455" i="1"/>
  <c r="BI447" i="1"/>
  <c r="BI439" i="1"/>
  <c r="BI431" i="1"/>
  <c r="BI423" i="1"/>
  <c r="BI415" i="1"/>
  <c r="BI407" i="1"/>
  <c r="BI399" i="1"/>
  <c r="BI391" i="1"/>
  <c r="BI383" i="1"/>
  <c r="BI375" i="1"/>
  <c r="BI367" i="1"/>
  <c r="BI359" i="1"/>
  <c r="BI351" i="1"/>
  <c r="BI343" i="1"/>
  <c r="BI335" i="1"/>
  <c r="BI327" i="1"/>
  <c r="BI319" i="1"/>
  <c r="BI311" i="1"/>
  <c r="BI303" i="1"/>
  <c r="BI295" i="1"/>
  <c r="BI287" i="1"/>
  <c r="BI279" i="1"/>
  <c r="BI271" i="1"/>
  <c r="BI263" i="1"/>
  <c r="BI255" i="1"/>
  <c r="BI247" i="1"/>
  <c r="BI239" i="1"/>
  <c r="BI231" i="1"/>
  <c r="BI223" i="1"/>
  <c r="BI215" i="1"/>
  <c r="BI207" i="1"/>
  <c r="BI199" i="1"/>
  <c r="BI191" i="1"/>
  <c r="BI183" i="1"/>
  <c r="BI175" i="1"/>
  <c r="BI167" i="1"/>
  <c r="BI159" i="1"/>
  <c r="BI151" i="1"/>
  <c r="BI143" i="1"/>
  <c r="BI135" i="1"/>
  <c r="BI127" i="1"/>
  <c r="BI119" i="1"/>
  <c r="BI111" i="1"/>
  <c r="BI103" i="1"/>
  <c r="BI95" i="1"/>
  <c r="BI87" i="1"/>
  <c r="BI79" i="1"/>
  <c r="BI71" i="1"/>
  <c r="BI63" i="1"/>
  <c r="BI55" i="1"/>
  <c r="BI47" i="1"/>
  <c r="BI39" i="1"/>
  <c r="BI31" i="1"/>
  <c r="BI23" i="1"/>
  <c r="BI15" i="1"/>
  <c r="BI7" i="1"/>
  <c r="BI502" i="1"/>
  <c r="BI494" i="1"/>
  <c r="BI486" i="1"/>
  <c r="BI478" i="1"/>
  <c r="BI470" i="1"/>
  <c r="BI462" i="1"/>
  <c r="BI454" i="1"/>
  <c r="BI446" i="1"/>
  <c r="BI438" i="1"/>
  <c r="BI430" i="1"/>
  <c r="BI422" i="1"/>
  <c r="BI414" i="1"/>
  <c r="BI406" i="1"/>
  <c r="BI398" i="1"/>
  <c r="BI390" i="1"/>
  <c r="BI382" i="1"/>
  <c r="BI374" i="1"/>
  <c r="BI366" i="1"/>
  <c r="BI358" i="1"/>
  <c r="BI350" i="1"/>
  <c r="BI342" i="1"/>
  <c r="BI334" i="1"/>
  <c r="BI326" i="1"/>
  <c r="BI318" i="1"/>
  <c r="BI310" i="1"/>
  <c r="BI302" i="1"/>
  <c r="BI294" i="1"/>
  <c r="BI286" i="1"/>
  <c r="BI278" i="1"/>
  <c r="BI270" i="1"/>
  <c r="BI262" i="1"/>
  <c r="BI254" i="1"/>
  <c r="BI246" i="1"/>
  <c r="BI238" i="1"/>
  <c r="BI230" i="1"/>
  <c r="BI222" i="1"/>
  <c r="BI214" i="1"/>
  <c r="BI206" i="1"/>
  <c r="BI198" i="1"/>
  <c r="BI190" i="1"/>
  <c r="BI182" i="1"/>
  <c r="BI174" i="1"/>
  <c r="BI166" i="1"/>
  <c r="BI158" i="1"/>
  <c r="BI150" i="1"/>
  <c r="BI142" i="1"/>
  <c r="BI134" i="1"/>
  <c r="BI126" i="1"/>
  <c r="BI118" i="1"/>
  <c r="BI110" i="1"/>
  <c r="BI102" i="1"/>
  <c r="BI94" i="1"/>
  <c r="BI86" i="1"/>
  <c r="BI78" i="1"/>
  <c r="BI70" i="1"/>
  <c r="BI62" i="1"/>
  <c r="BI54" i="1"/>
  <c r="BI46" i="1"/>
  <c r="BI38" i="1"/>
  <c r="BI30" i="1"/>
  <c r="BI22" i="1"/>
  <c r="BI14" i="1"/>
  <c r="BI6" i="1"/>
  <c r="BI501" i="1"/>
  <c r="BI493" i="1"/>
  <c r="BI485" i="1"/>
  <c r="BI477" i="1"/>
  <c r="BI469" i="1"/>
  <c r="BI461" i="1"/>
  <c r="BI453" i="1"/>
  <c r="BI445" i="1"/>
  <c r="BI437" i="1"/>
  <c r="BI429" i="1"/>
  <c r="BI421" i="1"/>
  <c r="BI413" i="1"/>
  <c r="BI405" i="1"/>
  <c r="BI397" i="1"/>
  <c r="BI389" i="1"/>
  <c r="BI381" i="1"/>
  <c r="BI373" i="1"/>
  <c r="BI365" i="1"/>
  <c r="BI357" i="1"/>
  <c r="BI349" i="1"/>
  <c r="BI341" i="1"/>
  <c r="BI333" i="1"/>
  <c r="BI325" i="1"/>
  <c r="BI317" i="1"/>
  <c r="BI309" i="1"/>
  <c r="BI301" i="1"/>
  <c r="BI293" i="1"/>
  <c r="BI285" i="1"/>
  <c r="BI277" i="1"/>
  <c r="BI269" i="1"/>
  <c r="BI261" i="1"/>
  <c r="BI253" i="1"/>
  <c r="BI245" i="1"/>
  <c r="BI237" i="1"/>
  <c r="BI229" i="1"/>
  <c r="BI221" i="1"/>
  <c r="BI213" i="1"/>
  <c r="BI205" i="1"/>
  <c r="BI197" i="1"/>
  <c r="BI189" i="1"/>
  <c r="BI181" i="1"/>
  <c r="BI173" i="1"/>
  <c r="BI165" i="1"/>
  <c r="BI157" i="1"/>
  <c r="BI149" i="1"/>
  <c r="BI141" i="1"/>
  <c r="BI133" i="1"/>
  <c r="BI125" i="1"/>
  <c r="BI117" i="1"/>
  <c r="BI109" i="1"/>
  <c r="BI101" i="1"/>
  <c r="BI93" i="1"/>
  <c r="BI85" i="1"/>
  <c r="BI77" i="1"/>
  <c r="BI69" i="1"/>
  <c r="BI61" i="1"/>
  <c r="BI53" i="1"/>
  <c r="BI45" i="1"/>
  <c r="BI37" i="1"/>
  <c r="BI29" i="1"/>
  <c r="BI13" i="1"/>
  <c r="BI5" i="1"/>
  <c r="BI500" i="1"/>
  <c r="BI492" i="1"/>
  <c r="BI484" i="1"/>
  <c r="BI476" i="1"/>
  <c r="BI468" i="1"/>
  <c r="BI460" i="1"/>
  <c r="BI452" i="1"/>
  <c r="BI444" i="1"/>
  <c r="BI436" i="1"/>
  <c r="BI428" i="1"/>
  <c r="BI420" i="1"/>
  <c r="BI412" i="1"/>
  <c r="BI404" i="1"/>
  <c r="BI396" i="1"/>
  <c r="BI388" i="1"/>
  <c r="BI380" i="1"/>
  <c r="BI372" i="1"/>
  <c r="BI364" i="1"/>
  <c r="BI356" i="1"/>
  <c r="BI348" i="1"/>
  <c r="BI340" i="1"/>
  <c r="BI332" i="1"/>
  <c r="BI324" i="1"/>
  <c r="BI316" i="1"/>
  <c r="BI308" i="1"/>
  <c r="BI300" i="1"/>
  <c r="BI292" i="1"/>
  <c r="BI284" i="1"/>
  <c r="BI276" i="1"/>
  <c r="BI268" i="1"/>
  <c r="BI260" i="1"/>
  <c r="BI252" i="1"/>
  <c r="BI244" i="1"/>
  <c r="BI236" i="1"/>
  <c r="BI228" i="1"/>
  <c r="BI220" i="1"/>
  <c r="BI212" i="1"/>
  <c r="BI204" i="1"/>
  <c r="BI196" i="1"/>
  <c r="BI188" i="1"/>
  <c r="BI180" i="1"/>
  <c r="BI172" i="1"/>
  <c r="BI164" i="1"/>
  <c r="BI156" i="1"/>
  <c r="BI148" i="1"/>
  <c r="BI140" i="1"/>
  <c r="BI132" i="1"/>
  <c r="BI124" i="1"/>
  <c r="BI116" i="1"/>
  <c r="BI108" i="1"/>
  <c r="BI100" i="1"/>
  <c r="BI92" i="1"/>
  <c r="BI84" i="1"/>
  <c r="BI76" i="1"/>
  <c r="BI68" i="1"/>
  <c r="BI60" i="1"/>
  <c r="BI52" i="1"/>
  <c r="BI44" i="1"/>
  <c r="BI36" i="1"/>
  <c r="BI28" i="1"/>
  <c r="BI20" i="1"/>
  <c r="BI12" i="1"/>
  <c r="BI4" i="1"/>
  <c r="BE499" i="1"/>
  <c r="BH3" i="1"/>
  <c r="BA85" i="1"/>
  <c r="BA80" i="1"/>
  <c r="BE443" i="1"/>
  <c r="BE379" i="1"/>
  <c r="BE315" i="1"/>
  <c r="BE251" i="1"/>
  <c r="BE187" i="1"/>
  <c r="BE123" i="1"/>
  <c r="BE59" i="1"/>
  <c r="BE435" i="1"/>
  <c r="BE371" i="1"/>
  <c r="BE307" i="1"/>
  <c r="BE243" i="1"/>
  <c r="BE179" i="1"/>
  <c r="BE115" i="1"/>
  <c r="BE51" i="1"/>
  <c r="BE491" i="1"/>
  <c r="BE427" i="1"/>
  <c r="BE363" i="1"/>
  <c r="BE299" i="1"/>
  <c r="BE235" i="1"/>
  <c r="BE171" i="1"/>
  <c r="BE107" i="1"/>
  <c r="BE43" i="1"/>
  <c r="BE483" i="1"/>
  <c r="BE419" i="1"/>
  <c r="BE355" i="1"/>
  <c r="BE291" i="1"/>
  <c r="BE227" i="1"/>
  <c r="BE163" i="1"/>
  <c r="BE99" i="1"/>
  <c r="BE35" i="1"/>
  <c r="BE475" i="1"/>
  <c r="BE411" i="1"/>
  <c r="BE347" i="1"/>
  <c r="BE283" i="1"/>
  <c r="BE219" i="1"/>
  <c r="BE155" i="1"/>
  <c r="BE91" i="1"/>
  <c r="BE27" i="1"/>
  <c r="BG33" i="1"/>
  <c r="BG21" i="1"/>
  <c r="BE467" i="1"/>
  <c r="BE403" i="1"/>
  <c r="BE339" i="1"/>
  <c r="BE275" i="1"/>
  <c r="BE211" i="1"/>
  <c r="BE147" i="1"/>
  <c r="BE83" i="1"/>
  <c r="BE19" i="1"/>
  <c r="BE459" i="1"/>
  <c r="BE395" i="1"/>
  <c r="BE331" i="1"/>
  <c r="BE267" i="1"/>
  <c r="BE203" i="1"/>
  <c r="BE139" i="1"/>
  <c r="BE75" i="1"/>
  <c r="BE11" i="1"/>
  <c r="BE451" i="1"/>
  <c r="BE387" i="1"/>
  <c r="BE323" i="1"/>
  <c r="BE259" i="1"/>
  <c r="BE195" i="1"/>
  <c r="BE131" i="1"/>
  <c r="BE67" i="1"/>
  <c r="BE498" i="1"/>
  <c r="BE490" i="1"/>
  <c r="BE482" i="1"/>
  <c r="BE474" i="1"/>
  <c r="BE466" i="1"/>
  <c r="BE458" i="1"/>
  <c r="BE450" i="1"/>
  <c r="BE442" i="1"/>
  <c r="BE434" i="1"/>
  <c r="BE426" i="1"/>
  <c r="BE418" i="1"/>
  <c r="BE410" i="1"/>
  <c r="BE402" i="1"/>
  <c r="BE394" i="1"/>
  <c r="BE386" i="1"/>
  <c r="BE378" i="1"/>
  <c r="BE370" i="1"/>
  <c r="BE362" i="1"/>
  <c r="BE354" i="1"/>
  <c r="BE346" i="1"/>
  <c r="BE338" i="1"/>
  <c r="BE330" i="1"/>
  <c r="BE322" i="1"/>
  <c r="BE314" i="1"/>
  <c r="BE306" i="1"/>
  <c r="BE298" i="1"/>
  <c r="BE290" i="1"/>
  <c r="BE282" i="1"/>
  <c r="BE274" i="1"/>
  <c r="BE266" i="1"/>
  <c r="BE258" i="1"/>
  <c r="BE250" i="1"/>
  <c r="BE242" i="1"/>
  <c r="BE234" i="1"/>
  <c r="BE226" i="1"/>
  <c r="BE218" i="1"/>
  <c r="BE210" i="1"/>
  <c r="BE202" i="1"/>
  <c r="BE194" i="1"/>
  <c r="BE186" i="1"/>
  <c r="BE178" i="1"/>
  <c r="BE170" i="1"/>
  <c r="BE162" i="1"/>
  <c r="BE154" i="1"/>
  <c r="BE146" i="1"/>
  <c r="BE138" i="1"/>
  <c r="BE130" i="1"/>
  <c r="BE122" i="1"/>
  <c r="BE114" i="1"/>
  <c r="BE106" i="1"/>
  <c r="BE98" i="1"/>
  <c r="BE90" i="1"/>
  <c r="BE82" i="1"/>
  <c r="BE74" i="1"/>
  <c r="BE66" i="1"/>
  <c r="BE58" i="1"/>
  <c r="BE50" i="1"/>
  <c r="BE42" i="1"/>
  <c r="BE34" i="1"/>
  <c r="BE26" i="1"/>
  <c r="BE18" i="1"/>
  <c r="BE10" i="1"/>
  <c r="BE497" i="1"/>
  <c r="BE489" i="1"/>
  <c r="BE481" i="1"/>
  <c r="BE473" i="1"/>
  <c r="BE465" i="1"/>
  <c r="BE457" i="1"/>
  <c r="BE449" i="1"/>
  <c r="BE441" i="1"/>
  <c r="BE433" i="1"/>
  <c r="BE425" i="1"/>
  <c r="BE417" i="1"/>
  <c r="BE409" i="1"/>
  <c r="BE401" i="1"/>
  <c r="BE393" i="1"/>
  <c r="BE385" i="1"/>
  <c r="BE377" i="1"/>
  <c r="BE369" i="1"/>
  <c r="BE361" i="1"/>
  <c r="BE353" i="1"/>
  <c r="BE345" i="1"/>
  <c r="BE337" i="1"/>
  <c r="BE329" i="1"/>
  <c r="BE321" i="1"/>
  <c r="BE313" i="1"/>
  <c r="BE305" i="1"/>
  <c r="BE297" i="1"/>
  <c r="BE289" i="1"/>
  <c r="BE281" i="1"/>
  <c r="BE273" i="1"/>
  <c r="BE265" i="1"/>
  <c r="BE257" i="1"/>
  <c r="BE249" i="1"/>
  <c r="BE241" i="1"/>
  <c r="BE233" i="1"/>
  <c r="BE225" i="1"/>
  <c r="BE217" i="1"/>
  <c r="BE209" i="1"/>
  <c r="BE201" i="1"/>
  <c r="BE193" i="1"/>
  <c r="BE185" i="1"/>
  <c r="BE177" i="1"/>
  <c r="BE169" i="1"/>
  <c r="BE161" i="1"/>
  <c r="BE153" i="1"/>
  <c r="BE145" i="1"/>
  <c r="BE137" i="1"/>
  <c r="BE129" i="1"/>
  <c r="BE121" i="1"/>
  <c r="BE113" i="1"/>
  <c r="BE105" i="1"/>
  <c r="BE97" i="1"/>
  <c r="BE89" i="1"/>
  <c r="BE81" i="1"/>
  <c r="BE73" i="1"/>
  <c r="BE65" i="1"/>
  <c r="BE57" i="1"/>
  <c r="BE49" i="1"/>
  <c r="BE41" i="1"/>
  <c r="BE33" i="1"/>
  <c r="BE25" i="1"/>
  <c r="BE17" i="1"/>
  <c r="BE9" i="1"/>
  <c r="BE496" i="1"/>
  <c r="BE488" i="1"/>
  <c r="BE480" i="1"/>
  <c r="BE472" i="1"/>
  <c r="BE464" i="1"/>
  <c r="BE456" i="1"/>
  <c r="BE448" i="1"/>
  <c r="BE440" i="1"/>
  <c r="BE432" i="1"/>
  <c r="BE424" i="1"/>
  <c r="BE416" i="1"/>
  <c r="BE408" i="1"/>
  <c r="BE400" i="1"/>
  <c r="BE392" i="1"/>
  <c r="BE384" i="1"/>
  <c r="BE376" i="1"/>
  <c r="BE368" i="1"/>
  <c r="BE360" i="1"/>
  <c r="BE352" i="1"/>
  <c r="BE344" i="1"/>
  <c r="BE336" i="1"/>
  <c r="BE328" i="1"/>
  <c r="BE320" i="1"/>
  <c r="BE312" i="1"/>
  <c r="BE304" i="1"/>
  <c r="BE296" i="1"/>
  <c r="BE288" i="1"/>
  <c r="BE280" i="1"/>
  <c r="BE272" i="1"/>
  <c r="BE264" i="1"/>
  <c r="BE256" i="1"/>
  <c r="BE248" i="1"/>
  <c r="BE240" i="1"/>
  <c r="BE232" i="1"/>
  <c r="BE224" i="1"/>
  <c r="BE216" i="1"/>
  <c r="BE208" i="1"/>
  <c r="BE200" i="1"/>
  <c r="BE192" i="1"/>
  <c r="BE184" i="1"/>
  <c r="BE176" i="1"/>
  <c r="BE168" i="1"/>
  <c r="BE160" i="1"/>
  <c r="BE152" i="1"/>
  <c r="BE144" i="1"/>
  <c r="BE136" i="1"/>
  <c r="BE128" i="1"/>
  <c r="BE120" i="1"/>
  <c r="BE112" i="1"/>
  <c r="BE104" i="1"/>
  <c r="BE96" i="1"/>
  <c r="BE88" i="1"/>
  <c r="BE80" i="1"/>
  <c r="BE72" i="1"/>
  <c r="BE64" i="1"/>
  <c r="BE56" i="1"/>
  <c r="BE48" i="1"/>
  <c r="BE40" i="1"/>
  <c r="BE32" i="1"/>
  <c r="BE24" i="1"/>
  <c r="BE16" i="1"/>
  <c r="BE8" i="1"/>
  <c r="BE495" i="1"/>
  <c r="BE487" i="1"/>
  <c r="BE479" i="1"/>
  <c r="BE471" i="1"/>
  <c r="BE463" i="1"/>
  <c r="BE455" i="1"/>
  <c r="BE447" i="1"/>
  <c r="BE439" i="1"/>
  <c r="BE431" i="1"/>
  <c r="BE423" i="1"/>
  <c r="BE415" i="1"/>
  <c r="BE407" i="1"/>
  <c r="BE399" i="1"/>
  <c r="BE391" i="1"/>
  <c r="BE383" i="1"/>
  <c r="BE375" i="1"/>
  <c r="BE367" i="1"/>
  <c r="BE359" i="1"/>
  <c r="BE351" i="1"/>
  <c r="BE343" i="1"/>
  <c r="BE335" i="1"/>
  <c r="BE327" i="1"/>
  <c r="BE319" i="1"/>
  <c r="BE311" i="1"/>
  <c r="BE303" i="1"/>
  <c r="BE295" i="1"/>
  <c r="BE287" i="1"/>
  <c r="BE279" i="1"/>
  <c r="BE271" i="1"/>
  <c r="BE263" i="1"/>
  <c r="BE255" i="1"/>
  <c r="BE247" i="1"/>
  <c r="BE239" i="1"/>
  <c r="BE231" i="1"/>
  <c r="BE223" i="1"/>
  <c r="BE215" i="1"/>
  <c r="BE207" i="1"/>
  <c r="BE199" i="1"/>
  <c r="BE191" i="1"/>
  <c r="BE183" i="1"/>
  <c r="BE175" i="1"/>
  <c r="BE167" i="1"/>
  <c r="BE159" i="1"/>
  <c r="BE151" i="1"/>
  <c r="BE143" i="1"/>
  <c r="BE135" i="1"/>
  <c r="BE127" i="1"/>
  <c r="BE119" i="1"/>
  <c r="BE111" i="1"/>
  <c r="BE103" i="1"/>
  <c r="BE95" i="1"/>
  <c r="BE87" i="1"/>
  <c r="BE79" i="1"/>
  <c r="BE71" i="1"/>
  <c r="BE63" i="1"/>
  <c r="BE55" i="1"/>
  <c r="BE47" i="1"/>
  <c r="BE39" i="1"/>
  <c r="BE31" i="1"/>
  <c r="BE23" i="1"/>
  <c r="BE15" i="1"/>
  <c r="BE7" i="1"/>
  <c r="BE502" i="1"/>
  <c r="BE494" i="1"/>
  <c r="BE486" i="1"/>
  <c r="BE478" i="1"/>
  <c r="BE470" i="1"/>
  <c r="BE462" i="1"/>
  <c r="BE454" i="1"/>
  <c r="BE446" i="1"/>
  <c r="BE438" i="1"/>
  <c r="BE430" i="1"/>
  <c r="BE422" i="1"/>
  <c r="BE414" i="1"/>
  <c r="BE406" i="1"/>
  <c r="BE398" i="1"/>
  <c r="BE390" i="1"/>
  <c r="BE382" i="1"/>
  <c r="BE374" i="1"/>
  <c r="BE366" i="1"/>
  <c r="BE358" i="1"/>
  <c r="BE350" i="1"/>
  <c r="BE342" i="1"/>
  <c r="BE334" i="1"/>
  <c r="BE326" i="1"/>
  <c r="BE318" i="1"/>
  <c r="BE310" i="1"/>
  <c r="BE302" i="1"/>
  <c r="BE294" i="1"/>
  <c r="BE286" i="1"/>
  <c r="BE278" i="1"/>
  <c r="BE270" i="1"/>
  <c r="BE262" i="1"/>
  <c r="BE254" i="1"/>
  <c r="BE246" i="1"/>
  <c r="BE238" i="1"/>
  <c r="BE230" i="1"/>
  <c r="BE222" i="1"/>
  <c r="BE214" i="1"/>
  <c r="BE206" i="1"/>
  <c r="BE198" i="1"/>
  <c r="BE190" i="1"/>
  <c r="BE182" i="1"/>
  <c r="BE174" i="1"/>
  <c r="BE166" i="1"/>
  <c r="BE158" i="1"/>
  <c r="BE150" i="1"/>
  <c r="BE142" i="1"/>
  <c r="BE134" i="1"/>
  <c r="BE126" i="1"/>
  <c r="BE118" i="1"/>
  <c r="BE110" i="1"/>
  <c r="BE102" i="1"/>
  <c r="BE94" i="1"/>
  <c r="BE86" i="1"/>
  <c r="BE78" i="1"/>
  <c r="BE70" i="1"/>
  <c r="BE62" i="1"/>
  <c r="BE54" i="1"/>
  <c r="BE46" i="1"/>
  <c r="BE38" i="1"/>
  <c r="BE30" i="1"/>
  <c r="BE22" i="1"/>
  <c r="BE14" i="1"/>
  <c r="BE6" i="1"/>
  <c r="BE501" i="1"/>
  <c r="BE493" i="1"/>
  <c r="BE485" i="1"/>
  <c r="BE477" i="1"/>
  <c r="BE469" i="1"/>
  <c r="BE461" i="1"/>
  <c r="BE453" i="1"/>
  <c r="BE445" i="1"/>
  <c r="BE437" i="1"/>
  <c r="BE429" i="1"/>
  <c r="BE421" i="1"/>
  <c r="BE413" i="1"/>
  <c r="BE405" i="1"/>
  <c r="BE397" i="1"/>
  <c r="BE389" i="1"/>
  <c r="BE381" i="1"/>
  <c r="BE373" i="1"/>
  <c r="BE365" i="1"/>
  <c r="BE357" i="1"/>
  <c r="BE349" i="1"/>
  <c r="BE341" i="1"/>
  <c r="BE333" i="1"/>
  <c r="BE325" i="1"/>
  <c r="BE317" i="1"/>
  <c r="BE309" i="1"/>
  <c r="BE301" i="1"/>
  <c r="BE293" i="1"/>
  <c r="BE285" i="1"/>
  <c r="BE277" i="1"/>
  <c r="BE269" i="1"/>
  <c r="BE261" i="1"/>
  <c r="BE253" i="1"/>
  <c r="BE245" i="1"/>
  <c r="BE237" i="1"/>
  <c r="BE229" i="1"/>
  <c r="BE221" i="1"/>
  <c r="BE213" i="1"/>
  <c r="BE205" i="1"/>
  <c r="BE197" i="1"/>
  <c r="BE189" i="1"/>
  <c r="BE181" i="1"/>
  <c r="BE173" i="1"/>
  <c r="BE165" i="1"/>
  <c r="BE157" i="1"/>
  <c r="BE149" i="1"/>
  <c r="BE141" i="1"/>
  <c r="BE133" i="1"/>
  <c r="BE125" i="1"/>
  <c r="BE117" i="1"/>
  <c r="BE109" i="1"/>
  <c r="BE101" i="1"/>
  <c r="BE93" i="1"/>
  <c r="BE85" i="1"/>
  <c r="BE77" i="1"/>
  <c r="BE69" i="1"/>
  <c r="BE61" i="1"/>
  <c r="BE53" i="1"/>
  <c r="BE45" i="1"/>
  <c r="BE37" i="1"/>
  <c r="BE29" i="1"/>
  <c r="BE21" i="1"/>
  <c r="BE13" i="1"/>
  <c r="BE5" i="1"/>
  <c r="BE500" i="1"/>
  <c r="BE492" i="1"/>
  <c r="BE484" i="1"/>
  <c r="BE476" i="1"/>
  <c r="BE468" i="1"/>
  <c r="BE460" i="1"/>
  <c r="BE452" i="1"/>
  <c r="BE444" i="1"/>
  <c r="BE436" i="1"/>
  <c r="BE428" i="1"/>
  <c r="BE420" i="1"/>
  <c r="BE412" i="1"/>
  <c r="BE404" i="1"/>
  <c r="BE396" i="1"/>
  <c r="BE388" i="1"/>
  <c r="BE380" i="1"/>
  <c r="BE372" i="1"/>
  <c r="BE364" i="1"/>
  <c r="BE356" i="1"/>
  <c r="BE348" i="1"/>
  <c r="BE340" i="1"/>
  <c r="BE332" i="1"/>
  <c r="BE324" i="1"/>
  <c r="BE316" i="1"/>
  <c r="BE308" i="1"/>
  <c r="BE300" i="1"/>
  <c r="BE292" i="1"/>
  <c r="BE284" i="1"/>
  <c r="BE276" i="1"/>
  <c r="BE268" i="1"/>
  <c r="BE260" i="1"/>
  <c r="BE252" i="1"/>
  <c r="BE244" i="1"/>
  <c r="BE236" i="1"/>
  <c r="BE228" i="1"/>
  <c r="BE220" i="1"/>
  <c r="BE212" i="1"/>
  <c r="BE204" i="1"/>
  <c r="BE196" i="1"/>
  <c r="BE188" i="1"/>
  <c r="BE180" i="1"/>
  <c r="BE172" i="1"/>
  <c r="BE164" i="1"/>
  <c r="BE156" i="1"/>
  <c r="BE148" i="1"/>
  <c r="BE140" i="1"/>
  <c r="BE132" i="1"/>
  <c r="BE124" i="1"/>
  <c r="BE116" i="1"/>
  <c r="BE108" i="1"/>
  <c r="BE100" i="1"/>
  <c r="BE92" i="1"/>
  <c r="BE84" i="1"/>
  <c r="BE76" i="1"/>
  <c r="BE68" i="1"/>
  <c r="BE60" i="1"/>
  <c r="BE52" i="1"/>
  <c r="BE44" i="1"/>
  <c r="BE36" i="1"/>
  <c r="BE28" i="1"/>
  <c r="BE20" i="1"/>
  <c r="BE12" i="1"/>
  <c r="BE4" i="1"/>
  <c r="BF251" i="1"/>
  <c r="BF187" i="1"/>
  <c r="BF123" i="1"/>
  <c r="BF59" i="1"/>
  <c r="BE3" i="1"/>
  <c r="BF379" i="1"/>
  <c r="BF499" i="1"/>
  <c r="BF435" i="1"/>
  <c r="BF371" i="1"/>
  <c r="BF307" i="1"/>
  <c r="BF243" i="1"/>
  <c r="BF179" i="1"/>
  <c r="BF115" i="1"/>
  <c r="BF51" i="1"/>
  <c r="BF443" i="1"/>
  <c r="BF315" i="1"/>
  <c r="BF491" i="1"/>
  <c r="BF427" i="1"/>
  <c r="BF363" i="1"/>
  <c r="BF299" i="1"/>
  <c r="BF235" i="1"/>
  <c r="BF171" i="1"/>
  <c r="BF107" i="1"/>
  <c r="BF43" i="1"/>
  <c r="BF483" i="1"/>
  <c r="BF419" i="1"/>
  <c r="BF355" i="1"/>
  <c r="BF291" i="1"/>
  <c r="BF227" i="1"/>
  <c r="BF163" i="1"/>
  <c r="BF99" i="1"/>
  <c r="BF35" i="1"/>
  <c r="BF475" i="1"/>
  <c r="BF411" i="1"/>
  <c r="BF347" i="1"/>
  <c r="BF283" i="1"/>
  <c r="BF219" i="1"/>
  <c r="BF155" i="1"/>
  <c r="BF91" i="1"/>
  <c r="BF27" i="1"/>
  <c r="BF467" i="1"/>
  <c r="BF403" i="1"/>
  <c r="BF339" i="1"/>
  <c r="BF275" i="1"/>
  <c r="BF211" i="1"/>
  <c r="BF147" i="1"/>
  <c r="BF83" i="1"/>
  <c r="BF19" i="1"/>
  <c r="BF459" i="1"/>
  <c r="BF395" i="1"/>
  <c r="BF331" i="1"/>
  <c r="BF267" i="1"/>
  <c r="BF203" i="1"/>
  <c r="BF139" i="1"/>
  <c r="BF75" i="1"/>
  <c r="BF11" i="1"/>
  <c r="BF451" i="1"/>
  <c r="BF387" i="1"/>
  <c r="BF323" i="1"/>
  <c r="BF259" i="1"/>
  <c r="BF195" i="1"/>
  <c r="BF131" i="1"/>
  <c r="BF67" i="1"/>
  <c r="BF3" i="1"/>
  <c r="BF498" i="1"/>
  <c r="BF490" i="1"/>
  <c r="BF482" i="1"/>
  <c r="BF474" i="1"/>
  <c r="BF466" i="1"/>
  <c r="BF458" i="1"/>
  <c r="BF450" i="1"/>
  <c r="BF442" i="1"/>
  <c r="BF434" i="1"/>
  <c r="BF426" i="1"/>
  <c r="BF418" i="1"/>
  <c r="BF410" i="1"/>
  <c r="BF402" i="1"/>
  <c r="BF394" i="1"/>
  <c r="BF386" i="1"/>
  <c r="BF378" i="1"/>
  <c r="BF370" i="1"/>
  <c r="BF362" i="1"/>
  <c r="BF354" i="1"/>
  <c r="BF346" i="1"/>
  <c r="BF338" i="1"/>
  <c r="BF330" i="1"/>
  <c r="BF322" i="1"/>
  <c r="BF314" i="1"/>
  <c r="BF306" i="1"/>
  <c r="BF298" i="1"/>
  <c r="BF290" i="1"/>
  <c r="BF274" i="1"/>
  <c r="BF266" i="1"/>
  <c r="BF186" i="1"/>
  <c r="BF178" i="1"/>
  <c r="BF170" i="1"/>
  <c r="BF162" i="1"/>
  <c r="BF154" i="1"/>
  <c r="BF146" i="1"/>
  <c r="BF138" i="1"/>
  <c r="BF130" i="1"/>
  <c r="BF122" i="1"/>
  <c r="BF114" i="1"/>
  <c r="BF106" i="1"/>
  <c r="BF98" i="1"/>
  <c r="BF90" i="1"/>
  <c r="BF82" i="1"/>
  <c r="BF74" i="1"/>
  <c r="BF66" i="1"/>
  <c r="BF58" i="1"/>
  <c r="BF50" i="1"/>
  <c r="BF42" i="1"/>
  <c r="BF34" i="1"/>
  <c r="BF26" i="1"/>
  <c r="BF18" i="1"/>
  <c r="BF10" i="1"/>
  <c r="BF497" i="1"/>
  <c r="BF489" i="1"/>
  <c r="BF481" i="1"/>
  <c r="BF473" i="1"/>
  <c r="BF465" i="1"/>
  <c r="BF457" i="1"/>
  <c r="BF449" i="1"/>
  <c r="BF441" i="1"/>
  <c r="BF433" i="1"/>
  <c r="BF425" i="1"/>
  <c r="BF417" i="1"/>
  <c r="BF409" i="1"/>
  <c r="BF401" i="1"/>
  <c r="BF393" i="1"/>
  <c r="BF385" i="1"/>
  <c r="BF377" i="1"/>
  <c r="BF369" i="1"/>
  <c r="BF361" i="1"/>
  <c r="BF353" i="1"/>
  <c r="BF345" i="1"/>
  <c r="BF337" i="1"/>
  <c r="BF329" i="1"/>
  <c r="BF321" i="1"/>
  <c r="BF313" i="1"/>
  <c r="BF305" i="1"/>
  <c r="BF297" i="1"/>
  <c r="BF289" i="1"/>
  <c r="BF281" i="1"/>
  <c r="BF273" i="1"/>
  <c r="BF265" i="1"/>
  <c r="BF257" i="1"/>
  <c r="BF249" i="1"/>
  <c r="BF241" i="1"/>
  <c r="BF233" i="1"/>
  <c r="BF225" i="1"/>
  <c r="BF217" i="1"/>
  <c r="BF209" i="1"/>
  <c r="BF201" i="1"/>
  <c r="BF193" i="1"/>
  <c r="BF185" i="1"/>
  <c r="BF177" i="1"/>
  <c r="BF169" i="1"/>
  <c r="BF161" i="1"/>
  <c r="BF153" i="1"/>
  <c r="BF145" i="1"/>
  <c r="BF137" i="1"/>
  <c r="BF129" i="1"/>
  <c r="BF121" i="1"/>
  <c r="BF113" i="1"/>
  <c r="BF105" i="1"/>
  <c r="BF97" i="1"/>
  <c r="BF89" i="1"/>
  <c r="BF81" i="1"/>
  <c r="BF73" i="1"/>
  <c r="BF65" i="1"/>
  <c r="BF57" i="1"/>
  <c r="BF49" i="1"/>
  <c r="BF41" i="1"/>
  <c r="BF33" i="1"/>
  <c r="BF25" i="1"/>
  <c r="BF17" i="1"/>
  <c r="BF9" i="1"/>
  <c r="BF496" i="1"/>
  <c r="BF488" i="1"/>
  <c r="BF480" i="1"/>
  <c r="BF472" i="1"/>
  <c r="BF464" i="1"/>
  <c r="BF456" i="1"/>
  <c r="BF448" i="1"/>
  <c r="BF440" i="1"/>
  <c r="BF432" i="1"/>
  <c r="BF424" i="1"/>
  <c r="BF416" i="1"/>
  <c r="BF408" i="1"/>
  <c r="BF400" i="1"/>
  <c r="BF392" i="1"/>
  <c r="BF384" i="1"/>
  <c r="BF376" i="1"/>
  <c r="BF368" i="1"/>
  <c r="BF360" i="1"/>
  <c r="BF352" i="1"/>
  <c r="BF344" i="1"/>
  <c r="BF336" i="1"/>
  <c r="BF328" i="1"/>
  <c r="BF320" i="1"/>
  <c r="BF312" i="1"/>
  <c r="BF304" i="1"/>
  <c r="BF296" i="1"/>
  <c r="BF288" i="1"/>
  <c r="BF280" i="1"/>
  <c r="BF272" i="1"/>
  <c r="BF264" i="1"/>
  <c r="BF256" i="1"/>
  <c r="BF248" i="1"/>
  <c r="BF240" i="1"/>
  <c r="BF232" i="1"/>
  <c r="BF224" i="1"/>
  <c r="BF216" i="1"/>
  <c r="BF208" i="1"/>
  <c r="BF200" i="1"/>
  <c r="BF192" i="1"/>
  <c r="BF184" i="1"/>
  <c r="BF176" i="1"/>
  <c r="BF168" i="1"/>
  <c r="BF160" i="1"/>
  <c r="BF152" i="1"/>
  <c r="BF144" i="1"/>
  <c r="BF136" i="1"/>
  <c r="BF128" i="1"/>
  <c r="BF120" i="1"/>
  <c r="BF112" i="1"/>
  <c r="BF104" i="1"/>
  <c r="BF96" i="1"/>
  <c r="BF88" i="1"/>
  <c r="BF80" i="1"/>
  <c r="BF72" i="1"/>
  <c r="BF64" i="1"/>
  <c r="BF56" i="1"/>
  <c r="BF48" i="1"/>
  <c r="BF40" i="1"/>
  <c r="BF32" i="1"/>
  <c r="BF24" i="1"/>
  <c r="BF8" i="1"/>
  <c r="BF495" i="1"/>
  <c r="BF487" i="1"/>
  <c r="BF479" i="1"/>
  <c r="BF471" i="1"/>
  <c r="BF463" i="1"/>
  <c r="BF455" i="1"/>
  <c r="BF447" i="1"/>
  <c r="BF439" i="1"/>
  <c r="BF431" i="1"/>
  <c r="BF423" i="1"/>
  <c r="BF415" i="1"/>
  <c r="BF407" i="1"/>
  <c r="BF399" i="1"/>
  <c r="BF391" i="1"/>
  <c r="BF383" i="1"/>
  <c r="BF375" i="1"/>
  <c r="BF367" i="1"/>
  <c r="BF359" i="1"/>
  <c r="BF351" i="1"/>
  <c r="BF343" i="1"/>
  <c r="BF335" i="1"/>
  <c r="BF327" i="1"/>
  <c r="BF319" i="1"/>
  <c r="BF311" i="1"/>
  <c r="BF303" i="1"/>
  <c r="BF295" i="1"/>
  <c r="BF287" i="1"/>
  <c r="BF279" i="1"/>
  <c r="BF271" i="1"/>
  <c r="BF263" i="1"/>
  <c r="BF255" i="1"/>
  <c r="BF247" i="1"/>
  <c r="BF239" i="1"/>
  <c r="BF231" i="1"/>
  <c r="BF223" i="1"/>
  <c r="BF215" i="1"/>
  <c r="BF207" i="1"/>
  <c r="BF199" i="1"/>
  <c r="BF191" i="1"/>
  <c r="BF183" i="1"/>
  <c r="BF175" i="1"/>
  <c r="BF167" i="1"/>
  <c r="BF159" i="1"/>
  <c r="BF151" i="1"/>
  <c r="BF143" i="1"/>
  <c r="BF135" i="1"/>
  <c r="BF127" i="1"/>
  <c r="BF119" i="1"/>
  <c r="BF111" i="1"/>
  <c r="BF103" i="1"/>
  <c r="BF95" i="1"/>
  <c r="BF87" i="1"/>
  <c r="BF79" i="1"/>
  <c r="BF71" i="1"/>
  <c r="BF63" i="1"/>
  <c r="BF55" i="1"/>
  <c r="BF47" i="1"/>
  <c r="BF39" i="1"/>
  <c r="BF31" i="1"/>
  <c r="BF23" i="1"/>
  <c r="BF15" i="1"/>
  <c r="BF7" i="1"/>
  <c r="BF494" i="1"/>
  <c r="BF486" i="1"/>
  <c r="BF478" i="1"/>
  <c r="BF470" i="1"/>
  <c r="BF462" i="1"/>
  <c r="BF454" i="1"/>
  <c r="BF446" i="1"/>
  <c r="BF438" i="1"/>
  <c r="BF430" i="1"/>
  <c r="BF422" i="1"/>
  <c r="BF414" i="1"/>
  <c r="BF406" i="1"/>
  <c r="BF398" i="1"/>
  <c r="BF390" i="1"/>
  <c r="BF382" i="1"/>
  <c r="BF374" i="1"/>
  <c r="BF366" i="1"/>
  <c r="BF358" i="1"/>
  <c r="BF350" i="1"/>
  <c r="BF342" i="1"/>
  <c r="BF334" i="1"/>
  <c r="BF326" i="1"/>
  <c r="BF318" i="1"/>
  <c r="BF310" i="1"/>
  <c r="BF302" i="1"/>
  <c r="BF294" i="1"/>
  <c r="BF286" i="1"/>
  <c r="BF278" i="1"/>
  <c r="BF270" i="1"/>
  <c r="BF262" i="1"/>
  <c r="BF254" i="1"/>
  <c r="BF246" i="1"/>
  <c r="BF238" i="1"/>
  <c r="BF230" i="1"/>
  <c r="BF222" i="1"/>
  <c r="BF214" i="1"/>
  <c r="BF206" i="1"/>
  <c r="BF198" i="1"/>
  <c r="BF190" i="1"/>
  <c r="BF182" i="1"/>
  <c r="BF174" i="1"/>
  <c r="BF166" i="1"/>
  <c r="BF158" i="1"/>
  <c r="BF150" i="1"/>
  <c r="BF142" i="1"/>
  <c r="BF134" i="1"/>
  <c r="BF126" i="1"/>
  <c r="BF118" i="1"/>
  <c r="BF110" i="1"/>
  <c r="BF102" i="1"/>
  <c r="BF94" i="1"/>
  <c r="BF86" i="1"/>
  <c r="BF78" i="1"/>
  <c r="BF70" i="1"/>
  <c r="BF62" i="1"/>
  <c r="BF54" i="1"/>
  <c r="BF46" i="1"/>
  <c r="BF38" i="1"/>
  <c r="BF30" i="1"/>
  <c r="BF22" i="1"/>
  <c r="BF14" i="1"/>
  <c r="BF6" i="1"/>
  <c r="BF501" i="1"/>
  <c r="BF493" i="1"/>
  <c r="BF485" i="1"/>
  <c r="BF477" i="1"/>
  <c r="BF469" i="1"/>
  <c r="BF461" i="1"/>
  <c r="BF453" i="1"/>
  <c r="BF445" i="1"/>
  <c r="BF437" i="1"/>
  <c r="BF429" i="1"/>
  <c r="BF421" i="1"/>
  <c r="BF413" i="1"/>
  <c r="BF405" i="1"/>
  <c r="BF397" i="1"/>
  <c r="BF389" i="1"/>
  <c r="BF381" i="1"/>
  <c r="BF373" i="1"/>
  <c r="BF365" i="1"/>
  <c r="BF357" i="1"/>
  <c r="BF349" i="1"/>
  <c r="BF341" i="1"/>
  <c r="BF333" i="1"/>
  <c r="BF325" i="1"/>
  <c r="BF317" i="1"/>
  <c r="BF309" i="1"/>
  <c r="BF301" i="1"/>
  <c r="BF293" i="1"/>
  <c r="BF285" i="1"/>
  <c r="BF277" i="1"/>
  <c r="BF269" i="1"/>
  <c r="BF261" i="1"/>
  <c r="BF253" i="1"/>
  <c r="BF245" i="1"/>
  <c r="BF237" i="1"/>
  <c r="BF229" i="1"/>
  <c r="BF221" i="1"/>
  <c r="BF213" i="1"/>
  <c r="BF205" i="1"/>
  <c r="BF197" i="1"/>
  <c r="BF189" i="1"/>
  <c r="BF181" i="1"/>
  <c r="BF173" i="1"/>
  <c r="BF165" i="1"/>
  <c r="BF157" i="1"/>
  <c r="BF149" i="1"/>
  <c r="BF141" i="1"/>
  <c r="BF133" i="1"/>
  <c r="BF125" i="1"/>
  <c r="BF117" i="1"/>
  <c r="BF109" i="1"/>
  <c r="BF101" i="1"/>
  <c r="BF93" i="1"/>
  <c r="BF85" i="1"/>
  <c r="BF77" i="1"/>
  <c r="BF69" i="1"/>
  <c r="BF61" i="1"/>
  <c r="BF53" i="1"/>
  <c r="BF45" i="1"/>
  <c r="BF37" i="1"/>
  <c r="BF29" i="1"/>
  <c r="BF21" i="1"/>
  <c r="BF13" i="1"/>
  <c r="BF5" i="1"/>
  <c r="BF492" i="1"/>
  <c r="BF484" i="1"/>
  <c r="BF476" i="1"/>
  <c r="BF468" i="1"/>
  <c r="BF460" i="1"/>
  <c r="BF452" i="1"/>
  <c r="BF444" i="1"/>
  <c r="BF436" i="1"/>
  <c r="BF428" i="1"/>
  <c r="BF420" i="1"/>
  <c r="BF412" i="1"/>
  <c r="BF404" i="1"/>
  <c r="BF396" i="1"/>
  <c r="BF388" i="1"/>
  <c r="BF380" i="1"/>
  <c r="BF372" i="1"/>
  <c r="BF364" i="1"/>
  <c r="BF356" i="1"/>
  <c r="BF348" i="1"/>
  <c r="BF340" i="1"/>
  <c r="BF332" i="1"/>
  <c r="BF324" i="1"/>
  <c r="BF316" i="1"/>
  <c r="BF308" i="1"/>
  <c r="BF300" i="1"/>
  <c r="BF292" i="1"/>
  <c r="BF284" i="1"/>
  <c r="BF276" i="1"/>
  <c r="BF268" i="1"/>
  <c r="BF260" i="1"/>
  <c r="BF252" i="1"/>
  <c r="BF244" i="1"/>
  <c r="BF236" i="1"/>
  <c r="BF228" i="1"/>
  <c r="BF220" i="1"/>
  <c r="BF212" i="1"/>
  <c r="BF204" i="1"/>
  <c r="BF196" i="1"/>
  <c r="BF188" i="1"/>
  <c r="BF180" i="1"/>
  <c r="BF172" i="1"/>
  <c r="BF164" i="1"/>
  <c r="BF156" i="1"/>
  <c r="BF148" i="1"/>
  <c r="BF140" i="1"/>
  <c r="BF132" i="1"/>
  <c r="BF124" i="1"/>
  <c r="BF116" i="1"/>
  <c r="BF108" i="1"/>
  <c r="BF100" i="1"/>
  <c r="BF92" i="1"/>
  <c r="BF84" i="1"/>
  <c r="BF76" i="1"/>
  <c r="BF68" i="1"/>
  <c r="BF60" i="1"/>
  <c r="BF52" i="1"/>
  <c r="BF44" i="1"/>
  <c r="BF36" i="1"/>
  <c r="BF28" i="1"/>
  <c r="BF20" i="1"/>
  <c r="BF12" i="1"/>
  <c r="BF4" i="1"/>
  <c r="BG16" i="1"/>
  <c r="BG502" i="1"/>
  <c r="BG500" i="1"/>
  <c r="BA28" i="1"/>
  <c r="BA24" i="1"/>
  <c r="BG3" i="1"/>
  <c r="BG442" i="1"/>
  <c r="BG378" i="1"/>
  <c r="BG314" i="1"/>
  <c r="AE218" i="1"/>
  <c r="BG218" i="1"/>
  <c r="AE194" i="1"/>
  <c r="BG194" i="1"/>
  <c r="BG498" i="1"/>
  <c r="BG434" i="1"/>
  <c r="BG370" i="1"/>
  <c r="BG306" i="1"/>
  <c r="AE282" i="1"/>
  <c r="BG282" i="1"/>
  <c r="AE234" i="1"/>
  <c r="BG234" i="1"/>
  <c r="AE210" i="1"/>
  <c r="BG210" i="1"/>
  <c r="BG490" i="1"/>
  <c r="BG426" i="1"/>
  <c r="BG362" i="1"/>
  <c r="BG298" i="1"/>
  <c r="AE226" i="1"/>
  <c r="BG226" i="1"/>
  <c r="AE202" i="1"/>
  <c r="BG202" i="1"/>
  <c r="BG482" i="1"/>
  <c r="BG418" i="1"/>
  <c r="BG354" i="1"/>
  <c r="BG290" i="1"/>
  <c r="BG474" i="1"/>
  <c r="BG410" i="1"/>
  <c r="BG346" i="1"/>
  <c r="BG274" i="1"/>
  <c r="AE258" i="1"/>
  <c r="BG258" i="1"/>
  <c r="AE242" i="1"/>
  <c r="BG242" i="1"/>
  <c r="BG466" i="1"/>
  <c r="BG402" i="1"/>
  <c r="BG338" i="1"/>
  <c r="BG266" i="1"/>
  <c r="BG458" i="1"/>
  <c r="BG394" i="1"/>
  <c r="BG330" i="1"/>
  <c r="AE250" i="1"/>
  <c r="BG250" i="1"/>
  <c r="BG450" i="1"/>
  <c r="BG386" i="1"/>
  <c r="BG322" i="1"/>
  <c r="BG11" i="1"/>
  <c r="BG8" i="1"/>
  <c r="BG7" i="1"/>
  <c r="BG6" i="1"/>
  <c r="AE12" i="1"/>
  <c r="BH12" i="1"/>
  <c r="AE495" i="1"/>
  <c r="BH495" i="1"/>
  <c r="AE491" i="1"/>
  <c r="BH491" i="1"/>
  <c r="AE485" i="1"/>
  <c r="BH485" i="1"/>
  <c r="AE479" i="1"/>
  <c r="BH479" i="1"/>
  <c r="AE473" i="1"/>
  <c r="BH473" i="1"/>
  <c r="AE468" i="1"/>
  <c r="BH468" i="1"/>
  <c r="AE462" i="1"/>
  <c r="BH462" i="1"/>
  <c r="AE456" i="1"/>
  <c r="BH456" i="1"/>
  <c r="AE451" i="1"/>
  <c r="BH451" i="1"/>
  <c r="AE443" i="1"/>
  <c r="BH443" i="1"/>
  <c r="AE438" i="1"/>
  <c r="BH438" i="1"/>
  <c r="AE435" i="1"/>
  <c r="BH435" i="1"/>
  <c r="AE429" i="1"/>
  <c r="BH429" i="1"/>
  <c r="AE422" i="1"/>
  <c r="BH422" i="1"/>
  <c r="AE416" i="1"/>
  <c r="BH416" i="1"/>
  <c r="AE411" i="1"/>
  <c r="BH411" i="1"/>
  <c r="AE403" i="1"/>
  <c r="BH403" i="1"/>
  <c r="AE388" i="1"/>
  <c r="BH388" i="1"/>
  <c r="AE382" i="1"/>
  <c r="BH382" i="1"/>
  <c r="AE376" i="1"/>
  <c r="BH376" i="1"/>
  <c r="AE371" i="1"/>
  <c r="BH371" i="1"/>
  <c r="AE365" i="1"/>
  <c r="BH365" i="1"/>
  <c r="AE359" i="1"/>
  <c r="BH359" i="1"/>
  <c r="AE351" i="1"/>
  <c r="BH351" i="1"/>
  <c r="AE342" i="1"/>
  <c r="BH342" i="1"/>
  <c r="AE336" i="1"/>
  <c r="BH336" i="1"/>
  <c r="AE331" i="1"/>
  <c r="BH331" i="1"/>
  <c r="AE317" i="1"/>
  <c r="BH317" i="1"/>
  <c r="AE311" i="1"/>
  <c r="BH311" i="1"/>
  <c r="AE305" i="1"/>
  <c r="BH305" i="1"/>
  <c r="AE300" i="1"/>
  <c r="BH300" i="1"/>
  <c r="AE295" i="1"/>
  <c r="BH295" i="1"/>
  <c r="AE288" i="1"/>
  <c r="BH288" i="1"/>
  <c r="AE276" i="1"/>
  <c r="BH276" i="1"/>
  <c r="AE273" i="1"/>
  <c r="BH273" i="1"/>
  <c r="AE269" i="1"/>
  <c r="BH269" i="1"/>
  <c r="AE265" i="1"/>
  <c r="BH265" i="1"/>
  <c r="AE261" i="1"/>
  <c r="BH261" i="1"/>
  <c r="AE259" i="1"/>
  <c r="BH259" i="1"/>
  <c r="AE255" i="1"/>
  <c r="BH255" i="1"/>
  <c r="AE252" i="1"/>
  <c r="BH252" i="1"/>
  <c r="AE248" i="1"/>
  <c r="BH248" i="1"/>
  <c r="AE244" i="1"/>
  <c r="BH244" i="1"/>
  <c r="AE240" i="1"/>
  <c r="BH240" i="1"/>
  <c r="AE235" i="1"/>
  <c r="BH235" i="1"/>
  <c r="AE231" i="1"/>
  <c r="BH231" i="1"/>
  <c r="AE227" i="1"/>
  <c r="BH227" i="1"/>
  <c r="AE224" i="1"/>
  <c r="BH224" i="1"/>
  <c r="AE220" i="1"/>
  <c r="BH220" i="1"/>
  <c r="AE216" i="1"/>
  <c r="BH216" i="1"/>
  <c r="AE213" i="1"/>
  <c r="BH213" i="1"/>
  <c r="AE209" i="1"/>
  <c r="BH209" i="1"/>
  <c r="AE205" i="1"/>
  <c r="BH205" i="1"/>
  <c r="AE201" i="1"/>
  <c r="BH201" i="1"/>
  <c r="AE198" i="1"/>
  <c r="BH198" i="1"/>
  <c r="AE193" i="1"/>
  <c r="BH193" i="1"/>
  <c r="AE163" i="1"/>
  <c r="BH163" i="1"/>
  <c r="AE10" i="1"/>
  <c r="BH10" i="1"/>
  <c r="AE9" i="1"/>
  <c r="BH9" i="1"/>
  <c r="BH442" i="1"/>
  <c r="BH378" i="1"/>
  <c r="BH314" i="1"/>
  <c r="BH250" i="1"/>
  <c r="AE13" i="1"/>
  <c r="BH13" i="1"/>
  <c r="AE497" i="1"/>
  <c r="BH497" i="1"/>
  <c r="AE492" i="1"/>
  <c r="BH492" i="1"/>
  <c r="AE486" i="1"/>
  <c r="BH486" i="1"/>
  <c r="AE480" i="1"/>
  <c r="BH480" i="1"/>
  <c r="AE476" i="1"/>
  <c r="BH476" i="1"/>
  <c r="AE470" i="1"/>
  <c r="BH470" i="1"/>
  <c r="AE464" i="1"/>
  <c r="BH464" i="1"/>
  <c r="AE459" i="1"/>
  <c r="BH459" i="1"/>
  <c r="AE453" i="1"/>
  <c r="BH453" i="1"/>
  <c r="AE446" i="1"/>
  <c r="BH446" i="1"/>
  <c r="AE436" i="1"/>
  <c r="BH436" i="1"/>
  <c r="AE432" i="1"/>
  <c r="BH432" i="1"/>
  <c r="AE428" i="1"/>
  <c r="BH428" i="1"/>
  <c r="AE423" i="1"/>
  <c r="BH423" i="1"/>
  <c r="AE417" i="1"/>
  <c r="BH417" i="1"/>
  <c r="AE405" i="1"/>
  <c r="BH405" i="1"/>
  <c r="AE399" i="1"/>
  <c r="BH399" i="1"/>
  <c r="AE392" i="1"/>
  <c r="BH392" i="1"/>
  <c r="AE387" i="1"/>
  <c r="BH387" i="1"/>
  <c r="AE333" i="1"/>
  <c r="BH333" i="1"/>
  <c r="AE327" i="1"/>
  <c r="BH327" i="1"/>
  <c r="AE321" i="1"/>
  <c r="BH321" i="1"/>
  <c r="AE291" i="1"/>
  <c r="BH291" i="1"/>
  <c r="AE280" i="1"/>
  <c r="BH280" i="1"/>
  <c r="AE237" i="1"/>
  <c r="BH237" i="1"/>
  <c r="BH498" i="1"/>
  <c r="BH306" i="1"/>
  <c r="AE4" i="1"/>
  <c r="BH4" i="1"/>
  <c r="AE493" i="1"/>
  <c r="BH493" i="1"/>
  <c r="AE487" i="1"/>
  <c r="BH487" i="1"/>
  <c r="AE483" i="1"/>
  <c r="BH483" i="1"/>
  <c r="AE477" i="1"/>
  <c r="BH477" i="1"/>
  <c r="AE471" i="1"/>
  <c r="BH471" i="1"/>
  <c r="AE465" i="1"/>
  <c r="BH465" i="1"/>
  <c r="AE460" i="1"/>
  <c r="BH460" i="1"/>
  <c r="AE454" i="1"/>
  <c r="BH454" i="1"/>
  <c r="AE448" i="1"/>
  <c r="BH448" i="1"/>
  <c r="AE437" i="1"/>
  <c r="BH437" i="1"/>
  <c r="AE433" i="1"/>
  <c r="BH433" i="1"/>
  <c r="AE421" i="1"/>
  <c r="BH421" i="1"/>
  <c r="AE414" i="1"/>
  <c r="BH414" i="1"/>
  <c r="AE408" i="1"/>
  <c r="BH408" i="1"/>
  <c r="AE404" i="1"/>
  <c r="BH404" i="1"/>
  <c r="AE398" i="1"/>
  <c r="BH398" i="1"/>
  <c r="AE393" i="1"/>
  <c r="BH393" i="1"/>
  <c r="AE381" i="1"/>
  <c r="BH381" i="1"/>
  <c r="AE375" i="1"/>
  <c r="BH375" i="1"/>
  <c r="AE372" i="1"/>
  <c r="BH372" i="1"/>
  <c r="AE366" i="1"/>
  <c r="BH366" i="1"/>
  <c r="AE360" i="1"/>
  <c r="BH360" i="1"/>
  <c r="AE355" i="1"/>
  <c r="BH355" i="1"/>
  <c r="AE349" i="1"/>
  <c r="BH349" i="1"/>
  <c r="AE344" i="1"/>
  <c r="BH344" i="1"/>
  <c r="AE340" i="1"/>
  <c r="BH340" i="1"/>
  <c r="AE334" i="1"/>
  <c r="BH334" i="1"/>
  <c r="AE328" i="1"/>
  <c r="BH328" i="1"/>
  <c r="AE323" i="1"/>
  <c r="BH323" i="1"/>
  <c r="AE316" i="1"/>
  <c r="BH316" i="1"/>
  <c r="AE309" i="1"/>
  <c r="BH309" i="1"/>
  <c r="AE303" i="1"/>
  <c r="BH303" i="1"/>
  <c r="AE281" i="1"/>
  <c r="BH281" i="1"/>
  <c r="AE236" i="1"/>
  <c r="BH236" i="1"/>
  <c r="BH434" i="1"/>
  <c r="BH370" i="1"/>
  <c r="BH242" i="1"/>
  <c r="BH490" i="1"/>
  <c r="BH426" i="1"/>
  <c r="BH362" i="1"/>
  <c r="BH298" i="1"/>
  <c r="BH234" i="1"/>
  <c r="BH482" i="1"/>
  <c r="BH418" i="1"/>
  <c r="BH354" i="1"/>
  <c r="BH290" i="1"/>
  <c r="BH226" i="1"/>
  <c r="AE5" i="1"/>
  <c r="BH5" i="1"/>
  <c r="BH474" i="1"/>
  <c r="BH410" i="1"/>
  <c r="BH346" i="1"/>
  <c r="BH282" i="1"/>
  <c r="BH218" i="1"/>
  <c r="AE494" i="1"/>
  <c r="BH494" i="1"/>
  <c r="AE488" i="1"/>
  <c r="BH488" i="1"/>
  <c r="AE481" i="1"/>
  <c r="BH481" i="1"/>
  <c r="AE475" i="1"/>
  <c r="BH475" i="1"/>
  <c r="AE452" i="1"/>
  <c r="BH452" i="1"/>
  <c r="AE447" i="1"/>
  <c r="BH447" i="1"/>
  <c r="AE441" i="1"/>
  <c r="BH441" i="1"/>
  <c r="AE427" i="1"/>
  <c r="BH427" i="1"/>
  <c r="AE412" i="1"/>
  <c r="BH412" i="1"/>
  <c r="AE406" i="1"/>
  <c r="BH406" i="1"/>
  <c r="AE400" i="1"/>
  <c r="BH400" i="1"/>
  <c r="AE395" i="1"/>
  <c r="BH395" i="1"/>
  <c r="AE389" i="1"/>
  <c r="BH389" i="1"/>
  <c r="AE383" i="1"/>
  <c r="BH383" i="1"/>
  <c r="AE377" i="1"/>
  <c r="BH377" i="1"/>
  <c r="AE367" i="1"/>
  <c r="BH367" i="1"/>
  <c r="AE361" i="1"/>
  <c r="BH361" i="1"/>
  <c r="AE356" i="1"/>
  <c r="BH356" i="1"/>
  <c r="AE350" i="1"/>
  <c r="BH350" i="1"/>
  <c r="AE345" i="1"/>
  <c r="BH345" i="1"/>
  <c r="AE339" i="1"/>
  <c r="BH339" i="1"/>
  <c r="AE332" i="1"/>
  <c r="BH332" i="1"/>
  <c r="AE326" i="1"/>
  <c r="BH326" i="1"/>
  <c r="AE320" i="1"/>
  <c r="BH320" i="1"/>
  <c r="AE315" i="1"/>
  <c r="BH315" i="1"/>
  <c r="AE310" i="1"/>
  <c r="BH310" i="1"/>
  <c r="AE304" i="1"/>
  <c r="BH304" i="1"/>
  <c r="AE299" i="1"/>
  <c r="BH299" i="1"/>
  <c r="AE294" i="1"/>
  <c r="BH294" i="1"/>
  <c r="AE289" i="1"/>
  <c r="BH289" i="1"/>
  <c r="AE285" i="1"/>
  <c r="BH285" i="1"/>
  <c r="AE279" i="1"/>
  <c r="BH279" i="1"/>
  <c r="AE275" i="1"/>
  <c r="BH275" i="1"/>
  <c r="AE272" i="1"/>
  <c r="BH272" i="1"/>
  <c r="AE268" i="1"/>
  <c r="BH268" i="1"/>
  <c r="AE263" i="1"/>
  <c r="BH263" i="1"/>
  <c r="AE246" i="1"/>
  <c r="BH246" i="1"/>
  <c r="AE241" i="1"/>
  <c r="BH241" i="1"/>
  <c r="AE230" i="1"/>
  <c r="BH230" i="1"/>
  <c r="AE222" i="1"/>
  <c r="BH222" i="1"/>
  <c r="AE219" i="1"/>
  <c r="BH219" i="1"/>
  <c r="AE215" i="1"/>
  <c r="BH215" i="1"/>
  <c r="AE211" i="1"/>
  <c r="BH211" i="1"/>
  <c r="AE206" i="1"/>
  <c r="BH206" i="1"/>
  <c r="AE199" i="1"/>
  <c r="BH199" i="1"/>
  <c r="AE191" i="1"/>
  <c r="BH191" i="1"/>
  <c r="AE189" i="1"/>
  <c r="BH189" i="1"/>
  <c r="AE187" i="1"/>
  <c r="BH187" i="1"/>
  <c r="AE185" i="1"/>
  <c r="BH185" i="1"/>
  <c r="AE183" i="1"/>
  <c r="BH183" i="1"/>
  <c r="AE181" i="1"/>
  <c r="BH181" i="1"/>
  <c r="AE179" i="1"/>
  <c r="BH179" i="1"/>
  <c r="AE177" i="1"/>
  <c r="BH177" i="1"/>
  <c r="AE175" i="1"/>
  <c r="BH175" i="1"/>
  <c r="AE173" i="1"/>
  <c r="BH173" i="1"/>
  <c r="AE171" i="1"/>
  <c r="BH171" i="1"/>
  <c r="AE169" i="1"/>
  <c r="BH169" i="1"/>
  <c r="AE167" i="1"/>
  <c r="BH167" i="1"/>
  <c r="AE165" i="1"/>
  <c r="BH165" i="1"/>
  <c r="AE161" i="1"/>
  <c r="BH161" i="1"/>
  <c r="AE159" i="1"/>
  <c r="BH159" i="1"/>
  <c r="AE157" i="1"/>
  <c r="BH157" i="1"/>
  <c r="AE155" i="1"/>
  <c r="BH155" i="1"/>
  <c r="AE153" i="1"/>
  <c r="BH153" i="1"/>
  <c r="AE151" i="1"/>
  <c r="BH151" i="1"/>
  <c r="AE149" i="1"/>
  <c r="BH149" i="1"/>
  <c r="AE147" i="1"/>
  <c r="BH147" i="1"/>
  <c r="AE145" i="1"/>
  <c r="BH145" i="1"/>
  <c r="AE143" i="1"/>
  <c r="BH143" i="1"/>
  <c r="AE141" i="1"/>
  <c r="BH141" i="1"/>
  <c r="AE139" i="1"/>
  <c r="BH139" i="1"/>
  <c r="AE137" i="1"/>
  <c r="BH137" i="1"/>
  <c r="AE135" i="1"/>
  <c r="BH135" i="1"/>
  <c r="AE133" i="1"/>
  <c r="BH133" i="1"/>
  <c r="AE131" i="1"/>
  <c r="BH131" i="1"/>
  <c r="AE129" i="1"/>
  <c r="BH129" i="1"/>
  <c r="AE127" i="1"/>
  <c r="BH127" i="1"/>
  <c r="AE125" i="1"/>
  <c r="BH125" i="1"/>
  <c r="AE123" i="1"/>
  <c r="BH123" i="1"/>
  <c r="AE121" i="1"/>
  <c r="BH121" i="1"/>
  <c r="AE119" i="1"/>
  <c r="BH119" i="1"/>
  <c r="AE117" i="1"/>
  <c r="BH117" i="1"/>
  <c r="AE115" i="1"/>
  <c r="BH115" i="1"/>
  <c r="AE112" i="1"/>
  <c r="BH112" i="1"/>
  <c r="AE109" i="1"/>
  <c r="BH109" i="1"/>
  <c r="AE107" i="1"/>
  <c r="BH107" i="1"/>
  <c r="AE105" i="1"/>
  <c r="BH105" i="1"/>
  <c r="AE103" i="1"/>
  <c r="BH103" i="1"/>
  <c r="AE101" i="1"/>
  <c r="BH101" i="1"/>
  <c r="AE99" i="1"/>
  <c r="BH99" i="1"/>
  <c r="AE97" i="1"/>
  <c r="BH97" i="1"/>
  <c r="AE95" i="1"/>
  <c r="BH95" i="1"/>
  <c r="AE93" i="1"/>
  <c r="BH93" i="1"/>
  <c r="AE91" i="1"/>
  <c r="BH91" i="1"/>
  <c r="AE89" i="1"/>
  <c r="BH89" i="1"/>
  <c r="AE87" i="1"/>
  <c r="BH87" i="1"/>
  <c r="AE85" i="1"/>
  <c r="BH85" i="1"/>
  <c r="AE83" i="1"/>
  <c r="BH83" i="1"/>
  <c r="AE81" i="1"/>
  <c r="BH81" i="1"/>
  <c r="AE79" i="1"/>
  <c r="BH79" i="1"/>
  <c r="AE77" i="1"/>
  <c r="BH77" i="1"/>
  <c r="AE75" i="1"/>
  <c r="BH75" i="1"/>
  <c r="AE73" i="1"/>
  <c r="BH73" i="1"/>
  <c r="AE71" i="1"/>
  <c r="BH71" i="1"/>
  <c r="AE70" i="1"/>
  <c r="BH70" i="1"/>
  <c r="AE68" i="1"/>
  <c r="BH68" i="1"/>
  <c r="AE67" i="1"/>
  <c r="BH67" i="1"/>
  <c r="AE66" i="1"/>
  <c r="BH66" i="1"/>
  <c r="AE65" i="1"/>
  <c r="BH65" i="1"/>
  <c r="AE64" i="1"/>
  <c r="BH64" i="1"/>
  <c r="AE63" i="1"/>
  <c r="BH63" i="1"/>
  <c r="AE62" i="1"/>
  <c r="BH62" i="1"/>
  <c r="AE61" i="1"/>
  <c r="BH61" i="1"/>
  <c r="AE60" i="1"/>
  <c r="BH60" i="1"/>
  <c r="AE59" i="1"/>
  <c r="BH59" i="1"/>
  <c r="AE58" i="1"/>
  <c r="BH58" i="1"/>
  <c r="AE57" i="1"/>
  <c r="BH57" i="1"/>
  <c r="AE56" i="1"/>
  <c r="BH56" i="1"/>
  <c r="AE55" i="1"/>
  <c r="BH55" i="1"/>
  <c r="AE54" i="1"/>
  <c r="BH54" i="1"/>
  <c r="AE53" i="1"/>
  <c r="BH53" i="1"/>
  <c r="AE52" i="1"/>
  <c r="BH52" i="1"/>
  <c r="AE51" i="1"/>
  <c r="BH51" i="1"/>
  <c r="AE50" i="1"/>
  <c r="BH50" i="1"/>
  <c r="AE49" i="1"/>
  <c r="BH49" i="1"/>
  <c r="AE48" i="1"/>
  <c r="BH48" i="1"/>
  <c r="AE47" i="1"/>
  <c r="BH47" i="1"/>
  <c r="AE46" i="1"/>
  <c r="BH46" i="1"/>
  <c r="AE45" i="1"/>
  <c r="BH45" i="1"/>
  <c r="AE44" i="1"/>
  <c r="BH44" i="1"/>
  <c r="AE42" i="1"/>
  <c r="BH42" i="1"/>
  <c r="AE41" i="1"/>
  <c r="BH41" i="1"/>
  <c r="AE40" i="1"/>
  <c r="BH40" i="1"/>
  <c r="AE39" i="1"/>
  <c r="BH39" i="1"/>
  <c r="AE38" i="1"/>
  <c r="BH38" i="1"/>
  <c r="AE37" i="1"/>
  <c r="BH37" i="1"/>
  <c r="AE36" i="1"/>
  <c r="BH36" i="1"/>
  <c r="AE35" i="1"/>
  <c r="BH35" i="1"/>
  <c r="AE34" i="1"/>
  <c r="BH34" i="1"/>
  <c r="AE33" i="1"/>
  <c r="BH33" i="1"/>
  <c r="AE32" i="1"/>
  <c r="BH32" i="1"/>
  <c r="AE31" i="1"/>
  <c r="BH31" i="1"/>
  <c r="AE30" i="1"/>
  <c r="BH30" i="1"/>
  <c r="AE29" i="1"/>
  <c r="BH29" i="1"/>
  <c r="AE28" i="1"/>
  <c r="BH28" i="1"/>
  <c r="AE27" i="1"/>
  <c r="BH27" i="1"/>
  <c r="AE26" i="1"/>
  <c r="BH26" i="1"/>
  <c r="AE25" i="1"/>
  <c r="BH25" i="1"/>
  <c r="AE24" i="1"/>
  <c r="BH24" i="1"/>
  <c r="AE23" i="1"/>
  <c r="BH23" i="1"/>
  <c r="AE22" i="1"/>
  <c r="BH22" i="1"/>
  <c r="AE21" i="1"/>
  <c r="BH21" i="1"/>
  <c r="AE20" i="1"/>
  <c r="BH20" i="1"/>
  <c r="AE19" i="1"/>
  <c r="BH19" i="1"/>
  <c r="AE18" i="1"/>
  <c r="BH18" i="1"/>
  <c r="AE17" i="1"/>
  <c r="BH17" i="1"/>
  <c r="AE16" i="1"/>
  <c r="BH16" i="1"/>
  <c r="AE15" i="1"/>
  <c r="BH15" i="1"/>
  <c r="AE14" i="1"/>
  <c r="BH14" i="1"/>
  <c r="AE502" i="1"/>
  <c r="BH502" i="1"/>
  <c r="AE501" i="1"/>
  <c r="BH501" i="1"/>
  <c r="AE500" i="1"/>
  <c r="BH500" i="1"/>
  <c r="AE499" i="1"/>
  <c r="BH499" i="1"/>
  <c r="BH466" i="1"/>
  <c r="BH402" i="1"/>
  <c r="BH338" i="1"/>
  <c r="BH274" i="1"/>
  <c r="BH210" i="1"/>
  <c r="AE469" i="1"/>
  <c r="BH469" i="1"/>
  <c r="AE463" i="1"/>
  <c r="BH463" i="1"/>
  <c r="AE457" i="1"/>
  <c r="BH457" i="1"/>
  <c r="AE445" i="1"/>
  <c r="BH445" i="1"/>
  <c r="AE440" i="1"/>
  <c r="BH440" i="1"/>
  <c r="AE431" i="1"/>
  <c r="BH431" i="1"/>
  <c r="AE425" i="1"/>
  <c r="BH425" i="1"/>
  <c r="AE420" i="1"/>
  <c r="BH420" i="1"/>
  <c r="AE415" i="1"/>
  <c r="BH415" i="1"/>
  <c r="AE409" i="1"/>
  <c r="BH409" i="1"/>
  <c r="AE397" i="1"/>
  <c r="BH397" i="1"/>
  <c r="AE391" i="1"/>
  <c r="BH391" i="1"/>
  <c r="AE385" i="1"/>
  <c r="BH385" i="1"/>
  <c r="AE379" i="1"/>
  <c r="BH379" i="1"/>
  <c r="AE373" i="1"/>
  <c r="BH373" i="1"/>
  <c r="AE368" i="1"/>
  <c r="BH368" i="1"/>
  <c r="AE364" i="1"/>
  <c r="BH364" i="1"/>
  <c r="AE358" i="1"/>
  <c r="BH358" i="1"/>
  <c r="AE353" i="1"/>
  <c r="BH353" i="1"/>
  <c r="AE348" i="1"/>
  <c r="BH348" i="1"/>
  <c r="AE343" i="1"/>
  <c r="BH343" i="1"/>
  <c r="AE337" i="1"/>
  <c r="BH337" i="1"/>
  <c r="AE324" i="1"/>
  <c r="BH324" i="1"/>
  <c r="AE318" i="1"/>
  <c r="BH318" i="1"/>
  <c r="AE312" i="1"/>
  <c r="BH312" i="1"/>
  <c r="AE307" i="1"/>
  <c r="BH307" i="1"/>
  <c r="AE302" i="1"/>
  <c r="BH302" i="1"/>
  <c r="AE297" i="1"/>
  <c r="BH297" i="1"/>
  <c r="AE292" i="1"/>
  <c r="BH292" i="1"/>
  <c r="AE286" i="1"/>
  <c r="BH286" i="1"/>
  <c r="AE284" i="1"/>
  <c r="BH284" i="1"/>
  <c r="AE278" i="1"/>
  <c r="BH278" i="1"/>
  <c r="AE270" i="1"/>
  <c r="BH270" i="1"/>
  <c r="AE267" i="1"/>
  <c r="BH267" i="1"/>
  <c r="AE264" i="1"/>
  <c r="BH264" i="1"/>
  <c r="AE260" i="1"/>
  <c r="BH260" i="1"/>
  <c r="AE257" i="1"/>
  <c r="BH257" i="1"/>
  <c r="AE254" i="1"/>
  <c r="BH254" i="1"/>
  <c r="AE251" i="1"/>
  <c r="BH251" i="1"/>
  <c r="AE247" i="1"/>
  <c r="BH247" i="1"/>
  <c r="AE238" i="1"/>
  <c r="BH238" i="1"/>
  <c r="AE233" i="1"/>
  <c r="BH233" i="1"/>
  <c r="AE229" i="1"/>
  <c r="BH229" i="1"/>
  <c r="AE225" i="1"/>
  <c r="BH225" i="1"/>
  <c r="AE221" i="1"/>
  <c r="BH221" i="1"/>
  <c r="AE217" i="1"/>
  <c r="BH217" i="1"/>
  <c r="AE207" i="1"/>
  <c r="BH207" i="1"/>
  <c r="AE204" i="1"/>
  <c r="BH204" i="1"/>
  <c r="AE200" i="1"/>
  <c r="BH200" i="1"/>
  <c r="AE196" i="1"/>
  <c r="BH196" i="1"/>
  <c r="AE195" i="1"/>
  <c r="BH195" i="1"/>
  <c r="AE192" i="1"/>
  <c r="BH192" i="1"/>
  <c r="AE190" i="1"/>
  <c r="BH190" i="1"/>
  <c r="AE188" i="1"/>
  <c r="BH188" i="1"/>
  <c r="AE186" i="1"/>
  <c r="BH186" i="1"/>
  <c r="AE184" i="1"/>
  <c r="BH184" i="1"/>
  <c r="AE182" i="1"/>
  <c r="BH182" i="1"/>
  <c r="AE180" i="1"/>
  <c r="BH180" i="1"/>
  <c r="AE178" i="1"/>
  <c r="BH178" i="1"/>
  <c r="AE176" i="1"/>
  <c r="BH176" i="1"/>
  <c r="AE174" i="1"/>
  <c r="BH174" i="1"/>
  <c r="AE172" i="1"/>
  <c r="BH172" i="1"/>
  <c r="AE170" i="1"/>
  <c r="BH170" i="1"/>
  <c r="AE168" i="1"/>
  <c r="BH168" i="1"/>
  <c r="AE166" i="1"/>
  <c r="BH166" i="1"/>
  <c r="AE162" i="1"/>
  <c r="BH162" i="1"/>
  <c r="AE160" i="1"/>
  <c r="BH160" i="1"/>
  <c r="AE158" i="1"/>
  <c r="BH158" i="1"/>
  <c r="AE156" i="1"/>
  <c r="BH156" i="1"/>
  <c r="AE154" i="1"/>
  <c r="BH154" i="1"/>
  <c r="AE152" i="1"/>
  <c r="BH152" i="1"/>
  <c r="AE150" i="1"/>
  <c r="BH150" i="1"/>
  <c r="AE148" i="1"/>
  <c r="BH148" i="1"/>
  <c r="AE146" i="1"/>
  <c r="BH146" i="1"/>
  <c r="AE144" i="1"/>
  <c r="BH144" i="1"/>
  <c r="AE142" i="1"/>
  <c r="BH142" i="1"/>
  <c r="AE140" i="1"/>
  <c r="BH140" i="1"/>
  <c r="AE138" i="1"/>
  <c r="BH138" i="1"/>
  <c r="AE136" i="1"/>
  <c r="BH136" i="1"/>
  <c r="AE134" i="1"/>
  <c r="BH134" i="1"/>
  <c r="AE132" i="1"/>
  <c r="BH132" i="1"/>
  <c r="AE130" i="1"/>
  <c r="BH130" i="1"/>
  <c r="AE128" i="1"/>
  <c r="BH128" i="1"/>
  <c r="AE126" i="1"/>
  <c r="BH126" i="1"/>
  <c r="AE124" i="1"/>
  <c r="BH124" i="1"/>
  <c r="AE122" i="1"/>
  <c r="BH122" i="1"/>
  <c r="AE120" i="1"/>
  <c r="BH120" i="1"/>
  <c r="AE118" i="1"/>
  <c r="BH118" i="1"/>
  <c r="AE116" i="1"/>
  <c r="BH116" i="1"/>
  <c r="AE114" i="1"/>
  <c r="BH114" i="1"/>
  <c r="AE113" i="1"/>
  <c r="BH113" i="1"/>
  <c r="AE111" i="1"/>
  <c r="BH111" i="1"/>
  <c r="AE110" i="1"/>
  <c r="BH110" i="1"/>
  <c r="AE108" i="1"/>
  <c r="BH108" i="1"/>
  <c r="AE106" i="1"/>
  <c r="BH106" i="1"/>
  <c r="AE104" i="1"/>
  <c r="BH104" i="1"/>
  <c r="AE102" i="1"/>
  <c r="BH102" i="1"/>
  <c r="AE100" i="1"/>
  <c r="BH100" i="1"/>
  <c r="AE98" i="1"/>
  <c r="BH98" i="1"/>
  <c r="AE96" i="1"/>
  <c r="BH96" i="1"/>
  <c r="AE94" i="1"/>
  <c r="BH94" i="1"/>
  <c r="AE92" i="1"/>
  <c r="BH92" i="1"/>
  <c r="AE90" i="1"/>
  <c r="BH90" i="1"/>
  <c r="AE88" i="1"/>
  <c r="BH88" i="1"/>
  <c r="AE86" i="1"/>
  <c r="BH86" i="1"/>
  <c r="AE84" i="1"/>
  <c r="BH84" i="1"/>
  <c r="AE82" i="1"/>
  <c r="BH82" i="1"/>
  <c r="AE80" i="1"/>
  <c r="BH80" i="1"/>
  <c r="AE78" i="1"/>
  <c r="BH78" i="1"/>
  <c r="AE76" i="1"/>
  <c r="BH76" i="1"/>
  <c r="AE74" i="1"/>
  <c r="BH74" i="1"/>
  <c r="AE72" i="1"/>
  <c r="BH72" i="1"/>
  <c r="AE69" i="1"/>
  <c r="BH69" i="1"/>
  <c r="AE43" i="1"/>
  <c r="BH43" i="1"/>
  <c r="BH458" i="1"/>
  <c r="BH394" i="1"/>
  <c r="BH330" i="1"/>
  <c r="BH266" i="1"/>
  <c r="BH202" i="1"/>
  <c r="AE496" i="1"/>
  <c r="BH496" i="1"/>
  <c r="AE489" i="1"/>
  <c r="BH489" i="1"/>
  <c r="AE484" i="1"/>
  <c r="BH484" i="1"/>
  <c r="AE478" i="1"/>
  <c r="BH478" i="1"/>
  <c r="AE472" i="1"/>
  <c r="BH472" i="1"/>
  <c r="AE467" i="1"/>
  <c r="BH467" i="1"/>
  <c r="AE461" i="1"/>
  <c r="BH461" i="1"/>
  <c r="AE455" i="1"/>
  <c r="BH455" i="1"/>
  <c r="AE449" i="1"/>
  <c r="BH449" i="1"/>
  <c r="AE444" i="1"/>
  <c r="BH444" i="1"/>
  <c r="AE439" i="1"/>
  <c r="BH439" i="1"/>
  <c r="AE430" i="1"/>
  <c r="BH430" i="1"/>
  <c r="AE424" i="1"/>
  <c r="BH424" i="1"/>
  <c r="AE419" i="1"/>
  <c r="BH419" i="1"/>
  <c r="AE413" i="1"/>
  <c r="BH413" i="1"/>
  <c r="AE407" i="1"/>
  <c r="BH407" i="1"/>
  <c r="AE401" i="1"/>
  <c r="BH401" i="1"/>
  <c r="AE396" i="1"/>
  <c r="BH396" i="1"/>
  <c r="AE390" i="1"/>
  <c r="BH390" i="1"/>
  <c r="AE384" i="1"/>
  <c r="BH384" i="1"/>
  <c r="AE380" i="1"/>
  <c r="BH380" i="1"/>
  <c r="AE374" i="1"/>
  <c r="BH374" i="1"/>
  <c r="AE369" i="1"/>
  <c r="BH369" i="1"/>
  <c r="AE363" i="1"/>
  <c r="BH363" i="1"/>
  <c r="AE357" i="1"/>
  <c r="BH357" i="1"/>
  <c r="AE352" i="1"/>
  <c r="BH352" i="1"/>
  <c r="AE347" i="1"/>
  <c r="BH347" i="1"/>
  <c r="AE341" i="1"/>
  <c r="BH341" i="1"/>
  <c r="AE335" i="1"/>
  <c r="BH335" i="1"/>
  <c r="AE329" i="1"/>
  <c r="BH329" i="1"/>
  <c r="AE325" i="1"/>
  <c r="BH325" i="1"/>
  <c r="AE319" i="1"/>
  <c r="BH319" i="1"/>
  <c r="AE313" i="1"/>
  <c r="BH313" i="1"/>
  <c r="AE308" i="1"/>
  <c r="BH308" i="1"/>
  <c r="AE301" i="1"/>
  <c r="BH301" i="1"/>
  <c r="AE296" i="1"/>
  <c r="BH296" i="1"/>
  <c r="AE293" i="1"/>
  <c r="BH293" i="1"/>
  <c r="AE287" i="1"/>
  <c r="BH287" i="1"/>
  <c r="AE283" i="1"/>
  <c r="BH283" i="1"/>
  <c r="AE277" i="1"/>
  <c r="BH277" i="1"/>
  <c r="AE271" i="1"/>
  <c r="BH271" i="1"/>
  <c r="AE262" i="1"/>
  <c r="BH262" i="1"/>
  <c r="AE256" i="1"/>
  <c r="BH256" i="1"/>
  <c r="AE253" i="1"/>
  <c r="BH253" i="1"/>
  <c r="AE249" i="1"/>
  <c r="BH249" i="1"/>
  <c r="AE245" i="1"/>
  <c r="BH245" i="1"/>
  <c r="AE243" i="1"/>
  <c r="BH243" i="1"/>
  <c r="AE239" i="1"/>
  <c r="BH239" i="1"/>
  <c r="AE232" i="1"/>
  <c r="BH232" i="1"/>
  <c r="AE228" i="1"/>
  <c r="BH228" i="1"/>
  <c r="AE223" i="1"/>
  <c r="BH223" i="1"/>
  <c r="AE214" i="1"/>
  <c r="BH214" i="1"/>
  <c r="AE212" i="1"/>
  <c r="BH212" i="1"/>
  <c r="AE208" i="1"/>
  <c r="BH208" i="1"/>
  <c r="AE203" i="1"/>
  <c r="BH203" i="1"/>
  <c r="AE197" i="1"/>
  <c r="BH197" i="1"/>
  <c r="AE164" i="1"/>
  <c r="BH164" i="1"/>
  <c r="BH450" i="1"/>
  <c r="BH386" i="1"/>
  <c r="BH322" i="1"/>
  <c r="BH258" i="1"/>
  <c r="BH194" i="1"/>
  <c r="BH11" i="1"/>
  <c r="BH8" i="1"/>
  <c r="BH7" i="1"/>
  <c r="BH6" i="1"/>
  <c r="BC433" i="1"/>
  <c r="BC408" i="1"/>
  <c r="BC364" i="1"/>
  <c r="BC344" i="1"/>
  <c r="BC329" i="1"/>
  <c r="BC319" i="1"/>
  <c r="BC299" i="1"/>
  <c r="BA500" i="1"/>
  <c r="BC363" i="1"/>
  <c r="BC270" i="1"/>
  <c r="BC262" i="1"/>
  <c r="BA31" i="1"/>
  <c r="BA178" i="1"/>
  <c r="BA177" i="1"/>
  <c r="BA70" i="1"/>
  <c r="BA15" i="1"/>
  <c r="BC420" i="1"/>
  <c r="BC389" i="1"/>
  <c r="BC381" i="1"/>
  <c r="BA378" i="1"/>
  <c r="BC376" i="1"/>
  <c r="BC357" i="1"/>
  <c r="BC345" i="1"/>
  <c r="BC333" i="1"/>
  <c r="BC308" i="1"/>
  <c r="BA221" i="1"/>
  <c r="BA205" i="1"/>
  <c r="BA120" i="1"/>
  <c r="BA40" i="1"/>
  <c r="BA23" i="1"/>
  <c r="BA193" i="1"/>
  <c r="BA181" i="1"/>
  <c r="BA172" i="1"/>
  <c r="BC307" i="1"/>
  <c r="BC291" i="1"/>
  <c r="BC256" i="1"/>
  <c r="BA128" i="1"/>
  <c r="BA126" i="1"/>
  <c r="BA110" i="1"/>
  <c r="BC332" i="1"/>
  <c r="BC317" i="1"/>
  <c r="BC304" i="1"/>
  <c r="BC252" i="1"/>
  <c r="BC251" i="1"/>
  <c r="BA248" i="1"/>
  <c r="BA232" i="1"/>
  <c r="BA231" i="1"/>
  <c r="BA217" i="1"/>
  <c r="BA173" i="1"/>
  <c r="BA112" i="1"/>
  <c r="BA66" i="1"/>
  <c r="BA44" i="1"/>
  <c r="BA32" i="1"/>
  <c r="BD20" i="1"/>
  <c r="BC424" i="1"/>
  <c r="BC421" i="1"/>
  <c r="BA502" i="1"/>
  <c r="BA209" i="1"/>
  <c r="BA119" i="1"/>
  <c r="BA30" i="1"/>
  <c r="BA27" i="1"/>
  <c r="BA19" i="1"/>
  <c r="BD307" i="1"/>
  <c r="BD299" i="1"/>
  <c r="BD291" i="1"/>
  <c r="BD259" i="1"/>
  <c r="BD251" i="1"/>
  <c r="BD491" i="1"/>
  <c r="BD235" i="1"/>
  <c r="BD363" i="1"/>
  <c r="BD27" i="1"/>
  <c r="BD355" i="1"/>
  <c r="BD19" i="1"/>
  <c r="BD378" i="1"/>
  <c r="BD298" i="1"/>
  <c r="BD258" i="1"/>
  <c r="BD250" i="1"/>
  <c r="BD210" i="1"/>
  <c r="BD178" i="1"/>
  <c r="BD98" i="1"/>
  <c r="BD66" i="1"/>
  <c r="BD50" i="1"/>
  <c r="BD433" i="1"/>
  <c r="BD425" i="1"/>
  <c r="BD417" i="1"/>
  <c r="BD409" i="1"/>
  <c r="BD401" i="1"/>
  <c r="BD393" i="1"/>
  <c r="BD385" i="1"/>
  <c r="BD361" i="1"/>
  <c r="BD353" i="1"/>
  <c r="BD345" i="1"/>
  <c r="BD329" i="1"/>
  <c r="BD217" i="1"/>
  <c r="BD209" i="1"/>
  <c r="BD193" i="1"/>
  <c r="BD177" i="1"/>
  <c r="BD169" i="1"/>
  <c r="BD97" i="1"/>
  <c r="BD89" i="1"/>
  <c r="BD464" i="1"/>
  <c r="BD448" i="1"/>
  <c r="BD432" i="1"/>
  <c r="BD424" i="1"/>
  <c r="BD416" i="1"/>
  <c r="BD408" i="1"/>
  <c r="BD376" i="1"/>
  <c r="BD368" i="1"/>
  <c r="BD360" i="1"/>
  <c r="BD352" i="1"/>
  <c r="BD344" i="1"/>
  <c r="BD328" i="1"/>
  <c r="BD320" i="1"/>
  <c r="BD312" i="1"/>
  <c r="BD304" i="1"/>
  <c r="BD256" i="1"/>
  <c r="BD248" i="1"/>
  <c r="BD232" i="1"/>
  <c r="BD128" i="1"/>
  <c r="BD120" i="1"/>
  <c r="BD112" i="1"/>
  <c r="BD80" i="1"/>
  <c r="BD48" i="1"/>
  <c r="BD40" i="1"/>
  <c r="BD32" i="1"/>
  <c r="BD24" i="1"/>
  <c r="BD16" i="1"/>
  <c r="BD367" i="1"/>
  <c r="BD359" i="1"/>
  <c r="BD327" i="1"/>
  <c r="BD319" i="1"/>
  <c r="BD231" i="1"/>
  <c r="BD119" i="1"/>
  <c r="BD31" i="1"/>
  <c r="BD23" i="1"/>
  <c r="BD15" i="1"/>
  <c r="BD502" i="1"/>
  <c r="BD374" i="1"/>
  <c r="BD286" i="1"/>
  <c r="BD270" i="1"/>
  <c r="BD262" i="1"/>
  <c r="BD198" i="1"/>
  <c r="BD126" i="1"/>
  <c r="BD110" i="1"/>
  <c r="BD102" i="1"/>
  <c r="BD70" i="1"/>
  <c r="BD62" i="1"/>
  <c r="BD30" i="1"/>
  <c r="BD6" i="1"/>
  <c r="BD477" i="1"/>
  <c r="BD437" i="1"/>
  <c r="BD429" i="1"/>
  <c r="BD421" i="1"/>
  <c r="BD405" i="1"/>
  <c r="BD389" i="1"/>
  <c r="BD381" i="1"/>
  <c r="BD357" i="1"/>
  <c r="BD349" i="1"/>
  <c r="BD341" i="1"/>
  <c r="BD333" i="1"/>
  <c r="BD325" i="1"/>
  <c r="BD317" i="1"/>
  <c r="BD221" i="1"/>
  <c r="BD205" i="1"/>
  <c r="BD181" i="1"/>
  <c r="BD173" i="1"/>
  <c r="BD101" i="1"/>
  <c r="BD85" i="1"/>
  <c r="BD500" i="1"/>
  <c r="BD420" i="1"/>
  <c r="BD412" i="1"/>
  <c r="BD404" i="1"/>
  <c r="BD380" i="1"/>
  <c r="BD364" i="1"/>
  <c r="BD356" i="1"/>
  <c r="BD348" i="1"/>
  <c r="BD340" i="1"/>
  <c r="BD332" i="1"/>
  <c r="BD324" i="1"/>
  <c r="BD316" i="1"/>
  <c r="BD308" i="1"/>
  <c r="BD252" i="1"/>
  <c r="BD244" i="1"/>
  <c r="BD172" i="1"/>
  <c r="BD132" i="1"/>
  <c r="BD116" i="1"/>
  <c r="BD84" i="1"/>
  <c r="BD44" i="1"/>
  <c r="BD36" i="1"/>
  <c r="BD28" i="1"/>
  <c r="BC500" i="1"/>
  <c r="BA20" i="1"/>
  <c r="BC235" i="1"/>
  <c r="BC27" i="1"/>
  <c r="BC19" i="1"/>
  <c r="BC378" i="1"/>
  <c r="BC298" i="1"/>
  <c r="BC258" i="1"/>
  <c r="BC250" i="1"/>
  <c r="BC210" i="1"/>
  <c r="BC178" i="1"/>
  <c r="BC98" i="1"/>
  <c r="BC66" i="1"/>
  <c r="BC50" i="1"/>
  <c r="BC217" i="1"/>
  <c r="BC209" i="1"/>
  <c r="BC193" i="1"/>
  <c r="BC177" i="1"/>
  <c r="BC169" i="1"/>
  <c r="BC97" i="1"/>
  <c r="BC89" i="1"/>
  <c r="BC248" i="1"/>
  <c r="BC232" i="1"/>
  <c r="BC128" i="1"/>
  <c r="BC120" i="1"/>
  <c r="BC112" i="1"/>
  <c r="BC80" i="1"/>
  <c r="BC48" i="1"/>
  <c r="BC40" i="1"/>
  <c r="BC32" i="1"/>
  <c r="BC24" i="1"/>
  <c r="BC16" i="1"/>
  <c r="BC231" i="1"/>
  <c r="BC119" i="1"/>
  <c r="BC31" i="1"/>
  <c r="BC23" i="1"/>
  <c r="BC15" i="1"/>
  <c r="BC502" i="1"/>
  <c r="BC198" i="1"/>
  <c r="BC126" i="1"/>
  <c r="BC110" i="1"/>
  <c r="BC102" i="1"/>
  <c r="BC70" i="1"/>
  <c r="BC62" i="1"/>
  <c r="BC30" i="1"/>
  <c r="BC221" i="1"/>
  <c r="BC205" i="1"/>
  <c r="BC181" i="1"/>
  <c r="BC173" i="1"/>
  <c r="BC101" i="1"/>
  <c r="BC85" i="1"/>
  <c r="BC244" i="1"/>
  <c r="BC172" i="1"/>
  <c r="BC132" i="1"/>
  <c r="BC116" i="1"/>
  <c r="BC84" i="1"/>
  <c r="BC44" i="1"/>
  <c r="BC36" i="1"/>
  <c r="BC28" i="1"/>
  <c r="BC20" i="1"/>
  <c r="BB250" i="1"/>
  <c r="BB210" i="1"/>
  <c r="BB178" i="1"/>
  <c r="BB98" i="1"/>
  <c r="BB66" i="1"/>
  <c r="BB50" i="1"/>
  <c r="BA417" i="1"/>
  <c r="BB417" i="1"/>
  <c r="BA408" i="1"/>
  <c r="BB408" i="1"/>
  <c r="BA404" i="1"/>
  <c r="BB404" i="1"/>
  <c r="BA393" i="1"/>
  <c r="BB393" i="1"/>
  <c r="BA385" i="1"/>
  <c r="BB385" i="1"/>
  <c r="BA381" i="1"/>
  <c r="BB381" i="1"/>
  <c r="BA367" i="1"/>
  <c r="BB367" i="1"/>
  <c r="BA361" i="1"/>
  <c r="BB361" i="1"/>
  <c r="BA356" i="1"/>
  <c r="BB356" i="1"/>
  <c r="BA327" i="1"/>
  <c r="BB327" i="1"/>
  <c r="BA320" i="1"/>
  <c r="BB320" i="1"/>
  <c r="BA308" i="1"/>
  <c r="BB308" i="1"/>
  <c r="BA307" i="1"/>
  <c r="BB307" i="1"/>
  <c r="BA304" i="1"/>
  <c r="BB304" i="1"/>
  <c r="BA291" i="1"/>
  <c r="BB291" i="1"/>
  <c r="BA286" i="1"/>
  <c r="BB286" i="1"/>
  <c r="BA270" i="1"/>
  <c r="BB270" i="1"/>
  <c r="BA262" i="1"/>
  <c r="BB262" i="1"/>
  <c r="BA259" i="1"/>
  <c r="BB259" i="1"/>
  <c r="BA256" i="1"/>
  <c r="BB256" i="1"/>
  <c r="BA252" i="1"/>
  <c r="BB252" i="1"/>
  <c r="BA251" i="1"/>
  <c r="BB251" i="1"/>
  <c r="BB378" i="1"/>
  <c r="BA464" i="1"/>
  <c r="BB464" i="1"/>
  <c r="BA448" i="1"/>
  <c r="BB448" i="1"/>
  <c r="BA432" i="1"/>
  <c r="BB432" i="1"/>
  <c r="BA424" i="1"/>
  <c r="BB424" i="1"/>
  <c r="BA420" i="1"/>
  <c r="BB420" i="1"/>
  <c r="BA401" i="1"/>
  <c r="BB401" i="1"/>
  <c r="BA376" i="1"/>
  <c r="BB376" i="1"/>
  <c r="BA368" i="1"/>
  <c r="BB368" i="1"/>
  <c r="BA363" i="1"/>
  <c r="BB363" i="1"/>
  <c r="BA359" i="1"/>
  <c r="BB359" i="1"/>
  <c r="BA355" i="1"/>
  <c r="BB355" i="1"/>
  <c r="BA349" i="1"/>
  <c r="BB349" i="1"/>
  <c r="BA344" i="1"/>
  <c r="BB344" i="1"/>
  <c r="BA332" i="1"/>
  <c r="BB332" i="1"/>
  <c r="BA328" i="1"/>
  <c r="BB328" i="1"/>
  <c r="BA324" i="1"/>
  <c r="BB324" i="1"/>
  <c r="BA317" i="1"/>
  <c r="BB317" i="1"/>
  <c r="BA312" i="1"/>
  <c r="BB312" i="1"/>
  <c r="BA437" i="1"/>
  <c r="BB437" i="1"/>
  <c r="BA433" i="1"/>
  <c r="BB433" i="1"/>
  <c r="BA425" i="1"/>
  <c r="BB425" i="1"/>
  <c r="BA416" i="1"/>
  <c r="BB416" i="1"/>
  <c r="BA409" i="1"/>
  <c r="BB409" i="1"/>
  <c r="BA405" i="1"/>
  <c r="BB405" i="1"/>
  <c r="BA374" i="1"/>
  <c r="BB374" i="1"/>
  <c r="BA360" i="1"/>
  <c r="BB360" i="1"/>
  <c r="BA352" i="1"/>
  <c r="BB352" i="1"/>
  <c r="BA348" i="1"/>
  <c r="BB348" i="1"/>
  <c r="BA340" i="1"/>
  <c r="BB340" i="1"/>
  <c r="BA333" i="1"/>
  <c r="BB333" i="1"/>
  <c r="BA329" i="1"/>
  <c r="BB329" i="1"/>
  <c r="BA325" i="1"/>
  <c r="BB325" i="1"/>
  <c r="BA316" i="1"/>
  <c r="BB316" i="1"/>
  <c r="BA299" i="1"/>
  <c r="BB299" i="1"/>
  <c r="BB298" i="1"/>
  <c r="BA6" i="1"/>
  <c r="BB6" i="1"/>
  <c r="BA491" i="1"/>
  <c r="BB491" i="1"/>
  <c r="BA477" i="1"/>
  <c r="BB477" i="1"/>
  <c r="BA429" i="1"/>
  <c r="BB429" i="1"/>
  <c r="BA421" i="1"/>
  <c r="BB421" i="1"/>
  <c r="BA412" i="1"/>
  <c r="BB412" i="1"/>
  <c r="BA389" i="1"/>
  <c r="BB389" i="1"/>
  <c r="BA380" i="1"/>
  <c r="BB380" i="1"/>
  <c r="BA364" i="1"/>
  <c r="BB364" i="1"/>
  <c r="BA357" i="1"/>
  <c r="BB357" i="1"/>
  <c r="BA353" i="1"/>
  <c r="BB353" i="1"/>
  <c r="BA345" i="1"/>
  <c r="BB345" i="1"/>
  <c r="BA341" i="1"/>
  <c r="BB341" i="1"/>
  <c r="BA319" i="1"/>
  <c r="BB319" i="1"/>
  <c r="BB258" i="1"/>
  <c r="BB235" i="1"/>
  <c r="BB27" i="1"/>
  <c r="BB19" i="1"/>
  <c r="BB217" i="1"/>
  <c r="BB209" i="1"/>
  <c r="BB193" i="1"/>
  <c r="BB177" i="1"/>
  <c r="BB169" i="1"/>
  <c r="BB97" i="1"/>
  <c r="BB89" i="1"/>
  <c r="BB248" i="1"/>
  <c r="BB232" i="1"/>
  <c r="BB128" i="1"/>
  <c r="BB120" i="1"/>
  <c r="BB112" i="1"/>
  <c r="BB80" i="1"/>
  <c r="BB48" i="1"/>
  <c r="BB40" i="1"/>
  <c r="BB32" i="1"/>
  <c r="BB24" i="1"/>
  <c r="BB16" i="1"/>
  <c r="BB231" i="1"/>
  <c r="BB119" i="1"/>
  <c r="BB31" i="1"/>
  <c r="BB23" i="1"/>
  <c r="BB15" i="1"/>
  <c r="BB502" i="1"/>
  <c r="BB198" i="1"/>
  <c r="BB126" i="1"/>
  <c r="BB110" i="1"/>
  <c r="BB102" i="1"/>
  <c r="BB70" i="1"/>
  <c r="BB62" i="1"/>
  <c r="BB30" i="1"/>
  <c r="BB221" i="1"/>
  <c r="BB205" i="1"/>
  <c r="BB181" i="1"/>
  <c r="BB173" i="1"/>
  <c r="BB101" i="1"/>
  <c r="BB85" i="1"/>
  <c r="BB500" i="1"/>
  <c r="BB244" i="1"/>
  <c r="BB172" i="1"/>
  <c r="BB132" i="1"/>
  <c r="BB116" i="1"/>
  <c r="BB84" i="1"/>
  <c r="BB44" i="1"/>
  <c r="BB36" i="1"/>
  <c r="BB28" i="1"/>
  <c r="BB20" i="1"/>
  <c r="AR498" i="1"/>
  <c r="AR496" i="1"/>
  <c r="AR493" i="1"/>
  <c r="AR491" i="1"/>
  <c r="AR489" i="1"/>
  <c r="AR487" i="1"/>
  <c r="AR483" i="1"/>
  <c r="AR482" i="1"/>
  <c r="AR481" i="1"/>
  <c r="AR477" i="1"/>
  <c r="AR476" i="1"/>
  <c r="AR475" i="1"/>
  <c r="AR474" i="1"/>
  <c r="AR473" i="1"/>
  <c r="AR467" i="1"/>
  <c r="AR466" i="1"/>
  <c r="AR464" i="1"/>
  <c r="AR463" i="1"/>
  <c r="AR461" i="1"/>
  <c r="AR460" i="1"/>
  <c r="AR459" i="1"/>
  <c r="AR458" i="1"/>
  <c r="AR456" i="1"/>
  <c r="AR455" i="1"/>
  <c r="AR453" i="1"/>
  <c r="AR452" i="1"/>
  <c r="AR451" i="1"/>
  <c r="AR449" i="1"/>
  <c r="AR448" i="1"/>
  <c r="AR447" i="1"/>
  <c r="AR446" i="1"/>
  <c r="AR445" i="1"/>
  <c r="AR440" i="1"/>
  <c r="AR439" i="1"/>
  <c r="AR438" i="1"/>
  <c r="AR437" i="1"/>
  <c r="AR419" i="1"/>
  <c r="AR405" i="1"/>
  <c r="AR403" i="1"/>
  <c r="AR395" i="1"/>
  <c r="AR393" i="1"/>
  <c r="AR387" i="1"/>
  <c r="AR385" i="1"/>
  <c r="AR302" i="1"/>
  <c r="AR294" i="1"/>
  <c r="AR293" i="1"/>
  <c r="AR289" i="1"/>
  <c r="AR285" i="1"/>
  <c r="AR276" i="1"/>
  <c r="AR272" i="1"/>
  <c r="AR258" i="1"/>
  <c r="AR254" i="1"/>
  <c r="AR250" i="1"/>
  <c r="AR223" i="1"/>
  <c r="AR221" i="1"/>
  <c r="AR217" i="1"/>
  <c r="AR213" i="1"/>
  <c r="AR211" i="1"/>
  <c r="AR209" i="1"/>
  <c r="AR199" i="1"/>
  <c r="AR192" i="1"/>
  <c r="AR182" i="1"/>
  <c r="AR175" i="1"/>
  <c r="AR171" i="1"/>
  <c r="AR157" i="1"/>
  <c r="AR130" i="1"/>
  <c r="AR122" i="1"/>
  <c r="AR107" i="1"/>
  <c r="AR102" i="1"/>
  <c r="AR94" i="1"/>
  <c r="AR91" i="1"/>
  <c r="AR87" i="1"/>
  <c r="AR83" i="1"/>
  <c r="AR81" i="1"/>
  <c r="AR369" i="1"/>
  <c r="AR340" i="1"/>
  <c r="AR333" i="1"/>
  <c r="AR267" i="1"/>
  <c r="AR64" i="1"/>
  <c r="AR63" i="1"/>
  <c r="AR62" i="1"/>
  <c r="AR28" i="1"/>
  <c r="AR24" i="1"/>
  <c r="AR501" i="1"/>
  <c r="AQ2" i="1"/>
  <c r="H12" i="2" s="1"/>
  <c r="AI115" i="1"/>
  <c r="AJ483" i="1"/>
  <c r="AJ451" i="1"/>
  <c r="AJ419" i="1"/>
  <c r="AJ387" i="1"/>
  <c r="AJ355" i="1"/>
  <c r="AJ323" i="1"/>
  <c r="AJ291" i="1"/>
  <c r="AJ259" i="1"/>
  <c r="AJ227" i="1"/>
  <c r="AJ195" i="1"/>
  <c r="AJ163" i="1"/>
  <c r="AJ131" i="1"/>
  <c r="AJ99" i="1"/>
  <c r="AJ67" i="1"/>
  <c r="AJ35" i="1"/>
  <c r="AI107" i="1"/>
  <c r="AJ482" i="1"/>
  <c r="AJ450" i="1"/>
  <c r="AJ418" i="1"/>
  <c r="AJ386" i="1"/>
  <c r="AJ354" i="1"/>
  <c r="AJ322" i="1"/>
  <c r="AJ290" i="1"/>
  <c r="AJ258" i="1"/>
  <c r="AJ226" i="1"/>
  <c r="AJ194" i="1"/>
  <c r="AJ162" i="1"/>
  <c r="AJ130" i="1"/>
  <c r="AJ98" i="1"/>
  <c r="AJ66" i="1"/>
  <c r="AJ34" i="1"/>
  <c r="AH171" i="1"/>
  <c r="AI51" i="1"/>
  <c r="AJ475" i="1"/>
  <c r="AJ443" i="1"/>
  <c r="AJ411" i="1"/>
  <c r="AJ379" i="1"/>
  <c r="AJ347" i="1"/>
  <c r="AJ315" i="1"/>
  <c r="AJ283" i="1"/>
  <c r="AJ251" i="1"/>
  <c r="AJ219" i="1"/>
  <c r="AJ187" i="1"/>
  <c r="AJ155" i="1"/>
  <c r="AJ123" i="1"/>
  <c r="AJ91" i="1"/>
  <c r="AJ59" i="1"/>
  <c r="AJ27" i="1"/>
  <c r="AH107" i="1"/>
  <c r="AI43" i="1"/>
  <c r="AJ474" i="1"/>
  <c r="AJ442" i="1"/>
  <c r="AJ410" i="1"/>
  <c r="AJ378" i="1"/>
  <c r="AJ346" i="1"/>
  <c r="AJ314" i="1"/>
  <c r="AJ282" i="1"/>
  <c r="AJ250" i="1"/>
  <c r="AJ218" i="1"/>
  <c r="AJ186" i="1"/>
  <c r="AJ154" i="1"/>
  <c r="AJ122" i="1"/>
  <c r="AJ90" i="1"/>
  <c r="AJ58" i="1"/>
  <c r="AJ26" i="1"/>
  <c r="AI243" i="1"/>
  <c r="AJ499" i="1"/>
  <c r="AJ467" i="1"/>
  <c r="AJ435" i="1"/>
  <c r="AJ403" i="1"/>
  <c r="AJ371" i="1"/>
  <c r="AJ339" i="1"/>
  <c r="AJ307" i="1"/>
  <c r="AJ275" i="1"/>
  <c r="AJ243" i="1"/>
  <c r="AJ211" i="1"/>
  <c r="AJ179" i="1"/>
  <c r="AJ147" i="1"/>
  <c r="AJ115" i="1"/>
  <c r="AJ83" i="1"/>
  <c r="AJ51" i="1"/>
  <c r="AJ19" i="1"/>
  <c r="AI235" i="1"/>
  <c r="AJ498" i="1"/>
  <c r="AJ466" i="1"/>
  <c r="AJ434" i="1"/>
  <c r="AJ402" i="1"/>
  <c r="AJ370" i="1"/>
  <c r="AJ338" i="1"/>
  <c r="AJ306" i="1"/>
  <c r="AJ274" i="1"/>
  <c r="AJ242" i="1"/>
  <c r="AJ210" i="1"/>
  <c r="AJ178" i="1"/>
  <c r="AJ146" i="1"/>
  <c r="AJ114" i="1"/>
  <c r="AJ82" i="1"/>
  <c r="AJ50" i="1"/>
  <c r="AJ18" i="1"/>
  <c r="AI179" i="1"/>
  <c r="AJ491" i="1"/>
  <c r="AJ459" i="1"/>
  <c r="AJ427" i="1"/>
  <c r="AJ395" i="1"/>
  <c r="AJ363" i="1"/>
  <c r="AJ331" i="1"/>
  <c r="AJ299" i="1"/>
  <c r="AJ267" i="1"/>
  <c r="AJ235" i="1"/>
  <c r="AJ203" i="1"/>
  <c r="AJ171" i="1"/>
  <c r="AJ139" i="1"/>
  <c r="AJ107" i="1"/>
  <c r="AJ75" i="1"/>
  <c r="AJ43" i="1"/>
  <c r="AJ11" i="1"/>
  <c r="AI171" i="1"/>
  <c r="AJ490" i="1"/>
  <c r="AJ458" i="1"/>
  <c r="AJ426" i="1"/>
  <c r="AJ394" i="1"/>
  <c r="AJ362" i="1"/>
  <c r="AJ330" i="1"/>
  <c r="AJ298" i="1"/>
  <c r="AJ266" i="1"/>
  <c r="AJ234" i="1"/>
  <c r="AJ202" i="1"/>
  <c r="AJ170" i="1"/>
  <c r="AJ138" i="1"/>
  <c r="AJ106" i="1"/>
  <c r="AJ74" i="1"/>
  <c r="AJ42" i="1"/>
  <c r="AJ10" i="1"/>
  <c r="AH43" i="1"/>
  <c r="AI227" i="1"/>
  <c r="AI163" i="1"/>
  <c r="AI99" i="1"/>
  <c r="AI35" i="1"/>
  <c r="AJ497" i="1"/>
  <c r="AJ489" i="1"/>
  <c r="AJ481" i="1"/>
  <c r="AJ473" i="1"/>
  <c r="AJ465" i="1"/>
  <c r="AJ457" i="1"/>
  <c r="AJ449" i="1"/>
  <c r="AJ441" i="1"/>
  <c r="AJ433" i="1"/>
  <c r="AJ425" i="1"/>
  <c r="AJ417" i="1"/>
  <c r="AJ409" i="1"/>
  <c r="AJ401" i="1"/>
  <c r="AJ393" i="1"/>
  <c r="AJ385" i="1"/>
  <c r="AJ377" i="1"/>
  <c r="AJ369" i="1"/>
  <c r="AJ361" i="1"/>
  <c r="AJ353" i="1"/>
  <c r="AJ345" i="1"/>
  <c r="AJ337" i="1"/>
  <c r="AJ329" i="1"/>
  <c r="AJ321" i="1"/>
  <c r="AJ313" i="1"/>
  <c r="AJ305" i="1"/>
  <c r="AJ297" i="1"/>
  <c r="AJ289" i="1"/>
  <c r="AJ281" i="1"/>
  <c r="AJ273" i="1"/>
  <c r="AJ265" i="1"/>
  <c r="AJ257" i="1"/>
  <c r="AJ249" i="1"/>
  <c r="AJ241" i="1"/>
  <c r="AJ233" i="1"/>
  <c r="AJ225" i="1"/>
  <c r="AJ217" i="1"/>
  <c r="AJ209" i="1"/>
  <c r="AJ201" i="1"/>
  <c r="AJ193" i="1"/>
  <c r="AJ185" i="1"/>
  <c r="AJ177" i="1"/>
  <c r="AJ169" i="1"/>
  <c r="AJ161" i="1"/>
  <c r="AJ153" i="1"/>
  <c r="AJ145" i="1"/>
  <c r="AJ137" i="1"/>
  <c r="AJ129" i="1"/>
  <c r="AJ121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17" i="1"/>
  <c r="AJ9" i="1"/>
  <c r="AI499" i="1"/>
  <c r="AI219" i="1"/>
  <c r="AI155" i="1"/>
  <c r="AI91" i="1"/>
  <c r="AI27" i="1"/>
  <c r="AJ496" i="1"/>
  <c r="AJ488" i="1"/>
  <c r="AJ480" i="1"/>
  <c r="AJ472" i="1"/>
  <c r="AJ464" i="1"/>
  <c r="AJ456" i="1"/>
  <c r="AJ448" i="1"/>
  <c r="AJ440" i="1"/>
  <c r="AJ432" i="1"/>
  <c r="AJ424" i="1"/>
  <c r="AJ416" i="1"/>
  <c r="AJ408" i="1"/>
  <c r="AJ400" i="1"/>
  <c r="AJ392" i="1"/>
  <c r="AJ384" i="1"/>
  <c r="AJ376" i="1"/>
  <c r="AJ368" i="1"/>
  <c r="AJ360" i="1"/>
  <c r="AJ352" i="1"/>
  <c r="AJ344" i="1"/>
  <c r="AJ336" i="1"/>
  <c r="AJ328" i="1"/>
  <c r="AJ320" i="1"/>
  <c r="AJ312" i="1"/>
  <c r="AJ304" i="1"/>
  <c r="AJ296" i="1"/>
  <c r="AJ288" i="1"/>
  <c r="AJ280" i="1"/>
  <c r="AJ272" i="1"/>
  <c r="AJ264" i="1"/>
  <c r="AJ256" i="1"/>
  <c r="AJ248" i="1"/>
  <c r="AJ240" i="1"/>
  <c r="AJ232" i="1"/>
  <c r="AJ224" i="1"/>
  <c r="AJ216" i="1"/>
  <c r="AJ208" i="1"/>
  <c r="AJ200" i="1"/>
  <c r="AJ192" i="1"/>
  <c r="AJ184" i="1"/>
  <c r="AJ176" i="1"/>
  <c r="AJ168" i="1"/>
  <c r="AJ160" i="1"/>
  <c r="AJ152" i="1"/>
  <c r="AJ144" i="1"/>
  <c r="AJ136" i="1"/>
  <c r="AJ128" i="1"/>
  <c r="AJ120" i="1"/>
  <c r="AJ112" i="1"/>
  <c r="AJ104" i="1"/>
  <c r="AJ96" i="1"/>
  <c r="AJ88" i="1"/>
  <c r="AJ80" i="1"/>
  <c r="AJ72" i="1"/>
  <c r="AJ64" i="1"/>
  <c r="AJ56" i="1"/>
  <c r="AJ48" i="1"/>
  <c r="AJ40" i="1"/>
  <c r="AJ32" i="1"/>
  <c r="AJ24" i="1"/>
  <c r="AJ16" i="1"/>
  <c r="AJ8" i="1"/>
  <c r="AI275" i="1"/>
  <c r="AI211" i="1"/>
  <c r="AI147" i="1"/>
  <c r="AI83" i="1"/>
  <c r="AI19" i="1"/>
  <c r="AJ495" i="1"/>
  <c r="AJ487" i="1"/>
  <c r="AJ479" i="1"/>
  <c r="AJ471" i="1"/>
  <c r="AJ463" i="1"/>
  <c r="AJ455" i="1"/>
  <c r="AJ447" i="1"/>
  <c r="AJ439" i="1"/>
  <c r="AJ431" i="1"/>
  <c r="AJ423" i="1"/>
  <c r="AJ415" i="1"/>
  <c r="AJ407" i="1"/>
  <c r="AJ399" i="1"/>
  <c r="AJ391" i="1"/>
  <c r="AJ383" i="1"/>
  <c r="AJ375" i="1"/>
  <c r="AJ367" i="1"/>
  <c r="AJ359" i="1"/>
  <c r="AJ351" i="1"/>
  <c r="AJ343" i="1"/>
  <c r="AJ335" i="1"/>
  <c r="AJ327" i="1"/>
  <c r="AJ319" i="1"/>
  <c r="AJ311" i="1"/>
  <c r="AJ303" i="1"/>
  <c r="AJ295" i="1"/>
  <c r="AJ287" i="1"/>
  <c r="AJ279" i="1"/>
  <c r="AJ271" i="1"/>
  <c r="AJ263" i="1"/>
  <c r="AJ255" i="1"/>
  <c r="AJ247" i="1"/>
  <c r="AJ239" i="1"/>
  <c r="AJ231" i="1"/>
  <c r="AJ223" i="1"/>
  <c r="AJ215" i="1"/>
  <c r="AJ207" i="1"/>
  <c r="AJ199" i="1"/>
  <c r="AJ191" i="1"/>
  <c r="AJ183" i="1"/>
  <c r="AJ175" i="1"/>
  <c r="AJ167" i="1"/>
  <c r="AJ159" i="1"/>
  <c r="AJ151" i="1"/>
  <c r="AJ143" i="1"/>
  <c r="AJ135" i="1"/>
  <c r="AJ127" i="1"/>
  <c r="AJ119" i="1"/>
  <c r="AJ111" i="1"/>
  <c r="AJ103" i="1"/>
  <c r="AJ95" i="1"/>
  <c r="AJ87" i="1"/>
  <c r="AJ79" i="1"/>
  <c r="AJ71" i="1"/>
  <c r="AJ63" i="1"/>
  <c r="AJ55" i="1"/>
  <c r="AJ47" i="1"/>
  <c r="AJ39" i="1"/>
  <c r="AJ31" i="1"/>
  <c r="AJ23" i="1"/>
  <c r="AJ15" i="1"/>
  <c r="AJ7" i="1"/>
  <c r="AI267" i="1"/>
  <c r="AI203" i="1"/>
  <c r="AI139" i="1"/>
  <c r="AI75" i="1"/>
  <c r="AJ502" i="1"/>
  <c r="AJ494" i="1"/>
  <c r="AJ486" i="1"/>
  <c r="AJ478" i="1"/>
  <c r="AJ470" i="1"/>
  <c r="AJ462" i="1"/>
  <c r="AJ454" i="1"/>
  <c r="AJ446" i="1"/>
  <c r="AJ438" i="1"/>
  <c r="AJ430" i="1"/>
  <c r="AJ422" i="1"/>
  <c r="AJ414" i="1"/>
  <c r="AJ406" i="1"/>
  <c r="AJ398" i="1"/>
  <c r="AJ390" i="1"/>
  <c r="AJ382" i="1"/>
  <c r="AJ374" i="1"/>
  <c r="AJ366" i="1"/>
  <c r="AJ358" i="1"/>
  <c r="AJ350" i="1"/>
  <c r="AJ342" i="1"/>
  <c r="AJ334" i="1"/>
  <c r="AJ326" i="1"/>
  <c r="AJ318" i="1"/>
  <c r="AJ310" i="1"/>
  <c r="AJ302" i="1"/>
  <c r="AJ294" i="1"/>
  <c r="AJ286" i="1"/>
  <c r="AJ278" i="1"/>
  <c r="AJ270" i="1"/>
  <c r="AJ262" i="1"/>
  <c r="AJ254" i="1"/>
  <c r="AJ246" i="1"/>
  <c r="AJ238" i="1"/>
  <c r="AJ230" i="1"/>
  <c r="AJ222" i="1"/>
  <c r="AJ214" i="1"/>
  <c r="AJ206" i="1"/>
  <c r="AJ198" i="1"/>
  <c r="AJ190" i="1"/>
  <c r="AJ182" i="1"/>
  <c r="AJ174" i="1"/>
  <c r="AJ166" i="1"/>
  <c r="AJ158" i="1"/>
  <c r="AJ150" i="1"/>
  <c r="AJ142" i="1"/>
  <c r="AJ134" i="1"/>
  <c r="AJ126" i="1"/>
  <c r="AJ118" i="1"/>
  <c r="AJ110" i="1"/>
  <c r="AJ102" i="1"/>
  <c r="AJ94" i="1"/>
  <c r="AJ86" i="1"/>
  <c r="AJ78" i="1"/>
  <c r="AJ70" i="1"/>
  <c r="AJ62" i="1"/>
  <c r="AJ54" i="1"/>
  <c r="AJ46" i="1"/>
  <c r="AJ38" i="1"/>
  <c r="AJ30" i="1"/>
  <c r="AJ22" i="1"/>
  <c r="AJ14" i="1"/>
  <c r="AJ6" i="1"/>
  <c r="AI259" i="1"/>
  <c r="AI195" i="1"/>
  <c r="AI131" i="1"/>
  <c r="AI67" i="1"/>
  <c r="AJ501" i="1"/>
  <c r="AJ493" i="1"/>
  <c r="AJ485" i="1"/>
  <c r="AJ477" i="1"/>
  <c r="AJ469" i="1"/>
  <c r="AJ461" i="1"/>
  <c r="AJ453" i="1"/>
  <c r="AJ445" i="1"/>
  <c r="AJ437" i="1"/>
  <c r="AJ429" i="1"/>
  <c r="AJ421" i="1"/>
  <c r="AJ413" i="1"/>
  <c r="AJ405" i="1"/>
  <c r="AJ397" i="1"/>
  <c r="AJ389" i="1"/>
  <c r="AJ381" i="1"/>
  <c r="AJ373" i="1"/>
  <c r="AJ365" i="1"/>
  <c r="AJ357" i="1"/>
  <c r="AJ349" i="1"/>
  <c r="AJ341" i="1"/>
  <c r="AJ333" i="1"/>
  <c r="AJ325" i="1"/>
  <c r="AJ317" i="1"/>
  <c r="AJ309" i="1"/>
  <c r="AJ301" i="1"/>
  <c r="AJ293" i="1"/>
  <c r="AJ285" i="1"/>
  <c r="AJ277" i="1"/>
  <c r="AJ269" i="1"/>
  <c r="AJ261" i="1"/>
  <c r="AJ253" i="1"/>
  <c r="AJ245" i="1"/>
  <c r="AJ237" i="1"/>
  <c r="AJ229" i="1"/>
  <c r="AJ221" i="1"/>
  <c r="AJ213" i="1"/>
  <c r="AJ205" i="1"/>
  <c r="AJ197" i="1"/>
  <c r="AJ189" i="1"/>
  <c r="AJ181" i="1"/>
  <c r="AJ173" i="1"/>
  <c r="AJ165" i="1"/>
  <c r="AJ157" i="1"/>
  <c r="AJ149" i="1"/>
  <c r="AJ141" i="1"/>
  <c r="AJ133" i="1"/>
  <c r="AJ125" i="1"/>
  <c r="AJ117" i="1"/>
  <c r="AJ109" i="1"/>
  <c r="AJ101" i="1"/>
  <c r="AJ93" i="1"/>
  <c r="AJ85" i="1"/>
  <c r="AJ77" i="1"/>
  <c r="AJ69" i="1"/>
  <c r="AJ61" i="1"/>
  <c r="AJ53" i="1"/>
  <c r="AJ45" i="1"/>
  <c r="AJ37" i="1"/>
  <c r="AJ29" i="1"/>
  <c r="AJ21" i="1"/>
  <c r="AJ13" i="1"/>
  <c r="AJ5" i="1"/>
  <c r="AH235" i="1"/>
  <c r="AI251" i="1"/>
  <c r="AI187" i="1"/>
  <c r="AI123" i="1"/>
  <c r="AI59" i="1"/>
  <c r="AJ500" i="1"/>
  <c r="AJ492" i="1"/>
  <c r="AJ484" i="1"/>
  <c r="AJ476" i="1"/>
  <c r="AJ468" i="1"/>
  <c r="AJ460" i="1"/>
  <c r="AJ452" i="1"/>
  <c r="AJ444" i="1"/>
  <c r="AJ436" i="1"/>
  <c r="AJ428" i="1"/>
  <c r="AJ420" i="1"/>
  <c r="AJ412" i="1"/>
  <c r="AJ404" i="1"/>
  <c r="AJ396" i="1"/>
  <c r="AJ388" i="1"/>
  <c r="AJ380" i="1"/>
  <c r="AJ372" i="1"/>
  <c r="AJ364" i="1"/>
  <c r="AJ356" i="1"/>
  <c r="AJ348" i="1"/>
  <c r="AJ340" i="1"/>
  <c r="AJ332" i="1"/>
  <c r="AJ324" i="1"/>
  <c r="AJ316" i="1"/>
  <c r="AJ308" i="1"/>
  <c r="AJ300" i="1"/>
  <c r="AJ292" i="1"/>
  <c r="AJ284" i="1"/>
  <c r="AJ276" i="1"/>
  <c r="AJ268" i="1"/>
  <c r="AJ260" i="1"/>
  <c r="AJ252" i="1"/>
  <c r="AJ244" i="1"/>
  <c r="AJ236" i="1"/>
  <c r="AJ228" i="1"/>
  <c r="AJ220" i="1"/>
  <c r="AJ212" i="1"/>
  <c r="AJ204" i="1"/>
  <c r="AJ196" i="1"/>
  <c r="AJ188" i="1"/>
  <c r="AJ180" i="1"/>
  <c r="AJ172" i="1"/>
  <c r="AJ164" i="1"/>
  <c r="AJ156" i="1"/>
  <c r="AJ148" i="1"/>
  <c r="AJ140" i="1"/>
  <c r="AJ132" i="1"/>
  <c r="AJ124" i="1"/>
  <c r="AJ116" i="1"/>
  <c r="AJ108" i="1"/>
  <c r="AJ100" i="1"/>
  <c r="AJ92" i="1"/>
  <c r="AJ84" i="1"/>
  <c r="AJ76" i="1"/>
  <c r="AJ68" i="1"/>
  <c r="AJ60" i="1"/>
  <c r="AJ52" i="1"/>
  <c r="AJ44" i="1"/>
  <c r="AJ36" i="1"/>
  <c r="AJ28" i="1"/>
  <c r="AJ20" i="1"/>
  <c r="AJ12" i="1"/>
  <c r="AJ4" i="1"/>
  <c r="AH363" i="1"/>
  <c r="AI475" i="1"/>
  <c r="AI443" i="1"/>
  <c r="AI411" i="1"/>
  <c r="AI371" i="1"/>
  <c r="AI331" i="1"/>
  <c r="AI291" i="1"/>
  <c r="AH483" i="1"/>
  <c r="AH419" i="1"/>
  <c r="AH355" i="1"/>
  <c r="AH291" i="1"/>
  <c r="AH227" i="1"/>
  <c r="AH163" i="1"/>
  <c r="AH99" i="1"/>
  <c r="AH35" i="1"/>
  <c r="AI498" i="1"/>
  <c r="AI490" i="1"/>
  <c r="AI482" i="1"/>
  <c r="AI474" i="1"/>
  <c r="AI466" i="1"/>
  <c r="AI458" i="1"/>
  <c r="AI450" i="1"/>
  <c r="AI442" i="1"/>
  <c r="AI434" i="1"/>
  <c r="AI426" i="1"/>
  <c r="AI418" i="1"/>
  <c r="AI410" i="1"/>
  <c r="AI402" i="1"/>
  <c r="AI394" i="1"/>
  <c r="AI386" i="1"/>
  <c r="AI378" i="1"/>
  <c r="AI370" i="1"/>
  <c r="AI362" i="1"/>
  <c r="AI354" i="1"/>
  <c r="AI346" i="1"/>
  <c r="AI338" i="1"/>
  <c r="AI330" i="1"/>
  <c r="AI322" i="1"/>
  <c r="AI314" i="1"/>
  <c r="AI306" i="1"/>
  <c r="AI298" i="1"/>
  <c r="AI290" i="1"/>
  <c r="AI282" i="1"/>
  <c r="AI274" i="1"/>
  <c r="AI266" i="1"/>
  <c r="AI258" i="1"/>
  <c r="AI250" i="1"/>
  <c r="AI242" i="1"/>
  <c r="AI234" i="1"/>
  <c r="AI226" i="1"/>
  <c r="AI218" i="1"/>
  <c r="AI210" i="1"/>
  <c r="AI202" i="1"/>
  <c r="AI194" i="1"/>
  <c r="AI186" i="1"/>
  <c r="AI178" i="1"/>
  <c r="AI170" i="1"/>
  <c r="AI162" i="1"/>
  <c r="AI154" i="1"/>
  <c r="AI146" i="1"/>
  <c r="AI138" i="1"/>
  <c r="AI130" i="1"/>
  <c r="AI122" i="1"/>
  <c r="AI114" i="1"/>
  <c r="AI106" i="1"/>
  <c r="AI98" i="1"/>
  <c r="AI90" i="1"/>
  <c r="AI82" i="1"/>
  <c r="AI74" i="1"/>
  <c r="AI66" i="1"/>
  <c r="AI58" i="1"/>
  <c r="AI50" i="1"/>
  <c r="AI42" i="1"/>
  <c r="AI34" i="1"/>
  <c r="AI26" i="1"/>
  <c r="AI18" i="1"/>
  <c r="AI10" i="1"/>
  <c r="AH299" i="1"/>
  <c r="AI459" i="1"/>
  <c r="AI427" i="1"/>
  <c r="AI395" i="1"/>
  <c r="AI347" i="1"/>
  <c r="AI307" i="1"/>
  <c r="AH475" i="1"/>
  <c r="AH411" i="1"/>
  <c r="AH347" i="1"/>
  <c r="AH283" i="1"/>
  <c r="AH219" i="1"/>
  <c r="AH155" i="1"/>
  <c r="AH91" i="1"/>
  <c r="AH27" i="1"/>
  <c r="AI497" i="1"/>
  <c r="AI489" i="1"/>
  <c r="AI481" i="1"/>
  <c r="AI473" i="1"/>
  <c r="AI465" i="1"/>
  <c r="AI457" i="1"/>
  <c r="AI449" i="1"/>
  <c r="AI441" i="1"/>
  <c r="AI433" i="1"/>
  <c r="AI425" i="1"/>
  <c r="AI417" i="1"/>
  <c r="AI409" i="1"/>
  <c r="AI401" i="1"/>
  <c r="AI393" i="1"/>
  <c r="AI385" i="1"/>
  <c r="AI377" i="1"/>
  <c r="AI369" i="1"/>
  <c r="AI361" i="1"/>
  <c r="AI353" i="1"/>
  <c r="AI345" i="1"/>
  <c r="AI337" i="1"/>
  <c r="AI329" i="1"/>
  <c r="AI321" i="1"/>
  <c r="AI313" i="1"/>
  <c r="AI305" i="1"/>
  <c r="AI297" i="1"/>
  <c r="AI289" i="1"/>
  <c r="AI281" i="1"/>
  <c r="AI273" i="1"/>
  <c r="AI265" i="1"/>
  <c r="AI257" i="1"/>
  <c r="AI249" i="1"/>
  <c r="AI241" i="1"/>
  <c r="AI233" i="1"/>
  <c r="AI225" i="1"/>
  <c r="AI217" i="1"/>
  <c r="AI209" i="1"/>
  <c r="AI20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I65" i="1"/>
  <c r="AI57" i="1"/>
  <c r="AI49" i="1"/>
  <c r="AI41" i="1"/>
  <c r="AI33" i="1"/>
  <c r="AI25" i="1"/>
  <c r="AI17" i="1"/>
  <c r="AI9" i="1"/>
  <c r="AI491" i="1"/>
  <c r="AI435" i="1"/>
  <c r="AI379" i="1"/>
  <c r="AI323" i="1"/>
  <c r="AG235" i="1"/>
  <c r="AH467" i="1"/>
  <c r="AH403" i="1"/>
  <c r="AH339" i="1"/>
  <c r="AH275" i="1"/>
  <c r="AH211" i="1"/>
  <c r="AH147" i="1"/>
  <c r="AH83" i="1"/>
  <c r="AH19" i="1"/>
  <c r="AI496" i="1"/>
  <c r="AI488" i="1"/>
  <c r="AI480" i="1"/>
  <c r="AI472" i="1"/>
  <c r="AI464" i="1"/>
  <c r="AI456" i="1"/>
  <c r="AI448" i="1"/>
  <c r="AI440" i="1"/>
  <c r="AI432" i="1"/>
  <c r="AI424" i="1"/>
  <c r="AI416" i="1"/>
  <c r="AI408" i="1"/>
  <c r="AI400" i="1"/>
  <c r="AI392" i="1"/>
  <c r="AI384" i="1"/>
  <c r="AI376" i="1"/>
  <c r="AI368" i="1"/>
  <c r="AI360" i="1"/>
  <c r="AI352" i="1"/>
  <c r="AI344" i="1"/>
  <c r="AI336" i="1"/>
  <c r="AI328" i="1"/>
  <c r="AI320" i="1"/>
  <c r="AI312" i="1"/>
  <c r="AI304" i="1"/>
  <c r="AI296" i="1"/>
  <c r="AI288" i="1"/>
  <c r="AI280" i="1"/>
  <c r="AI272" i="1"/>
  <c r="AI264" i="1"/>
  <c r="AI256" i="1"/>
  <c r="AI248" i="1"/>
  <c r="AI240" i="1"/>
  <c r="AI232" i="1"/>
  <c r="AI224" i="1"/>
  <c r="AI216" i="1"/>
  <c r="AI208" i="1"/>
  <c r="AI200" i="1"/>
  <c r="AI192" i="1"/>
  <c r="AI184" i="1"/>
  <c r="AI176" i="1"/>
  <c r="AI168" i="1"/>
  <c r="AI160" i="1"/>
  <c r="AI152" i="1"/>
  <c r="AI144" i="1"/>
  <c r="AI136" i="1"/>
  <c r="AI128" i="1"/>
  <c r="AI120" i="1"/>
  <c r="AI112" i="1"/>
  <c r="AI104" i="1"/>
  <c r="AI96" i="1"/>
  <c r="AI88" i="1"/>
  <c r="AI80" i="1"/>
  <c r="AI72" i="1"/>
  <c r="AI64" i="1"/>
  <c r="AI56" i="1"/>
  <c r="AI48" i="1"/>
  <c r="AI40" i="1"/>
  <c r="AI32" i="1"/>
  <c r="AI24" i="1"/>
  <c r="AI16" i="1"/>
  <c r="AI8" i="1"/>
  <c r="AH427" i="1"/>
  <c r="AI483" i="1"/>
  <c r="AI451" i="1"/>
  <c r="AI403" i="1"/>
  <c r="AI363" i="1"/>
  <c r="AI339" i="1"/>
  <c r="AI299" i="1"/>
  <c r="AI11" i="1"/>
  <c r="AG171" i="1"/>
  <c r="AH459" i="1"/>
  <c r="AH395" i="1"/>
  <c r="AH331" i="1"/>
  <c r="AH267" i="1"/>
  <c r="AH203" i="1"/>
  <c r="AH139" i="1"/>
  <c r="AH75" i="1"/>
  <c r="AH11" i="1"/>
  <c r="AI495" i="1"/>
  <c r="AI487" i="1"/>
  <c r="AI479" i="1"/>
  <c r="AI471" i="1"/>
  <c r="AI463" i="1"/>
  <c r="AI455" i="1"/>
  <c r="AI447" i="1"/>
  <c r="AI439" i="1"/>
  <c r="AI431" i="1"/>
  <c r="AI423" i="1"/>
  <c r="AI415" i="1"/>
  <c r="AI407" i="1"/>
  <c r="AI399" i="1"/>
  <c r="AI391" i="1"/>
  <c r="AI383" i="1"/>
  <c r="AI375" i="1"/>
  <c r="AI367" i="1"/>
  <c r="AI359" i="1"/>
  <c r="AI351" i="1"/>
  <c r="AI343" i="1"/>
  <c r="AI335" i="1"/>
  <c r="AI327" i="1"/>
  <c r="AI319" i="1"/>
  <c r="AI311" i="1"/>
  <c r="AI303" i="1"/>
  <c r="AI295" i="1"/>
  <c r="AI287" i="1"/>
  <c r="AI279" i="1"/>
  <c r="AI271" i="1"/>
  <c r="AI263" i="1"/>
  <c r="AI255" i="1"/>
  <c r="AI247" i="1"/>
  <c r="AI239" i="1"/>
  <c r="AI231" i="1"/>
  <c r="AI223" i="1"/>
  <c r="AI215" i="1"/>
  <c r="AI207" i="1"/>
  <c r="AI199" i="1"/>
  <c r="AI191" i="1"/>
  <c r="AI183" i="1"/>
  <c r="AI175" i="1"/>
  <c r="AI167" i="1"/>
  <c r="AI159" i="1"/>
  <c r="AI151" i="1"/>
  <c r="AI143" i="1"/>
  <c r="AI135" i="1"/>
  <c r="AI127" i="1"/>
  <c r="AI119" i="1"/>
  <c r="AI111" i="1"/>
  <c r="AI103" i="1"/>
  <c r="AI95" i="1"/>
  <c r="AI87" i="1"/>
  <c r="AI79" i="1"/>
  <c r="AI71" i="1"/>
  <c r="AI63" i="1"/>
  <c r="AI55" i="1"/>
  <c r="AI47" i="1"/>
  <c r="AI39" i="1"/>
  <c r="AI31" i="1"/>
  <c r="AI23" i="1"/>
  <c r="AI15" i="1"/>
  <c r="AI7" i="1"/>
  <c r="AH491" i="1"/>
  <c r="AI467" i="1"/>
  <c r="AI419" i="1"/>
  <c r="AI387" i="1"/>
  <c r="AI355" i="1"/>
  <c r="AI315" i="1"/>
  <c r="AI283" i="1"/>
  <c r="AG107" i="1"/>
  <c r="AH451" i="1"/>
  <c r="AH387" i="1"/>
  <c r="AH323" i="1"/>
  <c r="AH259" i="1"/>
  <c r="AH195" i="1"/>
  <c r="AH131" i="1"/>
  <c r="AH67" i="1"/>
  <c r="AI502" i="1"/>
  <c r="AI494" i="1"/>
  <c r="AI486" i="1"/>
  <c r="AI478" i="1"/>
  <c r="AI470" i="1"/>
  <c r="AI462" i="1"/>
  <c r="AI454" i="1"/>
  <c r="AI446" i="1"/>
  <c r="AI438" i="1"/>
  <c r="AI430" i="1"/>
  <c r="AI422" i="1"/>
  <c r="AI414" i="1"/>
  <c r="AI406" i="1"/>
  <c r="AI398" i="1"/>
  <c r="AI390" i="1"/>
  <c r="AI382" i="1"/>
  <c r="AI374" i="1"/>
  <c r="AI366" i="1"/>
  <c r="AI358" i="1"/>
  <c r="AI350" i="1"/>
  <c r="AI342" i="1"/>
  <c r="AI334" i="1"/>
  <c r="AI326" i="1"/>
  <c r="AI318" i="1"/>
  <c r="AI310" i="1"/>
  <c r="AI302" i="1"/>
  <c r="AI294" i="1"/>
  <c r="AI286" i="1"/>
  <c r="AI278" i="1"/>
  <c r="AI270" i="1"/>
  <c r="AI262" i="1"/>
  <c r="AI254" i="1"/>
  <c r="AI246" i="1"/>
  <c r="AI238" i="1"/>
  <c r="AI230" i="1"/>
  <c r="AI222" i="1"/>
  <c r="AI214" i="1"/>
  <c r="AI206" i="1"/>
  <c r="AI198" i="1"/>
  <c r="AI190" i="1"/>
  <c r="AI182" i="1"/>
  <c r="AI174" i="1"/>
  <c r="AI166" i="1"/>
  <c r="AI158" i="1"/>
  <c r="AI150" i="1"/>
  <c r="AI142" i="1"/>
  <c r="AI134" i="1"/>
  <c r="AI126" i="1"/>
  <c r="AI118" i="1"/>
  <c r="AI110" i="1"/>
  <c r="AI102" i="1"/>
  <c r="AI94" i="1"/>
  <c r="AI86" i="1"/>
  <c r="AI78" i="1"/>
  <c r="AI70" i="1"/>
  <c r="AI62" i="1"/>
  <c r="AI54" i="1"/>
  <c r="AI46" i="1"/>
  <c r="AI38" i="1"/>
  <c r="AI30" i="1"/>
  <c r="AI22" i="1"/>
  <c r="AI14" i="1"/>
  <c r="AI6" i="1"/>
  <c r="AG43" i="1"/>
  <c r="AH443" i="1"/>
  <c r="AH379" i="1"/>
  <c r="AH315" i="1"/>
  <c r="AH251" i="1"/>
  <c r="AH187" i="1"/>
  <c r="AH123" i="1"/>
  <c r="AH59" i="1"/>
  <c r="AI501" i="1"/>
  <c r="AI493" i="1"/>
  <c r="AI485" i="1"/>
  <c r="AI477" i="1"/>
  <c r="AI469" i="1"/>
  <c r="AI461" i="1"/>
  <c r="AI453" i="1"/>
  <c r="AI445" i="1"/>
  <c r="AI437" i="1"/>
  <c r="AI429" i="1"/>
  <c r="AI421" i="1"/>
  <c r="AI413" i="1"/>
  <c r="AI405" i="1"/>
  <c r="AI397" i="1"/>
  <c r="AI389" i="1"/>
  <c r="AI381" i="1"/>
  <c r="AI373" i="1"/>
  <c r="AI365" i="1"/>
  <c r="AI357" i="1"/>
  <c r="AI349" i="1"/>
  <c r="AI341" i="1"/>
  <c r="AI333" i="1"/>
  <c r="AI325" i="1"/>
  <c r="AI317" i="1"/>
  <c r="AI309" i="1"/>
  <c r="AI301" i="1"/>
  <c r="AI293" i="1"/>
  <c r="AI285" i="1"/>
  <c r="AI277" i="1"/>
  <c r="AI269" i="1"/>
  <c r="AI261" i="1"/>
  <c r="AI253" i="1"/>
  <c r="AI245" i="1"/>
  <c r="AI237" i="1"/>
  <c r="AI229" i="1"/>
  <c r="AI221" i="1"/>
  <c r="AI213" i="1"/>
  <c r="AI205" i="1"/>
  <c r="AI197" i="1"/>
  <c r="AI189" i="1"/>
  <c r="AI181" i="1"/>
  <c r="AI173" i="1"/>
  <c r="AI165" i="1"/>
  <c r="AI157" i="1"/>
  <c r="AI149" i="1"/>
  <c r="AI141" i="1"/>
  <c r="AI133" i="1"/>
  <c r="AI125" i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AH499" i="1"/>
  <c r="AH435" i="1"/>
  <c r="AH371" i="1"/>
  <c r="AH307" i="1"/>
  <c r="AH243" i="1"/>
  <c r="AH179" i="1"/>
  <c r="AH115" i="1"/>
  <c r="AH51" i="1"/>
  <c r="AI500" i="1"/>
  <c r="AI492" i="1"/>
  <c r="AI484" i="1"/>
  <c r="AI476" i="1"/>
  <c r="AI468" i="1"/>
  <c r="AI460" i="1"/>
  <c r="AI452" i="1"/>
  <c r="AI444" i="1"/>
  <c r="AI436" i="1"/>
  <c r="AI428" i="1"/>
  <c r="AI420" i="1"/>
  <c r="AI412" i="1"/>
  <c r="AI404" i="1"/>
  <c r="AI396" i="1"/>
  <c r="AI388" i="1"/>
  <c r="AI380" i="1"/>
  <c r="AI372" i="1"/>
  <c r="AI364" i="1"/>
  <c r="AI356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I228" i="1"/>
  <c r="AI220" i="1"/>
  <c r="AI212" i="1"/>
  <c r="AI204" i="1"/>
  <c r="AI196" i="1"/>
  <c r="AI188" i="1"/>
  <c r="AI180" i="1"/>
  <c r="AI172" i="1"/>
  <c r="AI164" i="1"/>
  <c r="AI156" i="1"/>
  <c r="AI148" i="1"/>
  <c r="AI140" i="1"/>
  <c r="AI132" i="1"/>
  <c r="AI124" i="1"/>
  <c r="AI116" i="1"/>
  <c r="AI108" i="1"/>
  <c r="AI100" i="1"/>
  <c r="AI92" i="1"/>
  <c r="AI84" i="1"/>
  <c r="AI76" i="1"/>
  <c r="AI68" i="1"/>
  <c r="AI60" i="1"/>
  <c r="AI52" i="1"/>
  <c r="AI44" i="1"/>
  <c r="AI36" i="1"/>
  <c r="AI28" i="1"/>
  <c r="AI20" i="1"/>
  <c r="AI12" i="1"/>
  <c r="AI4" i="1"/>
  <c r="AG227" i="1"/>
  <c r="AG163" i="1"/>
  <c r="AG99" i="1"/>
  <c r="AG35" i="1"/>
  <c r="AH498" i="1"/>
  <c r="AH490" i="1"/>
  <c r="AH482" i="1"/>
  <c r="AH474" i="1"/>
  <c r="AH466" i="1"/>
  <c r="AH458" i="1"/>
  <c r="AH450" i="1"/>
  <c r="AH442" i="1"/>
  <c r="AH434" i="1"/>
  <c r="AH426" i="1"/>
  <c r="AH418" i="1"/>
  <c r="AH410" i="1"/>
  <c r="AH402" i="1"/>
  <c r="AH394" i="1"/>
  <c r="AH386" i="1"/>
  <c r="AH378" i="1"/>
  <c r="AH370" i="1"/>
  <c r="AH362" i="1"/>
  <c r="AH354" i="1"/>
  <c r="AH346" i="1"/>
  <c r="AH338" i="1"/>
  <c r="AH330" i="1"/>
  <c r="AH322" i="1"/>
  <c r="AH314" i="1"/>
  <c r="AH306" i="1"/>
  <c r="AH298" i="1"/>
  <c r="AH290" i="1"/>
  <c r="AH282" i="1"/>
  <c r="AH274" i="1"/>
  <c r="AH266" i="1"/>
  <c r="AH258" i="1"/>
  <c r="AH250" i="1"/>
  <c r="AH242" i="1"/>
  <c r="AH234" i="1"/>
  <c r="AH226" i="1"/>
  <c r="AH218" i="1"/>
  <c r="AH210" i="1"/>
  <c r="AH202" i="1"/>
  <c r="AH194" i="1"/>
  <c r="AH186" i="1"/>
  <c r="AH178" i="1"/>
  <c r="AH170" i="1"/>
  <c r="AH162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H10" i="1"/>
  <c r="AG219" i="1"/>
  <c r="AG155" i="1"/>
  <c r="AG91" i="1"/>
  <c r="AG27" i="1"/>
  <c r="AH497" i="1"/>
  <c r="AH489" i="1"/>
  <c r="AH481" i="1"/>
  <c r="AH473" i="1"/>
  <c r="AH465" i="1"/>
  <c r="AH457" i="1"/>
  <c r="AH449" i="1"/>
  <c r="AH441" i="1"/>
  <c r="AH433" i="1"/>
  <c r="AH425" i="1"/>
  <c r="AH417" i="1"/>
  <c r="AH409" i="1"/>
  <c r="AH401" i="1"/>
  <c r="AH393" i="1"/>
  <c r="AH385" i="1"/>
  <c r="AH377" i="1"/>
  <c r="AH369" i="1"/>
  <c r="AH361" i="1"/>
  <c r="AH353" i="1"/>
  <c r="AH345" i="1"/>
  <c r="AH337" i="1"/>
  <c r="AH329" i="1"/>
  <c r="AH321" i="1"/>
  <c r="AH313" i="1"/>
  <c r="AH305" i="1"/>
  <c r="AH297" i="1"/>
  <c r="AH289" i="1"/>
  <c r="AH281" i="1"/>
  <c r="AH273" i="1"/>
  <c r="AH265" i="1"/>
  <c r="AH257" i="1"/>
  <c r="AH249" i="1"/>
  <c r="AH241" i="1"/>
  <c r="AH233" i="1"/>
  <c r="AH225" i="1"/>
  <c r="AH217" i="1"/>
  <c r="AH209" i="1"/>
  <c r="AH201" i="1"/>
  <c r="AH193" i="1"/>
  <c r="AH185" i="1"/>
  <c r="AH177" i="1"/>
  <c r="AH169" i="1"/>
  <c r="AH161" i="1"/>
  <c r="AH153" i="1"/>
  <c r="AH145" i="1"/>
  <c r="AH137" i="1"/>
  <c r="AH129" i="1"/>
  <c r="AH121" i="1"/>
  <c r="AH113" i="1"/>
  <c r="AH105" i="1"/>
  <c r="AH97" i="1"/>
  <c r="AH89" i="1"/>
  <c r="AH81" i="1"/>
  <c r="AH73" i="1"/>
  <c r="AH65" i="1"/>
  <c r="AH57" i="1"/>
  <c r="AH49" i="1"/>
  <c r="AH41" i="1"/>
  <c r="AH33" i="1"/>
  <c r="AH25" i="1"/>
  <c r="AH17" i="1"/>
  <c r="AH9" i="1"/>
  <c r="AG211" i="1"/>
  <c r="AG147" i="1"/>
  <c r="AG83" i="1"/>
  <c r="AG19" i="1"/>
  <c r="AH496" i="1"/>
  <c r="AH488" i="1"/>
  <c r="AH480" i="1"/>
  <c r="AH472" i="1"/>
  <c r="AH464" i="1"/>
  <c r="AH456" i="1"/>
  <c r="AH448" i="1"/>
  <c r="AH440" i="1"/>
  <c r="AH432" i="1"/>
  <c r="AH424" i="1"/>
  <c r="AH416" i="1"/>
  <c r="AH408" i="1"/>
  <c r="AH400" i="1"/>
  <c r="AH392" i="1"/>
  <c r="AH384" i="1"/>
  <c r="AH376" i="1"/>
  <c r="AH368" i="1"/>
  <c r="AH360" i="1"/>
  <c r="AH352" i="1"/>
  <c r="AH344" i="1"/>
  <c r="AH336" i="1"/>
  <c r="AH328" i="1"/>
  <c r="AH320" i="1"/>
  <c r="AH312" i="1"/>
  <c r="AH304" i="1"/>
  <c r="AH296" i="1"/>
  <c r="AH288" i="1"/>
  <c r="AH280" i="1"/>
  <c r="AH272" i="1"/>
  <c r="AH264" i="1"/>
  <c r="AH256" i="1"/>
  <c r="AH248" i="1"/>
  <c r="AH240" i="1"/>
  <c r="AH232" i="1"/>
  <c r="AH224" i="1"/>
  <c r="AH216" i="1"/>
  <c r="AH208" i="1"/>
  <c r="AH200" i="1"/>
  <c r="AH192" i="1"/>
  <c r="AH184" i="1"/>
  <c r="AH176" i="1"/>
  <c r="AH168" i="1"/>
  <c r="AH160" i="1"/>
  <c r="AH152" i="1"/>
  <c r="AH144" i="1"/>
  <c r="AH136" i="1"/>
  <c r="AH128" i="1"/>
  <c r="AH120" i="1"/>
  <c r="AH112" i="1"/>
  <c r="AH104" i="1"/>
  <c r="AH96" i="1"/>
  <c r="AH88" i="1"/>
  <c r="AH80" i="1"/>
  <c r="AH72" i="1"/>
  <c r="AH64" i="1"/>
  <c r="AH56" i="1"/>
  <c r="AH48" i="1"/>
  <c r="AH40" i="1"/>
  <c r="AH32" i="1"/>
  <c r="AH24" i="1"/>
  <c r="AH16" i="1"/>
  <c r="AH8" i="1"/>
  <c r="AG203" i="1"/>
  <c r="AG139" i="1"/>
  <c r="AG75" i="1"/>
  <c r="AG11" i="1"/>
  <c r="AH495" i="1"/>
  <c r="AH487" i="1"/>
  <c r="AH479" i="1"/>
  <c r="AH471" i="1"/>
  <c r="AH463" i="1"/>
  <c r="AH455" i="1"/>
  <c r="AH447" i="1"/>
  <c r="AH439" i="1"/>
  <c r="AH431" i="1"/>
  <c r="AH423" i="1"/>
  <c r="AH415" i="1"/>
  <c r="AH407" i="1"/>
  <c r="AH399" i="1"/>
  <c r="AH391" i="1"/>
  <c r="AH383" i="1"/>
  <c r="AH375" i="1"/>
  <c r="AH367" i="1"/>
  <c r="AH359" i="1"/>
  <c r="AH351" i="1"/>
  <c r="AH343" i="1"/>
  <c r="AH335" i="1"/>
  <c r="AH327" i="1"/>
  <c r="AH319" i="1"/>
  <c r="AH311" i="1"/>
  <c r="AH303" i="1"/>
  <c r="AH295" i="1"/>
  <c r="AH287" i="1"/>
  <c r="AH279" i="1"/>
  <c r="AH271" i="1"/>
  <c r="AH263" i="1"/>
  <c r="AH255" i="1"/>
  <c r="AH247" i="1"/>
  <c r="AH239" i="1"/>
  <c r="AH231" i="1"/>
  <c r="AH223" i="1"/>
  <c r="AH215" i="1"/>
  <c r="AH207" i="1"/>
  <c r="AH199" i="1"/>
  <c r="AH191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G195" i="1"/>
  <c r="AG131" i="1"/>
  <c r="AG67" i="1"/>
  <c r="AH502" i="1"/>
  <c r="AH494" i="1"/>
  <c r="AH486" i="1"/>
  <c r="AH478" i="1"/>
  <c r="AH470" i="1"/>
  <c r="AH462" i="1"/>
  <c r="AH454" i="1"/>
  <c r="AH446" i="1"/>
  <c r="AH438" i="1"/>
  <c r="AH430" i="1"/>
  <c r="AH422" i="1"/>
  <c r="AH414" i="1"/>
  <c r="AH406" i="1"/>
  <c r="AH398" i="1"/>
  <c r="AH390" i="1"/>
  <c r="AH382" i="1"/>
  <c r="AH374" i="1"/>
  <c r="AH366" i="1"/>
  <c r="AH358" i="1"/>
  <c r="AH350" i="1"/>
  <c r="AH342" i="1"/>
  <c r="AH334" i="1"/>
  <c r="AH326" i="1"/>
  <c r="AH318" i="1"/>
  <c r="AH310" i="1"/>
  <c r="AH302" i="1"/>
  <c r="AH294" i="1"/>
  <c r="AH286" i="1"/>
  <c r="AH278" i="1"/>
  <c r="AH270" i="1"/>
  <c r="AH262" i="1"/>
  <c r="AH254" i="1"/>
  <c r="AH246" i="1"/>
  <c r="AH238" i="1"/>
  <c r="AH230" i="1"/>
  <c r="AH222" i="1"/>
  <c r="AH214" i="1"/>
  <c r="AH206" i="1"/>
  <c r="AH198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G187" i="1"/>
  <c r="AG123" i="1"/>
  <c r="AG59" i="1"/>
  <c r="AH501" i="1"/>
  <c r="AH493" i="1"/>
  <c r="AH485" i="1"/>
  <c r="AH477" i="1"/>
  <c r="AH469" i="1"/>
  <c r="AH461" i="1"/>
  <c r="AH453" i="1"/>
  <c r="AH445" i="1"/>
  <c r="AH437" i="1"/>
  <c r="AH429" i="1"/>
  <c r="AH421" i="1"/>
  <c r="AH413" i="1"/>
  <c r="AH405" i="1"/>
  <c r="AH397" i="1"/>
  <c r="AH389" i="1"/>
  <c r="AH381" i="1"/>
  <c r="AH373" i="1"/>
  <c r="AH365" i="1"/>
  <c r="AH357" i="1"/>
  <c r="AH349" i="1"/>
  <c r="AH341" i="1"/>
  <c r="AH333" i="1"/>
  <c r="AH325" i="1"/>
  <c r="AH317" i="1"/>
  <c r="AH309" i="1"/>
  <c r="AH301" i="1"/>
  <c r="AH293" i="1"/>
  <c r="AH285" i="1"/>
  <c r="AH277" i="1"/>
  <c r="AH269" i="1"/>
  <c r="AH261" i="1"/>
  <c r="AH253" i="1"/>
  <c r="AH245" i="1"/>
  <c r="AH237" i="1"/>
  <c r="AH229" i="1"/>
  <c r="AH221" i="1"/>
  <c r="AH213" i="1"/>
  <c r="AH205" i="1"/>
  <c r="AH197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G499" i="1"/>
  <c r="AG179" i="1"/>
  <c r="AG115" i="1"/>
  <c r="AG51" i="1"/>
  <c r="AH500" i="1"/>
  <c r="AH492" i="1"/>
  <c r="AH484" i="1"/>
  <c r="AH476" i="1"/>
  <c r="AH468" i="1"/>
  <c r="AH460" i="1"/>
  <c r="AH452" i="1"/>
  <c r="AH444" i="1"/>
  <c r="AH436" i="1"/>
  <c r="AH428" i="1"/>
  <c r="AH420" i="1"/>
  <c r="AH412" i="1"/>
  <c r="AH404" i="1"/>
  <c r="AH396" i="1"/>
  <c r="AH388" i="1"/>
  <c r="AH380" i="1"/>
  <c r="AH372" i="1"/>
  <c r="AH364" i="1"/>
  <c r="AH356" i="1"/>
  <c r="AH348" i="1"/>
  <c r="AH340" i="1"/>
  <c r="AH332" i="1"/>
  <c r="AH324" i="1"/>
  <c r="AH316" i="1"/>
  <c r="AH308" i="1"/>
  <c r="AH300" i="1"/>
  <c r="AH292" i="1"/>
  <c r="AH284" i="1"/>
  <c r="AH276" i="1"/>
  <c r="AH268" i="1"/>
  <c r="AH260" i="1"/>
  <c r="AH252" i="1"/>
  <c r="AH244" i="1"/>
  <c r="AH236" i="1"/>
  <c r="AH228" i="1"/>
  <c r="AH220" i="1"/>
  <c r="AH212" i="1"/>
  <c r="AH204" i="1"/>
  <c r="AH196" i="1"/>
  <c r="AH188" i="1"/>
  <c r="AH180" i="1"/>
  <c r="AH172" i="1"/>
  <c r="AH164" i="1"/>
  <c r="AH156" i="1"/>
  <c r="AH148" i="1"/>
  <c r="AH140" i="1"/>
  <c r="AH132" i="1"/>
  <c r="AH124" i="1"/>
  <c r="AH116" i="1"/>
  <c r="AH108" i="1"/>
  <c r="AH100" i="1"/>
  <c r="AH92" i="1"/>
  <c r="AH84" i="1"/>
  <c r="AH76" i="1"/>
  <c r="AH68" i="1"/>
  <c r="AH60" i="1"/>
  <c r="AH52" i="1"/>
  <c r="AH44" i="1"/>
  <c r="AH36" i="1"/>
  <c r="AH28" i="1"/>
  <c r="AH20" i="1"/>
  <c r="AH12" i="1"/>
  <c r="AH4" i="1"/>
  <c r="AG475" i="1"/>
  <c r="AG451" i="1"/>
  <c r="AG427" i="1"/>
  <c r="AG403" i="1"/>
  <c r="AG387" i="1"/>
  <c r="AG363" i="1"/>
  <c r="AG339" i="1"/>
  <c r="AG315" i="1"/>
  <c r="AG283" i="1"/>
  <c r="AG267" i="1"/>
  <c r="AG251" i="1"/>
  <c r="AF251" i="1"/>
  <c r="AG498" i="1"/>
  <c r="AG490" i="1"/>
  <c r="AG482" i="1"/>
  <c r="AG474" i="1"/>
  <c r="AG466" i="1"/>
  <c r="AG458" i="1"/>
  <c r="AG450" i="1"/>
  <c r="AG442" i="1"/>
  <c r="AG434" i="1"/>
  <c r="AG426" i="1"/>
  <c r="AG418" i="1"/>
  <c r="AG410" i="1"/>
  <c r="AG402" i="1"/>
  <c r="AG394" i="1"/>
  <c r="AG386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218" i="1"/>
  <c r="AG210" i="1"/>
  <c r="AG202" i="1"/>
  <c r="AG194" i="1"/>
  <c r="AG186" i="1"/>
  <c r="AG178" i="1"/>
  <c r="AG170" i="1"/>
  <c r="AG162" i="1"/>
  <c r="AG154" i="1"/>
  <c r="AG146" i="1"/>
  <c r="AG138" i="1"/>
  <c r="AG130" i="1"/>
  <c r="AG122" i="1"/>
  <c r="AG114" i="1"/>
  <c r="AG106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483" i="1"/>
  <c r="AG459" i="1"/>
  <c r="AG435" i="1"/>
  <c r="AG411" i="1"/>
  <c r="AG379" i="1"/>
  <c r="AG355" i="1"/>
  <c r="AG331" i="1"/>
  <c r="AG307" i="1"/>
  <c r="AG291" i="1"/>
  <c r="AG275" i="1"/>
  <c r="AG243" i="1"/>
  <c r="AF187" i="1"/>
  <c r="AG497" i="1"/>
  <c r="AG489" i="1"/>
  <c r="AG481" i="1"/>
  <c r="AG473" i="1"/>
  <c r="AG465" i="1"/>
  <c r="AG457" i="1"/>
  <c r="AG449" i="1"/>
  <c r="AG441" i="1"/>
  <c r="AG433" i="1"/>
  <c r="AG425" i="1"/>
  <c r="AG417" i="1"/>
  <c r="AG409" i="1"/>
  <c r="AG401" i="1"/>
  <c r="AG393" i="1"/>
  <c r="AG385" i="1"/>
  <c r="AG377" i="1"/>
  <c r="AG369" i="1"/>
  <c r="AG361" i="1"/>
  <c r="AG353" i="1"/>
  <c r="AG345" i="1"/>
  <c r="AG337" i="1"/>
  <c r="AG329" i="1"/>
  <c r="AG321" i="1"/>
  <c r="AG313" i="1"/>
  <c r="AG305" i="1"/>
  <c r="AG297" i="1"/>
  <c r="AG289" i="1"/>
  <c r="AG281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491" i="1"/>
  <c r="AG467" i="1"/>
  <c r="AG443" i="1"/>
  <c r="AG419" i="1"/>
  <c r="AG395" i="1"/>
  <c r="AG371" i="1"/>
  <c r="AG347" i="1"/>
  <c r="AG323" i="1"/>
  <c r="AG299" i="1"/>
  <c r="AG259" i="1"/>
  <c r="AF123" i="1"/>
  <c r="AG496" i="1"/>
  <c r="AG488" i="1"/>
  <c r="AG480" i="1"/>
  <c r="AG472" i="1"/>
  <c r="AG464" i="1"/>
  <c r="AG456" i="1"/>
  <c r="AG448" i="1"/>
  <c r="AG440" i="1"/>
  <c r="AG432" i="1"/>
  <c r="AG424" i="1"/>
  <c r="AG416" i="1"/>
  <c r="AG408" i="1"/>
  <c r="AG400" i="1"/>
  <c r="AG392" i="1"/>
  <c r="AG384" i="1"/>
  <c r="AG376" i="1"/>
  <c r="AG368" i="1"/>
  <c r="AG360" i="1"/>
  <c r="AG352" i="1"/>
  <c r="AG344" i="1"/>
  <c r="AG336" i="1"/>
  <c r="AG328" i="1"/>
  <c r="AG320" i="1"/>
  <c r="AG312" i="1"/>
  <c r="AG304" i="1"/>
  <c r="AG296" i="1"/>
  <c r="AG288" i="1"/>
  <c r="AG280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F59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502" i="1"/>
  <c r="AG494" i="1"/>
  <c r="AG486" i="1"/>
  <c r="AG478" i="1"/>
  <c r="AG470" i="1"/>
  <c r="AG462" i="1"/>
  <c r="AG454" i="1"/>
  <c r="AG446" i="1"/>
  <c r="AG438" i="1"/>
  <c r="AG430" i="1"/>
  <c r="AG422" i="1"/>
  <c r="AG414" i="1"/>
  <c r="AG406" i="1"/>
  <c r="AG398" i="1"/>
  <c r="AG390" i="1"/>
  <c r="AG382" i="1"/>
  <c r="AG374" i="1"/>
  <c r="AG366" i="1"/>
  <c r="AG358" i="1"/>
  <c r="AG350" i="1"/>
  <c r="AG342" i="1"/>
  <c r="AG334" i="1"/>
  <c r="AG326" i="1"/>
  <c r="AG318" i="1"/>
  <c r="AG310" i="1"/>
  <c r="AG302" i="1"/>
  <c r="AG294" i="1"/>
  <c r="AG286" i="1"/>
  <c r="AG278" i="1"/>
  <c r="AG270" i="1"/>
  <c r="AG262" i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501" i="1"/>
  <c r="AG493" i="1"/>
  <c r="AG485" i="1"/>
  <c r="AG477" i="1"/>
  <c r="AG469" i="1"/>
  <c r="AG461" i="1"/>
  <c r="AG453" i="1"/>
  <c r="AG445" i="1"/>
  <c r="AG437" i="1"/>
  <c r="AG429" i="1"/>
  <c r="AG421" i="1"/>
  <c r="AG413" i="1"/>
  <c r="AG405" i="1"/>
  <c r="AG397" i="1"/>
  <c r="AG389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500" i="1"/>
  <c r="AG492" i="1"/>
  <c r="AG484" i="1"/>
  <c r="AG476" i="1"/>
  <c r="AG468" i="1"/>
  <c r="AG460" i="1"/>
  <c r="AG452" i="1"/>
  <c r="AG444" i="1"/>
  <c r="AG436" i="1"/>
  <c r="AG428" i="1"/>
  <c r="AG420" i="1"/>
  <c r="AG412" i="1"/>
  <c r="AG404" i="1"/>
  <c r="AG396" i="1"/>
  <c r="AG388" i="1"/>
  <c r="AG380" i="1"/>
  <c r="AG372" i="1"/>
  <c r="AG364" i="1"/>
  <c r="AG356" i="1"/>
  <c r="AG348" i="1"/>
  <c r="AG340" i="1"/>
  <c r="AG332" i="1"/>
  <c r="AG324" i="1"/>
  <c r="AG316" i="1"/>
  <c r="AG308" i="1"/>
  <c r="AG300" i="1"/>
  <c r="AG292" i="1"/>
  <c r="AG284" i="1"/>
  <c r="AG276" i="1"/>
  <c r="AG268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F243" i="1"/>
  <c r="AF179" i="1"/>
  <c r="AF115" i="1"/>
  <c r="AF51" i="1"/>
  <c r="AF499" i="1"/>
  <c r="AF235" i="1"/>
  <c r="AF171" i="1"/>
  <c r="AF107" i="1"/>
  <c r="AF43" i="1"/>
  <c r="AF291" i="1"/>
  <c r="AF227" i="1"/>
  <c r="AF163" i="1"/>
  <c r="AF99" i="1"/>
  <c r="AF35" i="1"/>
  <c r="AF283" i="1"/>
  <c r="AF219" i="1"/>
  <c r="AF155" i="1"/>
  <c r="AF91" i="1"/>
  <c r="AF27" i="1"/>
  <c r="AF275" i="1"/>
  <c r="AF211" i="1"/>
  <c r="AF147" i="1"/>
  <c r="AF83" i="1"/>
  <c r="AF19" i="1"/>
  <c r="AF267" i="1"/>
  <c r="AF203" i="1"/>
  <c r="AF139" i="1"/>
  <c r="AF75" i="1"/>
  <c r="AF11" i="1"/>
  <c r="AF259" i="1"/>
  <c r="AF195" i="1"/>
  <c r="AF131" i="1"/>
  <c r="AF67" i="1"/>
  <c r="AF502" i="1"/>
  <c r="AF491" i="1"/>
  <c r="AF483" i="1"/>
  <c r="AF475" i="1"/>
  <c r="AF467" i="1"/>
  <c r="AF459" i="1"/>
  <c r="AF451" i="1"/>
  <c r="AF443" i="1"/>
  <c r="AF435" i="1"/>
  <c r="AF427" i="1"/>
  <c r="AF419" i="1"/>
  <c r="AF411" i="1"/>
  <c r="AF403" i="1"/>
  <c r="AF395" i="1"/>
  <c r="AF387" i="1"/>
  <c r="AF379" i="1"/>
  <c r="AF371" i="1"/>
  <c r="AF363" i="1"/>
  <c r="AF355" i="1"/>
  <c r="AF347" i="1"/>
  <c r="AF339" i="1"/>
  <c r="AF331" i="1"/>
  <c r="AF323" i="1"/>
  <c r="AF315" i="1"/>
  <c r="AF307" i="1"/>
  <c r="AF299" i="1"/>
  <c r="AF498" i="1"/>
  <c r="AF490" i="1"/>
  <c r="AF482" i="1"/>
  <c r="AF474" i="1"/>
  <c r="AF466" i="1"/>
  <c r="AF458" i="1"/>
  <c r="AF450" i="1"/>
  <c r="AF442" i="1"/>
  <c r="AF434" i="1"/>
  <c r="AF426" i="1"/>
  <c r="AF418" i="1"/>
  <c r="AF410" i="1"/>
  <c r="AF402" i="1"/>
  <c r="AF394" i="1"/>
  <c r="AF386" i="1"/>
  <c r="AF378" i="1"/>
  <c r="AF370" i="1"/>
  <c r="AF362" i="1"/>
  <c r="AF354" i="1"/>
  <c r="AF346" i="1"/>
  <c r="AF338" i="1"/>
  <c r="AF330" i="1"/>
  <c r="AF322" i="1"/>
  <c r="AF314" i="1"/>
  <c r="AF306" i="1"/>
  <c r="AF298" i="1"/>
  <c r="AF290" i="1"/>
  <c r="AF282" i="1"/>
  <c r="AF274" i="1"/>
  <c r="AF266" i="1"/>
  <c r="AF258" i="1"/>
  <c r="AF250" i="1"/>
  <c r="AF242" i="1"/>
  <c r="AF234" i="1"/>
  <c r="AF226" i="1"/>
  <c r="AF218" i="1"/>
  <c r="AF210" i="1"/>
  <c r="AF202" i="1"/>
  <c r="AF194" i="1"/>
  <c r="AF186" i="1"/>
  <c r="AF178" i="1"/>
  <c r="AF170" i="1"/>
  <c r="AF162" i="1"/>
  <c r="AF154" i="1"/>
  <c r="AF146" i="1"/>
  <c r="AF138" i="1"/>
  <c r="AF130" i="1"/>
  <c r="AF122" i="1"/>
  <c r="AF114" i="1"/>
  <c r="AF106" i="1"/>
  <c r="AF98" i="1"/>
  <c r="AF90" i="1"/>
  <c r="AF82" i="1"/>
  <c r="AF74" i="1"/>
  <c r="AF66" i="1"/>
  <c r="AF58" i="1"/>
  <c r="AF50" i="1"/>
  <c r="AF42" i="1"/>
  <c r="AF34" i="1"/>
  <c r="AF26" i="1"/>
  <c r="AF18" i="1"/>
  <c r="AF10" i="1"/>
  <c r="AF497" i="1"/>
  <c r="AF489" i="1"/>
  <c r="AF481" i="1"/>
  <c r="AF473" i="1"/>
  <c r="AF465" i="1"/>
  <c r="AF457" i="1"/>
  <c r="AF449" i="1"/>
  <c r="AF441" i="1"/>
  <c r="AF433" i="1"/>
  <c r="AF425" i="1"/>
  <c r="AF417" i="1"/>
  <c r="AF409" i="1"/>
  <c r="AF401" i="1"/>
  <c r="AF393" i="1"/>
  <c r="AF385" i="1"/>
  <c r="AF377" i="1"/>
  <c r="AF369" i="1"/>
  <c r="AF361" i="1"/>
  <c r="AF353" i="1"/>
  <c r="AF345" i="1"/>
  <c r="AF337" i="1"/>
  <c r="AF329" i="1"/>
  <c r="AF321" i="1"/>
  <c r="AF313" i="1"/>
  <c r="AF305" i="1"/>
  <c r="AF297" i="1"/>
  <c r="AF289" i="1"/>
  <c r="AF281" i="1"/>
  <c r="AF273" i="1"/>
  <c r="AF265" i="1"/>
  <c r="AF257" i="1"/>
  <c r="AF249" i="1"/>
  <c r="AF241" i="1"/>
  <c r="AF233" i="1"/>
  <c r="AF225" i="1"/>
  <c r="AF217" i="1"/>
  <c r="AF209" i="1"/>
  <c r="AF201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F496" i="1"/>
  <c r="AF488" i="1"/>
  <c r="AF480" i="1"/>
  <c r="AF472" i="1"/>
  <c r="AF464" i="1"/>
  <c r="AF456" i="1"/>
  <c r="AF448" i="1"/>
  <c r="AF440" i="1"/>
  <c r="AF432" i="1"/>
  <c r="AF424" i="1"/>
  <c r="AF416" i="1"/>
  <c r="AF408" i="1"/>
  <c r="AF400" i="1"/>
  <c r="AF392" i="1"/>
  <c r="AF384" i="1"/>
  <c r="AF376" i="1"/>
  <c r="AF368" i="1"/>
  <c r="AF360" i="1"/>
  <c r="AF352" i="1"/>
  <c r="AF344" i="1"/>
  <c r="AF336" i="1"/>
  <c r="AF328" i="1"/>
  <c r="AF320" i="1"/>
  <c r="AF312" i="1"/>
  <c r="AF304" i="1"/>
  <c r="AF296" i="1"/>
  <c r="AF288" i="1"/>
  <c r="AF280" i="1"/>
  <c r="AF272" i="1"/>
  <c r="AF264" i="1"/>
  <c r="AF256" i="1"/>
  <c r="AF248" i="1"/>
  <c r="AF240" i="1"/>
  <c r="AF232" i="1"/>
  <c r="AF224" i="1"/>
  <c r="AF216" i="1"/>
  <c r="AF208" i="1"/>
  <c r="AF200" i="1"/>
  <c r="AF192" i="1"/>
  <c r="AF184" i="1"/>
  <c r="AF176" i="1"/>
  <c r="AF168" i="1"/>
  <c r="AF160" i="1"/>
  <c r="AF152" i="1"/>
  <c r="AF144" i="1"/>
  <c r="AF136" i="1"/>
  <c r="AF128" i="1"/>
  <c r="AF120" i="1"/>
  <c r="AF112" i="1"/>
  <c r="AF104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F495" i="1"/>
  <c r="AF487" i="1"/>
  <c r="AF479" i="1"/>
  <c r="AF471" i="1"/>
  <c r="AF463" i="1"/>
  <c r="AF455" i="1"/>
  <c r="AF447" i="1"/>
  <c r="AF439" i="1"/>
  <c r="AF431" i="1"/>
  <c r="AF423" i="1"/>
  <c r="AF415" i="1"/>
  <c r="AF407" i="1"/>
  <c r="AF399" i="1"/>
  <c r="AF391" i="1"/>
  <c r="AF383" i="1"/>
  <c r="AF375" i="1"/>
  <c r="AF367" i="1"/>
  <c r="AF359" i="1"/>
  <c r="AF351" i="1"/>
  <c r="AF343" i="1"/>
  <c r="AF335" i="1"/>
  <c r="AF327" i="1"/>
  <c r="AF319" i="1"/>
  <c r="AF311" i="1"/>
  <c r="AF303" i="1"/>
  <c r="AF295" i="1"/>
  <c r="AF287" i="1"/>
  <c r="AF279" i="1"/>
  <c r="AF271" i="1"/>
  <c r="AF263" i="1"/>
  <c r="AF255" i="1"/>
  <c r="AF247" i="1"/>
  <c r="AF239" i="1"/>
  <c r="AF231" i="1"/>
  <c r="AF223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AF494" i="1"/>
  <c r="AF486" i="1"/>
  <c r="AF478" i="1"/>
  <c r="AF470" i="1"/>
  <c r="AF462" i="1"/>
  <c r="AF454" i="1"/>
  <c r="AF446" i="1"/>
  <c r="AF438" i="1"/>
  <c r="AF430" i="1"/>
  <c r="AF422" i="1"/>
  <c r="AF414" i="1"/>
  <c r="AF406" i="1"/>
  <c r="AF398" i="1"/>
  <c r="AF390" i="1"/>
  <c r="AF382" i="1"/>
  <c r="AF374" i="1"/>
  <c r="AF366" i="1"/>
  <c r="AF358" i="1"/>
  <c r="AF350" i="1"/>
  <c r="AF342" i="1"/>
  <c r="AF334" i="1"/>
  <c r="AF326" i="1"/>
  <c r="AF318" i="1"/>
  <c r="AF310" i="1"/>
  <c r="AF302" i="1"/>
  <c r="AF294" i="1"/>
  <c r="AF286" i="1"/>
  <c r="AF278" i="1"/>
  <c r="AF270" i="1"/>
  <c r="AF262" i="1"/>
  <c r="AF254" i="1"/>
  <c r="AF246" i="1"/>
  <c r="AF238" i="1"/>
  <c r="AF230" i="1"/>
  <c r="AF222" i="1"/>
  <c r="AF214" i="1"/>
  <c r="AF206" i="1"/>
  <c r="AF198" i="1"/>
  <c r="AF190" i="1"/>
  <c r="AF18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AF501" i="1"/>
  <c r="AF493" i="1"/>
  <c r="AF485" i="1"/>
  <c r="AF477" i="1"/>
  <c r="AF469" i="1"/>
  <c r="AF461" i="1"/>
  <c r="AF453" i="1"/>
  <c r="AF445" i="1"/>
  <c r="AF437" i="1"/>
  <c r="AF429" i="1"/>
  <c r="AF421" i="1"/>
  <c r="AF413" i="1"/>
  <c r="AF405" i="1"/>
  <c r="AF397" i="1"/>
  <c r="AF389" i="1"/>
  <c r="AF381" i="1"/>
  <c r="AF373" i="1"/>
  <c r="AF365" i="1"/>
  <c r="AF357" i="1"/>
  <c r="AF349" i="1"/>
  <c r="AF341" i="1"/>
  <c r="AF333" i="1"/>
  <c r="AF325" i="1"/>
  <c r="AF317" i="1"/>
  <c r="AF309" i="1"/>
  <c r="AF301" i="1"/>
  <c r="AF293" i="1"/>
  <c r="AF285" i="1"/>
  <c r="AF277" i="1"/>
  <c r="AF269" i="1"/>
  <c r="AF261" i="1"/>
  <c r="AF253" i="1"/>
  <c r="AF245" i="1"/>
  <c r="AF237" i="1"/>
  <c r="AF229" i="1"/>
  <c r="AF221" i="1"/>
  <c r="AF213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5" i="1"/>
  <c r="AF500" i="1"/>
  <c r="AF492" i="1"/>
  <c r="AF484" i="1"/>
  <c r="AF476" i="1"/>
  <c r="AF468" i="1"/>
  <c r="AF460" i="1"/>
  <c r="AF452" i="1"/>
  <c r="AF444" i="1"/>
  <c r="AF436" i="1"/>
  <c r="AF428" i="1"/>
  <c r="AF420" i="1"/>
  <c r="AF412" i="1"/>
  <c r="AF404" i="1"/>
  <c r="AF396" i="1"/>
  <c r="AF388" i="1"/>
  <c r="AF380" i="1"/>
  <c r="AF372" i="1"/>
  <c r="AF364" i="1"/>
  <c r="AF356" i="1"/>
  <c r="AF348" i="1"/>
  <c r="AF340" i="1"/>
  <c r="AF332" i="1"/>
  <c r="AF324" i="1"/>
  <c r="AF316" i="1"/>
  <c r="AF308" i="1"/>
  <c r="AF300" i="1"/>
  <c r="AF292" i="1"/>
  <c r="AF284" i="1"/>
  <c r="AF276" i="1"/>
  <c r="AF268" i="1"/>
  <c r="AF260" i="1"/>
  <c r="AF252" i="1"/>
  <c r="AF244" i="1"/>
  <c r="AF236" i="1"/>
  <c r="AF228" i="1"/>
  <c r="AF220" i="1"/>
  <c r="AF212" i="1"/>
  <c r="AF204" i="1"/>
  <c r="AF196" i="1"/>
  <c r="AF188" i="1"/>
  <c r="AF180" i="1"/>
  <c r="AF172" i="1"/>
  <c r="AF164" i="1"/>
  <c r="AF156" i="1"/>
  <c r="AF148" i="1"/>
  <c r="AF140" i="1"/>
  <c r="AF132" i="1"/>
  <c r="AF124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F4" i="1"/>
  <c r="AJ3" i="1"/>
  <c r="AI3" i="1"/>
  <c r="AH3" i="1"/>
  <c r="AG3" i="1"/>
  <c r="AF3" i="1"/>
  <c r="AD2" i="1"/>
  <c r="H7" i="2" s="1"/>
  <c r="AA251" i="1"/>
  <c r="AA187" i="1"/>
  <c r="AA123" i="1"/>
  <c r="AA59" i="1"/>
  <c r="AA243" i="1"/>
  <c r="AA179" i="1"/>
  <c r="AA115" i="1"/>
  <c r="AA51" i="1"/>
  <c r="AA235" i="1"/>
  <c r="AA171" i="1"/>
  <c r="AA107" i="1"/>
  <c r="AA43" i="1"/>
  <c r="AA227" i="1"/>
  <c r="AA163" i="1"/>
  <c r="AA99" i="1"/>
  <c r="AA35" i="1"/>
  <c r="Z235" i="1"/>
  <c r="AA219" i="1"/>
  <c r="AA155" i="1"/>
  <c r="AA91" i="1"/>
  <c r="AA27" i="1"/>
  <c r="Z171" i="1"/>
  <c r="AA211" i="1"/>
  <c r="AA147" i="1"/>
  <c r="AA83" i="1"/>
  <c r="AA19" i="1"/>
  <c r="Z107" i="1"/>
  <c r="AA203" i="1"/>
  <c r="AA139" i="1"/>
  <c r="AA75" i="1"/>
  <c r="AA11" i="1"/>
  <c r="Z43" i="1"/>
  <c r="AA195" i="1"/>
  <c r="AA131" i="1"/>
  <c r="AA67" i="1"/>
  <c r="Z9" i="1"/>
  <c r="AA10" i="1"/>
  <c r="AA443" i="1"/>
  <c r="AA379" i="1"/>
  <c r="Z12" i="1"/>
  <c r="AA13" i="1"/>
  <c r="Z4" i="1"/>
  <c r="AA5" i="1"/>
  <c r="Z491" i="1"/>
  <c r="AA499" i="1"/>
  <c r="AA435" i="1"/>
  <c r="Z6" i="1"/>
  <c r="AA7" i="1"/>
  <c r="Z496" i="1"/>
  <c r="AA497" i="1"/>
  <c r="Z5" i="1"/>
  <c r="AA6" i="1"/>
  <c r="AA12" i="1"/>
  <c r="Z11" i="1"/>
  <c r="Z427" i="1"/>
  <c r="AA491" i="1"/>
  <c r="AA427" i="1"/>
  <c r="Z495" i="1"/>
  <c r="AA496" i="1"/>
  <c r="Z13" i="1"/>
  <c r="AA14" i="1"/>
  <c r="Z363" i="1"/>
  <c r="AA483" i="1"/>
  <c r="AA419" i="1"/>
  <c r="Z299" i="1"/>
  <c r="AA475" i="1"/>
  <c r="AA411" i="1"/>
  <c r="Z8" i="1"/>
  <c r="AA9" i="1"/>
  <c r="AA467" i="1"/>
  <c r="AA403" i="1"/>
  <c r="AA459" i="1"/>
  <c r="AA395" i="1"/>
  <c r="Z497" i="1"/>
  <c r="AA498" i="1"/>
  <c r="Z494" i="1"/>
  <c r="AA495" i="1"/>
  <c r="Z493" i="1"/>
  <c r="AA494" i="1"/>
  <c r="Z492" i="1"/>
  <c r="AA493" i="1"/>
  <c r="Z489" i="1"/>
  <c r="AA490" i="1"/>
  <c r="Z488" i="1"/>
  <c r="AA489" i="1"/>
  <c r="Z487" i="1"/>
  <c r="AA488" i="1"/>
  <c r="Z486" i="1"/>
  <c r="AA487" i="1"/>
  <c r="Z485" i="1"/>
  <c r="AA486" i="1"/>
  <c r="Z484" i="1"/>
  <c r="AA485" i="1"/>
  <c r="AA484" i="1"/>
  <c r="Z483" i="1"/>
  <c r="Z481" i="1"/>
  <c r="AA482" i="1"/>
  <c r="Z480" i="1"/>
  <c r="AA481" i="1"/>
  <c r="Z479" i="1"/>
  <c r="AA480" i="1"/>
  <c r="Z478" i="1"/>
  <c r="AA479" i="1"/>
  <c r="Z477" i="1"/>
  <c r="AA478" i="1"/>
  <c r="Z476" i="1"/>
  <c r="AA477" i="1"/>
  <c r="AA476" i="1"/>
  <c r="Z475" i="1"/>
  <c r="Z473" i="1"/>
  <c r="AA474" i="1"/>
  <c r="Z472" i="1"/>
  <c r="AA473" i="1"/>
  <c r="Z471" i="1"/>
  <c r="AA472" i="1"/>
  <c r="Z470" i="1"/>
  <c r="AA471" i="1"/>
  <c r="Z469" i="1"/>
  <c r="AA470" i="1"/>
  <c r="Z468" i="1"/>
  <c r="AA469" i="1"/>
  <c r="AA468" i="1"/>
  <c r="Z467" i="1"/>
  <c r="Z465" i="1"/>
  <c r="AA466" i="1"/>
  <c r="Z464" i="1"/>
  <c r="AA465" i="1"/>
  <c r="Z463" i="1"/>
  <c r="AA464" i="1"/>
  <c r="Z462" i="1"/>
  <c r="AA463" i="1"/>
  <c r="Z461" i="1"/>
  <c r="AA462" i="1"/>
  <c r="Z460" i="1"/>
  <c r="AA461" i="1"/>
  <c r="AA460" i="1"/>
  <c r="Z459" i="1"/>
  <c r="Z457" i="1"/>
  <c r="AA458" i="1"/>
  <c r="Z456" i="1"/>
  <c r="AA457" i="1"/>
  <c r="Z455" i="1"/>
  <c r="AA456" i="1"/>
  <c r="Z454" i="1"/>
  <c r="AA455" i="1"/>
  <c r="Z453" i="1"/>
  <c r="AA454" i="1"/>
  <c r="Z452" i="1"/>
  <c r="AA453" i="1"/>
  <c r="AA452" i="1"/>
  <c r="Z451" i="1"/>
  <c r="Z449" i="1"/>
  <c r="AA450" i="1"/>
  <c r="Z448" i="1"/>
  <c r="AA449" i="1"/>
  <c r="Z447" i="1"/>
  <c r="AA448" i="1"/>
  <c r="Z446" i="1"/>
  <c r="AA447" i="1"/>
  <c r="Z445" i="1"/>
  <c r="AA446" i="1"/>
  <c r="Z444" i="1"/>
  <c r="AA445" i="1"/>
  <c r="AA444" i="1"/>
  <c r="Z443" i="1"/>
  <c r="Z441" i="1"/>
  <c r="AA442" i="1"/>
  <c r="Z440" i="1"/>
  <c r="AA441" i="1"/>
  <c r="Z439" i="1"/>
  <c r="AA440" i="1"/>
  <c r="Z438" i="1"/>
  <c r="AA439" i="1"/>
  <c r="Z437" i="1"/>
  <c r="AA438" i="1"/>
  <c r="Z436" i="1"/>
  <c r="AA437" i="1"/>
  <c r="AA436" i="1"/>
  <c r="Z435" i="1"/>
  <c r="Z433" i="1"/>
  <c r="AA434" i="1"/>
  <c r="Z432" i="1"/>
  <c r="AA433" i="1"/>
  <c r="Z431" i="1"/>
  <c r="AA432" i="1"/>
  <c r="Z430" i="1"/>
  <c r="AA431" i="1"/>
  <c r="Z429" i="1"/>
  <c r="AA430" i="1"/>
  <c r="Z428" i="1"/>
  <c r="AA429" i="1"/>
  <c r="Z425" i="1"/>
  <c r="AA426" i="1"/>
  <c r="Z424" i="1"/>
  <c r="AA425" i="1"/>
  <c r="Z423" i="1"/>
  <c r="AA424" i="1"/>
  <c r="Z422" i="1"/>
  <c r="AA423" i="1"/>
  <c r="Z421" i="1"/>
  <c r="AA422" i="1"/>
  <c r="Z420" i="1"/>
  <c r="AA421" i="1"/>
  <c r="AA420" i="1"/>
  <c r="Z419" i="1"/>
  <c r="Z417" i="1"/>
  <c r="AA418" i="1"/>
  <c r="Z416" i="1"/>
  <c r="AA417" i="1"/>
  <c r="Z414" i="1"/>
  <c r="AA415" i="1"/>
  <c r="Z413" i="1"/>
  <c r="AA414" i="1"/>
  <c r="Z412" i="1"/>
  <c r="AA413" i="1"/>
  <c r="AA412" i="1"/>
  <c r="Z411" i="1"/>
  <c r="Z409" i="1"/>
  <c r="AA410" i="1"/>
  <c r="Z408" i="1"/>
  <c r="AA409" i="1"/>
  <c r="Z406" i="1"/>
  <c r="AA407" i="1"/>
  <c r="Z405" i="1"/>
  <c r="AA406" i="1"/>
  <c r="Z404" i="1"/>
  <c r="AA405" i="1"/>
  <c r="AA404" i="1"/>
  <c r="Z403" i="1"/>
  <c r="Z401" i="1"/>
  <c r="AA402" i="1"/>
  <c r="Z400" i="1"/>
  <c r="AA401" i="1"/>
  <c r="Z398" i="1"/>
  <c r="AA399" i="1"/>
  <c r="Z397" i="1"/>
  <c r="AA398" i="1"/>
  <c r="Z396" i="1"/>
  <c r="AA397" i="1"/>
  <c r="AA396" i="1"/>
  <c r="Z395" i="1"/>
  <c r="Z393" i="1"/>
  <c r="AA394" i="1"/>
  <c r="Z392" i="1"/>
  <c r="AA393" i="1"/>
  <c r="Z390" i="1"/>
  <c r="AA391" i="1"/>
  <c r="Z389" i="1"/>
  <c r="AA390" i="1"/>
  <c r="Z388" i="1"/>
  <c r="AA389" i="1"/>
  <c r="AA388" i="1"/>
  <c r="Z387" i="1"/>
  <c r="Z385" i="1"/>
  <c r="AA386" i="1"/>
  <c r="Z384" i="1"/>
  <c r="AA385" i="1"/>
  <c r="Z382" i="1"/>
  <c r="AA383" i="1"/>
  <c r="Z381" i="1"/>
  <c r="AA382" i="1"/>
  <c r="Z380" i="1"/>
  <c r="AA381" i="1"/>
  <c r="AA380" i="1"/>
  <c r="Z379" i="1"/>
  <c r="Z377" i="1"/>
  <c r="AA378" i="1"/>
  <c r="Z376" i="1"/>
  <c r="AA377" i="1"/>
  <c r="Z374" i="1"/>
  <c r="AA375" i="1"/>
  <c r="Z373" i="1"/>
  <c r="AA374" i="1"/>
  <c r="Z372" i="1"/>
  <c r="AA373" i="1"/>
  <c r="AA372" i="1"/>
  <c r="Z371" i="1"/>
  <c r="Z370" i="1"/>
  <c r="AA371" i="1"/>
  <c r="Z369" i="1"/>
  <c r="AA370" i="1"/>
  <c r="Z368" i="1"/>
  <c r="AA369" i="1"/>
  <c r="Z366" i="1"/>
  <c r="AA367" i="1"/>
  <c r="Z365" i="1"/>
  <c r="AA366" i="1"/>
  <c r="Z364" i="1"/>
  <c r="AA365" i="1"/>
  <c r="Z362" i="1"/>
  <c r="AA363" i="1"/>
  <c r="Z361" i="1"/>
  <c r="AA362" i="1"/>
  <c r="Z360" i="1"/>
  <c r="AA361" i="1"/>
  <c r="Z358" i="1"/>
  <c r="AA359" i="1"/>
  <c r="Z357" i="1"/>
  <c r="AA358" i="1"/>
  <c r="Z356" i="1"/>
  <c r="AA357" i="1"/>
  <c r="AA356" i="1"/>
  <c r="Z355" i="1"/>
  <c r="Z354" i="1"/>
  <c r="AA355" i="1"/>
  <c r="Z353" i="1"/>
  <c r="AA354" i="1"/>
  <c r="Z352" i="1"/>
  <c r="AA353" i="1"/>
  <c r="Z350" i="1"/>
  <c r="AA351" i="1"/>
  <c r="Z349" i="1"/>
  <c r="AA350" i="1"/>
  <c r="Z348" i="1"/>
  <c r="AA349" i="1"/>
  <c r="AA348" i="1"/>
  <c r="Z347" i="1"/>
  <c r="Z346" i="1"/>
  <c r="AA347" i="1"/>
  <c r="Z345" i="1"/>
  <c r="AA346" i="1"/>
  <c r="Z344" i="1"/>
  <c r="AA345" i="1"/>
  <c r="Z342" i="1"/>
  <c r="AA343" i="1"/>
  <c r="Z341" i="1"/>
  <c r="AA342" i="1"/>
  <c r="Z340" i="1"/>
  <c r="AA341" i="1"/>
  <c r="AA340" i="1"/>
  <c r="Z339" i="1"/>
  <c r="Z338" i="1"/>
  <c r="AA339" i="1"/>
  <c r="Z337" i="1"/>
  <c r="AA338" i="1"/>
  <c r="Z336" i="1"/>
  <c r="AA337" i="1"/>
  <c r="Z335" i="1"/>
  <c r="AA336" i="1"/>
  <c r="Z334" i="1"/>
  <c r="AA335" i="1"/>
  <c r="Z333" i="1"/>
  <c r="AA334" i="1"/>
  <c r="Z332" i="1"/>
  <c r="AA333" i="1"/>
  <c r="AA332" i="1"/>
  <c r="Z331" i="1"/>
  <c r="Z330" i="1"/>
  <c r="AA331" i="1"/>
  <c r="Z329" i="1"/>
  <c r="AA330" i="1"/>
  <c r="Z328" i="1"/>
  <c r="AA329" i="1"/>
  <c r="Z327" i="1"/>
  <c r="AA328" i="1"/>
  <c r="Z326" i="1"/>
  <c r="AA327" i="1"/>
  <c r="Z325" i="1"/>
  <c r="AA326" i="1"/>
  <c r="Z324" i="1"/>
  <c r="AA325" i="1"/>
  <c r="AA324" i="1"/>
  <c r="Z323" i="1"/>
  <c r="Z322" i="1"/>
  <c r="AA323" i="1"/>
  <c r="Z321" i="1"/>
  <c r="AA322" i="1"/>
  <c r="Z320" i="1"/>
  <c r="AA321" i="1"/>
  <c r="Z319" i="1"/>
  <c r="AA320" i="1"/>
  <c r="Z318" i="1"/>
  <c r="AA319" i="1"/>
  <c r="Z317" i="1"/>
  <c r="AA318" i="1"/>
  <c r="Z316" i="1"/>
  <c r="AA317" i="1"/>
  <c r="AA316" i="1"/>
  <c r="Z315" i="1"/>
  <c r="Z314" i="1"/>
  <c r="AA315" i="1"/>
  <c r="Z313" i="1"/>
  <c r="AA314" i="1"/>
  <c r="Z312" i="1"/>
  <c r="AA313" i="1"/>
  <c r="Z311" i="1"/>
  <c r="AA312" i="1"/>
  <c r="Z310" i="1"/>
  <c r="AA311" i="1"/>
  <c r="Z309" i="1"/>
  <c r="AA310" i="1"/>
  <c r="Z308" i="1"/>
  <c r="AA309" i="1"/>
  <c r="AA308" i="1"/>
  <c r="Z307" i="1"/>
  <c r="Z306" i="1"/>
  <c r="AA307" i="1"/>
  <c r="Z305" i="1"/>
  <c r="AA306" i="1"/>
  <c r="Z304" i="1"/>
  <c r="AA305" i="1"/>
  <c r="Z303" i="1"/>
  <c r="AA304" i="1"/>
  <c r="Z302" i="1"/>
  <c r="AA303" i="1"/>
  <c r="Z301" i="1"/>
  <c r="AA302" i="1"/>
  <c r="Z300" i="1"/>
  <c r="AA301" i="1"/>
  <c r="Z298" i="1"/>
  <c r="AA299" i="1"/>
  <c r="Z297" i="1"/>
  <c r="AA298" i="1"/>
  <c r="Z296" i="1"/>
  <c r="AA297" i="1"/>
  <c r="Z295" i="1"/>
  <c r="AA296" i="1"/>
  <c r="Z294" i="1"/>
  <c r="AA295" i="1"/>
  <c r="Z293" i="1"/>
  <c r="AA294" i="1"/>
  <c r="Z292" i="1"/>
  <c r="AA293" i="1"/>
  <c r="AA292" i="1"/>
  <c r="Z291" i="1"/>
  <c r="Z290" i="1"/>
  <c r="AA291" i="1"/>
  <c r="Z289" i="1"/>
  <c r="AA290" i="1"/>
  <c r="Z288" i="1"/>
  <c r="AA289" i="1"/>
  <c r="Z287" i="1"/>
  <c r="AA288" i="1"/>
  <c r="Z286" i="1"/>
  <c r="AA287" i="1"/>
  <c r="Z285" i="1"/>
  <c r="AA286" i="1"/>
  <c r="Z284" i="1"/>
  <c r="AA285" i="1"/>
  <c r="AA284" i="1"/>
  <c r="Z283" i="1"/>
  <c r="Z282" i="1"/>
  <c r="AA283" i="1"/>
  <c r="Z281" i="1"/>
  <c r="AA282" i="1"/>
  <c r="Z280" i="1"/>
  <c r="AA281" i="1"/>
  <c r="Z279" i="1"/>
  <c r="AA280" i="1"/>
  <c r="Z278" i="1"/>
  <c r="AA279" i="1"/>
  <c r="Z277" i="1"/>
  <c r="AA278" i="1"/>
  <c r="Z276" i="1"/>
  <c r="AA277" i="1"/>
  <c r="AA276" i="1"/>
  <c r="Z275" i="1"/>
  <c r="Z274" i="1"/>
  <c r="AA275" i="1"/>
  <c r="Z273" i="1"/>
  <c r="AA274" i="1"/>
  <c r="Z272" i="1"/>
  <c r="AA273" i="1"/>
  <c r="Z271" i="1"/>
  <c r="AA272" i="1"/>
  <c r="Z270" i="1"/>
  <c r="AA271" i="1"/>
  <c r="Z269" i="1"/>
  <c r="AA270" i="1"/>
  <c r="Z268" i="1"/>
  <c r="AA269" i="1"/>
  <c r="AA268" i="1"/>
  <c r="Z267" i="1"/>
  <c r="Z266" i="1"/>
  <c r="AA267" i="1"/>
  <c r="Z265" i="1"/>
  <c r="AA266" i="1"/>
  <c r="Z264" i="1"/>
  <c r="AA265" i="1"/>
  <c r="Z263" i="1"/>
  <c r="AA264" i="1"/>
  <c r="Z262" i="1"/>
  <c r="AA263" i="1"/>
  <c r="Z261" i="1"/>
  <c r="AA262" i="1"/>
  <c r="Z260" i="1"/>
  <c r="AA261" i="1"/>
  <c r="AA451" i="1"/>
  <c r="AA387" i="1"/>
  <c r="AA259" i="1"/>
  <c r="Z227" i="1"/>
  <c r="Z163" i="1"/>
  <c r="Z99" i="1"/>
  <c r="Z35" i="1"/>
  <c r="AA258" i="1"/>
  <c r="AA250" i="1"/>
  <c r="AA242" i="1"/>
  <c r="AA234" i="1"/>
  <c r="AA226" i="1"/>
  <c r="AA218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Z219" i="1"/>
  <c r="Z155" i="1"/>
  <c r="Z91" i="1"/>
  <c r="Z27" i="1"/>
  <c r="AA257" i="1"/>
  <c r="AA249" i="1"/>
  <c r="AA241" i="1"/>
  <c r="AA233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Z211" i="1"/>
  <c r="Z147" i="1"/>
  <c r="Z83" i="1"/>
  <c r="Z19" i="1"/>
  <c r="AA256" i="1"/>
  <c r="AA248" i="1"/>
  <c r="AA240" i="1"/>
  <c r="AA232" i="1"/>
  <c r="AA224" i="1"/>
  <c r="AA216" i="1"/>
  <c r="AA208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Z203" i="1"/>
  <c r="Z139" i="1"/>
  <c r="Z75" i="1"/>
  <c r="AA255" i="1"/>
  <c r="AA247" i="1"/>
  <c r="AA239" i="1"/>
  <c r="AA231" i="1"/>
  <c r="AA223" i="1"/>
  <c r="AA215" i="1"/>
  <c r="AA207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Z259" i="1"/>
  <c r="Z195" i="1"/>
  <c r="Z131" i="1"/>
  <c r="Z67" i="1"/>
  <c r="AA502" i="1"/>
  <c r="AA254" i="1"/>
  <c r="AA246" i="1"/>
  <c r="AA238" i="1"/>
  <c r="AA230" i="1"/>
  <c r="AA222" i="1"/>
  <c r="AA214" i="1"/>
  <c r="AA206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A22" i="1"/>
  <c r="Z251" i="1"/>
  <c r="Z187" i="1"/>
  <c r="Z123" i="1"/>
  <c r="Z59" i="1"/>
  <c r="AA501" i="1"/>
  <c r="AA253" i="1"/>
  <c r="AA245" i="1"/>
  <c r="AA237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Z499" i="1"/>
  <c r="Z243" i="1"/>
  <c r="Z179" i="1"/>
  <c r="Z115" i="1"/>
  <c r="Z51" i="1"/>
  <c r="Z415" i="1"/>
  <c r="Z407" i="1"/>
  <c r="Z399" i="1"/>
  <c r="Z391" i="1"/>
  <c r="Z383" i="1"/>
  <c r="Z375" i="1"/>
  <c r="Z367" i="1"/>
  <c r="Z359" i="1"/>
  <c r="Z351" i="1"/>
  <c r="Z343" i="1"/>
  <c r="Z3" i="1"/>
  <c r="Q113" i="1"/>
  <c r="N156" i="1"/>
  <c r="Q390" i="1"/>
  <c r="M110" i="1"/>
  <c r="T165" i="1"/>
  <c r="T462" i="1"/>
  <c r="S344" i="1"/>
  <c r="T94" i="1"/>
  <c r="O249" i="1"/>
  <c r="P249" i="1" s="1"/>
  <c r="AW249" i="1" s="1"/>
  <c r="AX249" i="1" s="1"/>
  <c r="S313" i="1"/>
  <c r="T207" i="1"/>
  <c r="N309" i="1"/>
  <c r="Q238" i="1"/>
  <c r="Q43" i="1"/>
  <c r="Q27" i="1"/>
  <c r="T453" i="1"/>
  <c r="T264" i="1"/>
  <c r="M102" i="1"/>
  <c r="T433" i="1"/>
  <c r="O264" i="1"/>
  <c r="P264" i="1" s="1"/>
  <c r="AW264" i="1" s="1"/>
  <c r="AX264" i="1" s="1"/>
  <c r="N426" i="1"/>
  <c r="T85" i="1"/>
  <c r="S374" i="1"/>
  <c r="Q391" i="1"/>
  <c r="Q471" i="1"/>
  <c r="S341" i="1"/>
  <c r="M312" i="1"/>
  <c r="Q165" i="1"/>
  <c r="S103" i="1"/>
  <c r="N72" i="1"/>
  <c r="Q20" i="1"/>
  <c r="Q16" i="1"/>
  <c r="Q502" i="1"/>
  <c r="Q499" i="1"/>
  <c r="T487" i="1"/>
  <c r="Q439" i="1"/>
  <c r="M341" i="1"/>
  <c r="N239" i="1"/>
  <c r="N155" i="1"/>
  <c r="Q85" i="1"/>
  <c r="T69" i="1"/>
  <c r="T413" i="1"/>
  <c r="T302" i="1"/>
  <c r="N189" i="1"/>
  <c r="S471" i="1"/>
  <c r="O397" i="1"/>
  <c r="P397" i="1" s="1"/>
  <c r="AW397" i="1" s="1"/>
  <c r="AX397" i="1" s="1"/>
  <c r="N331" i="1"/>
  <c r="S302" i="1"/>
  <c r="M235" i="1"/>
  <c r="M178" i="1"/>
  <c r="S43" i="1"/>
  <c r="O390" i="1"/>
  <c r="P390" i="1" s="1"/>
  <c r="AW390" i="1" s="1"/>
  <c r="AX390" i="1" s="1"/>
  <c r="N290" i="1"/>
  <c r="Q183" i="1"/>
  <c r="N168" i="1"/>
  <c r="S123" i="1"/>
  <c r="S91" i="1"/>
  <c r="S27" i="1"/>
  <c r="T20" i="1"/>
  <c r="S449" i="1"/>
  <c r="Q418" i="1"/>
  <c r="O365" i="1"/>
  <c r="P365" i="1" s="1"/>
  <c r="AW365" i="1" s="1"/>
  <c r="AX365" i="1" s="1"/>
  <c r="T473" i="1"/>
  <c r="Q460" i="1"/>
  <c r="M448" i="1"/>
  <c r="Q395" i="1"/>
  <c r="T383" i="1"/>
  <c r="M353" i="1"/>
  <c r="Q338" i="1"/>
  <c r="S251" i="1"/>
  <c r="S236" i="1"/>
  <c r="N191" i="1"/>
  <c r="O165" i="1"/>
  <c r="N150" i="1"/>
  <c r="T128" i="1"/>
  <c r="M98" i="1"/>
  <c r="S81" i="1"/>
  <c r="S37" i="1"/>
  <c r="N498" i="1"/>
  <c r="T426" i="1"/>
  <c r="M404" i="1"/>
  <c r="N382" i="1"/>
  <c r="T344" i="1"/>
  <c r="T292" i="1"/>
  <c r="Q256" i="1"/>
  <c r="M251" i="1"/>
  <c r="O236" i="1"/>
  <c r="P236" i="1" s="1"/>
  <c r="AW236" i="1" s="1"/>
  <c r="AX236" i="1" s="1"/>
  <c r="N219" i="1"/>
  <c r="T147" i="1"/>
  <c r="S77" i="1"/>
  <c r="Q49" i="1"/>
  <c r="Q47" i="1"/>
  <c r="T445" i="1"/>
  <c r="T403" i="1"/>
  <c r="N160" i="1"/>
  <c r="S147" i="1"/>
  <c r="S34" i="1"/>
  <c r="T493" i="1"/>
  <c r="T468" i="1"/>
  <c r="N439" i="1"/>
  <c r="Q407" i="1"/>
  <c r="N402" i="1"/>
  <c r="M344" i="1"/>
  <c r="O310" i="1"/>
  <c r="P310" i="1" s="1"/>
  <c r="AW310" i="1" s="1"/>
  <c r="AX310" i="1" s="1"/>
  <c r="M286" i="1"/>
  <c r="N143" i="1"/>
  <c r="S493" i="1"/>
  <c r="S437" i="1"/>
  <c r="T419" i="1"/>
  <c r="O375" i="1"/>
  <c r="P375" i="1" s="1"/>
  <c r="AW375" i="1" s="1"/>
  <c r="AX375" i="1" s="1"/>
  <c r="S326" i="1"/>
  <c r="O201" i="1"/>
  <c r="P201" i="1" s="1"/>
  <c r="AW201" i="1" s="1"/>
  <c r="AX201" i="1" s="1"/>
  <c r="S87" i="1"/>
  <c r="S68" i="1"/>
  <c r="Q442" i="1"/>
  <c r="M319" i="1"/>
  <c r="S305" i="1"/>
  <c r="Q289" i="1"/>
  <c r="S271" i="1"/>
  <c r="N225" i="1"/>
  <c r="Q199" i="1"/>
  <c r="M172" i="1"/>
  <c r="S142" i="1"/>
  <c r="O55" i="1"/>
  <c r="P55" i="1" s="1"/>
  <c r="AW55" i="1" s="1"/>
  <c r="AX55" i="1" s="1"/>
  <c r="Q33" i="1"/>
  <c r="T21" i="1"/>
  <c r="O490" i="1"/>
  <c r="P490" i="1" s="1"/>
  <c r="AW490" i="1" s="1"/>
  <c r="AX490" i="1" s="1"/>
  <c r="Q478" i="1"/>
  <c r="S454" i="1"/>
  <c r="N440" i="1"/>
  <c r="S385" i="1"/>
  <c r="T24" i="1"/>
  <c r="N476" i="1"/>
  <c r="N468" i="1"/>
  <c r="Q462" i="1"/>
  <c r="Q449" i="1"/>
  <c r="N384" i="1"/>
  <c r="Q251" i="1"/>
  <c r="Q128" i="1"/>
  <c r="Q67" i="1"/>
  <c r="Q65" i="1"/>
  <c r="T51" i="1"/>
  <c r="T284" i="1"/>
  <c r="T258" i="1"/>
  <c r="T245" i="1"/>
  <c r="Q240" i="1"/>
  <c r="Q233" i="1"/>
  <c r="S230" i="1"/>
  <c r="Q196" i="1"/>
  <c r="Q185" i="1"/>
  <c r="T174" i="1"/>
  <c r="Q158" i="1"/>
  <c r="S132" i="1"/>
  <c r="Q56" i="1"/>
  <c r="S51" i="1"/>
  <c r="S473" i="1"/>
  <c r="T463" i="1"/>
  <c r="Q447" i="1"/>
  <c r="S445" i="1"/>
  <c r="O433" i="1"/>
  <c r="P433" i="1" s="1"/>
  <c r="AW433" i="1" s="1"/>
  <c r="AX433" i="1" s="1"/>
  <c r="M412" i="1"/>
  <c r="N394" i="1"/>
  <c r="N369" i="1"/>
  <c r="S292" i="1"/>
  <c r="O284" i="1"/>
  <c r="P284" i="1" s="1"/>
  <c r="AW284" i="1" s="1"/>
  <c r="AX284" i="1" s="1"/>
  <c r="S245" i="1"/>
  <c r="Q230" i="1"/>
  <c r="Q221" i="1"/>
  <c r="O215" i="1"/>
  <c r="P215" i="1" s="1"/>
  <c r="AW215" i="1" s="1"/>
  <c r="AX215" i="1" s="1"/>
  <c r="Q207" i="1"/>
  <c r="T199" i="1"/>
  <c r="Q174" i="1"/>
  <c r="S162" i="1"/>
  <c r="S152" i="1"/>
  <c r="Q150" i="1"/>
  <c r="O132" i="1"/>
  <c r="P132" i="1" s="1"/>
  <c r="AW132" i="1" s="1"/>
  <c r="AX132" i="1" s="1"/>
  <c r="N96" i="1"/>
  <c r="Q90" i="1"/>
  <c r="Q88" i="1"/>
  <c r="Q81" i="1"/>
  <c r="Q54" i="1"/>
  <c r="Q53" i="1"/>
  <c r="Q37" i="1"/>
  <c r="Q24" i="1"/>
  <c r="T449" i="1"/>
  <c r="T437" i="1"/>
  <c r="M432" i="1"/>
  <c r="Q423" i="1"/>
  <c r="T421" i="1"/>
  <c r="Q403" i="1"/>
  <c r="M401" i="1"/>
  <c r="N392" i="1"/>
  <c r="Q353" i="1"/>
  <c r="T326" i="1"/>
  <c r="Q309" i="1"/>
  <c r="Q292" i="1"/>
  <c r="N278" i="1"/>
  <c r="M270" i="1"/>
  <c r="N253" i="1"/>
  <c r="N227" i="1"/>
  <c r="T214" i="1"/>
  <c r="S199" i="1"/>
  <c r="O189" i="1"/>
  <c r="P189" i="1" s="1"/>
  <c r="AW189" i="1" s="1"/>
  <c r="AX189" i="1" s="1"/>
  <c r="Q177" i="1"/>
  <c r="Q77" i="1"/>
  <c r="O27" i="1"/>
  <c r="P27" i="1" s="1"/>
  <c r="AW27" i="1" s="1"/>
  <c r="AX27" i="1" s="1"/>
  <c r="Q21" i="1"/>
  <c r="O16" i="1"/>
  <c r="P16" i="1" s="1"/>
  <c r="AW16" i="1" s="1"/>
  <c r="AX16" i="1" s="1"/>
  <c r="T430" i="1"/>
  <c r="N484" i="1"/>
  <c r="O462" i="1"/>
  <c r="P462" i="1" s="1"/>
  <c r="AW462" i="1" s="1"/>
  <c r="AX462" i="1" s="1"/>
  <c r="O430" i="1"/>
  <c r="P430" i="1" s="1"/>
  <c r="AW430" i="1" s="1"/>
  <c r="AX430" i="1" s="1"/>
  <c r="T418" i="1"/>
  <c r="O410" i="1"/>
  <c r="P410" i="1" s="1"/>
  <c r="AW410" i="1" s="1"/>
  <c r="AX410" i="1" s="1"/>
  <c r="S357" i="1"/>
  <c r="S334" i="1"/>
  <c r="O299" i="1"/>
  <c r="P299" i="1" s="1"/>
  <c r="AW299" i="1" s="1"/>
  <c r="AX299" i="1" s="1"/>
  <c r="T287" i="1"/>
  <c r="Q280" i="1"/>
  <c r="S276" i="1"/>
  <c r="N266" i="1"/>
  <c r="Q242" i="1"/>
  <c r="T240" i="1"/>
  <c r="T209" i="1"/>
  <c r="O187" i="1"/>
  <c r="P187" i="1" s="1"/>
  <c r="AW187" i="1" s="1"/>
  <c r="AX187" i="1" s="1"/>
  <c r="S170" i="1"/>
  <c r="S159" i="1"/>
  <c r="Q152" i="1"/>
  <c r="T150" i="1"/>
  <c r="T138" i="1"/>
  <c r="O128" i="1"/>
  <c r="P128" i="1" s="1"/>
  <c r="AW128" i="1" s="1"/>
  <c r="AX128" i="1" s="1"/>
  <c r="N104" i="1"/>
  <c r="O67" i="1"/>
  <c r="Q51" i="1"/>
  <c r="N42" i="1"/>
  <c r="S25" i="1"/>
  <c r="S491" i="1"/>
  <c r="T480" i="1"/>
  <c r="T469" i="1"/>
  <c r="S460" i="1"/>
  <c r="Q445" i="1"/>
  <c r="N436" i="1"/>
  <c r="O418" i="1"/>
  <c r="P418" i="1" s="1"/>
  <c r="AW418" i="1" s="1"/>
  <c r="AX418" i="1" s="1"/>
  <c r="M389" i="1"/>
  <c r="Q360" i="1"/>
  <c r="M356" i="1"/>
  <c r="M332" i="1"/>
  <c r="M325" i="1"/>
  <c r="T310" i="1"/>
  <c r="M298" i="1"/>
  <c r="S287" i="1"/>
  <c r="S274" i="1"/>
  <c r="Q253" i="1"/>
  <c r="M250" i="1"/>
  <c r="O240" i="1"/>
  <c r="P240" i="1" s="1"/>
  <c r="AW240" i="1" s="1"/>
  <c r="AX240" i="1" s="1"/>
  <c r="S233" i="1"/>
  <c r="Q213" i="1"/>
  <c r="Q212" i="1"/>
  <c r="S209" i="1"/>
  <c r="N196" i="1"/>
  <c r="S185" i="1"/>
  <c r="O170" i="1"/>
  <c r="P170" i="1" s="1"/>
  <c r="AW170" i="1" s="1"/>
  <c r="AX170" i="1" s="1"/>
  <c r="O150" i="1"/>
  <c r="P150" i="1" s="1"/>
  <c r="AW150" i="1" s="1"/>
  <c r="AX150" i="1" s="1"/>
  <c r="O138" i="1"/>
  <c r="P138" i="1" s="1"/>
  <c r="AW138" i="1" s="1"/>
  <c r="AX138" i="1" s="1"/>
  <c r="M126" i="1"/>
  <c r="T91" i="1"/>
  <c r="O39" i="1"/>
  <c r="P39" i="1" s="1"/>
  <c r="AW39" i="1" s="1"/>
  <c r="AX39" i="1" s="1"/>
  <c r="M502" i="1"/>
  <c r="Q475" i="1"/>
  <c r="Q456" i="1"/>
  <c r="Q455" i="1"/>
  <c r="S453" i="1"/>
  <c r="Q441" i="1"/>
  <c r="Q434" i="1"/>
  <c r="O426" i="1"/>
  <c r="P426" i="1" s="1"/>
  <c r="AW426" i="1" s="1"/>
  <c r="AX426" i="1" s="1"/>
  <c r="Q422" i="1"/>
  <c r="T414" i="1"/>
  <c r="Q387" i="1"/>
  <c r="Q315" i="1"/>
  <c r="Q293" i="1"/>
  <c r="Q288" i="1"/>
  <c r="Q260" i="1"/>
  <c r="Q248" i="1"/>
  <c r="Q171" i="1"/>
  <c r="N115" i="1"/>
  <c r="Q100" i="1"/>
  <c r="S83" i="1"/>
  <c r="Q71" i="1"/>
  <c r="Q63" i="1"/>
  <c r="T41" i="1"/>
  <c r="S33" i="1"/>
  <c r="N26" i="1"/>
  <c r="T502" i="1"/>
  <c r="Q481" i="1"/>
  <c r="Q463" i="1"/>
  <c r="O414" i="1"/>
  <c r="P414" i="1" s="1"/>
  <c r="AW414" i="1" s="1"/>
  <c r="AX414" i="1" s="1"/>
  <c r="S366" i="1"/>
  <c r="Q276" i="1"/>
  <c r="S265" i="1"/>
  <c r="Q228" i="1"/>
  <c r="Q198" i="1"/>
  <c r="Q190" i="1"/>
  <c r="T188" i="1"/>
  <c r="Q184" i="1"/>
  <c r="Q176" i="1"/>
  <c r="Q157" i="1"/>
  <c r="O149" i="1"/>
  <c r="P149" i="1" s="1"/>
  <c r="AW149" i="1" s="1"/>
  <c r="AX149" i="1" s="1"/>
  <c r="Q493" i="1"/>
  <c r="M491" i="1"/>
  <c r="Q433" i="1"/>
  <c r="Q421" i="1"/>
  <c r="Q420" i="1"/>
  <c r="Q399" i="1"/>
  <c r="N398" i="1"/>
  <c r="Q341" i="1"/>
  <c r="Q339" i="1"/>
  <c r="Q334" i="1"/>
  <c r="Q333" i="1"/>
  <c r="S317" i="1"/>
  <c r="Q305" i="1"/>
  <c r="Q297" i="1"/>
  <c r="T295" i="1"/>
  <c r="M256" i="1"/>
  <c r="Q226" i="1"/>
  <c r="Q219" i="1"/>
  <c r="Q217" i="1"/>
  <c r="N215" i="1"/>
  <c r="M209" i="1"/>
  <c r="Q180" i="1"/>
  <c r="T177" i="1"/>
  <c r="Q132" i="1"/>
  <c r="S129" i="1"/>
  <c r="N121" i="1"/>
  <c r="Q116" i="1"/>
  <c r="S111" i="1"/>
  <c r="T73" i="1"/>
  <c r="S67" i="1"/>
  <c r="T56" i="1"/>
  <c r="S47" i="1"/>
  <c r="M30" i="1"/>
  <c r="O20" i="1"/>
  <c r="P20" i="1" s="1"/>
  <c r="AW20" i="1" s="1"/>
  <c r="AX20" i="1" s="1"/>
  <c r="Q14" i="1"/>
  <c r="T441" i="1"/>
  <c r="T429" i="1"/>
  <c r="S417" i="1"/>
  <c r="T407" i="1"/>
  <c r="S361" i="1"/>
  <c r="O317" i="1"/>
  <c r="P317" i="1" s="1"/>
  <c r="AW317" i="1" s="1"/>
  <c r="AX317" i="1" s="1"/>
  <c r="S295" i="1"/>
  <c r="T267" i="1"/>
  <c r="T242" i="1"/>
  <c r="S177" i="1"/>
  <c r="T496" i="1"/>
  <c r="T475" i="1"/>
  <c r="Q468" i="1"/>
  <c r="T464" i="1"/>
  <c r="T457" i="1"/>
  <c r="Q453" i="1"/>
  <c r="T447" i="1"/>
  <c r="S434" i="1"/>
  <c r="O429" i="1"/>
  <c r="P429" i="1" s="1"/>
  <c r="AW429" i="1" s="1"/>
  <c r="AX429" i="1" s="1"/>
  <c r="Q426" i="1"/>
  <c r="S422" i="1"/>
  <c r="O417" i="1"/>
  <c r="P417" i="1" s="1"/>
  <c r="AW417" i="1" s="1"/>
  <c r="AX417" i="1" s="1"/>
  <c r="S407" i="1"/>
  <c r="O361" i="1"/>
  <c r="P361" i="1" s="1"/>
  <c r="AW361" i="1" s="1"/>
  <c r="AX361" i="1" s="1"/>
  <c r="S349" i="1"/>
  <c r="N337" i="1"/>
  <c r="M317" i="1"/>
  <c r="T299" i="1"/>
  <c r="S289" i="1"/>
  <c r="Q275" i="1"/>
  <c r="S267" i="1"/>
  <c r="O263" i="1"/>
  <c r="P263" i="1" s="1"/>
  <c r="AW263" i="1" s="1"/>
  <c r="AX263" i="1" s="1"/>
  <c r="T252" i="1"/>
  <c r="O248" i="1"/>
  <c r="P248" i="1" s="1"/>
  <c r="AW248" i="1" s="1"/>
  <c r="AX248" i="1" s="1"/>
  <c r="Q245" i="1"/>
  <c r="T238" i="1"/>
  <c r="T232" i="1"/>
  <c r="T229" i="1"/>
  <c r="S212" i="1"/>
  <c r="O207" i="1"/>
  <c r="P207" i="1" s="1"/>
  <c r="AW207" i="1" s="1"/>
  <c r="AX207" i="1" s="1"/>
  <c r="T198" i="1"/>
  <c r="N164" i="1"/>
  <c r="O158" i="1"/>
  <c r="P158" i="1" s="1"/>
  <c r="AW158" i="1" s="1"/>
  <c r="AX158" i="1" s="1"/>
  <c r="Q149" i="1"/>
  <c r="Q138" i="1"/>
  <c r="Q122" i="1"/>
  <c r="S120" i="1"/>
  <c r="Q83" i="1"/>
  <c r="N79" i="1"/>
  <c r="T71" i="1"/>
  <c r="T63" i="1"/>
  <c r="O47" i="1"/>
  <c r="P47" i="1" s="1"/>
  <c r="AW47" i="1" s="1"/>
  <c r="AX47" i="1" s="1"/>
  <c r="O36" i="1"/>
  <c r="P36" i="1" s="1"/>
  <c r="AW36" i="1" s="1"/>
  <c r="AX36" i="1" s="1"/>
  <c r="T28" i="1"/>
  <c r="Q25" i="1"/>
  <c r="M23" i="1"/>
  <c r="N18" i="1"/>
  <c r="S501" i="1"/>
  <c r="Q494" i="1"/>
  <c r="T488" i="1"/>
  <c r="N483" i="1"/>
  <c r="S475" i="1"/>
  <c r="M464" i="1"/>
  <c r="O457" i="1"/>
  <c r="P457" i="1" s="1"/>
  <c r="AW457" i="1" s="1"/>
  <c r="AX457" i="1" s="1"/>
  <c r="S450" i="1"/>
  <c r="O441" i="1"/>
  <c r="P441" i="1" s="1"/>
  <c r="AW441" i="1" s="1"/>
  <c r="AX441" i="1" s="1"/>
  <c r="O434" i="1"/>
  <c r="P434" i="1" s="1"/>
  <c r="AW434" i="1" s="1"/>
  <c r="AX434" i="1" s="1"/>
  <c r="N422" i="1"/>
  <c r="N388" i="1"/>
  <c r="M361" i="1"/>
  <c r="M349" i="1"/>
  <c r="Q343" i="1"/>
  <c r="S342" i="1"/>
  <c r="S327" i="1"/>
  <c r="Q326" i="1"/>
  <c r="N323" i="1"/>
  <c r="S315" i="1"/>
  <c r="Q310" i="1"/>
  <c r="M308" i="1"/>
  <c r="Q302" i="1"/>
  <c r="N260" i="1"/>
  <c r="Q255" i="1"/>
  <c r="Q254" i="1"/>
  <c r="O252" i="1"/>
  <c r="P252" i="1" s="1"/>
  <c r="AW252" i="1" s="1"/>
  <c r="AX252" i="1" s="1"/>
  <c r="M248" i="1"/>
  <c r="S237" i="1"/>
  <c r="O232" i="1"/>
  <c r="P232" i="1" s="1"/>
  <c r="AW232" i="1" s="1"/>
  <c r="AX232" i="1" s="1"/>
  <c r="S228" i="1"/>
  <c r="T219" i="1"/>
  <c r="T211" i="1"/>
  <c r="Q209" i="1"/>
  <c r="N203" i="1"/>
  <c r="O198" i="1"/>
  <c r="P198" i="1" s="1"/>
  <c r="AW198" i="1" s="1"/>
  <c r="AX198" i="1" s="1"/>
  <c r="Q187" i="1"/>
  <c r="N184" i="1"/>
  <c r="N176" i="1"/>
  <c r="S171" i="1"/>
  <c r="Q129" i="1"/>
  <c r="Q121" i="1"/>
  <c r="M120" i="1"/>
  <c r="T108" i="1"/>
  <c r="N86" i="1"/>
  <c r="O71" i="1"/>
  <c r="P71" i="1" s="1"/>
  <c r="AW71" i="1" s="1"/>
  <c r="AX71" i="1" s="1"/>
  <c r="N63" i="1"/>
  <c r="S44" i="1"/>
  <c r="N22" i="1"/>
  <c r="N482" i="1"/>
  <c r="Q411" i="1"/>
  <c r="N406" i="1"/>
  <c r="M327" i="1"/>
  <c r="M307" i="1"/>
  <c r="N272" i="1"/>
  <c r="M259" i="1"/>
  <c r="O228" i="1"/>
  <c r="P228" i="1" s="1"/>
  <c r="AW228" i="1" s="1"/>
  <c r="AX228" i="1" s="1"/>
  <c r="S219" i="1"/>
  <c r="S211" i="1"/>
  <c r="S202" i="1"/>
  <c r="M198" i="1"/>
  <c r="T190" i="1"/>
  <c r="S163" i="1"/>
  <c r="S157" i="1"/>
  <c r="M500" i="1"/>
  <c r="Q492" i="1"/>
  <c r="T489" i="1"/>
  <c r="Q487" i="1"/>
  <c r="N485" i="1"/>
  <c r="T481" i="1"/>
  <c r="O480" i="1"/>
  <c r="P480" i="1" s="1"/>
  <c r="AW480" i="1" s="1"/>
  <c r="AX480" i="1" s="1"/>
  <c r="Q473" i="1"/>
  <c r="T471" i="1"/>
  <c r="T455" i="1"/>
  <c r="Q450" i="1"/>
  <c r="T446" i="1"/>
  <c r="T438" i="1"/>
  <c r="N428" i="1"/>
  <c r="O425" i="1"/>
  <c r="P425" i="1" s="1"/>
  <c r="AW425" i="1" s="1"/>
  <c r="AX425" i="1" s="1"/>
  <c r="T406" i="1"/>
  <c r="T402" i="1"/>
  <c r="T397" i="1"/>
  <c r="S394" i="1"/>
  <c r="T390" i="1"/>
  <c r="M381" i="1"/>
  <c r="M376" i="1"/>
  <c r="Q374" i="1"/>
  <c r="N371" i="1"/>
  <c r="M367" i="1"/>
  <c r="Q365" i="1"/>
  <c r="M363" i="1"/>
  <c r="M359" i="1"/>
  <c r="M355" i="1"/>
  <c r="M352" i="1"/>
  <c r="M348" i="1"/>
  <c r="M345" i="1"/>
  <c r="S340" i="1"/>
  <c r="M329" i="1"/>
  <c r="S322" i="1"/>
  <c r="N315" i="1"/>
  <c r="Q313" i="1"/>
  <c r="Q311" i="1"/>
  <c r="O260" i="1"/>
  <c r="P260" i="1" s="1"/>
  <c r="AW260" i="1" s="1"/>
  <c r="AX260" i="1" s="1"/>
  <c r="S260" i="1"/>
  <c r="T260" i="1"/>
  <c r="O118" i="1"/>
  <c r="P118" i="1" s="1"/>
  <c r="AW118" i="1" s="1"/>
  <c r="AX118" i="1" s="1"/>
  <c r="Q118" i="1"/>
  <c r="O78" i="1"/>
  <c r="P78" i="1" s="1"/>
  <c r="AW78" i="1" s="1"/>
  <c r="AX78" i="1" s="1"/>
  <c r="T78" i="1"/>
  <c r="O59" i="1"/>
  <c r="P59" i="1" s="1"/>
  <c r="AW59" i="1" s="1"/>
  <c r="AX59" i="1" s="1"/>
  <c r="S59" i="1"/>
  <c r="T59" i="1"/>
  <c r="O17" i="1"/>
  <c r="P17" i="1" s="1"/>
  <c r="AW17" i="1" s="1"/>
  <c r="AX17" i="1" s="1"/>
  <c r="Q17" i="1"/>
  <c r="S17" i="1"/>
  <c r="T17" i="1"/>
  <c r="T494" i="1"/>
  <c r="N493" i="1"/>
  <c r="S481" i="1"/>
  <c r="N475" i="1"/>
  <c r="N467" i="1"/>
  <c r="N460" i="1"/>
  <c r="S446" i="1"/>
  <c r="S442" i="1"/>
  <c r="S438" i="1"/>
  <c r="M424" i="1"/>
  <c r="M417" i="1"/>
  <c r="O406" i="1"/>
  <c r="P406" i="1" s="1"/>
  <c r="AW406" i="1" s="1"/>
  <c r="AX406" i="1" s="1"/>
  <c r="S402" i="1"/>
  <c r="O394" i="1"/>
  <c r="P394" i="1" s="1"/>
  <c r="AW394" i="1" s="1"/>
  <c r="AX394" i="1" s="1"/>
  <c r="T386" i="1"/>
  <c r="T342" i="1"/>
  <c r="M340" i="1"/>
  <c r="M333" i="1"/>
  <c r="S321" i="1"/>
  <c r="O297" i="1"/>
  <c r="P297" i="1" s="1"/>
  <c r="AW297" i="1" s="1"/>
  <c r="AX297" i="1" s="1"/>
  <c r="S297" i="1"/>
  <c r="T139" i="1"/>
  <c r="Q139" i="1"/>
  <c r="S139" i="1"/>
  <c r="T22" i="1"/>
  <c r="S22" i="1"/>
  <c r="S494" i="1"/>
  <c r="S465" i="1"/>
  <c r="T423" i="1"/>
  <c r="N351" i="1"/>
  <c r="N347" i="1"/>
  <c r="N335" i="1"/>
  <c r="O321" i="1"/>
  <c r="P321" i="1" s="1"/>
  <c r="AW321" i="1" s="1"/>
  <c r="AX321" i="1" s="1"/>
  <c r="T303" i="1"/>
  <c r="S303" i="1"/>
  <c r="O161" i="1"/>
  <c r="P161" i="1" s="1"/>
  <c r="AW161" i="1" s="1"/>
  <c r="AX161" i="1" s="1"/>
  <c r="S161" i="1"/>
  <c r="T161" i="1"/>
  <c r="N114" i="1"/>
  <c r="M114" i="1"/>
  <c r="T98" i="1"/>
  <c r="O98" i="1"/>
  <c r="P98" i="1" s="1"/>
  <c r="AW98" i="1" s="1"/>
  <c r="AX98" i="1" s="1"/>
  <c r="S98" i="1"/>
  <c r="M90" i="1"/>
  <c r="N90" i="1"/>
  <c r="T484" i="1"/>
  <c r="O492" i="1"/>
  <c r="P492" i="1" s="1"/>
  <c r="AW492" i="1" s="1"/>
  <c r="AX492" i="1" s="1"/>
  <c r="Q485" i="1"/>
  <c r="S484" i="1"/>
  <c r="S478" i="1"/>
  <c r="S474" i="1"/>
  <c r="T458" i="1"/>
  <c r="O454" i="1"/>
  <c r="P454" i="1" s="1"/>
  <c r="AW454" i="1" s="1"/>
  <c r="AX454" i="1" s="1"/>
  <c r="Q452" i="1"/>
  <c r="O442" i="1"/>
  <c r="P442" i="1" s="1"/>
  <c r="AW442" i="1" s="1"/>
  <c r="AX442" i="1" s="1"/>
  <c r="N431" i="1"/>
  <c r="S419" i="1"/>
  <c r="O413" i="1"/>
  <c r="P413" i="1" s="1"/>
  <c r="AW413" i="1" s="1"/>
  <c r="AX413" i="1" s="1"/>
  <c r="S405" i="1"/>
  <c r="T395" i="1"/>
  <c r="S389" i="1"/>
  <c r="O386" i="1"/>
  <c r="P386" i="1" s="1"/>
  <c r="AW386" i="1" s="1"/>
  <c r="AX386" i="1" s="1"/>
  <c r="S383" i="1"/>
  <c r="T380" i="1"/>
  <c r="S375" i="1"/>
  <c r="S370" i="1"/>
  <c r="Q367" i="1"/>
  <c r="T366" i="1"/>
  <c r="Q363" i="1"/>
  <c r="Q361" i="1"/>
  <c r="Q359" i="1"/>
  <c r="M357" i="1"/>
  <c r="Q322" i="1"/>
  <c r="M320" i="1"/>
  <c r="Q303" i="1"/>
  <c r="N148" i="1"/>
  <c r="M148" i="1"/>
  <c r="N123" i="1"/>
  <c r="M123" i="1"/>
  <c r="T26" i="1"/>
  <c r="S26" i="1"/>
  <c r="S257" i="1"/>
  <c r="O257" i="1"/>
  <c r="T257" i="1"/>
  <c r="O244" i="1"/>
  <c r="S244" i="1"/>
  <c r="T244" i="1"/>
  <c r="N223" i="1"/>
  <c r="M223" i="1"/>
  <c r="M186" i="1"/>
  <c r="N186" i="1"/>
  <c r="O173" i="1"/>
  <c r="P173" i="1" s="1"/>
  <c r="AW173" i="1" s="1"/>
  <c r="AX173" i="1" s="1"/>
  <c r="S173" i="1"/>
  <c r="T173" i="1"/>
  <c r="M477" i="1"/>
  <c r="Q465" i="1"/>
  <c r="Q446" i="1"/>
  <c r="Q438" i="1"/>
  <c r="T352" i="1"/>
  <c r="O300" i="1"/>
  <c r="P300" i="1" s="1"/>
  <c r="AW300" i="1" s="1"/>
  <c r="AX300" i="1" s="1"/>
  <c r="S300" i="1"/>
  <c r="T300" i="1"/>
  <c r="O234" i="1"/>
  <c r="P234" i="1" s="1"/>
  <c r="AW234" i="1" s="1"/>
  <c r="AX234" i="1" s="1"/>
  <c r="T234" i="1"/>
  <c r="T135" i="1"/>
  <c r="O135" i="1"/>
  <c r="P135" i="1" s="1"/>
  <c r="AW135" i="1" s="1"/>
  <c r="AX135" i="1" s="1"/>
  <c r="S93" i="1"/>
  <c r="O93" i="1"/>
  <c r="P93" i="1" s="1"/>
  <c r="AW93" i="1" s="1"/>
  <c r="AX93" i="1" s="1"/>
  <c r="T93" i="1"/>
  <c r="O82" i="1"/>
  <c r="P82" i="1" s="1"/>
  <c r="AW82" i="1" s="1"/>
  <c r="AX82" i="1" s="1"/>
  <c r="T82" i="1"/>
  <c r="T19" i="1"/>
  <c r="S19" i="1"/>
  <c r="Q474" i="1"/>
  <c r="Q454" i="1"/>
  <c r="Q419" i="1"/>
  <c r="Q413" i="1"/>
  <c r="Q386" i="1"/>
  <c r="Q357" i="1"/>
  <c r="S352" i="1"/>
  <c r="Q345" i="1"/>
  <c r="Q342" i="1"/>
  <c r="O341" i="1"/>
  <c r="Q335" i="1"/>
  <c r="Q300" i="1"/>
  <c r="S283" i="1"/>
  <c r="T283" i="1"/>
  <c r="O283" i="1"/>
  <c r="M261" i="1"/>
  <c r="N261" i="1"/>
  <c r="O146" i="1"/>
  <c r="P146" i="1" s="1"/>
  <c r="AW146" i="1" s="1"/>
  <c r="AX146" i="1" s="1"/>
  <c r="S146" i="1"/>
  <c r="T146" i="1"/>
  <c r="Q110" i="1"/>
  <c r="S110" i="1"/>
  <c r="N46" i="1"/>
  <c r="M46" i="1"/>
  <c r="O29" i="1"/>
  <c r="P29" i="1" s="1"/>
  <c r="AW29" i="1" s="1"/>
  <c r="AX29" i="1" s="1"/>
  <c r="Q29" i="1"/>
  <c r="T29" i="1"/>
  <c r="Q497" i="1"/>
  <c r="Q484" i="1"/>
  <c r="T452" i="1"/>
  <c r="Q408" i="1"/>
  <c r="S403" i="1"/>
  <c r="Q402" i="1"/>
  <c r="Q389" i="1"/>
  <c r="Q375" i="1"/>
  <c r="Q366" i="1"/>
  <c r="Q327" i="1"/>
  <c r="Q317" i="1"/>
  <c r="M241" i="1"/>
  <c r="N241" i="1"/>
  <c r="O206" i="1"/>
  <c r="P206" i="1" s="1"/>
  <c r="AW206" i="1" s="1"/>
  <c r="AX206" i="1" s="1"/>
  <c r="T206" i="1"/>
  <c r="O143" i="1"/>
  <c r="P143" i="1" s="1"/>
  <c r="AW143" i="1" s="1"/>
  <c r="AX143" i="1" s="1"/>
  <c r="Q143" i="1"/>
  <c r="S143" i="1"/>
  <c r="T143" i="1"/>
  <c r="S101" i="1"/>
  <c r="O101" i="1"/>
  <c r="P101" i="1" s="1"/>
  <c r="AW101" i="1" s="1"/>
  <c r="AX101" i="1" s="1"/>
  <c r="N501" i="1"/>
  <c r="M501" i="1"/>
  <c r="Q299" i="1"/>
  <c r="Q295" i="1"/>
  <c r="Q287" i="1"/>
  <c r="T276" i="1"/>
  <c r="Q274" i="1"/>
  <c r="T273" i="1"/>
  <c r="T230" i="1"/>
  <c r="Q215" i="1"/>
  <c r="O183" i="1"/>
  <c r="P183" i="1" s="1"/>
  <c r="AW183" i="1" s="1"/>
  <c r="AX183" i="1" s="1"/>
  <c r="S158" i="1"/>
  <c r="T130" i="1"/>
  <c r="Q125" i="1"/>
  <c r="Q106" i="1"/>
  <c r="Q87" i="1"/>
  <c r="T81" i="1"/>
  <c r="T77" i="1"/>
  <c r="Q68" i="1"/>
  <c r="S63" i="1"/>
  <c r="S55" i="1"/>
  <c r="T49" i="1"/>
  <c r="S42" i="1"/>
  <c r="Q41" i="1"/>
  <c r="T36" i="1"/>
  <c r="T33" i="1"/>
  <c r="S16" i="1"/>
  <c r="S502" i="1"/>
  <c r="Q244" i="1"/>
  <c r="Q239" i="1"/>
  <c r="Q173" i="1"/>
  <c r="Q164" i="1"/>
  <c r="Q161" i="1"/>
  <c r="T153" i="1"/>
  <c r="Q146" i="1"/>
  <c r="S144" i="1"/>
  <c r="T141" i="1"/>
  <c r="N127" i="1"/>
  <c r="T117" i="1"/>
  <c r="N113" i="1"/>
  <c r="Q108" i="1"/>
  <c r="Q104" i="1"/>
  <c r="O103" i="1"/>
  <c r="P103" i="1" s="1"/>
  <c r="AW103" i="1" s="1"/>
  <c r="AX103" i="1" s="1"/>
  <c r="Q98" i="1"/>
  <c r="M84" i="1"/>
  <c r="Q82" i="1"/>
  <c r="Q78" i="1"/>
  <c r="N69" i="1"/>
  <c r="M62" i="1"/>
  <c r="Q59" i="1"/>
  <c r="N58" i="1"/>
  <c r="N55" i="1"/>
  <c r="Q52" i="1"/>
  <c r="T45" i="1"/>
  <c r="N39" i="1"/>
  <c r="S35" i="1"/>
  <c r="S28" i="1"/>
  <c r="S15" i="1"/>
  <c r="Q501" i="1"/>
  <c r="O305" i="1"/>
  <c r="P305" i="1" s="1"/>
  <c r="AW305" i="1" s="1"/>
  <c r="AX305" i="1" s="1"/>
  <c r="O288" i="1"/>
  <c r="P288" i="1" s="1"/>
  <c r="AW288" i="1" s="1"/>
  <c r="AX288" i="1" s="1"/>
  <c r="Q283" i="1"/>
  <c r="Q282" i="1"/>
  <c r="T271" i="1"/>
  <c r="S258" i="1"/>
  <c r="S255" i="1"/>
  <c r="T249" i="1"/>
  <c r="S242" i="1"/>
  <c r="N238" i="1"/>
  <c r="Q223" i="1"/>
  <c r="S221" i="1"/>
  <c r="N211" i="1"/>
  <c r="S201" i="1"/>
  <c r="Q192" i="1"/>
  <c r="N180" i="1"/>
  <c r="M169" i="1"/>
  <c r="N140" i="1"/>
  <c r="T120" i="1"/>
  <c r="N117" i="1"/>
  <c r="O108" i="1"/>
  <c r="T87" i="1"/>
  <c r="M80" i="1"/>
  <c r="N61" i="1"/>
  <c r="N54" i="1"/>
  <c r="M31" i="1"/>
  <c r="M299" i="1"/>
  <c r="N274" i="1"/>
  <c r="T254" i="1"/>
  <c r="T237" i="1"/>
  <c r="Q236" i="1"/>
  <c r="O229" i="1"/>
  <c r="T223" i="1"/>
  <c r="M221" i="1"/>
  <c r="T213" i="1"/>
  <c r="M210" i="1"/>
  <c r="N207" i="1"/>
  <c r="M193" i="1"/>
  <c r="Q189" i="1"/>
  <c r="T183" i="1"/>
  <c r="Q170" i="1"/>
  <c r="S149" i="1"/>
  <c r="Q141" i="1"/>
  <c r="T137" i="1"/>
  <c r="O111" i="1"/>
  <c r="P111" i="1" s="1"/>
  <c r="AW111" i="1" s="1"/>
  <c r="AX111" i="1" s="1"/>
  <c r="T106" i="1"/>
  <c r="Q103" i="1"/>
  <c r="Q94" i="1"/>
  <c r="Q76" i="1"/>
  <c r="N75" i="1"/>
  <c r="N68" i="1"/>
  <c r="Q58" i="1"/>
  <c r="Q55" i="1"/>
  <c r="O44" i="1"/>
  <c r="P44" i="1" s="1"/>
  <c r="AW44" i="1" s="1"/>
  <c r="AX44" i="1" s="1"/>
  <c r="S41" i="1"/>
  <c r="Q39" i="1"/>
  <c r="Q35" i="1"/>
  <c r="N34" i="1"/>
  <c r="Q28" i="1"/>
  <c r="S499" i="1"/>
  <c r="T261" i="1"/>
  <c r="S254" i="1"/>
  <c r="T248" i="1"/>
  <c r="S223" i="1"/>
  <c r="T189" i="1"/>
  <c r="S183" i="1"/>
  <c r="N151" i="1"/>
  <c r="M132" i="1"/>
  <c r="M119" i="1"/>
  <c r="O116" i="1"/>
  <c r="P116" i="1" s="1"/>
  <c r="AW116" i="1" s="1"/>
  <c r="AX116" i="1" s="1"/>
  <c r="T90" i="1"/>
  <c r="M50" i="1"/>
  <c r="N47" i="1"/>
  <c r="Q301" i="1"/>
  <c r="Q284" i="1"/>
  <c r="Q278" i="1"/>
  <c r="Q271" i="1"/>
  <c r="Q267" i="1"/>
  <c r="Q264" i="1"/>
  <c r="Q261" i="1"/>
  <c r="Q252" i="1"/>
  <c r="O251" i="1"/>
  <c r="Q249" i="1"/>
  <c r="S241" i="1"/>
  <c r="Q201" i="1"/>
  <c r="S192" i="1"/>
  <c r="Q186" i="1"/>
  <c r="S39" i="1"/>
  <c r="P497" i="1"/>
  <c r="AW497" i="1" s="1"/>
  <c r="AX497" i="1" s="1"/>
  <c r="T337" i="1"/>
  <c r="O337" i="1"/>
  <c r="P337" i="1" s="1"/>
  <c r="AW337" i="1" s="1"/>
  <c r="AX337" i="1" s="1"/>
  <c r="S337" i="1"/>
  <c r="T491" i="1"/>
  <c r="Q482" i="1"/>
  <c r="Q476" i="1"/>
  <c r="S469" i="1"/>
  <c r="Q467" i="1"/>
  <c r="T466" i="1"/>
  <c r="Q461" i="1"/>
  <c r="S458" i="1"/>
  <c r="N452" i="1"/>
  <c r="Q448" i="1"/>
  <c r="Q432" i="1"/>
  <c r="O415" i="1"/>
  <c r="P415" i="1" s="1"/>
  <c r="AW415" i="1" s="1"/>
  <c r="AX415" i="1" s="1"/>
  <c r="S415" i="1"/>
  <c r="N413" i="1"/>
  <c r="M413" i="1"/>
  <c r="M410" i="1"/>
  <c r="N410" i="1"/>
  <c r="N397" i="1"/>
  <c r="M397" i="1"/>
  <c r="O376" i="1"/>
  <c r="P376" i="1" s="1"/>
  <c r="AW376" i="1" s="1"/>
  <c r="AX376" i="1" s="1"/>
  <c r="S376" i="1"/>
  <c r="T376" i="1"/>
  <c r="O358" i="1"/>
  <c r="Q358" i="1"/>
  <c r="S358" i="1"/>
  <c r="T358" i="1"/>
  <c r="Q348" i="1"/>
  <c r="T348" i="1"/>
  <c r="T307" i="1"/>
  <c r="S307" i="1"/>
  <c r="T476" i="1"/>
  <c r="Q469" i="1"/>
  <c r="S466" i="1"/>
  <c r="Q458" i="1"/>
  <c r="O427" i="1"/>
  <c r="P427" i="1" s="1"/>
  <c r="AW427" i="1" s="1"/>
  <c r="AX427" i="1" s="1"/>
  <c r="S427" i="1"/>
  <c r="Q404" i="1"/>
  <c r="O399" i="1"/>
  <c r="P399" i="1" s="1"/>
  <c r="AW399" i="1" s="1"/>
  <c r="AX399" i="1" s="1"/>
  <c r="S399" i="1"/>
  <c r="T371" i="1"/>
  <c r="O371" i="1"/>
  <c r="P371" i="1" s="1"/>
  <c r="AW371" i="1" s="1"/>
  <c r="AX371" i="1" s="1"/>
  <c r="S371" i="1"/>
  <c r="T485" i="1"/>
  <c r="Q498" i="1"/>
  <c r="T497" i="1"/>
  <c r="S496" i="1"/>
  <c r="T492" i="1"/>
  <c r="Q490" i="1"/>
  <c r="S489" i="1"/>
  <c r="S487" i="1"/>
  <c r="S485" i="1"/>
  <c r="Q483" i="1"/>
  <c r="T482" i="1"/>
  <c r="T479" i="1"/>
  <c r="T477" i="1"/>
  <c r="Q477" i="1"/>
  <c r="S476" i="1"/>
  <c r="P471" i="1"/>
  <c r="AW471" i="1" s="1"/>
  <c r="AX471" i="1" s="1"/>
  <c r="T467" i="1"/>
  <c r="O465" i="1"/>
  <c r="Q464" i="1"/>
  <c r="O450" i="1"/>
  <c r="P450" i="1" s="1"/>
  <c r="AW450" i="1" s="1"/>
  <c r="AX450" i="1" s="1"/>
  <c r="N435" i="1"/>
  <c r="M430" i="1"/>
  <c r="N430" i="1"/>
  <c r="Q425" i="1"/>
  <c r="S497" i="1"/>
  <c r="S482" i="1"/>
  <c r="S477" i="1"/>
  <c r="N469" i="1"/>
  <c r="S467" i="1"/>
  <c r="N466" i="1"/>
  <c r="T461" i="1"/>
  <c r="T448" i="1"/>
  <c r="N444" i="1"/>
  <c r="M423" i="1"/>
  <c r="N423" i="1"/>
  <c r="S409" i="1"/>
  <c r="O409" i="1"/>
  <c r="P409" i="1" s="1"/>
  <c r="AW409" i="1" s="1"/>
  <c r="AX409" i="1" s="1"/>
  <c r="S398" i="1"/>
  <c r="S393" i="1"/>
  <c r="T393" i="1"/>
  <c r="O350" i="1"/>
  <c r="P350" i="1" s="1"/>
  <c r="AW350" i="1" s="1"/>
  <c r="AX350" i="1" s="1"/>
  <c r="Q350" i="1"/>
  <c r="S350" i="1"/>
  <c r="T350" i="1"/>
  <c r="T323" i="1"/>
  <c r="S323" i="1"/>
  <c r="T498" i="1"/>
  <c r="T483" i="1"/>
  <c r="Q480" i="1"/>
  <c r="T474" i="1"/>
  <c r="S461" i="1"/>
  <c r="Q457" i="1"/>
  <c r="T456" i="1"/>
  <c r="M437" i="1"/>
  <c r="O435" i="1"/>
  <c r="P435" i="1" s="1"/>
  <c r="AW435" i="1" s="1"/>
  <c r="AX435" i="1" s="1"/>
  <c r="S435" i="1"/>
  <c r="O423" i="1"/>
  <c r="P423" i="1" s="1"/>
  <c r="AW423" i="1" s="1"/>
  <c r="AX423" i="1" s="1"/>
  <c r="S423" i="1"/>
  <c r="M416" i="1"/>
  <c r="O411" i="1"/>
  <c r="S411" i="1"/>
  <c r="M408" i="1"/>
  <c r="O401" i="1"/>
  <c r="P401" i="1" s="1"/>
  <c r="AW401" i="1" s="1"/>
  <c r="AX401" i="1" s="1"/>
  <c r="T401" i="1"/>
  <c r="O398" i="1"/>
  <c r="P398" i="1" s="1"/>
  <c r="AW398" i="1" s="1"/>
  <c r="AX398" i="1" s="1"/>
  <c r="M373" i="1"/>
  <c r="N373" i="1"/>
  <c r="S483" i="1"/>
  <c r="N456" i="1"/>
  <c r="O444" i="1"/>
  <c r="P444" i="1" s="1"/>
  <c r="AW444" i="1" s="1"/>
  <c r="AX444" i="1" s="1"/>
  <c r="S444" i="1"/>
  <c r="M442" i="1"/>
  <c r="N442" i="1"/>
  <c r="T425" i="1"/>
  <c r="M418" i="1"/>
  <c r="N418" i="1"/>
  <c r="T415" i="1"/>
  <c r="M414" i="1"/>
  <c r="N414" i="1"/>
  <c r="M400" i="1"/>
  <c r="N400" i="1"/>
  <c r="O382" i="1"/>
  <c r="P382" i="1" s="1"/>
  <c r="AW382" i="1" s="1"/>
  <c r="AX382" i="1" s="1"/>
  <c r="S382" i="1"/>
  <c r="T382" i="1"/>
  <c r="O378" i="1"/>
  <c r="P378" i="1" s="1"/>
  <c r="AW378" i="1" s="1"/>
  <c r="AX378" i="1" s="1"/>
  <c r="Q378" i="1"/>
  <c r="S378" i="1"/>
  <c r="T378" i="1"/>
  <c r="Q356" i="1"/>
  <c r="T356" i="1"/>
  <c r="T331" i="1"/>
  <c r="S331" i="1"/>
  <c r="M303" i="1"/>
  <c r="N303" i="1"/>
  <c r="S498" i="1"/>
  <c r="T490" i="1"/>
  <c r="Q496" i="1"/>
  <c r="N492" i="1"/>
  <c r="Q491" i="1"/>
  <c r="Q489" i="1"/>
  <c r="T478" i="1"/>
  <c r="S468" i="1"/>
  <c r="Q466" i="1"/>
  <c r="T460" i="1"/>
  <c r="S452" i="1"/>
  <c r="Q444" i="1"/>
  <c r="T439" i="1"/>
  <c r="T422" i="1"/>
  <c r="M420" i="1"/>
  <c r="Q415" i="1"/>
  <c r="T410" i="1"/>
  <c r="T399" i="1"/>
  <c r="O391" i="1"/>
  <c r="P391" i="1" s="1"/>
  <c r="AW391" i="1" s="1"/>
  <c r="AX391" i="1" s="1"/>
  <c r="S391" i="1"/>
  <c r="T391" i="1"/>
  <c r="N336" i="1"/>
  <c r="M336" i="1"/>
  <c r="Q331" i="1"/>
  <c r="Q401" i="1"/>
  <c r="N396" i="1"/>
  <c r="Q393" i="1"/>
  <c r="Q388" i="1"/>
  <c r="T387" i="1"/>
  <c r="Q382" i="1"/>
  <c r="N379" i="1"/>
  <c r="N377" i="1"/>
  <c r="Q371" i="1"/>
  <c r="Q370" i="1"/>
  <c r="S368" i="1"/>
  <c r="N365" i="1"/>
  <c r="T360" i="1"/>
  <c r="O357" i="1"/>
  <c r="P357" i="1" s="1"/>
  <c r="AW357" i="1" s="1"/>
  <c r="AX357" i="1" s="1"/>
  <c r="O349" i="1"/>
  <c r="P349" i="1" s="1"/>
  <c r="AW349" i="1" s="1"/>
  <c r="AX349" i="1" s="1"/>
  <c r="N343" i="1"/>
  <c r="O338" i="1"/>
  <c r="P338" i="1" s="1"/>
  <c r="AW338" i="1" s="1"/>
  <c r="AX338" i="1" s="1"/>
  <c r="Q337" i="1"/>
  <c r="T330" i="1"/>
  <c r="Q323" i="1"/>
  <c r="Q307" i="1"/>
  <c r="O306" i="1"/>
  <c r="P306" i="1" s="1"/>
  <c r="AW306" i="1" s="1"/>
  <c r="AX306" i="1" s="1"/>
  <c r="T306" i="1"/>
  <c r="M294" i="1"/>
  <c r="N294" i="1"/>
  <c r="O279" i="1"/>
  <c r="S279" i="1"/>
  <c r="T279" i="1"/>
  <c r="O421" i="1"/>
  <c r="Q405" i="1"/>
  <c r="Q397" i="1"/>
  <c r="O389" i="1"/>
  <c r="P389" i="1" s="1"/>
  <c r="AW389" i="1" s="1"/>
  <c r="AX389" i="1" s="1"/>
  <c r="S387" i="1"/>
  <c r="N386" i="1"/>
  <c r="Q385" i="1"/>
  <c r="O374" i="1"/>
  <c r="Q373" i="1"/>
  <c r="Q368" i="1"/>
  <c r="S360" i="1"/>
  <c r="O334" i="1"/>
  <c r="P334" i="1" s="1"/>
  <c r="AW334" i="1" s="1"/>
  <c r="AX334" i="1" s="1"/>
  <c r="T333" i="1"/>
  <c r="S333" i="1"/>
  <c r="S330" i="1"/>
  <c r="M328" i="1"/>
  <c r="M324" i="1"/>
  <c r="T319" i="1"/>
  <c r="S319" i="1"/>
  <c r="T314" i="1"/>
  <c r="Q314" i="1"/>
  <c r="Q306" i="1"/>
  <c r="N305" i="1"/>
  <c r="O298" i="1"/>
  <c r="P298" i="1" s="1"/>
  <c r="AW298" i="1" s="1"/>
  <c r="AX298" i="1" s="1"/>
  <c r="S298" i="1"/>
  <c r="T298" i="1"/>
  <c r="N287" i="1"/>
  <c r="M287" i="1"/>
  <c r="O368" i="1"/>
  <c r="P368" i="1" s="1"/>
  <c r="AW368" i="1" s="1"/>
  <c r="AX368" i="1" s="1"/>
  <c r="O360" i="1"/>
  <c r="P360" i="1" s="1"/>
  <c r="AW360" i="1" s="1"/>
  <c r="AX360" i="1" s="1"/>
  <c r="N339" i="1"/>
  <c r="T325" i="1"/>
  <c r="S325" i="1"/>
  <c r="N321" i="1"/>
  <c r="M313" i="1"/>
  <c r="N313" i="1"/>
  <c r="S291" i="1"/>
  <c r="T291" i="1"/>
  <c r="P287" i="1"/>
  <c r="AW287" i="1" s="1"/>
  <c r="AX287" i="1" s="1"/>
  <c r="P271" i="1"/>
  <c r="AW271" i="1" s="1"/>
  <c r="AX271" i="1" s="1"/>
  <c r="M255" i="1"/>
  <c r="N255" i="1"/>
  <c r="M247" i="1"/>
  <c r="N247" i="1"/>
  <c r="N240" i="1"/>
  <c r="M240" i="1"/>
  <c r="T208" i="1"/>
  <c r="O208" i="1"/>
  <c r="P208" i="1" s="1"/>
  <c r="AW208" i="1" s="1"/>
  <c r="AX208" i="1" s="1"/>
  <c r="S208" i="1"/>
  <c r="Q429" i="1"/>
  <c r="Q417" i="1"/>
  <c r="Q409" i="1"/>
  <c r="Q406" i="1"/>
  <c r="T405" i="1"/>
  <c r="Q398" i="1"/>
  <c r="Q394" i="1"/>
  <c r="T385" i="1"/>
  <c r="Q381" i="1"/>
  <c r="N375" i="1"/>
  <c r="S373" i="1"/>
  <c r="M368" i="1"/>
  <c r="M360" i="1"/>
  <c r="S353" i="1"/>
  <c r="Q351" i="1"/>
  <c r="Q347" i="1"/>
  <c r="S345" i="1"/>
  <c r="Q329" i="1"/>
  <c r="Q325" i="1"/>
  <c r="N302" i="1"/>
  <c r="T224" i="1"/>
  <c r="O224" i="1"/>
  <c r="P224" i="1" s="1"/>
  <c r="AW224" i="1" s="1"/>
  <c r="AX224" i="1" s="1"/>
  <c r="S224" i="1"/>
  <c r="M214" i="1"/>
  <c r="N214" i="1"/>
  <c r="M152" i="1"/>
  <c r="N152" i="1"/>
  <c r="N390" i="1"/>
  <c r="M380" i="1"/>
  <c r="M364" i="1"/>
  <c r="S318" i="1"/>
  <c r="T318" i="1"/>
  <c r="M282" i="1"/>
  <c r="N282" i="1"/>
  <c r="O262" i="1"/>
  <c r="P262" i="1" s="1"/>
  <c r="AW262" i="1" s="1"/>
  <c r="AX262" i="1" s="1"/>
  <c r="S262" i="1"/>
  <c r="T262" i="1"/>
  <c r="O246" i="1"/>
  <c r="P246" i="1" s="1"/>
  <c r="AW246" i="1" s="1"/>
  <c r="AX246" i="1" s="1"/>
  <c r="S246" i="1"/>
  <c r="T246" i="1"/>
  <c r="O169" i="1"/>
  <c r="S169" i="1"/>
  <c r="T169" i="1"/>
  <c r="Q349" i="1"/>
  <c r="Q330" i="1"/>
  <c r="S329" i="1"/>
  <c r="Q318" i="1"/>
  <c r="T311" i="1"/>
  <c r="S311" i="1"/>
  <c r="M301" i="1"/>
  <c r="N301" i="1"/>
  <c r="O296" i="1"/>
  <c r="P296" i="1" s="1"/>
  <c r="AW296" i="1" s="1"/>
  <c r="AX296" i="1" s="1"/>
  <c r="Q296" i="1"/>
  <c r="T296" i="1"/>
  <c r="Q269" i="1"/>
  <c r="S269" i="1"/>
  <c r="T269" i="1"/>
  <c r="Q246" i="1"/>
  <c r="S194" i="1"/>
  <c r="O194" i="1"/>
  <c r="P194" i="1" s="1"/>
  <c r="AW194" i="1" s="1"/>
  <c r="AX194" i="1" s="1"/>
  <c r="Q194" i="1"/>
  <c r="T194" i="1"/>
  <c r="Q437" i="1"/>
  <c r="Q430" i="1"/>
  <c r="Q428" i="1"/>
  <c r="Q414" i="1"/>
  <c r="Q410" i="1"/>
  <c r="S395" i="1"/>
  <c r="Q383" i="1"/>
  <c r="S365" i="1"/>
  <c r="Q364" i="1"/>
  <c r="O353" i="1"/>
  <c r="P353" i="1" s="1"/>
  <c r="AW353" i="1" s="1"/>
  <c r="AX353" i="1" s="1"/>
  <c r="Q352" i="1"/>
  <c r="O345" i="1"/>
  <c r="P345" i="1" s="1"/>
  <c r="AW345" i="1" s="1"/>
  <c r="AX345" i="1" s="1"/>
  <c r="Q344" i="1"/>
  <c r="T338" i="1"/>
  <c r="O329" i="1"/>
  <c r="O325" i="1"/>
  <c r="T322" i="1"/>
  <c r="Q319" i="1"/>
  <c r="S314" i="1"/>
  <c r="S306" i="1"/>
  <c r="O268" i="1"/>
  <c r="P268" i="1" s="1"/>
  <c r="AW268" i="1" s="1"/>
  <c r="AX268" i="1" s="1"/>
  <c r="S268" i="1"/>
  <c r="T268" i="1"/>
  <c r="O280" i="1"/>
  <c r="P280" i="1" s="1"/>
  <c r="AW280" i="1" s="1"/>
  <c r="AX280" i="1" s="1"/>
  <c r="Q279" i="1"/>
  <c r="O275" i="1"/>
  <c r="Q268" i="1"/>
  <c r="Q262" i="1"/>
  <c r="O256" i="1"/>
  <c r="P256" i="1" s="1"/>
  <c r="AW256" i="1" s="1"/>
  <c r="AX256" i="1" s="1"/>
  <c r="Q243" i="1"/>
  <c r="O241" i="1"/>
  <c r="P241" i="1" s="1"/>
  <c r="AW241" i="1" s="1"/>
  <c r="AX241" i="1" s="1"/>
  <c r="S234" i="1"/>
  <c r="Q224" i="1"/>
  <c r="T215" i="1"/>
  <c r="Q208" i="1"/>
  <c r="M129" i="1"/>
  <c r="N129" i="1"/>
  <c r="P219" i="1"/>
  <c r="AW219" i="1" s="1"/>
  <c r="AX219" i="1" s="1"/>
  <c r="N213" i="1"/>
  <c r="M213" i="1"/>
  <c r="O203" i="1"/>
  <c r="P203" i="1" s="1"/>
  <c r="AW203" i="1" s="1"/>
  <c r="AX203" i="1" s="1"/>
  <c r="S203" i="1"/>
  <c r="O167" i="1"/>
  <c r="P167" i="1" s="1"/>
  <c r="AW167" i="1" s="1"/>
  <c r="AX167" i="1" s="1"/>
  <c r="Q167" i="1"/>
  <c r="S167" i="1"/>
  <c r="T167" i="1"/>
  <c r="M35" i="1"/>
  <c r="N35" i="1"/>
  <c r="N292" i="1"/>
  <c r="Q291" i="1"/>
  <c r="Q273" i="1"/>
  <c r="Q272" i="1"/>
  <c r="Q266" i="1"/>
  <c r="N264" i="1"/>
  <c r="Q263" i="1"/>
  <c r="Q259" i="1"/>
  <c r="Q225" i="1"/>
  <c r="Q210" i="1"/>
  <c r="O196" i="1"/>
  <c r="S196" i="1"/>
  <c r="M183" i="1"/>
  <c r="N183" i="1"/>
  <c r="O126" i="1"/>
  <c r="P126" i="1" s="1"/>
  <c r="AW126" i="1" s="1"/>
  <c r="AX126" i="1" s="1"/>
  <c r="Q126" i="1"/>
  <c r="S126" i="1"/>
  <c r="T126" i="1"/>
  <c r="Q112" i="1"/>
  <c r="T112" i="1"/>
  <c r="O112" i="1"/>
  <c r="P112" i="1" s="1"/>
  <c r="AW112" i="1" s="1"/>
  <c r="AX112" i="1" s="1"/>
  <c r="S112" i="1"/>
  <c r="T72" i="1"/>
  <c r="S72" i="1"/>
  <c r="M220" i="1"/>
  <c r="N220" i="1"/>
  <c r="P186" i="1"/>
  <c r="AW186" i="1" s="1"/>
  <c r="AX186" i="1" s="1"/>
  <c r="O178" i="1"/>
  <c r="P178" i="1" s="1"/>
  <c r="AW178" i="1" s="1"/>
  <c r="AX178" i="1" s="1"/>
  <c r="Q178" i="1"/>
  <c r="S178" i="1"/>
  <c r="T178" i="1"/>
  <c r="O166" i="1"/>
  <c r="P166" i="1" s="1"/>
  <c r="AW166" i="1" s="1"/>
  <c r="AX166" i="1" s="1"/>
  <c r="S166" i="1"/>
  <c r="T166" i="1"/>
  <c r="O155" i="1"/>
  <c r="P155" i="1" s="1"/>
  <c r="AW155" i="1" s="1"/>
  <c r="AX155" i="1" s="1"/>
  <c r="S155" i="1"/>
  <c r="T155" i="1"/>
  <c r="O313" i="1"/>
  <c r="P313" i="1" s="1"/>
  <c r="AW313" i="1" s="1"/>
  <c r="AX313" i="1" s="1"/>
  <c r="N311" i="1"/>
  <c r="M304" i="1"/>
  <c r="T301" i="1"/>
  <c r="Q298" i="1"/>
  <c r="S294" i="1"/>
  <c r="T288" i="1"/>
  <c r="T285" i="1"/>
  <c r="S282" i="1"/>
  <c r="T280" i="1"/>
  <c r="T272" i="1"/>
  <c r="Q270" i="1"/>
  <c r="S266" i="1"/>
  <c r="T263" i="1"/>
  <c r="S259" i="1"/>
  <c r="M258" i="1"/>
  <c r="Q257" i="1"/>
  <c r="T256" i="1"/>
  <c r="O255" i="1"/>
  <c r="M252" i="1"/>
  <c r="N249" i="1"/>
  <c r="N243" i="1"/>
  <c r="Q241" i="1"/>
  <c r="Q234" i="1"/>
  <c r="T233" i="1"/>
  <c r="N228" i="1"/>
  <c r="M228" i="1"/>
  <c r="O226" i="1"/>
  <c r="P226" i="1" s="1"/>
  <c r="AW226" i="1" s="1"/>
  <c r="AX226" i="1" s="1"/>
  <c r="S226" i="1"/>
  <c r="O218" i="1"/>
  <c r="P218" i="1" s="1"/>
  <c r="AW218" i="1" s="1"/>
  <c r="AX218" i="1" s="1"/>
  <c r="Q211" i="1"/>
  <c r="M200" i="1"/>
  <c r="N200" i="1"/>
  <c r="Q166" i="1"/>
  <c r="O136" i="1"/>
  <c r="P136" i="1" s="1"/>
  <c r="AW136" i="1" s="1"/>
  <c r="AX136" i="1" s="1"/>
  <c r="S136" i="1"/>
  <c r="T136" i="1"/>
  <c r="S124" i="1"/>
  <c r="O124" i="1"/>
  <c r="Q124" i="1"/>
  <c r="T124" i="1"/>
  <c r="Q321" i="1"/>
  <c r="M316" i="1"/>
  <c r="S309" i="1"/>
  <c r="N296" i="1"/>
  <c r="S285" i="1"/>
  <c r="T275" i="1"/>
  <c r="S272" i="1"/>
  <c r="N268" i="1"/>
  <c r="Q265" i="1"/>
  <c r="M262" i="1"/>
  <c r="O259" i="1"/>
  <c r="P259" i="1" s="1"/>
  <c r="AW259" i="1" s="1"/>
  <c r="AX259" i="1" s="1"/>
  <c r="S256" i="1"/>
  <c r="T250" i="1"/>
  <c r="M231" i="1"/>
  <c r="T225" i="1"/>
  <c r="S210" i="1"/>
  <c r="T203" i="1"/>
  <c r="O145" i="1"/>
  <c r="P145" i="1" s="1"/>
  <c r="AW145" i="1" s="1"/>
  <c r="AX145" i="1" s="1"/>
  <c r="S145" i="1"/>
  <c r="T145" i="1"/>
  <c r="M118" i="1"/>
  <c r="N118" i="1"/>
  <c r="O309" i="1"/>
  <c r="P309" i="1" s="1"/>
  <c r="AW309" i="1" s="1"/>
  <c r="AX309" i="1" s="1"/>
  <c r="T289" i="1"/>
  <c r="S278" i="1"/>
  <c r="S270" i="1"/>
  <c r="M224" i="1"/>
  <c r="N224" i="1"/>
  <c r="S222" i="1"/>
  <c r="T222" i="1"/>
  <c r="O210" i="1"/>
  <c r="O205" i="1"/>
  <c r="P205" i="1" s="1"/>
  <c r="AW205" i="1" s="1"/>
  <c r="AX205" i="1" s="1"/>
  <c r="T205" i="1"/>
  <c r="Q203" i="1"/>
  <c r="O134" i="1"/>
  <c r="P134" i="1" s="1"/>
  <c r="AW134" i="1" s="1"/>
  <c r="AX134" i="1" s="1"/>
  <c r="S134" i="1"/>
  <c r="Q237" i="1"/>
  <c r="Q231" i="1"/>
  <c r="Q218" i="1"/>
  <c r="Q206" i="1"/>
  <c r="O190" i="1"/>
  <c r="P190" i="1" s="1"/>
  <c r="AW190" i="1" s="1"/>
  <c r="AX190" i="1" s="1"/>
  <c r="N187" i="1"/>
  <c r="O174" i="1"/>
  <c r="Q169" i="1"/>
  <c r="O162" i="1"/>
  <c r="P162" i="1" s="1"/>
  <c r="AW162" i="1" s="1"/>
  <c r="AX162" i="1" s="1"/>
  <c r="S160" i="1"/>
  <c r="N159" i="1"/>
  <c r="Q147" i="1"/>
  <c r="Q145" i="1"/>
  <c r="N144" i="1"/>
  <c r="O142" i="1"/>
  <c r="O139" i="1"/>
  <c r="Q136" i="1"/>
  <c r="N135" i="1"/>
  <c r="S130" i="1"/>
  <c r="O123" i="1"/>
  <c r="P123" i="1" s="1"/>
  <c r="AW123" i="1" s="1"/>
  <c r="AX123" i="1" s="1"/>
  <c r="Q120" i="1"/>
  <c r="N111" i="1"/>
  <c r="N100" i="1"/>
  <c r="M71" i="1"/>
  <c r="N71" i="1"/>
  <c r="O48" i="1"/>
  <c r="P48" i="1" s="1"/>
  <c r="AW48" i="1" s="1"/>
  <c r="AX48" i="1" s="1"/>
  <c r="S48" i="1"/>
  <c r="T48" i="1"/>
  <c r="M38" i="1"/>
  <c r="N38" i="1"/>
  <c r="O32" i="1"/>
  <c r="P32" i="1" s="1"/>
  <c r="AW32" i="1" s="1"/>
  <c r="AX32" i="1" s="1"/>
  <c r="S32" i="1"/>
  <c r="T32" i="1"/>
  <c r="P502" i="1"/>
  <c r="AW502" i="1" s="1"/>
  <c r="AX502" i="1" s="1"/>
  <c r="T185" i="1"/>
  <c r="T182" i="1"/>
  <c r="N174" i="1"/>
  <c r="T157" i="1"/>
  <c r="T154" i="1"/>
  <c r="O153" i="1"/>
  <c r="P153" i="1" s="1"/>
  <c r="AW153" i="1" s="1"/>
  <c r="AX153" i="1" s="1"/>
  <c r="T151" i="1"/>
  <c r="S148" i="1"/>
  <c r="N147" i="1"/>
  <c r="N139" i="1"/>
  <c r="T133" i="1"/>
  <c r="O125" i="1"/>
  <c r="P125" i="1" s="1"/>
  <c r="AW125" i="1" s="1"/>
  <c r="AX125" i="1" s="1"/>
  <c r="T125" i="1"/>
  <c r="M103" i="1"/>
  <c r="N103" i="1"/>
  <c r="T97" i="1"/>
  <c r="O97" i="1"/>
  <c r="P97" i="1" s="1"/>
  <c r="AW97" i="1" s="1"/>
  <c r="AX97" i="1" s="1"/>
  <c r="S97" i="1"/>
  <c r="M92" i="1"/>
  <c r="N92" i="1"/>
  <c r="N88" i="1"/>
  <c r="P79" i="1"/>
  <c r="AW79" i="1" s="1"/>
  <c r="AX79" i="1" s="1"/>
  <c r="O61" i="1"/>
  <c r="P61" i="1" s="1"/>
  <c r="AW61" i="1" s="1"/>
  <c r="AX61" i="1" s="1"/>
  <c r="Q61" i="1"/>
  <c r="S61" i="1"/>
  <c r="T61" i="1"/>
  <c r="M51" i="1"/>
  <c r="N51" i="1"/>
  <c r="S182" i="1"/>
  <c r="T179" i="1"/>
  <c r="S154" i="1"/>
  <c r="S151" i="1"/>
  <c r="S133" i="1"/>
  <c r="T127" i="1"/>
  <c r="S127" i="1"/>
  <c r="T122" i="1"/>
  <c r="S107" i="1"/>
  <c r="T107" i="1"/>
  <c r="P75" i="1"/>
  <c r="AW75" i="1" s="1"/>
  <c r="AX75" i="1" s="1"/>
  <c r="Q188" i="1"/>
  <c r="T187" i="1"/>
  <c r="T186" i="1"/>
  <c r="Q179" i="1"/>
  <c r="Q162" i="1"/>
  <c r="Q156" i="1"/>
  <c r="Q142" i="1"/>
  <c r="S141" i="1"/>
  <c r="Q140" i="1"/>
  <c r="N131" i="1"/>
  <c r="Q127" i="1"/>
  <c r="S119" i="1"/>
  <c r="M109" i="1"/>
  <c r="N109" i="1"/>
  <c r="O86" i="1"/>
  <c r="P86" i="1" s="1"/>
  <c r="AW86" i="1" s="1"/>
  <c r="AX86" i="1" s="1"/>
  <c r="S86" i="1"/>
  <c r="O74" i="1"/>
  <c r="P74" i="1" s="1"/>
  <c r="AW74" i="1" s="1"/>
  <c r="AX74" i="1" s="1"/>
  <c r="S74" i="1"/>
  <c r="T74" i="1"/>
  <c r="M43" i="1"/>
  <c r="N43" i="1"/>
  <c r="T30" i="1"/>
  <c r="S30" i="1"/>
  <c r="S238" i="1"/>
  <c r="Q232" i="1"/>
  <c r="Q229" i="1"/>
  <c r="Q216" i="1"/>
  <c r="Q204" i="1"/>
  <c r="T192" i="1"/>
  <c r="S186" i="1"/>
  <c r="M181" i="1"/>
  <c r="S164" i="1"/>
  <c r="Q153" i="1"/>
  <c r="Q144" i="1"/>
  <c r="Q137" i="1"/>
  <c r="Q130" i="1"/>
  <c r="T129" i="1"/>
  <c r="T116" i="1"/>
  <c r="T113" i="1"/>
  <c r="S113" i="1"/>
  <c r="O113" i="1"/>
  <c r="P113" i="1" s="1"/>
  <c r="AW113" i="1" s="1"/>
  <c r="AX113" i="1" s="1"/>
  <c r="N105" i="1"/>
  <c r="M105" i="1"/>
  <c r="O40" i="1"/>
  <c r="P40" i="1" s="1"/>
  <c r="AW40" i="1" s="1"/>
  <c r="AX40" i="1" s="1"/>
  <c r="S40" i="1"/>
  <c r="T40" i="1"/>
  <c r="T500" i="1"/>
  <c r="O500" i="1"/>
  <c r="Q500" i="1"/>
  <c r="Q182" i="1"/>
  <c r="Q172" i="1"/>
  <c r="T171" i="1"/>
  <c r="Q160" i="1"/>
  <c r="T159" i="1"/>
  <c r="S156" i="1"/>
  <c r="Q154" i="1"/>
  <c r="Q148" i="1"/>
  <c r="S140" i="1"/>
  <c r="Q133" i="1"/>
  <c r="O127" i="1"/>
  <c r="P127" i="1" s="1"/>
  <c r="AW127" i="1" s="1"/>
  <c r="AX127" i="1" s="1"/>
  <c r="N124" i="1"/>
  <c r="M124" i="1"/>
  <c r="S102" i="1"/>
  <c r="T102" i="1"/>
  <c r="M76" i="1"/>
  <c r="N76" i="1"/>
  <c r="Q107" i="1"/>
  <c r="S106" i="1"/>
  <c r="N99" i="1"/>
  <c r="O90" i="1"/>
  <c r="P90" i="1" s="1"/>
  <c r="AW90" i="1" s="1"/>
  <c r="AX90" i="1" s="1"/>
  <c r="Q74" i="1"/>
  <c r="S73" i="1"/>
  <c r="Q72" i="1"/>
  <c r="Q69" i="1"/>
  <c r="O68" i="1"/>
  <c r="M66" i="1"/>
  <c r="T64" i="1"/>
  <c r="S56" i="1"/>
  <c r="Q48" i="1"/>
  <c r="Q40" i="1"/>
  <c r="Q32" i="1"/>
  <c r="O31" i="1"/>
  <c r="P31" i="1" s="1"/>
  <c r="AW31" i="1" s="1"/>
  <c r="AX31" i="1" s="1"/>
  <c r="S21" i="1"/>
  <c r="M19" i="1"/>
  <c r="M15" i="1"/>
  <c r="T501" i="1"/>
  <c r="S64" i="1"/>
  <c r="T60" i="1"/>
  <c r="O499" i="1"/>
  <c r="Q123" i="1"/>
  <c r="Q119" i="1"/>
  <c r="Q102" i="1"/>
  <c r="Q95" i="1"/>
  <c r="S89" i="1"/>
  <c r="Q84" i="1"/>
  <c r="T83" i="1"/>
  <c r="Q80" i="1"/>
  <c r="T79" i="1"/>
  <c r="T75" i="1"/>
  <c r="M70" i="1"/>
  <c r="O69" i="1"/>
  <c r="P69" i="1" s="1"/>
  <c r="AW69" i="1" s="1"/>
  <c r="AX69" i="1" s="1"/>
  <c r="Q62" i="1"/>
  <c r="S60" i="1"/>
  <c r="S45" i="1"/>
  <c r="T37" i="1"/>
  <c r="S29" i="1"/>
  <c r="S24" i="1"/>
  <c r="Q23" i="1"/>
  <c r="S18" i="1"/>
  <c r="N499" i="1"/>
  <c r="S79" i="1"/>
  <c r="S75" i="1"/>
  <c r="T62" i="1"/>
  <c r="N59" i="1"/>
  <c r="T57" i="1"/>
  <c r="T52" i="1"/>
  <c r="Q45" i="1"/>
  <c r="Q19" i="1"/>
  <c r="S14" i="1"/>
  <c r="Q117" i="1"/>
  <c r="Q109" i="1"/>
  <c r="S94" i="1"/>
  <c r="Q93" i="1"/>
  <c r="Q91" i="1"/>
  <c r="S82" i="1"/>
  <c r="S80" i="1"/>
  <c r="Q79" i="1"/>
  <c r="S78" i="1"/>
  <c r="S76" i="1"/>
  <c r="Q75" i="1"/>
  <c r="Q73" i="1"/>
  <c r="N65" i="1"/>
  <c r="S62" i="1"/>
  <c r="S52" i="1"/>
  <c r="Q44" i="1"/>
  <c r="O43" i="1"/>
  <c r="P43" i="1" s="1"/>
  <c r="AW43" i="1" s="1"/>
  <c r="AX43" i="1" s="1"/>
  <c r="S38" i="1"/>
  <c r="Q36" i="1"/>
  <c r="O35" i="1"/>
  <c r="P35" i="1" s="1"/>
  <c r="AW35" i="1" s="1"/>
  <c r="AX35" i="1" s="1"/>
  <c r="Q31" i="1"/>
  <c r="M27" i="1"/>
  <c r="T25" i="1"/>
  <c r="S23" i="1"/>
  <c r="N14" i="1"/>
  <c r="Q86" i="1"/>
  <c r="Q64" i="1"/>
  <c r="Q60" i="1"/>
  <c r="S53" i="1"/>
  <c r="S49" i="1"/>
  <c r="S31" i="1"/>
  <c r="O23" i="1"/>
  <c r="P23" i="1" s="1"/>
  <c r="AW23" i="1" s="1"/>
  <c r="AX23" i="1" s="1"/>
  <c r="P488" i="1"/>
  <c r="AW488" i="1" s="1"/>
  <c r="AX488" i="1" s="1"/>
  <c r="P478" i="1"/>
  <c r="AW478" i="1" s="1"/>
  <c r="AX478" i="1" s="1"/>
  <c r="P468" i="1"/>
  <c r="AW468" i="1" s="1"/>
  <c r="AX468" i="1" s="1"/>
  <c r="P380" i="1"/>
  <c r="AW380" i="1" s="1"/>
  <c r="AX380" i="1" s="1"/>
  <c r="P494" i="1"/>
  <c r="AW494" i="1" s="1"/>
  <c r="AX494" i="1" s="1"/>
  <c r="P470" i="1"/>
  <c r="AW470" i="1" s="1"/>
  <c r="AX470" i="1" s="1"/>
  <c r="P484" i="1"/>
  <c r="AW484" i="1" s="1"/>
  <c r="AX484" i="1" s="1"/>
  <c r="P472" i="1"/>
  <c r="AW472" i="1" s="1"/>
  <c r="AX472" i="1" s="1"/>
  <c r="T472" i="1"/>
  <c r="T470" i="1"/>
  <c r="T384" i="1"/>
  <c r="O384" i="1"/>
  <c r="T377" i="1"/>
  <c r="S377" i="1"/>
  <c r="N496" i="1"/>
  <c r="S495" i="1"/>
  <c r="N489" i="1"/>
  <c r="S488" i="1"/>
  <c r="Q488" i="1"/>
  <c r="N487" i="1"/>
  <c r="S486" i="1"/>
  <c r="P485" i="1"/>
  <c r="AW485" i="1" s="1"/>
  <c r="AX485" i="1" s="1"/>
  <c r="N480" i="1"/>
  <c r="S479" i="1"/>
  <c r="N473" i="1"/>
  <c r="S472" i="1"/>
  <c r="Q472" i="1"/>
  <c r="N471" i="1"/>
  <c r="S470" i="1"/>
  <c r="P469" i="1"/>
  <c r="AW469" i="1" s="1"/>
  <c r="AX469" i="1" s="1"/>
  <c r="N461" i="1"/>
  <c r="T459" i="1"/>
  <c r="N453" i="1"/>
  <c r="T451" i="1"/>
  <c r="N445" i="1"/>
  <c r="T443" i="1"/>
  <c r="Q435" i="1"/>
  <c r="T432" i="1"/>
  <c r="O432" i="1"/>
  <c r="T427" i="1"/>
  <c r="M425" i="1"/>
  <c r="M411" i="1"/>
  <c r="N411" i="1"/>
  <c r="M409" i="1"/>
  <c r="T408" i="1"/>
  <c r="O408" i="1"/>
  <c r="M395" i="1"/>
  <c r="N395" i="1"/>
  <c r="M393" i="1"/>
  <c r="Q392" i="1"/>
  <c r="M385" i="1"/>
  <c r="Q384" i="1"/>
  <c r="T392" i="1"/>
  <c r="O392" i="1"/>
  <c r="P366" i="1"/>
  <c r="AW366" i="1" s="1"/>
  <c r="AX366" i="1" s="1"/>
  <c r="N494" i="1"/>
  <c r="N478" i="1"/>
  <c r="N463" i="1"/>
  <c r="S459" i="1"/>
  <c r="N458" i="1"/>
  <c r="N455" i="1"/>
  <c r="S451" i="1"/>
  <c r="N450" i="1"/>
  <c r="N447" i="1"/>
  <c r="S443" i="1"/>
  <c r="M387" i="1"/>
  <c r="N387" i="1"/>
  <c r="Q470" i="1"/>
  <c r="T440" i="1"/>
  <c r="Q440" i="1"/>
  <c r="Q427" i="1"/>
  <c r="T424" i="1"/>
  <c r="O424" i="1"/>
  <c r="M415" i="1"/>
  <c r="N415" i="1"/>
  <c r="T412" i="1"/>
  <c r="O412" i="1"/>
  <c r="M399" i="1"/>
  <c r="N399" i="1"/>
  <c r="T396" i="1"/>
  <c r="O396" i="1"/>
  <c r="T379" i="1"/>
  <c r="O379" i="1"/>
  <c r="Q377" i="1"/>
  <c r="Q479" i="1"/>
  <c r="P495" i="1"/>
  <c r="AW495" i="1" s="1"/>
  <c r="AX495" i="1" s="1"/>
  <c r="N490" i="1"/>
  <c r="P479" i="1"/>
  <c r="AW479" i="1" s="1"/>
  <c r="AX479" i="1" s="1"/>
  <c r="N474" i="1"/>
  <c r="S464" i="1"/>
  <c r="Q459" i="1"/>
  <c r="S456" i="1"/>
  <c r="Q451" i="1"/>
  <c r="S448" i="1"/>
  <c r="Q443" i="1"/>
  <c r="S440" i="1"/>
  <c r="T436" i="1"/>
  <c r="O436" i="1"/>
  <c r="T431" i="1"/>
  <c r="M429" i="1"/>
  <c r="Q424" i="1"/>
  <c r="P422" i="1"/>
  <c r="AW422" i="1" s="1"/>
  <c r="AX422" i="1" s="1"/>
  <c r="Q412" i="1"/>
  <c r="Q396" i="1"/>
  <c r="S392" i="1"/>
  <c r="T388" i="1"/>
  <c r="O388" i="1"/>
  <c r="S384" i="1"/>
  <c r="Q379" i="1"/>
  <c r="O377" i="1"/>
  <c r="N372" i="1"/>
  <c r="M372" i="1"/>
  <c r="T347" i="1"/>
  <c r="O347" i="1"/>
  <c r="S347" i="1"/>
  <c r="Q486" i="1"/>
  <c r="N488" i="1"/>
  <c r="O486" i="1"/>
  <c r="N481" i="1"/>
  <c r="N479" i="1"/>
  <c r="N472" i="1"/>
  <c r="N465" i="1"/>
  <c r="N457" i="1"/>
  <c r="N449" i="1"/>
  <c r="P443" i="1"/>
  <c r="AW443" i="1" s="1"/>
  <c r="AX443" i="1" s="1"/>
  <c r="N441" i="1"/>
  <c r="Q436" i="1"/>
  <c r="S431" i="1"/>
  <c r="N427" i="1"/>
  <c r="S424" i="1"/>
  <c r="M419" i="1"/>
  <c r="N419" i="1"/>
  <c r="T416" i="1"/>
  <c r="O416" i="1"/>
  <c r="M403" i="1"/>
  <c r="N403" i="1"/>
  <c r="P402" i="1"/>
  <c r="AW402" i="1" s="1"/>
  <c r="AX402" i="1" s="1"/>
  <c r="T400" i="1"/>
  <c r="O400" i="1"/>
  <c r="P383" i="1"/>
  <c r="AW383" i="1" s="1"/>
  <c r="AX383" i="1" s="1"/>
  <c r="Q380" i="1"/>
  <c r="S380" i="1"/>
  <c r="O372" i="1"/>
  <c r="Q372" i="1"/>
  <c r="S372" i="1"/>
  <c r="T372" i="1"/>
  <c r="T355" i="1"/>
  <c r="O355" i="1"/>
  <c r="S355" i="1"/>
  <c r="O346" i="1"/>
  <c r="Q346" i="1"/>
  <c r="S346" i="1"/>
  <c r="T346" i="1"/>
  <c r="Q495" i="1"/>
  <c r="N497" i="1"/>
  <c r="N495" i="1"/>
  <c r="N486" i="1"/>
  <c r="N470" i="1"/>
  <c r="S463" i="1"/>
  <c r="N462" i="1"/>
  <c r="N459" i="1"/>
  <c r="S455" i="1"/>
  <c r="N454" i="1"/>
  <c r="N451" i="1"/>
  <c r="S447" i="1"/>
  <c r="N446" i="1"/>
  <c r="N443" i="1"/>
  <c r="S439" i="1"/>
  <c r="N438" i="1"/>
  <c r="S436" i="1"/>
  <c r="N434" i="1"/>
  <c r="Q431" i="1"/>
  <c r="T428" i="1"/>
  <c r="O428" i="1"/>
  <c r="M421" i="1"/>
  <c r="Q416" i="1"/>
  <c r="S412" i="1"/>
  <c r="P407" i="1"/>
  <c r="AW407" i="1" s="1"/>
  <c r="AX407" i="1" s="1"/>
  <c r="Q400" i="1"/>
  <c r="S396" i="1"/>
  <c r="M391" i="1"/>
  <c r="N391" i="1"/>
  <c r="M383" i="1"/>
  <c r="N383" i="1"/>
  <c r="T381" i="1"/>
  <c r="O381" i="1"/>
  <c r="N370" i="1"/>
  <c r="M370" i="1"/>
  <c r="T369" i="1"/>
  <c r="Q369" i="1"/>
  <c r="S369" i="1"/>
  <c r="T363" i="1"/>
  <c r="O363" i="1"/>
  <c r="S363" i="1"/>
  <c r="Q355" i="1"/>
  <c r="O354" i="1"/>
  <c r="Q354" i="1"/>
  <c r="S354" i="1"/>
  <c r="T354" i="1"/>
  <c r="P344" i="1"/>
  <c r="AW344" i="1" s="1"/>
  <c r="AX344" i="1" s="1"/>
  <c r="T495" i="1"/>
  <c r="M433" i="1"/>
  <c r="P431" i="1"/>
  <c r="AW431" i="1" s="1"/>
  <c r="AX431" i="1" s="1"/>
  <c r="T420" i="1"/>
  <c r="O420" i="1"/>
  <c r="M407" i="1"/>
  <c r="N407" i="1"/>
  <c r="M405" i="1"/>
  <c r="T404" i="1"/>
  <c r="O404" i="1"/>
  <c r="M378" i="1"/>
  <c r="O362" i="1"/>
  <c r="Q362" i="1"/>
  <c r="S362" i="1"/>
  <c r="T362" i="1"/>
  <c r="P352" i="1"/>
  <c r="AW352" i="1" s="1"/>
  <c r="AX352" i="1" s="1"/>
  <c r="P342" i="1"/>
  <c r="AW342" i="1" s="1"/>
  <c r="AX342" i="1" s="1"/>
  <c r="T339" i="1"/>
  <c r="O339" i="1"/>
  <c r="M334" i="1"/>
  <c r="N334" i="1"/>
  <c r="T324" i="1"/>
  <c r="O324" i="1"/>
  <c r="Q324" i="1"/>
  <c r="P318" i="1"/>
  <c r="AW318" i="1" s="1"/>
  <c r="AX318" i="1" s="1"/>
  <c r="Q376" i="1"/>
  <c r="M374" i="1"/>
  <c r="S364" i="1"/>
  <c r="S356" i="1"/>
  <c r="S348" i="1"/>
  <c r="M342" i="1"/>
  <c r="N342" i="1"/>
  <c r="T340" i="1"/>
  <c r="Q340" i="1"/>
  <c r="P330" i="1"/>
  <c r="AW330" i="1" s="1"/>
  <c r="AX330" i="1" s="1"/>
  <c r="T304" i="1"/>
  <c r="O304" i="1"/>
  <c r="Q304" i="1"/>
  <c r="T286" i="1"/>
  <c r="O286" i="1"/>
  <c r="S286" i="1"/>
  <c r="M277" i="1"/>
  <c r="N277" i="1"/>
  <c r="M237" i="1"/>
  <c r="N237" i="1"/>
  <c r="M234" i="1"/>
  <c r="N234" i="1"/>
  <c r="O373" i="1"/>
  <c r="O370" i="1"/>
  <c r="M366" i="1"/>
  <c r="N366" i="1"/>
  <c r="M358" i="1"/>
  <c r="N358" i="1"/>
  <c r="M350" i="1"/>
  <c r="N350" i="1"/>
  <c r="T335" i="1"/>
  <c r="O335" i="1"/>
  <c r="T316" i="1"/>
  <c r="O316" i="1"/>
  <c r="Q316" i="1"/>
  <c r="T367" i="1"/>
  <c r="O367" i="1"/>
  <c r="O364" i="1"/>
  <c r="T359" i="1"/>
  <c r="O359" i="1"/>
  <c r="O356" i="1"/>
  <c r="T351" i="1"/>
  <c r="O351" i="1"/>
  <c r="O348" i="1"/>
  <c r="T343" i="1"/>
  <c r="O343" i="1"/>
  <c r="S339" i="1"/>
  <c r="T336" i="1"/>
  <c r="O336" i="1"/>
  <c r="Q336" i="1"/>
  <c r="T328" i="1"/>
  <c r="O328" i="1"/>
  <c r="Q328" i="1"/>
  <c r="P322" i="1"/>
  <c r="AW322" i="1" s="1"/>
  <c r="AX322" i="1" s="1"/>
  <c r="T308" i="1"/>
  <c r="O308" i="1"/>
  <c r="Q308" i="1"/>
  <c r="P291" i="1"/>
  <c r="AW291" i="1" s="1"/>
  <c r="AX291" i="1" s="1"/>
  <c r="T332" i="1"/>
  <c r="O332" i="1"/>
  <c r="Q332" i="1"/>
  <c r="S324" i="1"/>
  <c r="T320" i="1"/>
  <c r="O320" i="1"/>
  <c r="Q320" i="1"/>
  <c r="P314" i="1"/>
  <c r="AW314" i="1" s="1"/>
  <c r="AX314" i="1" s="1"/>
  <c r="M285" i="1"/>
  <c r="N285" i="1"/>
  <c r="M362" i="1"/>
  <c r="N362" i="1"/>
  <c r="M354" i="1"/>
  <c r="N354" i="1"/>
  <c r="M346" i="1"/>
  <c r="N346" i="1"/>
  <c r="M338" i="1"/>
  <c r="N338" i="1"/>
  <c r="P326" i="1"/>
  <c r="AW326" i="1" s="1"/>
  <c r="AX326" i="1" s="1"/>
  <c r="S316" i="1"/>
  <c r="T312" i="1"/>
  <c r="O312" i="1"/>
  <c r="Q312" i="1"/>
  <c r="P295" i="1"/>
  <c r="AW295" i="1" s="1"/>
  <c r="AX295" i="1" s="1"/>
  <c r="M281" i="1"/>
  <c r="N281" i="1"/>
  <c r="M275" i="1"/>
  <c r="N275" i="1"/>
  <c r="N330" i="1"/>
  <c r="N326" i="1"/>
  <c r="N322" i="1"/>
  <c r="N318" i="1"/>
  <c r="N314" i="1"/>
  <c r="N310" i="1"/>
  <c r="N306" i="1"/>
  <c r="N300" i="1"/>
  <c r="N295" i="1"/>
  <c r="T293" i="1"/>
  <c r="M291" i="1"/>
  <c r="Q286" i="1"/>
  <c r="N284" i="1"/>
  <c r="M283" i="1"/>
  <c r="N283" i="1"/>
  <c r="Q281" i="1"/>
  <c r="O281" i="1"/>
  <c r="N280" i="1"/>
  <c r="M279" i="1"/>
  <c r="N279" i="1"/>
  <c r="Q277" i="1"/>
  <c r="O277" i="1"/>
  <c r="N276" i="1"/>
  <c r="M271" i="1"/>
  <c r="N271" i="1"/>
  <c r="M263" i="1"/>
  <c r="N263" i="1"/>
  <c r="O235" i="1"/>
  <c r="T235" i="1"/>
  <c r="S235" i="1"/>
  <c r="O331" i="1"/>
  <c r="O327" i="1"/>
  <c r="O323" i="1"/>
  <c r="O319" i="1"/>
  <c r="O315" i="1"/>
  <c r="O311" i="1"/>
  <c r="O307" i="1"/>
  <c r="O303" i="1"/>
  <c r="N297" i="1"/>
  <c r="S293" i="1"/>
  <c r="N289" i="1"/>
  <c r="M267" i="1"/>
  <c r="N267" i="1"/>
  <c r="O301" i="1"/>
  <c r="T290" i="1"/>
  <c r="O290" i="1"/>
  <c r="M273" i="1"/>
  <c r="N273" i="1"/>
  <c r="Q290" i="1"/>
  <c r="M269" i="1"/>
  <c r="N269" i="1"/>
  <c r="M229" i="1"/>
  <c r="N229" i="1"/>
  <c r="T297" i="1"/>
  <c r="N293" i="1"/>
  <c r="S290" i="1"/>
  <c r="N288" i="1"/>
  <c r="Q285" i="1"/>
  <c r="S281" i="1"/>
  <c r="S277" i="1"/>
  <c r="M257" i="1"/>
  <c r="N257" i="1"/>
  <c r="N236" i="1"/>
  <c r="M236" i="1"/>
  <c r="P261" i="1"/>
  <c r="AW261" i="1" s="1"/>
  <c r="AX261" i="1" s="1"/>
  <c r="P233" i="1"/>
  <c r="AW233" i="1" s="1"/>
  <c r="AX233" i="1" s="1"/>
  <c r="M230" i="1"/>
  <c r="N230" i="1"/>
  <c r="T294" i="1"/>
  <c r="Q294" i="1"/>
  <c r="P292" i="1"/>
  <c r="AW292" i="1" s="1"/>
  <c r="AX292" i="1" s="1"/>
  <c r="M254" i="1"/>
  <c r="N254" i="1"/>
  <c r="O273" i="1"/>
  <c r="O269" i="1"/>
  <c r="O265" i="1"/>
  <c r="Q258" i="1"/>
  <c r="O253" i="1"/>
  <c r="N246" i="1"/>
  <c r="Q235" i="1"/>
  <c r="N233" i="1"/>
  <c r="M232" i="1"/>
  <c r="O231" i="1"/>
  <c r="T231" i="1"/>
  <c r="P230" i="1"/>
  <c r="AW230" i="1" s="1"/>
  <c r="AX230" i="1" s="1"/>
  <c r="P151" i="1"/>
  <c r="AW151" i="1" s="1"/>
  <c r="AX151" i="1" s="1"/>
  <c r="N265" i="1"/>
  <c r="O247" i="1"/>
  <c r="T247" i="1"/>
  <c r="P245" i="1"/>
  <c r="AW245" i="1" s="1"/>
  <c r="AX245" i="1" s="1"/>
  <c r="P242" i="1"/>
  <c r="AW242" i="1" s="1"/>
  <c r="AX242" i="1" s="1"/>
  <c r="M226" i="1"/>
  <c r="N226" i="1"/>
  <c r="O282" i="1"/>
  <c r="O278" i="1"/>
  <c r="O274" i="1"/>
  <c r="O270" i="1"/>
  <c r="O266" i="1"/>
  <c r="S261" i="1"/>
  <c r="Q247" i="1"/>
  <c r="N245" i="1"/>
  <c r="M244" i="1"/>
  <c r="N242" i="1"/>
  <c r="P222" i="1"/>
  <c r="AW222" i="1" s="1"/>
  <c r="AX222" i="1" s="1"/>
  <c r="O243" i="1"/>
  <c r="T243" i="1"/>
  <c r="P238" i="1"/>
  <c r="AW238" i="1" s="1"/>
  <c r="AX238" i="1" s="1"/>
  <c r="P214" i="1"/>
  <c r="AW214" i="1" s="1"/>
  <c r="AX214" i="1" s="1"/>
  <c r="T253" i="1"/>
  <c r="O227" i="1"/>
  <c r="T227" i="1"/>
  <c r="T220" i="1"/>
  <c r="O220" i="1"/>
  <c r="Q220" i="1"/>
  <c r="S220" i="1"/>
  <c r="S250" i="1"/>
  <c r="S243" i="1"/>
  <c r="O239" i="1"/>
  <c r="T239" i="1"/>
  <c r="P237" i="1"/>
  <c r="AW237" i="1" s="1"/>
  <c r="AX237" i="1" s="1"/>
  <c r="Q227" i="1"/>
  <c r="Q250" i="1"/>
  <c r="N222" i="1"/>
  <c r="T218" i="1"/>
  <c r="T217" i="1"/>
  <c r="S216" i="1"/>
  <c r="S214" i="1"/>
  <c r="S213" i="1"/>
  <c r="N206" i="1"/>
  <c r="Q205" i="1"/>
  <c r="O204" i="1"/>
  <c r="O193" i="1"/>
  <c r="S193" i="1"/>
  <c r="M167" i="1"/>
  <c r="N167" i="1"/>
  <c r="P225" i="1"/>
  <c r="AW225" i="1" s="1"/>
  <c r="AX225" i="1" s="1"/>
  <c r="S217" i="1"/>
  <c r="M205" i="1"/>
  <c r="M197" i="1"/>
  <c r="N197" i="1"/>
  <c r="O191" i="1"/>
  <c r="Q191" i="1"/>
  <c r="S191" i="1"/>
  <c r="P141" i="1"/>
  <c r="AW141" i="1" s="1"/>
  <c r="AX141" i="1" s="1"/>
  <c r="O200" i="1"/>
  <c r="Q200" i="1"/>
  <c r="S200" i="1"/>
  <c r="S197" i="1"/>
  <c r="O197" i="1"/>
  <c r="P177" i="1"/>
  <c r="AW177" i="1" s="1"/>
  <c r="AX177" i="1" s="1"/>
  <c r="M158" i="1"/>
  <c r="N158" i="1"/>
  <c r="N218" i="1"/>
  <c r="O212" i="1"/>
  <c r="N202" i="1"/>
  <c r="P185" i="1"/>
  <c r="AW185" i="1" s="1"/>
  <c r="AX185" i="1" s="1"/>
  <c r="T168" i="1"/>
  <c r="O168" i="1"/>
  <c r="S168" i="1"/>
  <c r="Q222" i="1"/>
  <c r="M217" i="1"/>
  <c r="O216" i="1"/>
  <c r="S204" i="1"/>
  <c r="T193" i="1"/>
  <c r="P159" i="1"/>
  <c r="AW159" i="1" s="1"/>
  <c r="AX159" i="1" s="1"/>
  <c r="S195" i="1"/>
  <c r="O195" i="1"/>
  <c r="M163" i="1"/>
  <c r="N163" i="1"/>
  <c r="S225" i="1"/>
  <c r="T221" i="1"/>
  <c r="Q214" i="1"/>
  <c r="S206" i="1"/>
  <c r="S205" i="1"/>
  <c r="O202" i="1"/>
  <c r="Q202" i="1"/>
  <c r="T200" i="1"/>
  <c r="Q195" i="1"/>
  <c r="O181" i="1"/>
  <c r="S181" i="1"/>
  <c r="T181" i="1"/>
  <c r="N216" i="1"/>
  <c r="N212" i="1"/>
  <c r="N208" i="1"/>
  <c r="N204" i="1"/>
  <c r="N201" i="1"/>
  <c r="N194" i="1"/>
  <c r="Q193" i="1"/>
  <c r="N192" i="1"/>
  <c r="N185" i="1"/>
  <c r="Q181" i="1"/>
  <c r="M177" i="1"/>
  <c r="T175" i="1"/>
  <c r="M173" i="1"/>
  <c r="Q168" i="1"/>
  <c r="N166" i="1"/>
  <c r="M165" i="1"/>
  <c r="N165" i="1"/>
  <c r="O163" i="1"/>
  <c r="Q163" i="1"/>
  <c r="N162" i="1"/>
  <c r="M161" i="1"/>
  <c r="N161" i="1"/>
  <c r="P147" i="1"/>
  <c r="AW147" i="1" s="1"/>
  <c r="AX147" i="1" s="1"/>
  <c r="M146" i="1"/>
  <c r="N146" i="1"/>
  <c r="N199" i="1"/>
  <c r="P188" i="1"/>
  <c r="AW188" i="1" s="1"/>
  <c r="AX188" i="1" s="1"/>
  <c r="T180" i="1"/>
  <c r="O180" i="1"/>
  <c r="O179" i="1"/>
  <c r="S175" i="1"/>
  <c r="N171" i="1"/>
  <c r="M153" i="1"/>
  <c r="N153" i="1"/>
  <c r="M133" i="1"/>
  <c r="N133" i="1"/>
  <c r="T115" i="1"/>
  <c r="O115" i="1"/>
  <c r="S115" i="1"/>
  <c r="N190" i="1"/>
  <c r="N188" i="1"/>
  <c r="N179" i="1"/>
  <c r="Q175" i="1"/>
  <c r="T172" i="1"/>
  <c r="O172" i="1"/>
  <c r="N154" i="1"/>
  <c r="M142" i="1"/>
  <c r="N142" i="1"/>
  <c r="M138" i="1"/>
  <c r="N138" i="1"/>
  <c r="N136" i="1"/>
  <c r="M136" i="1"/>
  <c r="M130" i="1"/>
  <c r="N130" i="1"/>
  <c r="P129" i="1"/>
  <c r="AW129" i="1" s="1"/>
  <c r="AX129" i="1" s="1"/>
  <c r="O114" i="1"/>
  <c r="Q114" i="1"/>
  <c r="S114" i="1"/>
  <c r="T114" i="1"/>
  <c r="N195" i="1"/>
  <c r="N182" i="1"/>
  <c r="P121" i="1"/>
  <c r="AW121" i="1" s="1"/>
  <c r="AX121" i="1" s="1"/>
  <c r="T176" i="1"/>
  <c r="O176" i="1"/>
  <c r="N175" i="1"/>
  <c r="N170" i="1"/>
  <c r="M149" i="1"/>
  <c r="N149" i="1"/>
  <c r="M157" i="1"/>
  <c r="N157" i="1"/>
  <c r="T96" i="1"/>
  <c r="O96" i="1"/>
  <c r="Q96" i="1"/>
  <c r="S96" i="1"/>
  <c r="Q197" i="1"/>
  <c r="S188" i="1"/>
  <c r="T184" i="1"/>
  <c r="O184" i="1"/>
  <c r="O164" i="1"/>
  <c r="O160" i="1"/>
  <c r="O156" i="1"/>
  <c r="O152" i="1"/>
  <c r="O148" i="1"/>
  <c r="O144" i="1"/>
  <c r="O140" i="1"/>
  <c r="Q134" i="1"/>
  <c r="S125" i="1"/>
  <c r="S122" i="1"/>
  <c r="P120" i="1"/>
  <c r="AW120" i="1" s="1"/>
  <c r="AX120" i="1" s="1"/>
  <c r="Q115" i="1"/>
  <c r="M112" i="1"/>
  <c r="T110" i="1"/>
  <c r="O110" i="1"/>
  <c r="P95" i="1"/>
  <c r="AW95" i="1" s="1"/>
  <c r="AX95" i="1" s="1"/>
  <c r="O137" i="1"/>
  <c r="O131" i="1"/>
  <c r="O117" i="1"/>
  <c r="M107" i="1"/>
  <c r="N107" i="1"/>
  <c r="O99" i="1"/>
  <c r="Q99" i="1"/>
  <c r="S99" i="1"/>
  <c r="T99" i="1"/>
  <c r="N137" i="1"/>
  <c r="N134" i="1"/>
  <c r="T121" i="1"/>
  <c r="O119" i="1"/>
  <c r="T118" i="1"/>
  <c r="S109" i="1"/>
  <c r="M87" i="1"/>
  <c r="N87" i="1"/>
  <c r="P154" i="1"/>
  <c r="AW154" i="1" s="1"/>
  <c r="AX154" i="1" s="1"/>
  <c r="N145" i="1"/>
  <c r="N141" i="1"/>
  <c r="S135" i="1"/>
  <c r="Q135" i="1"/>
  <c r="N122" i="1"/>
  <c r="S121" i="1"/>
  <c r="S118" i="1"/>
  <c r="Q111" i="1"/>
  <c r="N93" i="1"/>
  <c r="M93" i="1"/>
  <c r="P85" i="1"/>
  <c r="AW85" i="1" s="1"/>
  <c r="AX85" i="1" s="1"/>
  <c r="Q159" i="1"/>
  <c r="Q155" i="1"/>
  <c r="Q151" i="1"/>
  <c r="M128" i="1"/>
  <c r="N125" i="1"/>
  <c r="M116" i="1"/>
  <c r="M108" i="1"/>
  <c r="N108" i="1"/>
  <c r="O105" i="1"/>
  <c r="S105" i="1"/>
  <c r="T105" i="1"/>
  <c r="P133" i="1"/>
  <c r="AW133" i="1" s="1"/>
  <c r="AX133" i="1" s="1"/>
  <c r="T134" i="1"/>
  <c r="S131" i="1"/>
  <c r="Q131" i="1"/>
  <c r="T109" i="1"/>
  <c r="O109" i="1"/>
  <c r="P106" i="1"/>
  <c r="AW106" i="1" s="1"/>
  <c r="AX106" i="1" s="1"/>
  <c r="Q105" i="1"/>
  <c r="M101" i="1"/>
  <c r="N95" i="1"/>
  <c r="O89" i="1"/>
  <c r="S85" i="1"/>
  <c r="T84" i="1"/>
  <c r="O84" i="1"/>
  <c r="P77" i="1"/>
  <c r="AW77" i="1" s="1"/>
  <c r="AX77" i="1" s="1"/>
  <c r="T104" i="1"/>
  <c r="O104" i="1"/>
  <c r="M89" i="1"/>
  <c r="N83" i="1"/>
  <c r="M77" i="1"/>
  <c r="N77" i="1"/>
  <c r="T92" i="1"/>
  <c r="O92" i="1"/>
  <c r="P51" i="1"/>
  <c r="AW51" i="1" s="1"/>
  <c r="AX51" i="1" s="1"/>
  <c r="N106" i="1"/>
  <c r="T101" i="1"/>
  <c r="Q101" i="1"/>
  <c r="M97" i="1"/>
  <c r="T95" i="1"/>
  <c r="S92" i="1"/>
  <c r="N91" i="1"/>
  <c r="M81" i="1"/>
  <c r="N81" i="1"/>
  <c r="N78" i="1"/>
  <c r="P73" i="1"/>
  <c r="AW73" i="1" s="1"/>
  <c r="AX73" i="1" s="1"/>
  <c r="T100" i="1"/>
  <c r="O100" i="1"/>
  <c r="S95" i="1"/>
  <c r="N94" i="1"/>
  <c r="Q89" i="1"/>
  <c r="M85" i="1"/>
  <c r="N82" i="1"/>
  <c r="Q92" i="1"/>
  <c r="T88" i="1"/>
  <c r="O88" i="1"/>
  <c r="O66" i="1"/>
  <c r="S66" i="1"/>
  <c r="T66" i="1"/>
  <c r="P52" i="1"/>
  <c r="AW52" i="1" s="1"/>
  <c r="AX52" i="1" s="1"/>
  <c r="Q97" i="1"/>
  <c r="M74" i="1"/>
  <c r="N74" i="1"/>
  <c r="O70" i="1"/>
  <c r="Q70" i="1"/>
  <c r="S70" i="1"/>
  <c r="M53" i="1"/>
  <c r="N53" i="1"/>
  <c r="O80" i="1"/>
  <c r="O76" i="1"/>
  <c r="O72" i="1"/>
  <c r="Q66" i="1"/>
  <c r="T54" i="1"/>
  <c r="O54" i="1"/>
  <c r="P53" i="1"/>
  <c r="AW53" i="1" s="1"/>
  <c r="AX53" i="1" s="1"/>
  <c r="N52" i="1"/>
  <c r="M52" i="1"/>
  <c r="N49" i="1"/>
  <c r="P25" i="1"/>
  <c r="AW25" i="1" s="1"/>
  <c r="AX25" i="1" s="1"/>
  <c r="M45" i="1"/>
  <c r="N45" i="1"/>
  <c r="N67" i="1"/>
  <c r="T65" i="1"/>
  <c r="S57" i="1"/>
  <c r="T50" i="1"/>
  <c r="O50" i="1"/>
  <c r="Q50" i="1"/>
  <c r="P49" i="1"/>
  <c r="AW49" i="1" s="1"/>
  <c r="AX49" i="1" s="1"/>
  <c r="P45" i="1"/>
  <c r="AW45" i="1" s="1"/>
  <c r="AX45" i="1" s="1"/>
  <c r="P41" i="1"/>
  <c r="AW41" i="1" s="1"/>
  <c r="AX41" i="1" s="1"/>
  <c r="P33" i="1"/>
  <c r="AW33" i="1" s="1"/>
  <c r="AX33" i="1" s="1"/>
  <c r="N73" i="1"/>
  <c r="S65" i="1"/>
  <c r="N64" i="1"/>
  <c r="P60" i="1"/>
  <c r="AW60" i="1" s="1"/>
  <c r="AX60" i="1" s="1"/>
  <c r="Q57" i="1"/>
  <c r="S54" i="1"/>
  <c r="T53" i="1"/>
  <c r="P21" i="1"/>
  <c r="AW21" i="1" s="1"/>
  <c r="AX21" i="1" s="1"/>
  <c r="N60" i="1"/>
  <c r="M60" i="1"/>
  <c r="N57" i="1"/>
  <c r="T46" i="1"/>
  <c r="O46" i="1"/>
  <c r="Q46" i="1"/>
  <c r="P56" i="1"/>
  <c r="AW56" i="1" s="1"/>
  <c r="AX56" i="1" s="1"/>
  <c r="P65" i="1"/>
  <c r="AW65" i="1" s="1"/>
  <c r="AX65" i="1" s="1"/>
  <c r="T58" i="1"/>
  <c r="O58" i="1"/>
  <c r="P57" i="1"/>
  <c r="AW57" i="1" s="1"/>
  <c r="AX57" i="1" s="1"/>
  <c r="N56" i="1"/>
  <c r="M56" i="1"/>
  <c r="P37" i="1"/>
  <c r="AW37" i="1" s="1"/>
  <c r="AX37" i="1" s="1"/>
  <c r="M48" i="1"/>
  <c r="M44" i="1"/>
  <c r="Q42" i="1"/>
  <c r="M40" i="1"/>
  <c r="Q38" i="1"/>
  <c r="M36" i="1"/>
  <c r="Q34" i="1"/>
  <c r="M32" i="1"/>
  <c r="Q30" i="1"/>
  <c r="M28" i="1"/>
  <c r="Q26" i="1"/>
  <c r="M24" i="1"/>
  <c r="Q22" i="1"/>
  <c r="M20" i="1"/>
  <c r="Q18" i="1"/>
  <c r="M16" i="1"/>
  <c r="N41" i="1"/>
  <c r="N37" i="1"/>
  <c r="N33" i="1"/>
  <c r="N29" i="1"/>
  <c r="N25" i="1"/>
  <c r="N21" i="1"/>
  <c r="N17" i="1"/>
  <c r="O42" i="1"/>
  <c r="O38" i="1"/>
  <c r="O34" i="1"/>
  <c r="O30" i="1"/>
  <c r="O26" i="1"/>
  <c r="O22" i="1"/>
  <c r="O18" i="1"/>
  <c r="Q15" i="1"/>
  <c r="O14" i="1"/>
  <c r="O19" i="1"/>
  <c r="O15" i="1"/>
  <c r="Q5" i="1"/>
  <c r="Q13" i="1"/>
  <c r="Q10" i="1"/>
  <c r="Q9" i="1"/>
  <c r="Q7" i="1"/>
  <c r="Q12" i="1"/>
  <c r="Q4" i="1"/>
  <c r="Q11" i="1"/>
  <c r="Q8" i="1"/>
  <c r="O11" i="1"/>
  <c r="P11" i="1" s="1"/>
  <c r="AW11" i="1" s="1"/>
  <c r="AX11" i="1" s="1"/>
  <c r="Q6" i="1"/>
  <c r="T6" i="1"/>
  <c r="P12" i="1"/>
  <c r="AW12" i="1" s="1"/>
  <c r="AX12" i="1" s="1"/>
  <c r="P4" i="1"/>
  <c r="AW4" i="1" s="1"/>
  <c r="AX4" i="1" s="1"/>
  <c r="P13" i="1"/>
  <c r="AW13" i="1" s="1"/>
  <c r="AX13" i="1" s="1"/>
  <c r="P5" i="1"/>
  <c r="AW5" i="1" s="1"/>
  <c r="AX5" i="1" s="1"/>
  <c r="P6" i="1"/>
  <c r="AW6" i="1" s="1"/>
  <c r="AX6" i="1" s="1"/>
  <c r="S7" i="1"/>
  <c r="T13" i="1"/>
  <c r="O10" i="1"/>
  <c r="S6" i="1"/>
  <c r="T5" i="1"/>
  <c r="S13" i="1"/>
  <c r="T12" i="1"/>
  <c r="O9" i="1"/>
  <c r="S5" i="1"/>
  <c r="T4" i="1"/>
  <c r="S12" i="1"/>
  <c r="T11" i="1"/>
  <c r="O8" i="1"/>
  <c r="S4" i="1"/>
  <c r="T10" i="1"/>
  <c r="O7" i="1"/>
  <c r="T9" i="1"/>
  <c r="T8" i="1"/>
  <c r="N9" i="1"/>
  <c r="N8" i="1"/>
  <c r="N5" i="1"/>
  <c r="N4" i="1"/>
  <c r="M6" i="1"/>
  <c r="O3" i="1"/>
  <c r="P3" i="1" s="1"/>
  <c r="AW3" i="1" s="1"/>
  <c r="AX3" i="1" s="1"/>
  <c r="N13" i="1"/>
  <c r="N11" i="1"/>
  <c r="N10" i="1"/>
  <c r="N7" i="1"/>
  <c r="N12" i="1"/>
  <c r="N3" i="1"/>
  <c r="T3" i="1"/>
  <c r="S3" i="1"/>
  <c r="Q3" i="1"/>
  <c r="BJ503" i="1" l="1"/>
  <c r="U28" i="2" s="1"/>
  <c r="BI503" i="1"/>
  <c r="S28" i="2" s="1"/>
  <c r="BG503" i="1"/>
  <c r="O28" i="2" s="1"/>
  <c r="BH503" i="1"/>
  <c r="Q28" i="2" s="1"/>
  <c r="BF503" i="1"/>
  <c r="M28" i="2" s="1"/>
  <c r="BE503" i="1"/>
  <c r="K28" i="2" s="1"/>
  <c r="AK3" i="1"/>
  <c r="K8" i="2" s="1"/>
  <c r="BC33" i="1"/>
  <c r="BD33" i="1"/>
  <c r="BC60" i="1"/>
  <c r="BD60" i="1"/>
  <c r="BC53" i="1"/>
  <c r="BD53" i="1"/>
  <c r="BC4" i="1"/>
  <c r="BD4" i="1"/>
  <c r="BC41" i="1"/>
  <c r="BD41" i="1"/>
  <c r="BC67" i="1"/>
  <c r="BD67" i="1"/>
  <c r="BC94" i="1"/>
  <c r="BD94" i="1"/>
  <c r="BC91" i="1"/>
  <c r="BD91" i="1"/>
  <c r="BC122" i="1"/>
  <c r="BD122" i="1"/>
  <c r="BC182" i="1"/>
  <c r="BD182" i="1"/>
  <c r="BC201" i="1"/>
  <c r="BD201" i="1"/>
  <c r="BC280" i="1"/>
  <c r="BD280" i="1"/>
  <c r="BC326" i="1"/>
  <c r="BD326" i="1"/>
  <c r="BC354" i="1"/>
  <c r="BD354" i="1"/>
  <c r="BC438" i="1"/>
  <c r="BD438" i="1"/>
  <c r="BC459" i="1"/>
  <c r="BD459" i="1"/>
  <c r="BC427" i="1"/>
  <c r="BD427" i="1"/>
  <c r="BC472" i="1"/>
  <c r="BD472" i="1"/>
  <c r="BC474" i="1"/>
  <c r="BD474" i="1"/>
  <c r="BC478" i="1"/>
  <c r="BD478" i="1"/>
  <c r="BC453" i="1"/>
  <c r="BD453" i="1"/>
  <c r="BC473" i="1"/>
  <c r="BD473" i="1"/>
  <c r="BC489" i="1"/>
  <c r="BD489" i="1"/>
  <c r="BC14" i="1"/>
  <c r="BD14" i="1"/>
  <c r="BC103" i="1"/>
  <c r="BD103" i="1"/>
  <c r="BC71" i="1"/>
  <c r="BD71" i="1"/>
  <c r="BC243" i="1"/>
  <c r="BD243" i="1"/>
  <c r="BC214" i="1"/>
  <c r="BD214" i="1"/>
  <c r="BC255" i="1"/>
  <c r="BD255" i="1"/>
  <c r="BC321" i="1"/>
  <c r="BD321" i="1"/>
  <c r="BC336" i="1"/>
  <c r="BD336" i="1"/>
  <c r="BC418" i="1"/>
  <c r="BD418" i="1"/>
  <c r="BC469" i="1"/>
  <c r="BD469" i="1"/>
  <c r="BC413" i="1"/>
  <c r="BD413" i="1"/>
  <c r="BC34" i="1"/>
  <c r="BD34" i="1"/>
  <c r="BC75" i="1"/>
  <c r="BD75" i="1"/>
  <c r="BC140" i="1"/>
  <c r="BD140" i="1"/>
  <c r="BC238" i="1"/>
  <c r="BD238" i="1"/>
  <c r="BC123" i="1"/>
  <c r="BD123" i="1"/>
  <c r="BC351" i="1"/>
  <c r="BD351" i="1"/>
  <c r="BC460" i="1"/>
  <c r="BD460" i="1"/>
  <c r="BC482" i="1"/>
  <c r="BD482" i="1"/>
  <c r="BC96" i="1"/>
  <c r="BD96" i="1"/>
  <c r="BC384" i="1"/>
  <c r="BD384" i="1"/>
  <c r="BC5" i="1"/>
  <c r="BD5" i="1"/>
  <c r="BC195" i="1"/>
  <c r="BD195" i="1"/>
  <c r="BC206" i="1"/>
  <c r="BD206" i="1"/>
  <c r="BC233" i="1"/>
  <c r="BD233" i="1"/>
  <c r="BC330" i="1"/>
  <c r="BD330" i="1"/>
  <c r="BC342" i="1"/>
  <c r="BD342" i="1"/>
  <c r="BC296" i="1"/>
  <c r="BD296" i="1"/>
  <c r="BC220" i="1"/>
  <c r="BD220" i="1"/>
  <c r="BC164" i="1"/>
  <c r="BD164" i="1"/>
  <c r="BC392" i="1"/>
  <c r="BD392" i="1"/>
  <c r="BC8" i="1"/>
  <c r="BD8" i="1"/>
  <c r="BC273" i="1"/>
  <c r="BD273" i="1"/>
  <c r="BC275" i="1"/>
  <c r="BD275" i="1"/>
  <c r="BC362" i="1"/>
  <c r="BD362" i="1"/>
  <c r="BC350" i="1"/>
  <c r="BD350" i="1"/>
  <c r="BC234" i="1"/>
  <c r="BD234" i="1"/>
  <c r="BC407" i="1"/>
  <c r="BD407" i="1"/>
  <c r="BC443" i="1"/>
  <c r="BD443" i="1"/>
  <c r="BC481" i="1"/>
  <c r="BD481" i="1"/>
  <c r="BC372" i="1"/>
  <c r="BD372" i="1"/>
  <c r="BC490" i="1"/>
  <c r="BD490" i="1"/>
  <c r="BC399" i="1"/>
  <c r="BD399" i="1"/>
  <c r="BC450" i="1"/>
  <c r="BD450" i="1"/>
  <c r="BC461" i="1"/>
  <c r="BD461" i="1"/>
  <c r="BC480" i="1"/>
  <c r="BD480" i="1"/>
  <c r="BC496" i="1"/>
  <c r="BD496" i="1"/>
  <c r="BC499" i="1"/>
  <c r="BD499" i="1"/>
  <c r="BC109" i="1"/>
  <c r="BD109" i="1"/>
  <c r="BC88" i="1"/>
  <c r="BD88" i="1"/>
  <c r="BC100" i="1"/>
  <c r="BD100" i="1"/>
  <c r="BC292" i="1"/>
  <c r="BD292" i="1"/>
  <c r="BC365" i="1"/>
  <c r="BD365" i="1"/>
  <c r="BC492" i="1"/>
  <c r="BD492" i="1"/>
  <c r="BC61" i="1"/>
  <c r="BD61" i="1"/>
  <c r="BC180" i="1"/>
  <c r="BD180" i="1"/>
  <c r="BC58" i="1"/>
  <c r="BD58" i="1"/>
  <c r="BC148" i="1"/>
  <c r="BD148" i="1"/>
  <c r="BC475" i="1"/>
  <c r="BD475" i="1"/>
  <c r="BC371" i="1"/>
  <c r="BD371" i="1"/>
  <c r="BC260" i="1"/>
  <c r="BD260" i="1"/>
  <c r="BC18" i="1"/>
  <c r="BD18" i="1"/>
  <c r="BC79" i="1"/>
  <c r="BD79" i="1"/>
  <c r="BC215" i="1"/>
  <c r="BD215" i="1"/>
  <c r="BC253" i="1"/>
  <c r="BD253" i="1"/>
  <c r="BC160" i="1"/>
  <c r="BD160" i="1"/>
  <c r="BC498" i="1"/>
  <c r="BD498" i="1"/>
  <c r="BC168" i="1"/>
  <c r="BD168" i="1"/>
  <c r="BC331" i="1"/>
  <c r="BD331" i="1"/>
  <c r="BC155" i="1"/>
  <c r="BD155" i="1"/>
  <c r="BC12" i="1"/>
  <c r="BD12" i="1"/>
  <c r="BC133" i="1"/>
  <c r="BD133" i="1"/>
  <c r="BC289" i="1"/>
  <c r="BD289" i="1"/>
  <c r="BC403" i="1"/>
  <c r="BD403" i="1"/>
  <c r="BC423" i="1"/>
  <c r="BD423" i="1"/>
  <c r="BC90" i="1"/>
  <c r="BD90" i="1"/>
  <c r="BC227" i="1"/>
  <c r="BD227" i="1"/>
  <c r="BC191" i="1"/>
  <c r="BD191" i="1"/>
  <c r="BC300" i="1"/>
  <c r="BD300" i="1"/>
  <c r="BC10" i="1"/>
  <c r="BD10" i="1"/>
  <c r="BC9" i="1"/>
  <c r="BD9" i="1"/>
  <c r="BC21" i="1"/>
  <c r="BD21" i="1"/>
  <c r="BC56" i="1"/>
  <c r="BD56" i="1"/>
  <c r="BC74" i="1"/>
  <c r="BD74" i="1"/>
  <c r="BC141" i="1"/>
  <c r="BD141" i="1"/>
  <c r="BC170" i="1"/>
  <c r="BD170" i="1"/>
  <c r="BC138" i="1"/>
  <c r="BD138" i="1"/>
  <c r="BC179" i="1"/>
  <c r="BD179" i="1"/>
  <c r="BC153" i="1"/>
  <c r="BD153" i="1"/>
  <c r="BC199" i="1"/>
  <c r="BD199" i="1"/>
  <c r="BC212" i="1"/>
  <c r="BD212" i="1"/>
  <c r="BC167" i="1"/>
  <c r="BD167" i="1"/>
  <c r="BC242" i="1"/>
  <c r="BD242" i="1"/>
  <c r="BC265" i="1"/>
  <c r="BD265" i="1"/>
  <c r="BC246" i="1"/>
  <c r="BD246" i="1"/>
  <c r="BC236" i="1"/>
  <c r="BD236" i="1"/>
  <c r="BC293" i="1"/>
  <c r="BD293" i="1"/>
  <c r="BC297" i="1"/>
  <c r="BD297" i="1"/>
  <c r="BC276" i="1"/>
  <c r="BD276" i="1"/>
  <c r="BC283" i="1"/>
  <c r="BD283" i="1"/>
  <c r="BC306" i="1"/>
  <c r="BD306" i="1"/>
  <c r="BC391" i="1"/>
  <c r="BD391" i="1"/>
  <c r="BC446" i="1"/>
  <c r="BD446" i="1"/>
  <c r="BC470" i="1"/>
  <c r="BD470" i="1"/>
  <c r="BC441" i="1"/>
  <c r="BD441" i="1"/>
  <c r="BC99" i="1"/>
  <c r="BD99" i="1"/>
  <c r="BC124" i="1"/>
  <c r="BD124" i="1"/>
  <c r="BC43" i="1"/>
  <c r="BD43" i="1"/>
  <c r="BC51" i="1"/>
  <c r="BD51" i="1"/>
  <c r="BC92" i="1"/>
  <c r="BD92" i="1"/>
  <c r="BC38" i="1"/>
  <c r="BD38" i="1"/>
  <c r="BC111" i="1"/>
  <c r="BD111" i="1"/>
  <c r="BC144" i="1"/>
  <c r="BD144" i="1"/>
  <c r="BC187" i="1"/>
  <c r="BD187" i="1"/>
  <c r="BC35" i="1"/>
  <c r="BD35" i="1"/>
  <c r="BC339" i="1"/>
  <c r="BD339" i="1"/>
  <c r="BC305" i="1"/>
  <c r="BD305" i="1"/>
  <c r="BC400" i="1"/>
  <c r="BD400" i="1"/>
  <c r="BC442" i="1"/>
  <c r="BD442" i="1"/>
  <c r="BC444" i="1"/>
  <c r="BD444" i="1"/>
  <c r="BC186" i="1"/>
  <c r="BD186" i="1"/>
  <c r="BC272" i="1"/>
  <c r="BD272" i="1"/>
  <c r="BC63" i="1"/>
  <c r="BD63" i="1"/>
  <c r="BC176" i="1"/>
  <c r="BD176" i="1"/>
  <c r="BC468" i="1"/>
  <c r="BD468" i="1"/>
  <c r="BC402" i="1"/>
  <c r="BD402" i="1"/>
  <c r="BC239" i="1"/>
  <c r="BD239" i="1"/>
  <c r="BC72" i="1"/>
  <c r="BD72" i="1"/>
  <c r="BC149" i="1"/>
  <c r="BD149" i="1"/>
  <c r="BC163" i="1"/>
  <c r="BD163" i="1"/>
  <c r="BC271" i="1"/>
  <c r="BD271" i="1"/>
  <c r="BC462" i="1"/>
  <c r="BD462" i="1"/>
  <c r="BC479" i="1"/>
  <c r="BD479" i="1"/>
  <c r="BC494" i="1"/>
  <c r="BD494" i="1"/>
  <c r="BC249" i="1"/>
  <c r="BD249" i="1"/>
  <c r="BC373" i="1"/>
  <c r="BD373" i="1"/>
  <c r="BC225" i="1"/>
  <c r="BD225" i="1"/>
  <c r="BC7" i="1"/>
  <c r="BD7" i="1"/>
  <c r="BC17" i="1"/>
  <c r="BD17" i="1"/>
  <c r="BC107" i="1"/>
  <c r="BD107" i="1"/>
  <c r="BC11" i="1"/>
  <c r="BD11" i="1"/>
  <c r="BC57" i="1"/>
  <c r="BD57" i="1"/>
  <c r="BC49" i="1"/>
  <c r="BD49" i="1"/>
  <c r="BC83" i="1"/>
  <c r="BD83" i="1"/>
  <c r="BC93" i="1"/>
  <c r="BD93" i="1"/>
  <c r="BC145" i="1"/>
  <c r="BD145" i="1"/>
  <c r="BC134" i="1"/>
  <c r="BD134" i="1"/>
  <c r="BC175" i="1"/>
  <c r="BD175" i="1"/>
  <c r="BC188" i="1"/>
  <c r="BD188" i="1"/>
  <c r="BC146" i="1"/>
  <c r="BD146" i="1"/>
  <c r="BC165" i="1"/>
  <c r="BD165" i="1"/>
  <c r="BC185" i="1"/>
  <c r="BD185" i="1"/>
  <c r="BC216" i="1"/>
  <c r="BD216" i="1"/>
  <c r="BC257" i="1"/>
  <c r="BD257" i="1"/>
  <c r="BC310" i="1"/>
  <c r="BD310" i="1"/>
  <c r="BC281" i="1"/>
  <c r="BD281" i="1"/>
  <c r="BC338" i="1"/>
  <c r="BD338" i="1"/>
  <c r="BC285" i="1"/>
  <c r="BD285" i="1"/>
  <c r="BC358" i="1"/>
  <c r="BD358" i="1"/>
  <c r="BC237" i="1"/>
  <c r="BD237" i="1"/>
  <c r="BC334" i="1"/>
  <c r="BD334" i="1"/>
  <c r="BC486" i="1"/>
  <c r="BD486" i="1"/>
  <c r="BC488" i="1"/>
  <c r="BD488" i="1"/>
  <c r="BC455" i="1"/>
  <c r="BD455" i="1"/>
  <c r="BC65" i="1"/>
  <c r="BD65" i="1"/>
  <c r="BC174" i="1"/>
  <c r="BD174" i="1"/>
  <c r="BC228" i="1"/>
  <c r="BD228" i="1"/>
  <c r="BC311" i="1"/>
  <c r="BD311" i="1"/>
  <c r="BC213" i="1"/>
  <c r="BD213" i="1"/>
  <c r="BC386" i="1"/>
  <c r="BD386" i="1"/>
  <c r="BC396" i="1"/>
  <c r="BD396" i="1"/>
  <c r="BC397" i="1"/>
  <c r="BD397" i="1"/>
  <c r="BC501" i="1"/>
  <c r="BD501" i="1"/>
  <c r="BC261" i="1"/>
  <c r="BD261" i="1"/>
  <c r="BC493" i="1"/>
  <c r="BD493" i="1"/>
  <c r="BC428" i="1"/>
  <c r="BD428" i="1"/>
  <c r="BC184" i="1"/>
  <c r="BD184" i="1"/>
  <c r="BC121" i="1"/>
  <c r="BD121" i="1"/>
  <c r="BC115" i="1"/>
  <c r="BD115" i="1"/>
  <c r="BC266" i="1"/>
  <c r="BD266" i="1"/>
  <c r="BC278" i="1"/>
  <c r="BD278" i="1"/>
  <c r="BC476" i="1"/>
  <c r="BD476" i="1"/>
  <c r="BC290" i="1"/>
  <c r="BD290" i="1"/>
  <c r="BC426" i="1"/>
  <c r="BD426" i="1"/>
  <c r="BC162" i="1"/>
  <c r="BD162" i="1"/>
  <c r="BC254" i="1"/>
  <c r="BD254" i="1"/>
  <c r="BC295" i="1"/>
  <c r="BD295" i="1"/>
  <c r="BC383" i="1"/>
  <c r="BD383" i="1"/>
  <c r="BC395" i="1"/>
  <c r="BD395" i="1"/>
  <c r="BC224" i="1"/>
  <c r="BD224" i="1"/>
  <c r="BC54" i="1"/>
  <c r="BD54" i="1"/>
  <c r="BC22" i="1"/>
  <c r="BD22" i="1"/>
  <c r="BC104" i="1"/>
  <c r="BD104" i="1"/>
  <c r="BC77" i="1"/>
  <c r="BD77" i="1"/>
  <c r="BC136" i="1"/>
  <c r="BD136" i="1"/>
  <c r="BC158" i="1"/>
  <c r="BD158" i="1"/>
  <c r="BC25" i="1"/>
  <c r="BD25" i="1"/>
  <c r="BC64" i="1"/>
  <c r="BD64" i="1"/>
  <c r="BC13" i="1"/>
  <c r="BD13" i="1"/>
  <c r="BC29" i="1"/>
  <c r="BD29" i="1"/>
  <c r="BC82" i="1"/>
  <c r="BD82" i="1"/>
  <c r="BC78" i="1"/>
  <c r="BD78" i="1"/>
  <c r="BC95" i="1"/>
  <c r="BD95" i="1"/>
  <c r="BC125" i="1"/>
  <c r="BD125" i="1"/>
  <c r="BC137" i="1"/>
  <c r="BD137" i="1"/>
  <c r="BC142" i="1"/>
  <c r="BD142" i="1"/>
  <c r="BC190" i="1"/>
  <c r="BD190" i="1"/>
  <c r="BC171" i="1"/>
  <c r="BD171" i="1"/>
  <c r="BC192" i="1"/>
  <c r="BD192" i="1"/>
  <c r="BC245" i="1"/>
  <c r="BD245" i="1"/>
  <c r="BC226" i="1"/>
  <c r="BD226" i="1"/>
  <c r="BC229" i="1"/>
  <c r="BD229" i="1"/>
  <c r="BC284" i="1"/>
  <c r="BD284" i="1"/>
  <c r="BC314" i="1"/>
  <c r="BD314" i="1"/>
  <c r="BC451" i="1"/>
  <c r="BD451" i="1"/>
  <c r="BC495" i="1"/>
  <c r="BD495" i="1"/>
  <c r="BC419" i="1"/>
  <c r="BD419" i="1"/>
  <c r="BC449" i="1"/>
  <c r="BD449" i="1"/>
  <c r="BC458" i="1"/>
  <c r="BD458" i="1"/>
  <c r="BC471" i="1"/>
  <c r="BD471" i="1"/>
  <c r="BC487" i="1"/>
  <c r="BD487" i="1"/>
  <c r="BC139" i="1"/>
  <c r="BD139" i="1"/>
  <c r="BC268" i="1"/>
  <c r="BD268" i="1"/>
  <c r="BC200" i="1"/>
  <c r="BD200" i="1"/>
  <c r="BC183" i="1"/>
  <c r="BD183" i="1"/>
  <c r="BC264" i="1"/>
  <c r="BD264" i="1"/>
  <c r="BC390" i="1"/>
  <c r="BD390" i="1"/>
  <c r="BC302" i="1"/>
  <c r="BD302" i="1"/>
  <c r="BC240" i="1"/>
  <c r="BD240" i="1"/>
  <c r="BC294" i="1"/>
  <c r="BD294" i="1"/>
  <c r="BC414" i="1"/>
  <c r="BD414" i="1"/>
  <c r="BC430" i="1"/>
  <c r="BD430" i="1"/>
  <c r="BC410" i="1"/>
  <c r="BD410" i="1"/>
  <c r="BC452" i="1"/>
  <c r="BD452" i="1"/>
  <c r="BC207" i="1"/>
  <c r="BD207" i="1"/>
  <c r="BC211" i="1"/>
  <c r="BD211" i="1"/>
  <c r="BC69" i="1"/>
  <c r="BD69" i="1"/>
  <c r="BC113" i="1"/>
  <c r="BD113" i="1"/>
  <c r="BC241" i="1"/>
  <c r="BD241" i="1"/>
  <c r="BC485" i="1"/>
  <c r="BD485" i="1"/>
  <c r="BC86" i="1"/>
  <c r="BD86" i="1"/>
  <c r="BC26" i="1"/>
  <c r="BD26" i="1"/>
  <c r="BC196" i="1"/>
  <c r="BD196" i="1"/>
  <c r="BC439" i="1"/>
  <c r="BD439" i="1"/>
  <c r="BC189" i="1"/>
  <c r="BD189" i="1"/>
  <c r="BC309" i="1"/>
  <c r="BD309" i="1"/>
  <c r="BC108" i="1"/>
  <c r="BD108" i="1"/>
  <c r="BC52" i="1"/>
  <c r="BD52" i="1"/>
  <c r="BC81" i="1"/>
  <c r="BD81" i="1"/>
  <c r="BC106" i="1"/>
  <c r="BD106" i="1"/>
  <c r="BC87" i="1"/>
  <c r="BD87" i="1"/>
  <c r="BC166" i="1"/>
  <c r="BD166" i="1"/>
  <c r="BC197" i="1"/>
  <c r="BD197" i="1"/>
  <c r="BC230" i="1"/>
  <c r="BD230" i="1"/>
  <c r="BC279" i="1"/>
  <c r="BD279" i="1"/>
  <c r="BC318" i="1"/>
  <c r="BD318" i="1"/>
  <c r="BC346" i="1"/>
  <c r="BD346" i="1"/>
  <c r="BC366" i="1"/>
  <c r="BD366" i="1"/>
  <c r="BC277" i="1"/>
  <c r="BD277" i="1"/>
  <c r="BC370" i="1"/>
  <c r="BD370" i="1"/>
  <c r="BC434" i="1"/>
  <c r="BD434" i="1"/>
  <c r="BC454" i="1"/>
  <c r="BD454" i="1"/>
  <c r="BC497" i="1"/>
  <c r="BD497" i="1"/>
  <c r="BC457" i="1"/>
  <c r="BD457" i="1"/>
  <c r="BC415" i="1"/>
  <c r="BD415" i="1"/>
  <c r="BC387" i="1"/>
  <c r="BD387" i="1"/>
  <c r="BC411" i="1"/>
  <c r="BD411" i="1"/>
  <c r="BC445" i="1"/>
  <c r="BD445" i="1"/>
  <c r="BC59" i="1"/>
  <c r="BD59" i="1"/>
  <c r="BC76" i="1"/>
  <c r="BD76" i="1"/>
  <c r="BC105" i="1"/>
  <c r="BD105" i="1"/>
  <c r="BC131" i="1"/>
  <c r="BD131" i="1"/>
  <c r="BC147" i="1"/>
  <c r="BD147" i="1"/>
  <c r="BC159" i="1"/>
  <c r="BD159" i="1"/>
  <c r="BC129" i="1"/>
  <c r="BD129" i="1"/>
  <c r="BC301" i="1"/>
  <c r="BD301" i="1"/>
  <c r="BC152" i="1"/>
  <c r="BD152" i="1"/>
  <c r="BC247" i="1"/>
  <c r="BD247" i="1"/>
  <c r="BC313" i="1"/>
  <c r="BD313" i="1"/>
  <c r="BC343" i="1"/>
  <c r="BD343" i="1"/>
  <c r="BC377" i="1"/>
  <c r="BD377" i="1"/>
  <c r="BC303" i="1"/>
  <c r="BD303" i="1"/>
  <c r="BC466" i="1"/>
  <c r="BD466" i="1"/>
  <c r="BC274" i="1"/>
  <c r="BD274" i="1"/>
  <c r="BC117" i="1"/>
  <c r="BD117" i="1"/>
  <c r="BC39" i="1"/>
  <c r="BD39" i="1"/>
  <c r="BC46" i="1"/>
  <c r="BD46" i="1"/>
  <c r="BC223" i="1"/>
  <c r="BD223" i="1"/>
  <c r="BC431" i="1"/>
  <c r="BD431" i="1"/>
  <c r="BC335" i="1"/>
  <c r="BD335" i="1"/>
  <c r="BC315" i="1"/>
  <c r="BD315" i="1"/>
  <c r="BC406" i="1"/>
  <c r="BD406" i="1"/>
  <c r="BC388" i="1"/>
  <c r="BD388" i="1"/>
  <c r="BC483" i="1"/>
  <c r="BD483" i="1"/>
  <c r="BC42" i="1"/>
  <c r="BD42" i="1"/>
  <c r="BC369" i="1"/>
  <c r="BD369" i="1"/>
  <c r="BC45" i="1"/>
  <c r="BD45" i="1"/>
  <c r="BC204" i="1"/>
  <c r="BD204" i="1"/>
  <c r="BC218" i="1"/>
  <c r="BD218" i="1"/>
  <c r="BC288" i="1"/>
  <c r="BD288" i="1"/>
  <c r="BC447" i="1"/>
  <c r="BD447" i="1"/>
  <c r="BC47" i="1"/>
  <c r="BD47" i="1"/>
  <c r="BC55" i="1"/>
  <c r="BD55" i="1"/>
  <c r="BC467" i="1"/>
  <c r="BD467" i="1"/>
  <c r="BC337" i="1"/>
  <c r="BD337" i="1"/>
  <c r="BC219" i="1"/>
  <c r="BD219" i="1"/>
  <c r="BC208" i="1"/>
  <c r="BD208" i="1"/>
  <c r="BC73" i="1"/>
  <c r="BD73" i="1"/>
  <c r="BC37" i="1"/>
  <c r="BD37" i="1"/>
  <c r="BC157" i="1"/>
  <c r="BD157" i="1"/>
  <c r="BC130" i="1"/>
  <c r="BD130" i="1"/>
  <c r="BC154" i="1"/>
  <c r="BD154" i="1"/>
  <c r="BC161" i="1"/>
  <c r="BD161" i="1"/>
  <c r="BC194" i="1"/>
  <c r="BD194" i="1"/>
  <c r="BC202" i="1"/>
  <c r="BD202" i="1"/>
  <c r="BC222" i="1"/>
  <c r="BD222" i="1"/>
  <c r="BC269" i="1"/>
  <c r="BD269" i="1"/>
  <c r="BC267" i="1"/>
  <c r="BD267" i="1"/>
  <c r="BC263" i="1"/>
  <c r="BD263" i="1"/>
  <c r="BC322" i="1"/>
  <c r="BD322" i="1"/>
  <c r="BC465" i="1"/>
  <c r="BD465" i="1"/>
  <c r="BC463" i="1"/>
  <c r="BD463" i="1"/>
  <c r="BC135" i="1"/>
  <c r="BD135" i="1"/>
  <c r="BC118" i="1"/>
  <c r="BD118" i="1"/>
  <c r="BC282" i="1"/>
  <c r="BD282" i="1"/>
  <c r="BC375" i="1"/>
  <c r="BD375" i="1"/>
  <c r="BC287" i="1"/>
  <c r="BD287" i="1"/>
  <c r="BC379" i="1"/>
  <c r="BD379" i="1"/>
  <c r="BC456" i="1"/>
  <c r="BD456" i="1"/>
  <c r="BC435" i="1"/>
  <c r="BD435" i="1"/>
  <c r="BC151" i="1"/>
  <c r="BD151" i="1"/>
  <c r="BC68" i="1"/>
  <c r="BD68" i="1"/>
  <c r="BC127" i="1"/>
  <c r="BD127" i="1"/>
  <c r="BC114" i="1"/>
  <c r="BD114" i="1"/>
  <c r="BC347" i="1"/>
  <c r="BD347" i="1"/>
  <c r="BC203" i="1"/>
  <c r="BD203" i="1"/>
  <c r="BC323" i="1"/>
  <c r="BD323" i="1"/>
  <c r="BC422" i="1"/>
  <c r="BD422" i="1"/>
  <c r="BC398" i="1"/>
  <c r="BD398" i="1"/>
  <c r="BC436" i="1"/>
  <c r="BD436" i="1"/>
  <c r="BC484" i="1"/>
  <c r="BD484" i="1"/>
  <c r="BC394" i="1"/>
  <c r="BD394" i="1"/>
  <c r="BC440" i="1"/>
  <c r="BD440" i="1"/>
  <c r="BC143" i="1"/>
  <c r="BD143" i="1"/>
  <c r="BC382" i="1"/>
  <c r="BD382" i="1"/>
  <c r="BC150" i="1"/>
  <c r="BD150" i="1"/>
  <c r="BC156" i="1"/>
  <c r="BD156" i="1"/>
  <c r="BC3" i="1"/>
  <c r="BD3" i="1"/>
  <c r="BB3" i="1"/>
  <c r="BA12" i="1"/>
  <c r="BB12" i="1"/>
  <c r="BA45" i="1"/>
  <c r="BB45" i="1"/>
  <c r="BA133" i="1"/>
  <c r="BB133" i="1"/>
  <c r="BA218" i="1"/>
  <c r="BB218" i="1"/>
  <c r="BA254" i="1"/>
  <c r="BB254" i="1"/>
  <c r="BA295" i="1"/>
  <c r="BB295" i="1"/>
  <c r="BA479" i="1"/>
  <c r="BB479" i="1"/>
  <c r="BA55" i="1"/>
  <c r="BB55" i="1"/>
  <c r="BA392" i="1"/>
  <c r="BB392" i="1"/>
  <c r="BA8" i="1"/>
  <c r="BB8" i="1"/>
  <c r="BA17" i="1"/>
  <c r="BB17" i="1"/>
  <c r="BA77" i="1"/>
  <c r="BB77" i="1"/>
  <c r="BA108" i="1"/>
  <c r="BB108" i="1"/>
  <c r="BA107" i="1"/>
  <c r="BB107" i="1"/>
  <c r="BA136" i="1"/>
  <c r="BB136" i="1"/>
  <c r="BA208" i="1"/>
  <c r="BB208" i="1"/>
  <c r="BA158" i="1"/>
  <c r="BB158" i="1"/>
  <c r="BA273" i="1"/>
  <c r="BB273" i="1"/>
  <c r="BA300" i="1"/>
  <c r="BB300" i="1"/>
  <c r="BA275" i="1"/>
  <c r="BB275" i="1"/>
  <c r="BA362" i="1"/>
  <c r="BB362" i="1"/>
  <c r="BA350" i="1"/>
  <c r="BB350" i="1"/>
  <c r="BA234" i="1"/>
  <c r="BB234" i="1"/>
  <c r="BA407" i="1"/>
  <c r="BB407" i="1"/>
  <c r="BA443" i="1"/>
  <c r="BB443" i="1"/>
  <c r="BA481" i="1"/>
  <c r="BB481" i="1"/>
  <c r="BA372" i="1"/>
  <c r="BB372" i="1"/>
  <c r="BA490" i="1"/>
  <c r="BB490" i="1"/>
  <c r="BA399" i="1"/>
  <c r="BB399" i="1"/>
  <c r="BA450" i="1"/>
  <c r="BB450" i="1"/>
  <c r="BA461" i="1"/>
  <c r="BB461" i="1"/>
  <c r="BA480" i="1"/>
  <c r="BB480" i="1"/>
  <c r="BA496" i="1"/>
  <c r="BB496" i="1"/>
  <c r="BA499" i="1"/>
  <c r="BB499" i="1"/>
  <c r="BA109" i="1"/>
  <c r="BB109" i="1"/>
  <c r="BA88" i="1"/>
  <c r="BB88" i="1"/>
  <c r="BA100" i="1"/>
  <c r="BB100" i="1"/>
  <c r="BA292" i="1"/>
  <c r="BB292" i="1"/>
  <c r="BA365" i="1"/>
  <c r="BB365" i="1"/>
  <c r="BA492" i="1"/>
  <c r="BB492" i="1"/>
  <c r="BA61" i="1"/>
  <c r="BB61" i="1"/>
  <c r="BA180" i="1"/>
  <c r="BB180" i="1"/>
  <c r="BA58" i="1"/>
  <c r="BB58" i="1"/>
  <c r="BA148" i="1"/>
  <c r="BB148" i="1"/>
  <c r="BA475" i="1"/>
  <c r="BB475" i="1"/>
  <c r="BA371" i="1"/>
  <c r="BB371" i="1"/>
  <c r="BA260" i="1"/>
  <c r="BB260" i="1"/>
  <c r="BA18" i="1"/>
  <c r="BB18" i="1"/>
  <c r="BA79" i="1"/>
  <c r="BB79" i="1"/>
  <c r="BA215" i="1"/>
  <c r="BB215" i="1"/>
  <c r="BA253" i="1"/>
  <c r="BB253" i="1"/>
  <c r="BA160" i="1"/>
  <c r="BB160" i="1"/>
  <c r="BA498" i="1"/>
  <c r="BB498" i="1"/>
  <c r="BA168" i="1"/>
  <c r="BB168" i="1"/>
  <c r="BA331" i="1"/>
  <c r="BB331" i="1"/>
  <c r="BA155" i="1"/>
  <c r="BB155" i="1"/>
  <c r="BA271" i="1"/>
  <c r="BB271" i="1"/>
  <c r="BA462" i="1"/>
  <c r="BB462" i="1"/>
  <c r="BA224" i="1"/>
  <c r="BB224" i="1"/>
  <c r="BA47" i="1"/>
  <c r="BB47" i="1"/>
  <c r="BA467" i="1"/>
  <c r="BB467" i="1"/>
  <c r="BA337" i="1"/>
  <c r="BB337" i="1"/>
  <c r="BA104" i="1"/>
  <c r="BB104" i="1"/>
  <c r="BA227" i="1"/>
  <c r="BB227" i="1"/>
  <c r="BA219" i="1"/>
  <c r="BB219" i="1"/>
  <c r="BA7" i="1"/>
  <c r="BB7" i="1"/>
  <c r="BA10" i="1"/>
  <c r="BB10" i="1"/>
  <c r="BA21" i="1"/>
  <c r="BB21" i="1"/>
  <c r="BA74" i="1"/>
  <c r="BB74" i="1"/>
  <c r="BA141" i="1"/>
  <c r="BB141" i="1"/>
  <c r="BA170" i="1"/>
  <c r="BB170" i="1"/>
  <c r="BA138" i="1"/>
  <c r="BB138" i="1"/>
  <c r="BA179" i="1"/>
  <c r="BB179" i="1"/>
  <c r="BA153" i="1"/>
  <c r="BB153" i="1"/>
  <c r="BA199" i="1"/>
  <c r="BB199" i="1"/>
  <c r="BA212" i="1"/>
  <c r="BB212" i="1"/>
  <c r="BA167" i="1"/>
  <c r="BB167" i="1"/>
  <c r="BA242" i="1"/>
  <c r="BB242" i="1"/>
  <c r="BA265" i="1"/>
  <c r="BB265" i="1"/>
  <c r="BA246" i="1"/>
  <c r="BB246" i="1"/>
  <c r="BA236" i="1"/>
  <c r="BB236" i="1"/>
  <c r="BA293" i="1"/>
  <c r="BB293" i="1"/>
  <c r="BA297" i="1"/>
  <c r="BB297" i="1"/>
  <c r="BA276" i="1"/>
  <c r="BB276" i="1"/>
  <c r="BA283" i="1"/>
  <c r="BB283" i="1"/>
  <c r="BA306" i="1"/>
  <c r="BB306" i="1"/>
  <c r="BA391" i="1"/>
  <c r="BB391" i="1"/>
  <c r="BA446" i="1"/>
  <c r="BB446" i="1"/>
  <c r="BA470" i="1"/>
  <c r="BB470" i="1"/>
  <c r="BA441" i="1"/>
  <c r="BB441" i="1"/>
  <c r="BA99" i="1"/>
  <c r="BB99" i="1"/>
  <c r="BA124" i="1"/>
  <c r="BB124" i="1"/>
  <c r="BA43" i="1"/>
  <c r="BB43" i="1"/>
  <c r="BA51" i="1"/>
  <c r="BB51" i="1"/>
  <c r="BA92" i="1"/>
  <c r="BB92" i="1"/>
  <c r="BA38" i="1"/>
  <c r="BB38" i="1"/>
  <c r="BA111" i="1"/>
  <c r="BB111" i="1"/>
  <c r="BA144" i="1"/>
  <c r="BB144" i="1"/>
  <c r="BA187" i="1"/>
  <c r="BB187" i="1"/>
  <c r="BA35" i="1"/>
  <c r="BB35" i="1"/>
  <c r="BA339" i="1"/>
  <c r="BB339" i="1"/>
  <c r="BA305" i="1"/>
  <c r="BB305" i="1"/>
  <c r="BA400" i="1"/>
  <c r="BB400" i="1"/>
  <c r="BA442" i="1"/>
  <c r="BB442" i="1"/>
  <c r="BA444" i="1"/>
  <c r="BB444" i="1"/>
  <c r="BA186" i="1"/>
  <c r="BB186" i="1"/>
  <c r="BA272" i="1"/>
  <c r="BB272" i="1"/>
  <c r="BA63" i="1"/>
  <c r="BB63" i="1"/>
  <c r="BA176" i="1"/>
  <c r="BB176" i="1"/>
  <c r="BA468" i="1"/>
  <c r="BB468" i="1"/>
  <c r="BA402" i="1"/>
  <c r="BB402" i="1"/>
  <c r="BA239" i="1"/>
  <c r="BB239" i="1"/>
  <c r="BA72" i="1"/>
  <c r="BB72" i="1"/>
  <c r="BA163" i="1"/>
  <c r="BB163" i="1"/>
  <c r="BA289" i="1"/>
  <c r="BB289" i="1"/>
  <c r="BA342" i="1"/>
  <c r="BB342" i="1"/>
  <c r="BA90" i="1"/>
  <c r="BB90" i="1"/>
  <c r="BA22" i="1"/>
  <c r="BB22" i="1"/>
  <c r="BA164" i="1"/>
  <c r="BB164" i="1"/>
  <c r="BA225" i="1"/>
  <c r="BB225" i="1"/>
  <c r="BA191" i="1"/>
  <c r="BB191" i="1"/>
  <c r="BA9" i="1"/>
  <c r="BB9" i="1"/>
  <c r="BA56" i="1"/>
  <c r="BB56" i="1"/>
  <c r="BA11" i="1"/>
  <c r="BB11" i="1"/>
  <c r="BA25" i="1"/>
  <c r="BB25" i="1"/>
  <c r="BA57" i="1"/>
  <c r="BB57" i="1"/>
  <c r="BA64" i="1"/>
  <c r="BB64" i="1"/>
  <c r="BA49" i="1"/>
  <c r="BB49" i="1"/>
  <c r="BA83" i="1"/>
  <c r="BB83" i="1"/>
  <c r="BA93" i="1"/>
  <c r="BB93" i="1"/>
  <c r="BA145" i="1"/>
  <c r="BB145" i="1"/>
  <c r="BA134" i="1"/>
  <c r="BB134" i="1"/>
  <c r="BA175" i="1"/>
  <c r="BB175" i="1"/>
  <c r="BA188" i="1"/>
  <c r="BB188" i="1"/>
  <c r="BA146" i="1"/>
  <c r="BB146" i="1"/>
  <c r="BA165" i="1"/>
  <c r="BB165" i="1"/>
  <c r="BA185" i="1"/>
  <c r="BB185" i="1"/>
  <c r="BA216" i="1"/>
  <c r="BB216" i="1"/>
  <c r="BA257" i="1"/>
  <c r="BB257" i="1"/>
  <c r="BA310" i="1"/>
  <c r="BB310" i="1"/>
  <c r="BA281" i="1"/>
  <c r="BB281" i="1"/>
  <c r="BA338" i="1"/>
  <c r="BB338" i="1"/>
  <c r="BA285" i="1"/>
  <c r="BB285" i="1"/>
  <c r="BA358" i="1"/>
  <c r="BB358" i="1"/>
  <c r="BA237" i="1"/>
  <c r="BB237" i="1"/>
  <c r="BA334" i="1"/>
  <c r="BB334" i="1"/>
  <c r="BA486" i="1"/>
  <c r="BB486" i="1"/>
  <c r="BA488" i="1"/>
  <c r="BB488" i="1"/>
  <c r="BA455" i="1"/>
  <c r="BB455" i="1"/>
  <c r="BA65" i="1"/>
  <c r="BB65" i="1"/>
  <c r="BA174" i="1"/>
  <c r="BB174" i="1"/>
  <c r="BA228" i="1"/>
  <c r="BB228" i="1"/>
  <c r="BA311" i="1"/>
  <c r="BB311" i="1"/>
  <c r="BA213" i="1"/>
  <c r="BB213" i="1"/>
  <c r="BA386" i="1"/>
  <c r="BB386" i="1"/>
  <c r="BA396" i="1"/>
  <c r="BB396" i="1"/>
  <c r="BA397" i="1"/>
  <c r="BB397" i="1"/>
  <c r="BA501" i="1"/>
  <c r="BB501" i="1"/>
  <c r="BA261" i="1"/>
  <c r="BB261" i="1"/>
  <c r="BA493" i="1"/>
  <c r="BB493" i="1"/>
  <c r="BA428" i="1"/>
  <c r="BB428" i="1"/>
  <c r="BA184" i="1"/>
  <c r="BB184" i="1"/>
  <c r="BA121" i="1"/>
  <c r="BB121" i="1"/>
  <c r="BA115" i="1"/>
  <c r="BB115" i="1"/>
  <c r="BA266" i="1"/>
  <c r="BB266" i="1"/>
  <c r="BA278" i="1"/>
  <c r="BB278" i="1"/>
  <c r="BA476" i="1"/>
  <c r="BB476" i="1"/>
  <c r="BA290" i="1"/>
  <c r="BB290" i="1"/>
  <c r="BA426" i="1"/>
  <c r="BB426" i="1"/>
  <c r="BA204" i="1"/>
  <c r="BB204" i="1"/>
  <c r="BA288" i="1"/>
  <c r="BB288" i="1"/>
  <c r="BA249" i="1"/>
  <c r="BB249" i="1"/>
  <c r="BA423" i="1"/>
  <c r="BB423" i="1"/>
  <c r="BA29" i="1"/>
  <c r="BB29" i="1"/>
  <c r="BA78" i="1"/>
  <c r="BB78" i="1"/>
  <c r="BA125" i="1"/>
  <c r="BB125" i="1"/>
  <c r="BA142" i="1"/>
  <c r="BB142" i="1"/>
  <c r="BA245" i="1"/>
  <c r="BB245" i="1"/>
  <c r="BA229" i="1"/>
  <c r="BB229" i="1"/>
  <c r="BA458" i="1"/>
  <c r="BB458" i="1"/>
  <c r="BA487" i="1"/>
  <c r="BB487" i="1"/>
  <c r="BA183" i="1"/>
  <c r="BB183" i="1"/>
  <c r="BA390" i="1"/>
  <c r="BB390" i="1"/>
  <c r="BA113" i="1"/>
  <c r="BB113" i="1"/>
  <c r="BA241" i="1"/>
  <c r="BB241" i="1"/>
  <c r="BA485" i="1"/>
  <c r="BB485" i="1"/>
  <c r="BA196" i="1"/>
  <c r="BB196" i="1"/>
  <c r="BA5" i="1"/>
  <c r="BB5" i="1"/>
  <c r="BA330" i="1"/>
  <c r="BB330" i="1"/>
  <c r="BA494" i="1"/>
  <c r="BB494" i="1"/>
  <c r="BA296" i="1"/>
  <c r="BB296" i="1"/>
  <c r="BA13" i="1"/>
  <c r="BB13" i="1"/>
  <c r="BA190" i="1"/>
  <c r="BB190" i="1"/>
  <c r="BA192" i="1"/>
  <c r="BB192" i="1"/>
  <c r="BA314" i="1"/>
  <c r="BB314" i="1"/>
  <c r="BA451" i="1"/>
  <c r="BB451" i="1"/>
  <c r="BA264" i="1"/>
  <c r="BB264" i="1"/>
  <c r="BA414" i="1"/>
  <c r="BB414" i="1"/>
  <c r="BA452" i="1"/>
  <c r="BB452" i="1"/>
  <c r="BA207" i="1"/>
  <c r="BB207" i="1"/>
  <c r="BA26" i="1"/>
  <c r="BB26" i="1"/>
  <c r="BA189" i="1"/>
  <c r="BB189" i="1"/>
  <c r="BA33" i="1"/>
  <c r="BB33" i="1"/>
  <c r="BA60" i="1"/>
  <c r="BB60" i="1"/>
  <c r="BA73" i="1"/>
  <c r="BB73" i="1"/>
  <c r="BA52" i="1"/>
  <c r="BB52" i="1"/>
  <c r="BA53" i="1"/>
  <c r="BB53" i="1"/>
  <c r="BA81" i="1"/>
  <c r="BB81" i="1"/>
  <c r="BA106" i="1"/>
  <c r="BB106" i="1"/>
  <c r="BA87" i="1"/>
  <c r="BB87" i="1"/>
  <c r="BA166" i="1"/>
  <c r="BB166" i="1"/>
  <c r="BA197" i="1"/>
  <c r="BB197" i="1"/>
  <c r="BA230" i="1"/>
  <c r="BB230" i="1"/>
  <c r="BA279" i="1"/>
  <c r="BB279" i="1"/>
  <c r="BA318" i="1"/>
  <c r="BB318" i="1"/>
  <c r="BA346" i="1"/>
  <c r="BB346" i="1"/>
  <c r="BA366" i="1"/>
  <c r="BB366" i="1"/>
  <c r="BA277" i="1"/>
  <c r="BB277" i="1"/>
  <c r="BA370" i="1"/>
  <c r="BB370" i="1"/>
  <c r="BA434" i="1"/>
  <c r="BB434" i="1"/>
  <c r="BA454" i="1"/>
  <c r="BB454" i="1"/>
  <c r="BA497" i="1"/>
  <c r="BB497" i="1"/>
  <c r="BA457" i="1"/>
  <c r="BB457" i="1"/>
  <c r="BA415" i="1"/>
  <c r="BB415" i="1"/>
  <c r="BA387" i="1"/>
  <c r="BB387" i="1"/>
  <c r="BA411" i="1"/>
  <c r="BB411" i="1"/>
  <c r="BA445" i="1"/>
  <c r="BB445" i="1"/>
  <c r="BA59" i="1"/>
  <c r="BB59" i="1"/>
  <c r="BA76" i="1"/>
  <c r="BB76" i="1"/>
  <c r="BA105" i="1"/>
  <c r="BB105" i="1"/>
  <c r="BA131" i="1"/>
  <c r="BB131" i="1"/>
  <c r="BA147" i="1"/>
  <c r="BB147" i="1"/>
  <c r="BA159" i="1"/>
  <c r="BB159" i="1"/>
  <c r="BA129" i="1"/>
  <c r="BB129" i="1"/>
  <c r="BA301" i="1"/>
  <c r="BB301" i="1"/>
  <c r="BA152" i="1"/>
  <c r="BB152" i="1"/>
  <c r="BA247" i="1"/>
  <c r="BB247" i="1"/>
  <c r="BA313" i="1"/>
  <c r="BB313" i="1"/>
  <c r="BA343" i="1"/>
  <c r="BB343" i="1"/>
  <c r="BA377" i="1"/>
  <c r="BB377" i="1"/>
  <c r="BA303" i="1"/>
  <c r="BB303" i="1"/>
  <c r="BA466" i="1"/>
  <c r="BB466" i="1"/>
  <c r="BA274" i="1"/>
  <c r="BB274" i="1"/>
  <c r="BA117" i="1"/>
  <c r="BB117" i="1"/>
  <c r="BA39" i="1"/>
  <c r="BB39" i="1"/>
  <c r="BA46" i="1"/>
  <c r="BB46" i="1"/>
  <c r="BA223" i="1"/>
  <c r="BB223" i="1"/>
  <c r="BA431" i="1"/>
  <c r="BB431" i="1"/>
  <c r="BA335" i="1"/>
  <c r="BB335" i="1"/>
  <c r="BA315" i="1"/>
  <c r="BB315" i="1"/>
  <c r="BA406" i="1"/>
  <c r="BB406" i="1"/>
  <c r="BA388" i="1"/>
  <c r="BB388" i="1"/>
  <c r="BA483" i="1"/>
  <c r="BB483" i="1"/>
  <c r="BA42" i="1"/>
  <c r="BB42" i="1"/>
  <c r="BA369" i="1"/>
  <c r="BB369" i="1"/>
  <c r="BA149" i="1"/>
  <c r="BB149" i="1"/>
  <c r="BA162" i="1"/>
  <c r="BB162" i="1"/>
  <c r="BA206" i="1"/>
  <c r="BB206" i="1"/>
  <c r="BA233" i="1"/>
  <c r="BB233" i="1"/>
  <c r="BA403" i="1"/>
  <c r="BB403" i="1"/>
  <c r="BA447" i="1"/>
  <c r="BB447" i="1"/>
  <c r="BA82" i="1"/>
  <c r="BB82" i="1"/>
  <c r="BA95" i="1"/>
  <c r="BB95" i="1"/>
  <c r="BA137" i="1"/>
  <c r="BB137" i="1"/>
  <c r="BA171" i="1"/>
  <c r="BB171" i="1"/>
  <c r="BA284" i="1"/>
  <c r="BB284" i="1"/>
  <c r="BA419" i="1"/>
  <c r="BB419" i="1"/>
  <c r="BA471" i="1"/>
  <c r="BB471" i="1"/>
  <c r="BA200" i="1"/>
  <c r="BB200" i="1"/>
  <c r="BA240" i="1"/>
  <c r="BB240" i="1"/>
  <c r="BA430" i="1"/>
  <c r="BB430" i="1"/>
  <c r="BA410" i="1"/>
  <c r="BB410" i="1"/>
  <c r="BA211" i="1"/>
  <c r="BB211" i="1"/>
  <c r="BA439" i="1"/>
  <c r="BB439" i="1"/>
  <c r="BA37" i="1"/>
  <c r="BB37" i="1"/>
  <c r="BA157" i="1"/>
  <c r="BB157" i="1"/>
  <c r="BA130" i="1"/>
  <c r="BB130" i="1"/>
  <c r="BA154" i="1"/>
  <c r="BB154" i="1"/>
  <c r="BA161" i="1"/>
  <c r="BB161" i="1"/>
  <c r="BA194" i="1"/>
  <c r="BB194" i="1"/>
  <c r="BA202" i="1"/>
  <c r="BB202" i="1"/>
  <c r="BA222" i="1"/>
  <c r="BB222" i="1"/>
  <c r="BA269" i="1"/>
  <c r="BB269" i="1"/>
  <c r="BA267" i="1"/>
  <c r="BB267" i="1"/>
  <c r="BA263" i="1"/>
  <c r="BB263" i="1"/>
  <c r="BA322" i="1"/>
  <c r="BB322" i="1"/>
  <c r="BA465" i="1"/>
  <c r="BB465" i="1"/>
  <c r="BA463" i="1"/>
  <c r="BB463" i="1"/>
  <c r="BA135" i="1"/>
  <c r="BB135" i="1"/>
  <c r="BA118" i="1"/>
  <c r="BB118" i="1"/>
  <c r="BA282" i="1"/>
  <c r="BB282" i="1"/>
  <c r="BA375" i="1"/>
  <c r="BB375" i="1"/>
  <c r="BA287" i="1"/>
  <c r="BB287" i="1"/>
  <c r="BA379" i="1"/>
  <c r="BB379" i="1"/>
  <c r="BA456" i="1"/>
  <c r="BB456" i="1"/>
  <c r="BA435" i="1"/>
  <c r="BB435" i="1"/>
  <c r="BA151" i="1"/>
  <c r="BB151" i="1"/>
  <c r="BA68" i="1"/>
  <c r="BB68" i="1"/>
  <c r="BA127" i="1"/>
  <c r="BB127" i="1"/>
  <c r="BA114" i="1"/>
  <c r="BB114" i="1"/>
  <c r="BA347" i="1"/>
  <c r="BB347" i="1"/>
  <c r="BA203" i="1"/>
  <c r="BB203" i="1"/>
  <c r="BA323" i="1"/>
  <c r="BB323" i="1"/>
  <c r="BA422" i="1"/>
  <c r="BB422" i="1"/>
  <c r="BA398" i="1"/>
  <c r="BB398" i="1"/>
  <c r="BA436" i="1"/>
  <c r="BB436" i="1"/>
  <c r="BA484" i="1"/>
  <c r="BB484" i="1"/>
  <c r="BA394" i="1"/>
  <c r="BB394" i="1"/>
  <c r="BA440" i="1"/>
  <c r="BB440" i="1"/>
  <c r="BA143" i="1"/>
  <c r="BB143" i="1"/>
  <c r="BA382" i="1"/>
  <c r="BB382" i="1"/>
  <c r="BA150" i="1"/>
  <c r="BB150" i="1"/>
  <c r="BA156" i="1"/>
  <c r="BB156" i="1"/>
  <c r="BA195" i="1"/>
  <c r="BB195" i="1"/>
  <c r="BA383" i="1"/>
  <c r="BB383" i="1"/>
  <c r="BA395" i="1"/>
  <c r="BB395" i="1"/>
  <c r="BA220" i="1"/>
  <c r="BB220" i="1"/>
  <c r="BA373" i="1"/>
  <c r="BB373" i="1"/>
  <c r="BA54" i="1"/>
  <c r="BB54" i="1"/>
  <c r="BA226" i="1"/>
  <c r="BB226" i="1"/>
  <c r="BA495" i="1"/>
  <c r="BB495" i="1"/>
  <c r="BA449" i="1"/>
  <c r="BB449" i="1"/>
  <c r="BA139" i="1"/>
  <c r="BB139" i="1"/>
  <c r="BA268" i="1"/>
  <c r="BB268" i="1"/>
  <c r="BA302" i="1"/>
  <c r="BB302" i="1"/>
  <c r="BA294" i="1"/>
  <c r="BB294" i="1"/>
  <c r="BA69" i="1"/>
  <c r="BB69" i="1"/>
  <c r="BA86" i="1"/>
  <c r="BB86" i="1"/>
  <c r="BA309" i="1"/>
  <c r="BB309" i="1"/>
  <c r="BA4" i="1"/>
  <c r="BB4" i="1"/>
  <c r="BA41" i="1"/>
  <c r="BB41" i="1"/>
  <c r="BA67" i="1"/>
  <c r="BB67" i="1"/>
  <c r="BA94" i="1"/>
  <c r="BB94" i="1"/>
  <c r="BA91" i="1"/>
  <c r="BB91" i="1"/>
  <c r="BA122" i="1"/>
  <c r="BB122" i="1"/>
  <c r="BA182" i="1"/>
  <c r="BB182" i="1"/>
  <c r="BA201" i="1"/>
  <c r="BB201" i="1"/>
  <c r="BA280" i="1"/>
  <c r="BB280" i="1"/>
  <c r="BA326" i="1"/>
  <c r="BB326" i="1"/>
  <c r="BA354" i="1"/>
  <c r="BB354" i="1"/>
  <c r="BA438" i="1"/>
  <c r="BB438" i="1"/>
  <c r="BA459" i="1"/>
  <c r="BB459" i="1"/>
  <c r="BA427" i="1"/>
  <c r="BB427" i="1"/>
  <c r="BA472" i="1"/>
  <c r="BB472" i="1"/>
  <c r="BA474" i="1"/>
  <c r="BB474" i="1"/>
  <c r="BA478" i="1"/>
  <c r="BB478" i="1"/>
  <c r="BA453" i="1"/>
  <c r="BB453" i="1"/>
  <c r="BA473" i="1"/>
  <c r="BB473" i="1"/>
  <c r="BA489" i="1"/>
  <c r="BB489" i="1"/>
  <c r="BA14" i="1"/>
  <c r="BB14" i="1"/>
  <c r="BA103" i="1"/>
  <c r="BB103" i="1"/>
  <c r="BA71" i="1"/>
  <c r="BB71" i="1"/>
  <c r="BA243" i="1"/>
  <c r="BB243" i="1"/>
  <c r="BA214" i="1"/>
  <c r="BB214" i="1"/>
  <c r="BA255" i="1"/>
  <c r="BB255" i="1"/>
  <c r="BA321" i="1"/>
  <c r="BB321" i="1"/>
  <c r="BA336" i="1"/>
  <c r="BB336" i="1"/>
  <c r="BA418" i="1"/>
  <c r="BB418" i="1"/>
  <c r="BA469" i="1"/>
  <c r="BB469" i="1"/>
  <c r="BA413" i="1"/>
  <c r="BB413" i="1"/>
  <c r="BA34" i="1"/>
  <c r="BB34" i="1"/>
  <c r="BA75" i="1"/>
  <c r="BB75" i="1"/>
  <c r="BA140" i="1"/>
  <c r="BB140" i="1"/>
  <c r="BA238" i="1"/>
  <c r="BB238" i="1"/>
  <c r="BA123" i="1"/>
  <c r="BB123" i="1"/>
  <c r="BA351" i="1"/>
  <c r="BB351" i="1"/>
  <c r="BA460" i="1"/>
  <c r="BB460" i="1"/>
  <c r="BA482" i="1"/>
  <c r="BB482" i="1"/>
  <c r="BA96" i="1"/>
  <c r="BB96" i="1"/>
  <c r="BA384" i="1"/>
  <c r="BB384" i="1"/>
  <c r="BA3" i="1"/>
  <c r="AR13" i="1"/>
  <c r="AR318" i="1"/>
  <c r="AR118" i="1"/>
  <c r="AR106" i="1"/>
  <c r="AR75" i="1"/>
  <c r="AR218" i="1"/>
  <c r="AR186" i="1"/>
  <c r="AR82" i="1"/>
  <c r="AR4" i="1"/>
  <c r="AR37" i="1"/>
  <c r="AR45" i="1"/>
  <c r="AR261" i="1"/>
  <c r="AR352" i="1"/>
  <c r="AR344" i="1"/>
  <c r="AR479" i="1"/>
  <c r="AR472" i="1"/>
  <c r="AR23" i="1"/>
  <c r="AR86" i="1"/>
  <c r="AR79" i="1"/>
  <c r="AR153" i="1"/>
  <c r="AR353" i="1"/>
  <c r="AR497" i="1"/>
  <c r="AR305" i="1"/>
  <c r="AR454" i="1"/>
  <c r="AR17" i="1"/>
  <c r="AR228" i="1"/>
  <c r="AR441" i="1"/>
  <c r="AR248" i="1"/>
  <c r="AR414" i="1"/>
  <c r="AR138" i="1"/>
  <c r="AR16" i="1"/>
  <c r="AR132" i="1"/>
  <c r="AR433" i="1"/>
  <c r="AR201" i="1"/>
  <c r="AR310" i="1"/>
  <c r="AR450" i="1"/>
  <c r="AR49" i="1"/>
  <c r="AR85" i="1"/>
  <c r="AR188" i="1"/>
  <c r="AR141" i="1"/>
  <c r="AR225" i="1"/>
  <c r="AR237" i="1"/>
  <c r="AR222" i="1"/>
  <c r="AR322" i="1"/>
  <c r="AR366" i="1"/>
  <c r="AR484" i="1"/>
  <c r="AR90" i="1"/>
  <c r="AR32" i="1"/>
  <c r="AR134" i="1"/>
  <c r="AR259" i="1"/>
  <c r="AR226" i="1"/>
  <c r="AR203" i="1"/>
  <c r="AR208" i="1"/>
  <c r="AR271" i="1"/>
  <c r="AR298" i="1"/>
  <c r="AR382" i="1"/>
  <c r="AR376" i="1"/>
  <c r="AR415" i="1"/>
  <c r="AR103" i="1"/>
  <c r="AR183" i="1"/>
  <c r="AR143" i="1"/>
  <c r="AR93" i="1"/>
  <c r="AR300" i="1"/>
  <c r="AR173" i="1"/>
  <c r="AR161" i="1"/>
  <c r="AR297" i="1"/>
  <c r="AR406" i="1"/>
  <c r="AR150" i="1"/>
  <c r="AR240" i="1"/>
  <c r="AR128" i="1"/>
  <c r="AR490" i="1"/>
  <c r="AR236" i="1"/>
  <c r="AR233" i="1"/>
  <c r="AR386" i="1"/>
  <c r="AR394" i="1"/>
  <c r="AR187" i="1"/>
  <c r="AR292" i="1"/>
  <c r="AR326" i="1"/>
  <c r="AR422" i="1"/>
  <c r="AR495" i="1"/>
  <c r="AR469" i="1"/>
  <c r="AR485" i="1"/>
  <c r="AR470" i="1"/>
  <c r="AR69" i="1"/>
  <c r="AR125" i="1"/>
  <c r="AR145" i="1"/>
  <c r="AR136" i="1"/>
  <c r="AR166" i="1"/>
  <c r="AR280" i="1"/>
  <c r="AR246" i="1"/>
  <c r="AR224" i="1"/>
  <c r="AR287" i="1"/>
  <c r="AR391" i="1"/>
  <c r="AR398" i="1"/>
  <c r="AR423" i="1"/>
  <c r="AR350" i="1"/>
  <c r="AR427" i="1"/>
  <c r="AR146" i="1"/>
  <c r="AR260" i="1"/>
  <c r="AR425" i="1"/>
  <c r="AR480" i="1"/>
  <c r="AR457" i="1"/>
  <c r="AR207" i="1"/>
  <c r="AR263" i="1"/>
  <c r="AR361" i="1"/>
  <c r="AR170" i="1"/>
  <c r="AR410" i="1"/>
  <c r="AR27" i="1"/>
  <c r="AR375" i="1"/>
  <c r="AR365" i="1"/>
  <c r="AR397" i="1"/>
  <c r="AR245" i="1"/>
  <c r="AR162" i="1"/>
  <c r="AR288" i="1"/>
  <c r="AR299" i="1"/>
  <c r="AR215" i="1"/>
  <c r="AR60" i="1"/>
  <c r="AR177" i="1"/>
  <c r="AR151" i="1"/>
  <c r="AR443" i="1"/>
  <c r="AR494" i="1"/>
  <c r="AR127" i="1"/>
  <c r="AR40" i="1"/>
  <c r="AR190" i="1"/>
  <c r="AR126" i="1"/>
  <c r="AR241" i="1"/>
  <c r="AR360" i="1"/>
  <c r="AR471" i="1"/>
  <c r="AR116" i="1"/>
  <c r="AR44" i="1"/>
  <c r="AR206" i="1"/>
  <c r="AR29" i="1"/>
  <c r="AR135" i="1"/>
  <c r="AR413" i="1"/>
  <c r="AR98" i="1"/>
  <c r="AR59" i="1"/>
  <c r="AR71" i="1"/>
  <c r="AR232" i="1"/>
  <c r="AR20" i="1"/>
  <c r="AR284" i="1"/>
  <c r="AR41" i="1"/>
  <c r="AR77" i="1"/>
  <c r="AR402" i="1"/>
  <c r="AR61" i="1"/>
  <c r="AR357" i="1"/>
  <c r="AR434" i="1"/>
  <c r="AR12" i="1"/>
  <c r="AR25" i="1"/>
  <c r="AR57" i="1"/>
  <c r="AR73" i="1"/>
  <c r="AR120" i="1"/>
  <c r="AR11" i="1"/>
  <c r="AR154" i="1"/>
  <c r="AR159" i="1"/>
  <c r="AR230" i="1"/>
  <c r="AR383" i="1"/>
  <c r="AR380" i="1"/>
  <c r="AR35" i="1"/>
  <c r="AR123" i="1"/>
  <c r="AR205" i="1"/>
  <c r="AR313" i="1"/>
  <c r="AR219" i="1"/>
  <c r="AR194" i="1"/>
  <c r="AR296" i="1"/>
  <c r="AR368" i="1"/>
  <c r="AR338" i="1"/>
  <c r="AR401" i="1"/>
  <c r="AR435" i="1"/>
  <c r="AR371" i="1"/>
  <c r="AR111" i="1"/>
  <c r="AR101" i="1"/>
  <c r="AR321" i="1"/>
  <c r="AR417" i="1"/>
  <c r="AR317" i="1"/>
  <c r="AR430" i="1"/>
  <c r="AR55" i="1"/>
  <c r="AR390" i="1"/>
  <c r="AR264" i="1"/>
  <c r="AR56" i="1"/>
  <c r="AR342" i="1"/>
  <c r="AR43" i="1"/>
  <c r="AR155" i="1"/>
  <c r="AR306" i="1"/>
  <c r="AR158" i="1"/>
  <c r="AR249" i="1"/>
  <c r="AR6" i="1"/>
  <c r="AR52" i="1"/>
  <c r="AR133" i="1"/>
  <c r="AR129" i="1"/>
  <c r="AR147" i="1"/>
  <c r="AR185" i="1"/>
  <c r="AR214" i="1"/>
  <c r="AR295" i="1"/>
  <c r="AR314" i="1"/>
  <c r="AR291" i="1"/>
  <c r="AR330" i="1"/>
  <c r="AR431" i="1"/>
  <c r="AR468" i="1"/>
  <c r="AR31" i="1"/>
  <c r="AR97" i="1"/>
  <c r="AR309" i="1"/>
  <c r="AR112" i="1"/>
  <c r="AR256" i="1"/>
  <c r="AR268" i="1"/>
  <c r="AR262" i="1"/>
  <c r="AR334" i="1"/>
  <c r="AR389" i="1"/>
  <c r="AR444" i="1"/>
  <c r="AR78" i="1"/>
  <c r="AR198" i="1"/>
  <c r="AR36" i="1"/>
  <c r="AR149" i="1"/>
  <c r="AR426" i="1"/>
  <c r="AR39" i="1"/>
  <c r="AR418" i="1"/>
  <c r="AR462" i="1"/>
  <c r="AR189" i="1"/>
  <c r="AR488" i="1"/>
  <c r="AR167" i="1"/>
  <c r="AR399" i="1"/>
  <c r="AR429" i="1"/>
  <c r="AR5" i="1"/>
  <c r="AR65" i="1"/>
  <c r="AR21" i="1"/>
  <c r="AR33" i="1"/>
  <c r="AR53" i="1"/>
  <c r="AR51" i="1"/>
  <c r="AR95" i="1"/>
  <c r="AR121" i="1"/>
  <c r="AR238" i="1"/>
  <c r="AR242" i="1"/>
  <c r="AR407" i="1"/>
  <c r="AR478" i="1"/>
  <c r="AR113" i="1"/>
  <c r="AR74" i="1"/>
  <c r="AR502" i="1"/>
  <c r="AR48" i="1"/>
  <c r="AR178" i="1"/>
  <c r="AR345" i="1"/>
  <c r="AR349" i="1"/>
  <c r="AR378" i="1"/>
  <c r="AR409" i="1"/>
  <c r="AR337" i="1"/>
  <c r="AR234" i="1"/>
  <c r="AR442" i="1"/>
  <c r="AR492" i="1"/>
  <c r="AR252" i="1"/>
  <c r="AR47" i="1"/>
  <c r="AR3" i="1"/>
  <c r="R22" i="1"/>
  <c r="R38" i="1"/>
  <c r="R92" i="1"/>
  <c r="R101" i="1"/>
  <c r="V101" i="1" s="1"/>
  <c r="R96" i="1"/>
  <c r="R114" i="1"/>
  <c r="R191" i="1"/>
  <c r="R362" i="1"/>
  <c r="R354" i="1"/>
  <c r="R380" i="1"/>
  <c r="V380" i="1" s="1"/>
  <c r="R379" i="1"/>
  <c r="R424" i="1"/>
  <c r="R451" i="1"/>
  <c r="V451" i="1" s="1"/>
  <c r="R479" i="1"/>
  <c r="V479" i="1" s="1"/>
  <c r="R435" i="1"/>
  <c r="V435" i="1" s="1"/>
  <c r="R91" i="1"/>
  <c r="V91" i="1" s="1"/>
  <c r="R23" i="1"/>
  <c r="V23" i="1" s="1"/>
  <c r="R102" i="1"/>
  <c r="V102" i="1" s="1"/>
  <c r="R130" i="1"/>
  <c r="V130" i="1" s="1"/>
  <c r="R204" i="1"/>
  <c r="R179" i="1"/>
  <c r="R120" i="1"/>
  <c r="V120" i="1" s="1"/>
  <c r="R265" i="1"/>
  <c r="R321" i="1"/>
  <c r="V321" i="1" s="1"/>
  <c r="R166" i="1"/>
  <c r="V166" i="1" s="1"/>
  <c r="R263" i="1"/>
  <c r="V263" i="1" s="1"/>
  <c r="R383" i="1"/>
  <c r="V383" i="1" s="1"/>
  <c r="R194" i="1"/>
  <c r="V194" i="1" s="1"/>
  <c r="R296" i="1"/>
  <c r="V296" i="1" s="1"/>
  <c r="R330" i="1"/>
  <c r="V330" i="1" s="1"/>
  <c r="R306" i="1"/>
  <c r="V306" i="1" s="1"/>
  <c r="R337" i="1"/>
  <c r="V337" i="1" s="1"/>
  <c r="R370" i="1"/>
  <c r="R425" i="1"/>
  <c r="V425" i="1" s="1"/>
  <c r="R458" i="1"/>
  <c r="V458" i="1" s="1"/>
  <c r="R448" i="1"/>
  <c r="V448" i="1" s="1"/>
  <c r="R482" i="1"/>
  <c r="V482" i="1" s="1"/>
  <c r="R267" i="1"/>
  <c r="V267" i="1" s="1"/>
  <c r="R108" i="1"/>
  <c r="R161" i="1"/>
  <c r="V161" i="1" s="1"/>
  <c r="R402" i="1"/>
  <c r="V402" i="1" s="1"/>
  <c r="R342" i="1"/>
  <c r="V342" i="1" s="1"/>
  <c r="R474" i="1"/>
  <c r="V474" i="1" s="1"/>
  <c r="R438" i="1"/>
  <c r="V438" i="1" s="1"/>
  <c r="R311" i="1"/>
  <c r="R25" i="1"/>
  <c r="V25" i="1" s="1"/>
  <c r="R219" i="1"/>
  <c r="V219" i="1" s="1"/>
  <c r="R334" i="1"/>
  <c r="V334" i="1" s="1"/>
  <c r="R198" i="1"/>
  <c r="V198" i="1" s="1"/>
  <c r="R475" i="1"/>
  <c r="V475" i="1" s="1"/>
  <c r="R253" i="1"/>
  <c r="R360" i="1"/>
  <c r="V360" i="1" s="1"/>
  <c r="R77" i="1"/>
  <c r="V77" i="1" s="1"/>
  <c r="R54" i="1"/>
  <c r="R196" i="1"/>
  <c r="R65" i="1"/>
  <c r="V65" i="1" s="1"/>
  <c r="R33" i="1"/>
  <c r="R407" i="1"/>
  <c r="V407" i="1" s="1"/>
  <c r="R256" i="1"/>
  <c r="V256" i="1" s="1"/>
  <c r="R338" i="1"/>
  <c r="V338" i="1" s="1"/>
  <c r="R418" i="1"/>
  <c r="V418" i="1" s="1"/>
  <c r="R238" i="1"/>
  <c r="V238" i="1" s="1"/>
  <c r="R97" i="1"/>
  <c r="V97" i="1" s="1"/>
  <c r="R111" i="1"/>
  <c r="V111" i="1" s="1"/>
  <c r="R277" i="1"/>
  <c r="R316" i="1"/>
  <c r="R431" i="1"/>
  <c r="V431" i="1" s="1"/>
  <c r="R486" i="1"/>
  <c r="R377" i="1"/>
  <c r="R470" i="1"/>
  <c r="V470" i="1" s="1"/>
  <c r="R384" i="1"/>
  <c r="R60" i="1"/>
  <c r="V60" i="1" s="1"/>
  <c r="R73" i="1"/>
  <c r="V73" i="1" s="1"/>
  <c r="R93" i="1"/>
  <c r="V93" i="1" s="1"/>
  <c r="R119" i="1"/>
  <c r="R133" i="1"/>
  <c r="V133" i="1" s="1"/>
  <c r="R172" i="1"/>
  <c r="R137" i="1"/>
  <c r="R216" i="1"/>
  <c r="R127" i="1"/>
  <c r="V127" i="1" s="1"/>
  <c r="R147" i="1"/>
  <c r="V147" i="1" s="1"/>
  <c r="R206" i="1"/>
  <c r="V206" i="1" s="1"/>
  <c r="R257" i="1"/>
  <c r="R243" i="1"/>
  <c r="R406" i="1"/>
  <c r="R314" i="1"/>
  <c r="V314" i="1" s="1"/>
  <c r="R371" i="1"/>
  <c r="V371" i="1" s="1"/>
  <c r="R401" i="1"/>
  <c r="V401" i="1" s="1"/>
  <c r="R466" i="1"/>
  <c r="V466" i="1" s="1"/>
  <c r="R201" i="1"/>
  <c r="V201" i="1" s="1"/>
  <c r="R271" i="1"/>
  <c r="V271" i="1" s="1"/>
  <c r="R55" i="1"/>
  <c r="V55" i="1" s="1"/>
  <c r="R164" i="1"/>
  <c r="R41" i="1"/>
  <c r="V41" i="1" s="1"/>
  <c r="R87" i="1"/>
  <c r="V87" i="1" s="1"/>
  <c r="R345" i="1"/>
  <c r="V345" i="1" s="1"/>
  <c r="R446" i="1"/>
  <c r="V446" i="1" s="1"/>
  <c r="R322" i="1"/>
  <c r="V322" i="1" s="1"/>
  <c r="R313" i="1"/>
  <c r="V313" i="1" s="1"/>
  <c r="R187" i="1"/>
  <c r="V187" i="1" s="1"/>
  <c r="R310" i="1"/>
  <c r="V310" i="1" s="1"/>
  <c r="R122" i="1"/>
  <c r="V122" i="1" s="1"/>
  <c r="R275" i="1"/>
  <c r="R226" i="1"/>
  <c r="V226" i="1" s="1"/>
  <c r="R339" i="1"/>
  <c r="R493" i="1"/>
  <c r="V493" i="1" s="1"/>
  <c r="R228" i="1"/>
  <c r="V228" i="1" s="1"/>
  <c r="R171" i="1"/>
  <c r="V171" i="1" s="1"/>
  <c r="R422" i="1"/>
  <c r="V422" i="1" s="1"/>
  <c r="R152" i="1"/>
  <c r="R177" i="1"/>
  <c r="V177" i="1" s="1"/>
  <c r="R292" i="1"/>
  <c r="V292" i="1" s="1"/>
  <c r="R423" i="1"/>
  <c r="V423" i="1" s="1"/>
  <c r="R81" i="1"/>
  <c r="V81" i="1" s="1"/>
  <c r="R174" i="1"/>
  <c r="R67" i="1"/>
  <c r="R47" i="1"/>
  <c r="V47" i="1" s="1"/>
  <c r="R439" i="1"/>
  <c r="V439" i="1" s="1"/>
  <c r="R165" i="1"/>
  <c r="R13" i="1"/>
  <c r="V13" i="1" s="1"/>
  <c r="R8" i="1"/>
  <c r="R5" i="1"/>
  <c r="R26" i="1"/>
  <c r="R42" i="1"/>
  <c r="R193" i="1"/>
  <c r="R214" i="1"/>
  <c r="V214" i="1" s="1"/>
  <c r="R247" i="1"/>
  <c r="R286" i="1"/>
  <c r="R336" i="1"/>
  <c r="R355" i="1"/>
  <c r="R400" i="1"/>
  <c r="R459" i="1"/>
  <c r="V459" i="1" s="1"/>
  <c r="R472" i="1"/>
  <c r="V472" i="1" s="1"/>
  <c r="R488" i="1"/>
  <c r="V488" i="1" s="1"/>
  <c r="R64" i="1"/>
  <c r="V64" i="1" s="1"/>
  <c r="R36" i="1"/>
  <c r="V36" i="1" s="1"/>
  <c r="R75" i="1"/>
  <c r="V75" i="1" s="1"/>
  <c r="R123" i="1"/>
  <c r="V123" i="1" s="1"/>
  <c r="R69" i="1"/>
  <c r="V69" i="1" s="1"/>
  <c r="R144" i="1"/>
  <c r="R229" i="1"/>
  <c r="R218" i="1"/>
  <c r="V218" i="1" s="1"/>
  <c r="R124" i="1"/>
  <c r="R234" i="1"/>
  <c r="V234" i="1" s="1"/>
  <c r="R178" i="1"/>
  <c r="V178" i="1" s="1"/>
  <c r="R266" i="1"/>
  <c r="R344" i="1"/>
  <c r="V344" i="1" s="1"/>
  <c r="R410" i="1"/>
  <c r="V410" i="1" s="1"/>
  <c r="R325" i="1"/>
  <c r="R409" i="1"/>
  <c r="V409" i="1" s="1"/>
  <c r="R331" i="1"/>
  <c r="R415" i="1"/>
  <c r="V415" i="1" s="1"/>
  <c r="R378" i="1"/>
  <c r="V378" i="1" s="1"/>
  <c r="R477" i="1"/>
  <c r="V477" i="1" s="1"/>
  <c r="R490" i="1"/>
  <c r="V490" i="1" s="1"/>
  <c r="R469" i="1"/>
  <c r="V469" i="1" s="1"/>
  <c r="R358" i="1"/>
  <c r="R278" i="1"/>
  <c r="R58" i="1"/>
  <c r="R282" i="1"/>
  <c r="R78" i="1"/>
  <c r="V78" i="1" s="1"/>
  <c r="R173" i="1"/>
  <c r="V173" i="1" s="1"/>
  <c r="R106" i="1"/>
  <c r="V106" i="1" s="1"/>
  <c r="R274" i="1"/>
  <c r="R408" i="1"/>
  <c r="R465" i="1"/>
  <c r="R485" i="1"/>
  <c r="V485" i="1" s="1"/>
  <c r="R487" i="1"/>
  <c r="V487" i="1" s="1"/>
  <c r="R138" i="1"/>
  <c r="V138" i="1" s="1"/>
  <c r="R468" i="1"/>
  <c r="V468" i="1" s="1"/>
  <c r="R132" i="1"/>
  <c r="V132" i="1" s="1"/>
  <c r="R341" i="1"/>
  <c r="R248" i="1"/>
  <c r="V248" i="1" s="1"/>
  <c r="R280" i="1"/>
  <c r="V280" i="1" s="1"/>
  <c r="R309" i="1"/>
  <c r="V309" i="1" s="1"/>
  <c r="R88" i="1"/>
  <c r="R233" i="1"/>
  <c r="V233" i="1" s="1"/>
  <c r="R128" i="1"/>
  <c r="V128" i="1" s="1"/>
  <c r="R442" i="1"/>
  <c r="V442" i="1" s="1"/>
  <c r="R49" i="1"/>
  <c r="V49" i="1" s="1"/>
  <c r="R390" i="1"/>
  <c r="V390" i="1" s="1"/>
  <c r="R10" i="1"/>
  <c r="R11" i="1"/>
  <c r="V11" i="1" s="1"/>
  <c r="R89" i="1"/>
  <c r="R105" i="1"/>
  <c r="R151" i="1"/>
  <c r="V151" i="1" s="1"/>
  <c r="R168" i="1"/>
  <c r="R312" i="1"/>
  <c r="R320" i="1"/>
  <c r="R308" i="1"/>
  <c r="R340" i="1"/>
  <c r="V340" i="1" s="1"/>
  <c r="R376" i="1"/>
  <c r="V376" i="1" s="1"/>
  <c r="R495" i="1"/>
  <c r="V495" i="1" s="1"/>
  <c r="R392" i="1"/>
  <c r="R86" i="1"/>
  <c r="V86" i="1" s="1"/>
  <c r="R109" i="1"/>
  <c r="R80" i="1"/>
  <c r="R32" i="1"/>
  <c r="V32" i="1" s="1"/>
  <c r="R72" i="1"/>
  <c r="R148" i="1"/>
  <c r="R500" i="1"/>
  <c r="R153" i="1"/>
  <c r="V153" i="1" s="1"/>
  <c r="R232" i="1"/>
  <c r="V232" i="1" s="1"/>
  <c r="R140" i="1"/>
  <c r="R188" i="1"/>
  <c r="V188" i="1" s="1"/>
  <c r="R61" i="1"/>
  <c r="V61" i="1" s="1"/>
  <c r="R231" i="1"/>
  <c r="R211" i="1"/>
  <c r="V211" i="1" s="1"/>
  <c r="R241" i="1"/>
  <c r="V241" i="1" s="1"/>
  <c r="R272" i="1"/>
  <c r="V272" i="1" s="1"/>
  <c r="R167" i="1"/>
  <c r="V167" i="1" s="1"/>
  <c r="R414" i="1"/>
  <c r="V414" i="1" s="1"/>
  <c r="R246" i="1"/>
  <c r="V246" i="1" s="1"/>
  <c r="R329" i="1"/>
  <c r="R417" i="1"/>
  <c r="V417" i="1" s="1"/>
  <c r="R397" i="1"/>
  <c r="V397" i="1" s="1"/>
  <c r="R461" i="1"/>
  <c r="V461" i="1" s="1"/>
  <c r="R249" i="1"/>
  <c r="V249" i="1" s="1"/>
  <c r="R284" i="1"/>
  <c r="V284" i="1" s="1"/>
  <c r="R28" i="1"/>
  <c r="V28" i="1" s="1"/>
  <c r="R141" i="1"/>
  <c r="V141" i="1" s="1"/>
  <c r="R223" i="1"/>
  <c r="V223" i="1" s="1"/>
  <c r="R283" i="1"/>
  <c r="R82" i="1"/>
  <c r="V82" i="1" s="1"/>
  <c r="R239" i="1"/>
  <c r="R125" i="1"/>
  <c r="V125" i="1" s="1"/>
  <c r="R317" i="1"/>
  <c r="V317" i="1" s="1"/>
  <c r="R357" i="1"/>
  <c r="V357" i="1" s="1"/>
  <c r="R359" i="1"/>
  <c r="R139" i="1"/>
  <c r="R118" i="1"/>
  <c r="V118" i="1" s="1"/>
  <c r="R450" i="1"/>
  <c r="V450" i="1" s="1"/>
  <c r="R411" i="1"/>
  <c r="R149" i="1"/>
  <c r="V149" i="1" s="1"/>
  <c r="R426" i="1"/>
  <c r="V426" i="1" s="1"/>
  <c r="R157" i="1"/>
  <c r="V157" i="1" s="1"/>
  <c r="R276" i="1"/>
  <c r="V276" i="1" s="1"/>
  <c r="R260" i="1"/>
  <c r="V260" i="1" s="1"/>
  <c r="R434" i="1"/>
  <c r="V434" i="1" s="1"/>
  <c r="R212" i="1"/>
  <c r="R51" i="1"/>
  <c r="V51" i="1" s="1"/>
  <c r="R90" i="1"/>
  <c r="V90" i="1" s="1"/>
  <c r="R207" i="1"/>
  <c r="V207" i="1" s="1"/>
  <c r="R56" i="1"/>
  <c r="V56" i="1" s="1"/>
  <c r="R251" i="1"/>
  <c r="R395" i="1"/>
  <c r="V395" i="1" s="1"/>
  <c r="R499" i="1"/>
  <c r="R4" i="1"/>
  <c r="V4" i="1" s="1"/>
  <c r="R30" i="1"/>
  <c r="R155" i="1"/>
  <c r="V155" i="1" s="1"/>
  <c r="R99" i="1"/>
  <c r="R195" i="1"/>
  <c r="R200" i="1"/>
  <c r="R205" i="1"/>
  <c r="V205" i="1" s="1"/>
  <c r="R220" i="1"/>
  <c r="R285" i="1"/>
  <c r="V285" i="1" s="1"/>
  <c r="R117" i="1"/>
  <c r="R40" i="1"/>
  <c r="V40" i="1" s="1"/>
  <c r="R154" i="1"/>
  <c r="V154" i="1" s="1"/>
  <c r="R136" i="1"/>
  <c r="V136" i="1" s="1"/>
  <c r="R237" i="1"/>
  <c r="V237" i="1" s="1"/>
  <c r="R112" i="1"/>
  <c r="V112" i="1" s="1"/>
  <c r="R273" i="1"/>
  <c r="R208" i="1"/>
  <c r="V208" i="1" s="1"/>
  <c r="R268" i="1"/>
  <c r="V268" i="1" s="1"/>
  <c r="R352" i="1"/>
  <c r="V352" i="1" s="1"/>
  <c r="R428" i="1"/>
  <c r="R381" i="1"/>
  <c r="R429" i="1"/>
  <c r="V429" i="1" s="1"/>
  <c r="R368" i="1"/>
  <c r="V368" i="1" s="1"/>
  <c r="R405" i="1"/>
  <c r="V405" i="1" s="1"/>
  <c r="R382" i="1"/>
  <c r="V382" i="1" s="1"/>
  <c r="R489" i="1"/>
  <c r="V489" i="1" s="1"/>
  <c r="R457" i="1"/>
  <c r="V457" i="1" s="1"/>
  <c r="R301" i="1"/>
  <c r="R52" i="1"/>
  <c r="V52" i="1" s="1"/>
  <c r="R244" i="1"/>
  <c r="R287" i="1"/>
  <c r="V287" i="1" s="1"/>
  <c r="R327" i="1"/>
  <c r="R484" i="1"/>
  <c r="V484" i="1" s="1"/>
  <c r="R110" i="1"/>
  <c r="R386" i="1"/>
  <c r="V386" i="1" s="1"/>
  <c r="R361" i="1"/>
  <c r="V361" i="1" s="1"/>
  <c r="R452" i="1"/>
  <c r="V452" i="1" s="1"/>
  <c r="R17" i="1"/>
  <c r="V17" i="1" s="1"/>
  <c r="R492" i="1"/>
  <c r="V492" i="1" s="1"/>
  <c r="R121" i="1"/>
  <c r="V121" i="1" s="1"/>
  <c r="R254" i="1"/>
  <c r="V254" i="1" s="1"/>
  <c r="R326" i="1"/>
  <c r="V326" i="1" s="1"/>
  <c r="R494" i="1"/>
  <c r="V494" i="1" s="1"/>
  <c r="R245" i="1"/>
  <c r="V245" i="1" s="1"/>
  <c r="R180" i="1"/>
  <c r="R297" i="1"/>
  <c r="V297" i="1" s="1"/>
  <c r="R399" i="1"/>
  <c r="V399" i="1" s="1"/>
  <c r="R176" i="1"/>
  <c r="R63" i="1"/>
  <c r="V63" i="1" s="1"/>
  <c r="R288" i="1"/>
  <c r="V288" i="1" s="1"/>
  <c r="R441" i="1"/>
  <c r="V441" i="1" s="1"/>
  <c r="R213" i="1"/>
  <c r="V213" i="1" s="1"/>
  <c r="R445" i="1"/>
  <c r="V445" i="1" s="1"/>
  <c r="R353" i="1"/>
  <c r="V353" i="1" s="1"/>
  <c r="R199" i="1"/>
  <c r="V199" i="1" s="1"/>
  <c r="R502" i="1"/>
  <c r="V502" i="1" s="1"/>
  <c r="R471" i="1"/>
  <c r="V471" i="1" s="1"/>
  <c r="R113" i="1"/>
  <c r="V113" i="1" s="1"/>
  <c r="R12" i="1"/>
  <c r="V12" i="1" s="1"/>
  <c r="R46" i="1"/>
  <c r="R70" i="1"/>
  <c r="R159" i="1"/>
  <c r="V159" i="1" s="1"/>
  <c r="R135" i="1"/>
  <c r="V135" i="1" s="1"/>
  <c r="R227" i="1"/>
  <c r="R290" i="1"/>
  <c r="R324" i="1"/>
  <c r="R416" i="1"/>
  <c r="R372" i="1"/>
  <c r="R396" i="1"/>
  <c r="R44" i="1"/>
  <c r="V44" i="1" s="1"/>
  <c r="R79" i="1"/>
  <c r="V79" i="1" s="1"/>
  <c r="R84" i="1"/>
  <c r="R48" i="1"/>
  <c r="V48" i="1" s="1"/>
  <c r="R74" i="1"/>
  <c r="V74" i="1" s="1"/>
  <c r="R142" i="1"/>
  <c r="R169" i="1"/>
  <c r="R298" i="1"/>
  <c r="V298" i="1" s="1"/>
  <c r="R210" i="1"/>
  <c r="R291" i="1"/>
  <c r="V291" i="1" s="1"/>
  <c r="R319" i="1"/>
  <c r="R430" i="1"/>
  <c r="V430" i="1" s="1"/>
  <c r="R347" i="1"/>
  <c r="R373" i="1"/>
  <c r="R307" i="1"/>
  <c r="R491" i="1"/>
  <c r="V491" i="1" s="1"/>
  <c r="R464" i="1"/>
  <c r="V464" i="1" s="1"/>
  <c r="R404" i="1"/>
  <c r="R252" i="1"/>
  <c r="V252" i="1" s="1"/>
  <c r="R76" i="1"/>
  <c r="R170" i="1"/>
  <c r="V170" i="1" s="1"/>
  <c r="R98" i="1"/>
  <c r="V98" i="1" s="1"/>
  <c r="R295" i="1"/>
  <c r="V295" i="1" s="1"/>
  <c r="R143" i="1"/>
  <c r="V143" i="1" s="1"/>
  <c r="R366" i="1"/>
  <c r="V366" i="1" s="1"/>
  <c r="R497" i="1"/>
  <c r="V497" i="1" s="1"/>
  <c r="R300" i="1"/>
  <c r="V300" i="1" s="1"/>
  <c r="R413" i="1"/>
  <c r="V413" i="1" s="1"/>
  <c r="R363" i="1"/>
  <c r="R129" i="1"/>
  <c r="V129" i="1" s="1"/>
  <c r="R255" i="1"/>
  <c r="R305" i="1"/>
  <c r="V305" i="1" s="1"/>
  <c r="R420" i="1"/>
  <c r="R184" i="1"/>
  <c r="R71" i="1"/>
  <c r="V71" i="1" s="1"/>
  <c r="R293" i="1"/>
  <c r="V293" i="1" s="1"/>
  <c r="R24" i="1"/>
  <c r="V24" i="1" s="1"/>
  <c r="R221" i="1"/>
  <c r="V221" i="1" s="1"/>
  <c r="R158" i="1"/>
  <c r="V158" i="1" s="1"/>
  <c r="R449" i="1"/>
  <c r="V449" i="1" s="1"/>
  <c r="R478" i="1"/>
  <c r="V478" i="1" s="1"/>
  <c r="R460" i="1"/>
  <c r="V460" i="1" s="1"/>
  <c r="R85" i="1"/>
  <c r="V85" i="1" s="1"/>
  <c r="R16" i="1"/>
  <c r="V16" i="1" s="1"/>
  <c r="R391" i="1"/>
  <c r="V391" i="1" s="1"/>
  <c r="R6" i="1"/>
  <c r="V6" i="1" s="1"/>
  <c r="R7" i="1"/>
  <c r="R15" i="1"/>
  <c r="R18" i="1"/>
  <c r="R34" i="1"/>
  <c r="R57" i="1"/>
  <c r="V57" i="1" s="1"/>
  <c r="R66" i="1"/>
  <c r="R197" i="1"/>
  <c r="R175" i="1"/>
  <c r="V175" i="1" s="1"/>
  <c r="R163" i="1"/>
  <c r="R202" i="1"/>
  <c r="R222" i="1"/>
  <c r="V222" i="1" s="1"/>
  <c r="R235" i="1"/>
  <c r="R281" i="1"/>
  <c r="R346" i="1"/>
  <c r="R436" i="1"/>
  <c r="R412" i="1"/>
  <c r="R443" i="1"/>
  <c r="V443" i="1" s="1"/>
  <c r="R427" i="1"/>
  <c r="V427" i="1" s="1"/>
  <c r="R19" i="1"/>
  <c r="R156" i="1"/>
  <c r="R270" i="1"/>
  <c r="R225" i="1"/>
  <c r="V225" i="1" s="1"/>
  <c r="R224" i="1"/>
  <c r="V224" i="1" s="1"/>
  <c r="R279" i="1"/>
  <c r="R364" i="1"/>
  <c r="R437" i="1"/>
  <c r="V437" i="1" s="1"/>
  <c r="R269" i="1"/>
  <c r="R318" i="1"/>
  <c r="V318" i="1" s="1"/>
  <c r="R351" i="1"/>
  <c r="R394" i="1"/>
  <c r="V394" i="1" s="1"/>
  <c r="R323" i="1"/>
  <c r="R388" i="1"/>
  <c r="R444" i="1"/>
  <c r="V444" i="1" s="1"/>
  <c r="R350" i="1"/>
  <c r="V350" i="1" s="1"/>
  <c r="R483" i="1"/>
  <c r="V483" i="1" s="1"/>
  <c r="R498" i="1"/>
  <c r="V498" i="1" s="1"/>
  <c r="R261" i="1"/>
  <c r="V261" i="1" s="1"/>
  <c r="R94" i="1"/>
  <c r="V94" i="1" s="1"/>
  <c r="R501" i="1"/>
  <c r="V501" i="1" s="1"/>
  <c r="R146" i="1"/>
  <c r="V146" i="1" s="1"/>
  <c r="R68" i="1"/>
  <c r="R299" i="1"/>
  <c r="V299" i="1" s="1"/>
  <c r="R375" i="1"/>
  <c r="V375" i="1" s="1"/>
  <c r="R335" i="1"/>
  <c r="R419" i="1"/>
  <c r="V419" i="1" s="1"/>
  <c r="R473" i="1"/>
  <c r="V473" i="1" s="1"/>
  <c r="R421" i="1"/>
  <c r="R463" i="1"/>
  <c r="V463" i="1" s="1"/>
  <c r="R315" i="1"/>
  <c r="R455" i="1"/>
  <c r="V455" i="1" s="1"/>
  <c r="R21" i="1"/>
  <c r="V21" i="1" s="1"/>
  <c r="R37" i="1"/>
  <c r="V37" i="1" s="1"/>
  <c r="R150" i="1"/>
  <c r="V150" i="1" s="1"/>
  <c r="R230" i="1"/>
  <c r="V230" i="1" s="1"/>
  <c r="R462" i="1"/>
  <c r="V462" i="1" s="1"/>
  <c r="R20" i="1"/>
  <c r="V20" i="1" s="1"/>
  <c r="R27" i="1"/>
  <c r="V27" i="1" s="1"/>
  <c r="R9" i="1"/>
  <c r="R50" i="1"/>
  <c r="R131" i="1"/>
  <c r="R115" i="1"/>
  <c r="R181" i="1"/>
  <c r="R332" i="1"/>
  <c r="R328" i="1"/>
  <c r="R304" i="1"/>
  <c r="R369" i="1"/>
  <c r="V369" i="1" s="1"/>
  <c r="R45" i="1"/>
  <c r="V45" i="1" s="1"/>
  <c r="R95" i="1"/>
  <c r="V95" i="1" s="1"/>
  <c r="R160" i="1"/>
  <c r="R162" i="1"/>
  <c r="V162" i="1" s="1"/>
  <c r="R203" i="1"/>
  <c r="V203" i="1" s="1"/>
  <c r="R126" i="1"/>
  <c r="V126" i="1" s="1"/>
  <c r="R259" i="1"/>
  <c r="V259" i="1" s="1"/>
  <c r="R398" i="1"/>
  <c r="V398" i="1" s="1"/>
  <c r="R385" i="1"/>
  <c r="V385" i="1" s="1"/>
  <c r="R393" i="1"/>
  <c r="V393" i="1" s="1"/>
  <c r="R496" i="1"/>
  <c r="V496" i="1" s="1"/>
  <c r="R356" i="1"/>
  <c r="R480" i="1"/>
  <c r="V480" i="1" s="1"/>
  <c r="R348" i="1"/>
  <c r="R432" i="1"/>
  <c r="R186" i="1"/>
  <c r="V186" i="1" s="1"/>
  <c r="R264" i="1"/>
  <c r="V264" i="1" s="1"/>
  <c r="R103" i="1"/>
  <c r="V103" i="1" s="1"/>
  <c r="R189" i="1"/>
  <c r="V189" i="1" s="1"/>
  <c r="R236" i="1"/>
  <c r="V236" i="1" s="1"/>
  <c r="R192" i="1"/>
  <c r="V192" i="1" s="1"/>
  <c r="R59" i="1"/>
  <c r="V59" i="1" s="1"/>
  <c r="R104" i="1"/>
  <c r="R215" i="1"/>
  <c r="V215" i="1" s="1"/>
  <c r="R389" i="1"/>
  <c r="V389" i="1" s="1"/>
  <c r="R29" i="1"/>
  <c r="V29" i="1" s="1"/>
  <c r="R454" i="1"/>
  <c r="V454" i="1" s="1"/>
  <c r="R303" i="1"/>
  <c r="R367" i="1"/>
  <c r="R374" i="1"/>
  <c r="R302" i="1"/>
  <c r="V302" i="1" s="1"/>
  <c r="R343" i="1"/>
  <c r="R83" i="1"/>
  <c r="V83" i="1" s="1"/>
  <c r="R453" i="1"/>
  <c r="V453" i="1" s="1"/>
  <c r="R14" i="1"/>
  <c r="R116" i="1"/>
  <c r="V116" i="1" s="1"/>
  <c r="R217" i="1"/>
  <c r="V217" i="1" s="1"/>
  <c r="R333" i="1"/>
  <c r="V333" i="1" s="1"/>
  <c r="R433" i="1"/>
  <c r="V433" i="1" s="1"/>
  <c r="R190" i="1"/>
  <c r="V190" i="1" s="1"/>
  <c r="R481" i="1"/>
  <c r="V481" i="1" s="1"/>
  <c r="R100" i="1"/>
  <c r="R387" i="1"/>
  <c r="V387" i="1" s="1"/>
  <c r="R456" i="1"/>
  <c r="V456" i="1" s="1"/>
  <c r="R242" i="1"/>
  <c r="V242" i="1" s="1"/>
  <c r="R403" i="1"/>
  <c r="V403" i="1" s="1"/>
  <c r="R53" i="1"/>
  <c r="V53" i="1" s="1"/>
  <c r="R447" i="1"/>
  <c r="V447" i="1" s="1"/>
  <c r="R185" i="1"/>
  <c r="V185" i="1" s="1"/>
  <c r="R289" i="1"/>
  <c r="V289" i="1" s="1"/>
  <c r="R183" i="1"/>
  <c r="V183" i="1" s="1"/>
  <c r="R43" i="1"/>
  <c r="V43" i="1" s="1"/>
  <c r="AP3" i="1"/>
  <c r="U8" i="2" s="1"/>
  <c r="AO3" i="1"/>
  <c r="S8" i="2" s="1"/>
  <c r="AN3" i="1"/>
  <c r="Q8" i="2" s="1"/>
  <c r="AM3" i="1"/>
  <c r="O8" i="2" s="1"/>
  <c r="AL3" i="1"/>
  <c r="M8" i="2" s="1"/>
  <c r="U63" i="1"/>
  <c r="AC3" i="1"/>
  <c r="F8" i="2" s="1"/>
  <c r="AB3" i="1"/>
  <c r="D8" i="2" s="1"/>
  <c r="U199" i="1"/>
  <c r="U49" i="1"/>
  <c r="U487" i="1"/>
  <c r="U485" i="1"/>
  <c r="U39" i="1"/>
  <c r="U468" i="1"/>
  <c r="U233" i="1"/>
  <c r="U341" i="1"/>
  <c r="U33" i="1"/>
  <c r="U77" i="1"/>
  <c r="U473" i="1"/>
  <c r="U297" i="1"/>
  <c r="U418" i="1"/>
  <c r="U463" i="1"/>
  <c r="U419" i="1"/>
  <c r="V33" i="1"/>
  <c r="U65" i="1"/>
  <c r="U20" i="1"/>
  <c r="U238" i="1"/>
  <c r="U407" i="1"/>
  <c r="U226" i="1"/>
  <c r="U21" i="1"/>
  <c r="U240" i="1"/>
  <c r="U106" i="1"/>
  <c r="U95" i="1"/>
  <c r="U283" i="1"/>
  <c r="U223" i="1"/>
  <c r="U149" i="1"/>
  <c r="P283" i="1"/>
  <c r="AW283" i="1" s="1"/>
  <c r="AX283" i="1" s="1"/>
  <c r="U225" i="1"/>
  <c r="U395" i="1"/>
  <c r="U45" i="1"/>
  <c r="U91" i="1"/>
  <c r="U442" i="1"/>
  <c r="U102" i="1"/>
  <c r="R240" i="1"/>
  <c r="V240" i="1" s="1"/>
  <c r="U318" i="1"/>
  <c r="U25" i="1"/>
  <c r="U56" i="1"/>
  <c r="U157" i="1"/>
  <c r="U276" i="1"/>
  <c r="U251" i="1"/>
  <c r="U455" i="1"/>
  <c r="U167" i="1"/>
  <c r="U338" i="1"/>
  <c r="U73" i="1"/>
  <c r="U36" i="1"/>
  <c r="U23" i="1"/>
  <c r="U314" i="1"/>
  <c r="U64" i="1"/>
  <c r="U401" i="1"/>
  <c r="U387" i="1"/>
  <c r="U16" i="1"/>
  <c r="U478" i="1"/>
  <c r="U459" i="1"/>
  <c r="U182" i="1"/>
  <c r="U209" i="1"/>
  <c r="U498" i="1"/>
  <c r="U452" i="1"/>
  <c r="V406" i="1"/>
  <c r="U153" i="1"/>
  <c r="U257" i="1"/>
  <c r="U410" i="1"/>
  <c r="U51" i="1"/>
  <c r="U462" i="1"/>
  <c r="U52" i="1"/>
  <c r="U87" i="1"/>
  <c r="U256" i="1"/>
  <c r="U453" i="1"/>
  <c r="U207" i="1"/>
  <c r="U206" i="1"/>
  <c r="P257" i="1"/>
  <c r="AW257" i="1" s="1"/>
  <c r="AX257" i="1" s="1"/>
  <c r="U289" i="1"/>
  <c r="U302" i="1"/>
  <c r="P341" i="1"/>
  <c r="AW341" i="1" s="1"/>
  <c r="AX341" i="1" s="1"/>
  <c r="U438" i="1"/>
  <c r="U475" i="1"/>
  <c r="U189" i="1"/>
  <c r="U267" i="1"/>
  <c r="U185" i="1"/>
  <c r="U456" i="1"/>
  <c r="U183" i="1"/>
  <c r="U219" i="1"/>
  <c r="U447" i="1"/>
  <c r="U150" i="1"/>
  <c r="U27" i="1"/>
  <c r="U374" i="1"/>
  <c r="U190" i="1"/>
  <c r="U217" i="1"/>
  <c r="U371" i="1"/>
  <c r="U454" i="1"/>
  <c r="U116" i="1"/>
  <c r="U242" i="1"/>
  <c r="U425" i="1"/>
  <c r="U108" i="1"/>
  <c r="U271" i="1"/>
  <c r="U98" i="1"/>
  <c r="U78" i="1"/>
  <c r="U28" i="1"/>
  <c r="U464" i="1"/>
  <c r="U218" i="1"/>
  <c r="U234" i="1"/>
  <c r="U361" i="1"/>
  <c r="U342" i="1"/>
  <c r="U474" i="1"/>
  <c r="U279" i="1"/>
  <c r="U466" i="1"/>
  <c r="U53" i="1"/>
  <c r="U280" i="1"/>
  <c r="U403" i="1"/>
  <c r="U334" i="1"/>
  <c r="U192" i="1"/>
  <c r="U333" i="1"/>
  <c r="U481" i="1"/>
  <c r="U83" i="1"/>
  <c r="U133" i="1"/>
  <c r="U141" i="1"/>
  <c r="U365" i="1"/>
  <c r="U292" i="1"/>
  <c r="P279" i="1"/>
  <c r="AW279" i="1" s="1"/>
  <c r="AX279" i="1" s="1"/>
  <c r="U171" i="1"/>
  <c r="U177" i="1"/>
  <c r="U232" i="1"/>
  <c r="U437" i="1"/>
  <c r="U450" i="1"/>
  <c r="U47" i="1"/>
  <c r="U322" i="1"/>
  <c r="U35" i="1"/>
  <c r="U496" i="1"/>
  <c r="U67" i="1"/>
  <c r="U165" i="1"/>
  <c r="U264" i="1"/>
  <c r="U446" i="1"/>
  <c r="U493" i="1"/>
  <c r="U41" i="1"/>
  <c r="U81" i="1"/>
  <c r="U48" i="1"/>
  <c r="P108" i="1"/>
  <c r="AW108" i="1" s="1"/>
  <c r="AX108" i="1" s="1"/>
  <c r="U317" i="1"/>
  <c r="U422" i="1"/>
  <c r="U415" i="1"/>
  <c r="U120" i="1"/>
  <c r="U313" i="1"/>
  <c r="U439" i="1"/>
  <c r="U249" i="1"/>
  <c r="U198" i="1"/>
  <c r="U390" i="1"/>
  <c r="U125" i="1"/>
  <c r="U174" i="1"/>
  <c r="U349" i="1"/>
  <c r="U55" i="1"/>
  <c r="U122" i="1"/>
  <c r="U121" i="1"/>
  <c r="U245" i="1"/>
  <c r="U142" i="1"/>
  <c r="U360" i="1"/>
  <c r="U229" i="1"/>
  <c r="U423" i="1"/>
  <c r="U402" i="1"/>
  <c r="U471" i="1"/>
  <c r="U426" i="1"/>
  <c r="P67" i="1"/>
  <c r="AW67" i="1" s="1"/>
  <c r="AX67" i="1" s="1"/>
  <c r="U254" i="1"/>
  <c r="U386" i="1"/>
  <c r="U494" i="1"/>
  <c r="U29" i="1"/>
  <c r="U458" i="1"/>
  <c r="U406" i="1"/>
  <c r="U252" i="1"/>
  <c r="U284" i="1"/>
  <c r="U5" i="1"/>
  <c r="R35" i="1"/>
  <c r="V35" i="1" s="1"/>
  <c r="U170" i="1"/>
  <c r="U213" i="1"/>
  <c r="U434" i="1"/>
  <c r="U484" i="1"/>
  <c r="U82" i="1"/>
  <c r="U17" i="1"/>
  <c r="U194" i="1"/>
  <c r="U330" i="1"/>
  <c r="R365" i="1"/>
  <c r="V365" i="1" s="1"/>
  <c r="U187" i="1"/>
  <c r="U477" i="1"/>
  <c r="U492" i="1"/>
  <c r="P165" i="1"/>
  <c r="AW165" i="1" s="1"/>
  <c r="AX165" i="1" s="1"/>
  <c r="U288" i="1"/>
  <c r="U326" i="1"/>
  <c r="U445" i="1"/>
  <c r="U502" i="1"/>
  <c r="U215" i="1"/>
  <c r="U224" i="1"/>
  <c r="R209" i="1"/>
  <c r="V209" i="1" s="1"/>
  <c r="U368" i="1"/>
  <c r="U394" i="1"/>
  <c r="U350" i="1"/>
  <c r="U482" i="1"/>
  <c r="U241" i="1"/>
  <c r="U118" i="1"/>
  <c r="U296" i="1"/>
  <c r="U378" i="1"/>
  <c r="U147" i="1"/>
  <c r="U448" i="1"/>
  <c r="U85" i="1"/>
  <c r="U295" i="1"/>
  <c r="U352" i="1"/>
  <c r="P374" i="1"/>
  <c r="AW374" i="1" s="1"/>
  <c r="AX374" i="1" s="1"/>
  <c r="U449" i="1"/>
  <c r="U497" i="1"/>
  <c r="P142" i="1"/>
  <c r="AW142" i="1" s="1"/>
  <c r="AX142" i="1" s="1"/>
  <c r="U441" i="1"/>
  <c r="P174" i="1"/>
  <c r="AW174" i="1" s="1"/>
  <c r="AX174" i="1" s="1"/>
  <c r="U123" i="1"/>
  <c r="R182" i="1"/>
  <c r="V182" i="1" s="1"/>
  <c r="U236" i="1"/>
  <c r="U268" i="1"/>
  <c r="U291" i="1"/>
  <c r="U305" i="1"/>
  <c r="U433" i="1"/>
  <c r="U61" i="1"/>
  <c r="U93" i="1"/>
  <c r="P229" i="1"/>
  <c r="AW229" i="1" s="1"/>
  <c r="AX229" i="1" s="1"/>
  <c r="U237" i="1"/>
  <c r="U230" i="1"/>
  <c r="U310" i="1"/>
  <c r="U300" i="1"/>
  <c r="U490" i="1"/>
  <c r="U398" i="1"/>
  <c r="U489" i="1"/>
  <c r="U59" i="1"/>
  <c r="U158" i="1"/>
  <c r="R39" i="1"/>
  <c r="V39" i="1" s="1"/>
  <c r="U138" i="1"/>
  <c r="U259" i="1"/>
  <c r="U248" i="1"/>
  <c r="U293" i="1"/>
  <c r="U353" i="1"/>
  <c r="U501" i="1"/>
  <c r="U94" i="1"/>
  <c r="U460" i="1"/>
  <c r="U143" i="1"/>
  <c r="U129" i="1"/>
  <c r="U130" i="1"/>
  <c r="U128" i="1"/>
  <c r="U154" i="1"/>
  <c r="U221" i="1"/>
  <c r="U173" i="1"/>
  <c r="U261" i="1"/>
  <c r="U461" i="1"/>
  <c r="U299" i="1"/>
  <c r="U255" i="1"/>
  <c r="U272" i="1"/>
  <c r="U126" i="1"/>
  <c r="U178" i="1"/>
  <c r="U366" i="1"/>
  <c r="U71" i="1"/>
  <c r="U161" i="1"/>
  <c r="U44" i="1"/>
  <c r="U32" i="1"/>
  <c r="U69" i="1"/>
  <c r="U24" i="1"/>
  <c r="U208" i="1"/>
  <c r="U298" i="1"/>
  <c r="U375" i="1"/>
  <c r="U37" i="1"/>
  <c r="U86" i="1"/>
  <c r="U103" i="1"/>
  <c r="U136" i="1"/>
  <c r="U132" i="1"/>
  <c r="U309" i="1"/>
  <c r="U427" i="1"/>
  <c r="U344" i="1"/>
  <c r="U491" i="1"/>
  <c r="U389" i="1"/>
  <c r="U186" i="1"/>
  <c r="U413" i="1"/>
  <c r="U263" i="1"/>
  <c r="U112" i="1"/>
  <c r="U397" i="1"/>
  <c r="U228" i="1"/>
  <c r="U260" i="1"/>
  <c r="U451" i="1"/>
  <c r="U287" i="1"/>
  <c r="U385" i="1"/>
  <c r="U201" i="1"/>
  <c r="U175" i="1"/>
  <c r="U430" i="1"/>
  <c r="U31" i="1"/>
  <c r="P251" i="1"/>
  <c r="AW251" i="1" s="1"/>
  <c r="AX251" i="1" s="1"/>
  <c r="U358" i="1"/>
  <c r="U75" i="1"/>
  <c r="U162" i="1"/>
  <c r="U467" i="1"/>
  <c r="U113" i="1"/>
  <c r="U60" i="1"/>
  <c r="U211" i="1"/>
  <c r="U483" i="1"/>
  <c r="U146" i="1"/>
  <c r="U244" i="1"/>
  <c r="P244" i="1"/>
  <c r="AW244" i="1" s="1"/>
  <c r="AX244" i="1" s="1"/>
  <c r="U391" i="1"/>
  <c r="U444" i="1"/>
  <c r="R31" i="1"/>
  <c r="V31" i="1" s="1"/>
  <c r="U306" i="1"/>
  <c r="U399" i="1"/>
  <c r="U499" i="1"/>
  <c r="P499" i="1"/>
  <c r="AW499" i="1" s="1"/>
  <c r="AX499" i="1" s="1"/>
  <c r="P68" i="1"/>
  <c r="AW68" i="1" s="1"/>
  <c r="AX68" i="1" s="1"/>
  <c r="U68" i="1"/>
  <c r="R107" i="1"/>
  <c r="V107" i="1" s="1"/>
  <c r="U107" i="1"/>
  <c r="U139" i="1"/>
  <c r="P139" i="1"/>
  <c r="AW139" i="1" s="1"/>
  <c r="AX139" i="1" s="1"/>
  <c r="U457" i="1"/>
  <c r="U429" i="1"/>
  <c r="U409" i="1"/>
  <c r="U357" i="1"/>
  <c r="U500" i="1"/>
  <c r="P500" i="1"/>
  <c r="AW500" i="1" s="1"/>
  <c r="AX500" i="1" s="1"/>
  <c r="U203" i="1"/>
  <c r="U262" i="1"/>
  <c r="R262" i="1"/>
  <c r="V262" i="1" s="1"/>
  <c r="U337" i="1"/>
  <c r="U40" i="1"/>
  <c r="U205" i="1"/>
  <c r="U345" i="1"/>
  <c r="U62" i="1"/>
  <c r="R62" i="1"/>
  <c r="V62" i="1" s="1"/>
  <c r="U43" i="1"/>
  <c r="U90" i="1"/>
  <c r="U188" i="1"/>
  <c r="U79" i="1"/>
  <c r="U145" i="1"/>
  <c r="R145" i="1"/>
  <c r="V145" i="1" s="1"/>
  <c r="U196" i="1"/>
  <c r="P196" i="1"/>
  <c r="AW196" i="1" s="1"/>
  <c r="AX196" i="1" s="1"/>
  <c r="U275" i="1"/>
  <c r="P275" i="1"/>
  <c r="AW275" i="1" s="1"/>
  <c r="AX275" i="1" s="1"/>
  <c r="P421" i="1"/>
  <c r="AW421" i="1" s="1"/>
  <c r="AX421" i="1" s="1"/>
  <c r="U421" i="1"/>
  <c r="U383" i="1"/>
  <c r="U405" i="1"/>
  <c r="U465" i="1"/>
  <c r="P465" i="1"/>
  <c r="AW465" i="1" s="1"/>
  <c r="AX465" i="1" s="1"/>
  <c r="U246" i="1"/>
  <c r="U340" i="1"/>
  <c r="R349" i="1"/>
  <c r="V349" i="1" s="1"/>
  <c r="U480" i="1"/>
  <c r="U414" i="1"/>
  <c r="U166" i="1"/>
  <c r="U411" i="1"/>
  <c r="P411" i="1"/>
  <c r="AW411" i="1" s="1"/>
  <c r="AX411" i="1" s="1"/>
  <c r="U476" i="1"/>
  <c r="R476" i="1"/>
  <c r="V476" i="1" s="1"/>
  <c r="U57" i="1"/>
  <c r="R467" i="1"/>
  <c r="V467" i="1" s="1"/>
  <c r="U124" i="1"/>
  <c r="P124" i="1"/>
  <c r="AW124" i="1" s="1"/>
  <c r="AX124" i="1" s="1"/>
  <c r="U321" i="1"/>
  <c r="U469" i="1"/>
  <c r="U74" i="1"/>
  <c r="U127" i="1"/>
  <c r="P255" i="1"/>
  <c r="AW255" i="1" s="1"/>
  <c r="AX255" i="1" s="1"/>
  <c r="P358" i="1"/>
  <c r="AW358" i="1" s="1"/>
  <c r="AX358" i="1" s="1"/>
  <c r="P210" i="1"/>
  <c r="AW210" i="1" s="1"/>
  <c r="AX210" i="1" s="1"/>
  <c r="U210" i="1"/>
  <c r="P325" i="1"/>
  <c r="AW325" i="1" s="1"/>
  <c r="AX325" i="1" s="1"/>
  <c r="U325" i="1"/>
  <c r="P169" i="1"/>
  <c r="AW169" i="1" s="1"/>
  <c r="AX169" i="1" s="1"/>
  <c r="U169" i="1"/>
  <c r="U111" i="1"/>
  <c r="U382" i="1"/>
  <c r="U435" i="1"/>
  <c r="P329" i="1"/>
  <c r="AW329" i="1" s="1"/>
  <c r="AX329" i="1" s="1"/>
  <c r="U329" i="1"/>
  <c r="U393" i="1"/>
  <c r="U417" i="1"/>
  <c r="U22" i="1"/>
  <c r="P22" i="1"/>
  <c r="AW22" i="1" s="1"/>
  <c r="AX22" i="1" s="1"/>
  <c r="U88" i="1"/>
  <c r="P88" i="1"/>
  <c r="AW88" i="1" s="1"/>
  <c r="AX88" i="1" s="1"/>
  <c r="P110" i="1"/>
  <c r="AW110" i="1" s="1"/>
  <c r="AX110" i="1" s="1"/>
  <c r="U110" i="1"/>
  <c r="P164" i="1"/>
  <c r="AW164" i="1" s="1"/>
  <c r="AX164" i="1" s="1"/>
  <c r="U164" i="1"/>
  <c r="U163" i="1"/>
  <c r="P163" i="1"/>
  <c r="AW163" i="1" s="1"/>
  <c r="AX163" i="1" s="1"/>
  <c r="P181" i="1"/>
  <c r="AW181" i="1" s="1"/>
  <c r="AX181" i="1" s="1"/>
  <c r="U181" i="1"/>
  <c r="U216" i="1"/>
  <c r="P216" i="1"/>
  <c r="AW216" i="1" s="1"/>
  <c r="AX216" i="1" s="1"/>
  <c r="U220" i="1"/>
  <c r="P220" i="1"/>
  <c r="AW220" i="1" s="1"/>
  <c r="AX220" i="1" s="1"/>
  <c r="U222" i="1"/>
  <c r="U331" i="1"/>
  <c r="P331" i="1"/>
  <c r="AW331" i="1" s="1"/>
  <c r="AX331" i="1" s="1"/>
  <c r="P372" i="1"/>
  <c r="AW372" i="1" s="1"/>
  <c r="AX372" i="1" s="1"/>
  <c r="U372" i="1"/>
  <c r="U416" i="1"/>
  <c r="P416" i="1"/>
  <c r="AW416" i="1" s="1"/>
  <c r="AX416" i="1" s="1"/>
  <c r="P347" i="1"/>
  <c r="AW347" i="1" s="1"/>
  <c r="AX347" i="1" s="1"/>
  <c r="U347" i="1"/>
  <c r="U412" i="1"/>
  <c r="P412" i="1"/>
  <c r="AW412" i="1" s="1"/>
  <c r="AX412" i="1" s="1"/>
  <c r="U26" i="1"/>
  <c r="P26" i="1"/>
  <c r="AW26" i="1" s="1"/>
  <c r="AX26" i="1" s="1"/>
  <c r="U46" i="1"/>
  <c r="P46" i="1"/>
  <c r="AW46" i="1" s="1"/>
  <c r="AX46" i="1" s="1"/>
  <c r="P50" i="1"/>
  <c r="AW50" i="1" s="1"/>
  <c r="AX50" i="1" s="1"/>
  <c r="U50" i="1"/>
  <c r="P92" i="1"/>
  <c r="AW92" i="1" s="1"/>
  <c r="AX92" i="1" s="1"/>
  <c r="U92" i="1"/>
  <c r="U117" i="1"/>
  <c r="P117" i="1"/>
  <c r="AW117" i="1" s="1"/>
  <c r="AX117" i="1" s="1"/>
  <c r="R134" i="1"/>
  <c r="V134" i="1" s="1"/>
  <c r="U134" i="1"/>
  <c r="P96" i="1"/>
  <c r="AW96" i="1" s="1"/>
  <c r="AX96" i="1" s="1"/>
  <c r="U96" i="1"/>
  <c r="U176" i="1"/>
  <c r="P176" i="1"/>
  <c r="AW176" i="1" s="1"/>
  <c r="AX176" i="1" s="1"/>
  <c r="P114" i="1"/>
  <c r="AW114" i="1" s="1"/>
  <c r="AX114" i="1" s="1"/>
  <c r="U114" i="1"/>
  <c r="P197" i="1"/>
  <c r="AW197" i="1" s="1"/>
  <c r="AX197" i="1" s="1"/>
  <c r="U197" i="1"/>
  <c r="U191" i="1"/>
  <c r="P191" i="1"/>
  <c r="AW191" i="1" s="1"/>
  <c r="AX191" i="1" s="1"/>
  <c r="R250" i="1"/>
  <c r="V250" i="1" s="1"/>
  <c r="U250" i="1"/>
  <c r="U239" i="1"/>
  <c r="P239" i="1"/>
  <c r="AW239" i="1" s="1"/>
  <c r="AX239" i="1" s="1"/>
  <c r="U214" i="1"/>
  <c r="U151" i="1"/>
  <c r="R258" i="1"/>
  <c r="V258" i="1" s="1"/>
  <c r="U258" i="1"/>
  <c r="U301" i="1"/>
  <c r="P301" i="1"/>
  <c r="AW301" i="1" s="1"/>
  <c r="AX301" i="1" s="1"/>
  <c r="U303" i="1"/>
  <c r="P303" i="1"/>
  <c r="AW303" i="1" s="1"/>
  <c r="AX303" i="1" s="1"/>
  <c r="U308" i="1"/>
  <c r="P308" i="1"/>
  <c r="AW308" i="1" s="1"/>
  <c r="AX308" i="1" s="1"/>
  <c r="P356" i="1"/>
  <c r="AW356" i="1" s="1"/>
  <c r="AX356" i="1" s="1"/>
  <c r="U356" i="1"/>
  <c r="U335" i="1"/>
  <c r="P335" i="1"/>
  <c r="AW335" i="1" s="1"/>
  <c r="AX335" i="1" s="1"/>
  <c r="U339" i="1"/>
  <c r="P339" i="1"/>
  <c r="AW339" i="1" s="1"/>
  <c r="AX339" i="1" s="1"/>
  <c r="U381" i="1"/>
  <c r="P381" i="1"/>
  <c r="AW381" i="1" s="1"/>
  <c r="AX381" i="1" s="1"/>
  <c r="U400" i="1"/>
  <c r="P400" i="1"/>
  <c r="AW400" i="1" s="1"/>
  <c r="AX400" i="1" s="1"/>
  <c r="U486" i="1"/>
  <c r="P486" i="1"/>
  <c r="AW486" i="1" s="1"/>
  <c r="AX486" i="1" s="1"/>
  <c r="U388" i="1"/>
  <c r="P388" i="1"/>
  <c r="AW388" i="1" s="1"/>
  <c r="AX388" i="1" s="1"/>
  <c r="U396" i="1"/>
  <c r="P396" i="1"/>
  <c r="AW396" i="1" s="1"/>
  <c r="AX396" i="1" s="1"/>
  <c r="U392" i="1"/>
  <c r="P392" i="1"/>
  <c r="AW392" i="1" s="1"/>
  <c r="AX392" i="1" s="1"/>
  <c r="U495" i="1"/>
  <c r="U15" i="1"/>
  <c r="P15" i="1"/>
  <c r="AW15" i="1" s="1"/>
  <c r="AX15" i="1" s="1"/>
  <c r="U30" i="1"/>
  <c r="P30" i="1"/>
  <c r="AW30" i="1" s="1"/>
  <c r="AX30" i="1" s="1"/>
  <c r="P105" i="1"/>
  <c r="AW105" i="1" s="1"/>
  <c r="AX105" i="1" s="1"/>
  <c r="U105" i="1"/>
  <c r="U97" i="1"/>
  <c r="U140" i="1"/>
  <c r="P140" i="1"/>
  <c r="AW140" i="1" s="1"/>
  <c r="AX140" i="1" s="1"/>
  <c r="U184" i="1"/>
  <c r="P184" i="1"/>
  <c r="AW184" i="1" s="1"/>
  <c r="AX184" i="1" s="1"/>
  <c r="P115" i="1"/>
  <c r="AW115" i="1" s="1"/>
  <c r="AX115" i="1" s="1"/>
  <c r="U115" i="1"/>
  <c r="U179" i="1"/>
  <c r="P179" i="1"/>
  <c r="AW179" i="1" s="1"/>
  <c r="AX179" i="1" s="1"/>
  <c r="U101" i="1"/>
  <c r="U193" i="1"/>
  <c r="P193" i="1"/>
  <c r="AW193" i="1" s="1"/>
  <c r="AX193" i="1" s="1"/>
  <c r="U243" i="1"/>
  <c r="P243" i="1"/>
  <c r="AW243" i="1" s="1"/>
  <c r="AX243" i="1" s="1"/>
  <c r="U307" i="1"/>
  <c r="P307" i="1"/>
  <c r="AW307" i="1" s="1"/>
  <c r="AX307" i="1" s="1"/>
  <c r="U281" i="1"/>
  <c r="P281" i="1"/>
  <c r="AW281" i="1" s="1"/>
  <c r="AX281" i="1" s="1"/>
  <c r="P359" i="1"/>
  <c r="AW359" i="1" s="1"/>
  <c r="AX359" i="1" s="1"/>
  <c r="U359" i="1"/>
  <c r="U304" i="1"/>
  <c r="P304" i="1"/>
  <c r="AW304" i="1" s="1"/>
  <c r="AX304" i="1" s="1"/>
  <c r="U354" i="1"/>
  <c r="P354" i="1"/>
  <c r="AW354" i="1" s="1"/>
  <c r="AX354" i="1" s="1"/>
  <c r="U19" i="1"/>
  <c r="P19" i="1"/>
  <c r="AW19" i="1" s="1"/>
  <c r="AX19" i="1" s="1"/>
  <c r="U34" i="1"/>
  <c r="P34" i="1"/>
  <c r="AW34" i="1" s="1"/>
  <c r="AX34" i="1" s="1"/>
  <c r="U100" i="1"/>
  <c r="P100" i="1"/>
  <c r="AW100" i="1" s="1"/>
  <c r="AX100" i="1" s="1"/>
  <c r="P104" i="1"/>
  <c r="AW104" i="1" s="1"/>
  <c r="AX104" i="1" s="1"/>
  <c r="U104" i="1"/>
  <c r="U131" i="1"/>
  <c r="P131" i="1"/>
  <c r="AW131" i="1" s="1"/>
  <c r="AX131" i="1" s="1"/>
  <c r="U144" i="1"/>
  <c r="P144" i="1"/>
  <c r="AW144" i="1" s="1"/>
  <c r="AX144" i="1" s="1"/>
  <c r="P172" i="1"/>
  <c r="AW172" i="1" s="1"/>
  <c r="AX172" i="1" s="1"/>
  <c r="U172" i="1"/>
  <c r="P180" i="1"/>
  <c r="AW180" i="1" s="1"/>
  <c r="AX180" i="1" s="1"/>
  <c r="U180" i="1"/>
  <c r="U195" i="1"/>
  <c r="P195" i="1"/>
  <c r="AW195" i="1" s="1"/>
  <c r="AX195" i="1" s="1"/>
  <c r="U204" i="1"/>
  <c r="P204" i="1"/>
  <c r="AW204" i="1" s="1"/>
  <c r="AX204" i="1" s="1"/>
  <c r="P227" i="1"/>
  <c r="AW227" i="1" s="1"/>
  <c r="AX227" i="1" s="1"/>
  <c r="U227" i="1"/>
  <c r="U266" i="1"/>
  <c r="P266" i="1"/>
  <c r="AW266" i="1" s="1"/>
  <c r="AX266" i="1" s="1"/>
  <c r="U265" i="1"/>
  <c r="P265" i="1"/>
  <c r="AW265" i="1" s="1"/>
  <c r="AX265" i="1" s="1"/>
  <c r="U294" i="1"/>
  <c r="R294" i="1"/>
  <c r="V294" i="1" s="1"/>
  <c r="U311" i="1"/>
  <c r="P311" i="1"/>
  <c r="AW311" i="1" s="1"/>
  <c r="AX311" i="1" s="1"/>
  <c r="U320" i="1"/>
  <c r="P320" i="1"/>
  <c r="AW320" i="1" s="1"/>
  <c r="AX320" i="1" s="1"/>
  <c r="U328" i="1"/>
  <c r="P328" i="1"/>
  <c r="AW328" i="1" s="1"/>
  <c r="AX328" i="1" s="1"/>
  <c r="P355" i="1"/>
  <c r="AW355" i="1" s="1"/>
  <c r="AX355" i="1" s="1"/>
  <c r="U355" i="1"/>
  <c r="U408" i="1"/>
  <c r="P408" i="1"/>
  <c r="AW408" i="1" s="1"/>
  <c r="AX408" i="1" s="1"/>
  <c r="U14" i="1"/>
  <c r="P14" i="1"/>
  <c r="AW14" i="1" s="1"/>
  <c r="AX14" i="1" s="1"/>
  <c r="U38" i="1"/>
  <c r="P38" i="1"/>
  <c r="AW38" i="1" s="1"/>
  <c r="AX38" i="1" s="1"/>
  <c r="P58" i="1"/>
  <c r="AW58" i="1" s="1"/>
  <c r="AX58" i="1" s="1"/>
  <c r="U58" i="1"/>
  <c r="U72" i="1"/>
  <c r="P72" i="1"/>
  <c r="AW72" i="1" s="1"/>
  <c r="AX72" i="1" s="1"/>
  <c r="U70" i="1"/>
  <c r="P70" i="1"/>
  <c r="AW70" i="1" s="1"/>
  <c r="AX70" i="1" s="1"/>
  <c r="P84" i="1"/>
  <c r="AW84" i="1" s="1"/>
  <c r="AX84" i="1" s="1"/>
  <c r="U84" i="1"/>
  <c r="P137" i="1"/>
  <c r="AW137" i="1" s="1"/>
  <c r="AX137" i="1" s="1"/>
  <c r="U137" i="1"/>
  <c r="U148" i="1"/>
  <c r="P148" i="1"/>
  <c r="AW148" i="1" s="1"/>
  <c r="AX148" i="1" s="1"/>
  <c r="P202" i="1"/>
  <c r="AW202" i="1" s="1"/>
  <c r="AX202" i="1" s="1"/>
  <c r="U202" i="1"/>
  <c r="U270" i="1"/>
  <c r="P270" i="1"/>
  <c r="AW270" i="1" s="1"/>
  <c r="AX270" i="1" s="1"/>
  <c r="U315" i="1"/>
  <c r="P315" i="1"/>
  <c r="AW315" i="1" s="1"/>
  <c r="AX315" i="1" s="1"/>
  <c r="U235" i="1"/>
  <c r="P235" i="1"/>
  <c r="AW235" i="1" s="1"/>
  <c r="AX235" i="1" s="1"/>
  <c r="P343" i="1"/>
  <c r="AW343" i="1" s="1"/>
  <c r="AX343" i="1" s="1"/>
  <c r="U343" i="1"/>
  <c r="P364" i="1"/>
  <c r="AW364" i="1" s="1"/>
  <c r="AX364" i="1" s="1"/>
  <c r="U364" i="1"/>
  <c r="U370" i="1"/>
  <c r="P370" i="1"/>
  <c r="AW370" i="1" s="1"/>
  <c r="AX370" i="1" s="1"/>
  <c r="U324" i="1"/>
  <c r="P324" i="1"/>
  <c r="AW324" i="1" s="1"/>
  <c r="AX324" i="1" s="1"/>
  <c r="U420" i="1"/>
  <c r="P420" i="1"/>
  <c r="AW420" i="1" s="1"/>
  <c r="AX420" i="1" s="1"/>
  <c r="R440" i="1"/>
  <c r="V440" i="1" s="1"/>
  <c r="U440" i="1"/>
  <c r="U384" i="1"/>
  <c r="P384" i="1"/>
  <c r="AW384" i="1" s="1"/>
  <c r="AX384" i="1" s="1"/>
  <c r="U472" i="1"/>
  <c r="U42" i="1"/>
  <c r="P42" i="1"/>
  <c r="AW42" i="1" s="1"/>
  <c r="AX42" i="1" s="1"/>
  <c r="P54" i="1"/>
  <c r="AW54" i="1" s="1"/>
  <c r="AX54" i="1" s="1"/>
  <c r="U54" i="1"/>
  <c r="U76" i="1"/>
  <c r="P76" i="1"/>
  <c r="AW76" i="1" s="1"/>
  <c r="AX76" i="1" s="1"/>
  <c r="P66" i="1"/>
  <c r="AW66" i="1" s="1"/>
  <c r="AX66" i="1" s="1"/>
  <c r="U66" i="1"/>
  <c r="U152" i="1"/>
  <c r="P152" i="1"/>
  <c r="AW152" i="1" s="1"/>
  <c r="AX152" i="1" s="1"/>
  <c r="U155" i="1"/>
  <c r="U212" i="1"/>
  <c r="P212" i="1"/>
  <c r="AW212" i="1" s="1"/>
  <c r="AX212" i="1" s="1"/>
  <c r="U274" i="1"/>
  <c r="P274" i="1"/>
  <c r="AW274" i="1" s="1"/>
  <c r="AX274" i="1" s="1"/>
  <c r="U231" i="1"/>
  <c r="P231" i="1"/>
  <c r="AW231" i="1" s="1"/>
  <c r="AX231" i="1" s="1"/>
  <c r="U269" i="1"/>
  <c r="P269" i="1"/>
  <c r="AW269" i="1" s="1"/>
  <c r="AX269" i="1" s="1"/>
  <c r="U319" i="1"/>
  <c r="P319" i="1"/>
  <c r="AW319" i="1" s="1"/>
  <c r="AX319" i="1" s="1"/>
  <c r="U277" i="1"/>
  <c r="P277" i="1"/>
  <c r="AW277" i="1" s="1"/>
  <c r="AX277" i="1" s="1"/>
  <c r="P367" i="1"/>
  <c r="AW367" i="1" s="1"/>
  <c r="AX367" i="1" s="1"/>
  <c r="U367" i="1"/>
  <c r="P373" i="1"/>
  <c r="AW373" i="1" s="1"/>
  <c r="AX373" i="1" s="1"/>
  <c r="U373" i="1"/>
  <c r="U404" i="1"/>
  <c r="P404" i="1"/>
  <c r="AW404" i="1" s="1"/>
  <c r="AX404" i="1" s="1"/>
  <c r="U376" i="1"/>
  <c r="P379" i="1"/>
  <c r="AW379" i="1" s="1"/>
  <c r="AX379" i="1" s="1"/>
  <c r="U379" i="1"/>
  <c r="U443" i="1"/>
  <c r="P432" i="1"/>
  <c r="AW432" i="1" s="1"/>
  <c r="AX432" i="1" s="1"/>
  <c r="U432" i="1"/>
  <c r="U488" i="1"/>
  <c r="U80" i="1"/>
  <c r="P80" i="1"/>
  <c r="AW80" i="1" s="1"/>
  <c r="AX80" i="1" s="1"/>
  <c r="U119" i="1"/>
  <c r="P119" i="1"/>
  <c r="AW119" i="1" s="1"/>
  <c r="AX119" i="1" s="1"/>
  <c r="U99" i="1"/>
  <c r="P99" i="1"/>
  <c r="AW99" i="1" s="1"/>
  <c r="AX99" i="1" s="1"/>
  <c r="U156" i="1"/>
  <c r="P156" i="1"/>
  <c r="AW156" i="1" s="1"/>
  <c r="AX156" i="1" s="1"/>
  <c r="U135" i="1"/>
  <c r="P168" i="1"/>
  <c r="AW168" i="1" s="1"/>
  <c r="AX168" i="1" s="1"/>
  <c r="U168" i="1"/>
  <c r="P200" i="1"/>
  <c r="AW200" i="1" s="1"/>
  <c r="AX200" i="1" s="1"/>
  <c r="U200" i="1"/>
  <c r="P278" i="1"/>
  <c r="AW278" i="1" s="1"/>
  <c r="AX278" i="1" s="1"/>
  <c r="U278" i="1"/>
  <c r="P247" i="1"/>
  <c r="AW247" i="1" s="1"/>
  <c r="AX247" i="1" s="1"/>
  <c r="U247" i="1"/>
  <c r="U253" i="1"/>
  <c r="P253" i="1"/>
  <c r="AW253" i="1" s="1"/>
  <c r="AX253" i="1" s="1"/>
  <c r="U323" i="1"/>
  <c r="P323" i="1"/>
  <c r="AW323" i="1" s="1"/>
  <c r="AX323" i="1" s="1"/>
  <c r="U312" i="1"/>
  <c r="P312" i="1"/>
  <c r="AW312" i="1" s="1"/>
  <c r="AX312" i="1" s="1"/>
  <c r="P348" i="1"/>
  <c r="AW348" i="1" s="1"/>
  <c r="AX348" i="1" s="1"/>
  <c r="U348" i="1"/>
  <c r="U316" i="1"/>
  <c r="P316" i="1"/>
  <c r="AW316" i="1" s="1"/>
  <c r="AX316" i="1" s="1"/>
  <c r="U362" i="1"/>
  <c r="P362" i="1"/>
  <c r="AW362" i="1" s="1"/>
  <c r="AX362" i="1" s="1"/>
  <c r="P377" i="1"/>
  <c r="AW377" i="1" s="1"/>
  <c r="AX377" i="1" s="1"/>
  <c r="U377" i="1"/>
  <c r="U479" i="1"/>
  <c r="U470" i="1"/>
  <c r="U18" i="1"/>
  <c r="P18" i="1"/>
  <c r="AW18" i="1" s="1"/>
  <c r="AX18" i="1" s="1"/>
  <c r="U89" i="1"/>
  <c r="P89" i="1"/>
  <c r="AW89" i="1" s="1"/>
  <c r="AX89" i="1" s="1"/>
  <c r="U109" i="1"/>
  <c r="P109" i="1"/>
  <c r="AW109" i="1" s="1"/>
  <c r="AX109" i="1" s="1"/>
  <c r="U160" i="1"/>
  <c r="P160" i="1"/>
  <c r="AW160" i="1" s="1"/>
  <c r="AX160" i="1" s="1"/>
  <c r="U159" i="1"/>
  <c r="P282" i="1"/>
  <c r="AW282" i="1" s="1"/>
  <c r="AX282" i="1" s="1"/>
  <c r="U282" i="1"/>
  <c r="U273" i="1"/>
  <c r="P273" i="1"/>
  <c r="AW273" i="1" s="1"/>
  <c r="AX273" i="1" s="1"/>
  <c r="P290" i="1"/>
  <c r="AW290" i="1" s="1"/>
  <c r="AX290" i="1" s="1"/>
  <c r="U290" i="1"/>
  <c r="U327" i="1"/>
  <c r="P327" i="1"/>
  <c r="AW327" i="1" s="1"/>
  <c r="AX327" i="1" s="1"/>
  <c r="U285" i="1"/>
  <c r="P332" i="1"/>
  <c r="AW332" i="1" s="1"/>
  <c r="AX332" i="1" s="1"/>
  <c r="U332" i="1"/>
  <c r="U336" i="1"/>
  <c r="P336" i="1"/>
  <c r="AW336" i="1" s="1"/>
  <c r="AX336" i="1" s="1"/>
  <c r="P351" i="1"/>
  <c r="AW351" i="1" s="1"/>
  <c r="AX351" i="1" s="1"/>
  <c r="U351" i="1"/>
  <c r="P286" i="1"/>
  <c r="AW286" i="1" s="1"/>
  <c r="AX286" i="1" s="1"/>
  <c r="U286" i="1"/>
  <c r="P363" i="1"/>
  <c r="AW363" i="1" s="1"/>
  <c r="AX363" i="1" s="1"/>
  <c r="U363" i="1"/>
  <c r="U428" i="1"/>
  <c r="P428" i="1"/>
  <c r="AW428" i="1" s="1"/>
  <c r="AX428" i="1" s="1"/>
  <c r="U346" i="1"/>
  <c r="P346" i="1"/>
  <c r="AW346" i="1" s="1"/>
  <c r="AX346" i="1" s="1"/>
  <c r="U436" i="1"/>
  <c r="P436" i="1"/>
  <c r="AW436" i="1" s="1"/>
  <c r="AX436" i="1" s="1"/>
  <c r="P424" i="1"/>
  <c r="AW424" i="1" s="1"/>
  <c r="AX424" i="1" s="1"/>
  <c r="U424" i="1"/>
  <c r="U431" i="1"/>
  <c r="U369" i="1"/>
  <c r="U380" i="1"/>
  <c r="U13" i="1"/>
  <c r="U4" i="1"/>
  <c r="U12" i="1"/>
  <c r="U6" i="1"/>
  <c r="U11" i="1"/>
  <c r="U8" i="1"/>
  <c r="P8" i="1"/>
  <c r="AW8" i="1" s="1"/>
  <c r="AX8" i="1" s="1"/>
  <c r="V5" i="1"/>
  <c r="U7" i="1"/>
  <c r="P7" i="1"/>
  <c r="AW7" i="1" s="1"/>
  <c r="AX7" i="1" s="1"/>
  <c r="U9" i="1"/>
  <c r="P9" i="1"/>
  <c r="AW9" i="1" s="1"/>
  <c r="AX9" i="1" s="1"/>
  <c r="U10" i="1"/>
  <c r="P10" i="1"/>
  <c r="AW10" i="1" s="1"/>
  <c r="AX10" i="1" s="1"/>
  <c r="R3" i="1"/>
  <c r="V3" i="1" s="1"/>
  <c r="U3" i="1"/>
  <c r="AT250" i="1" l="1"/>
  <c r="BK250" i="1"/>
  <c r="AT444" i="1"/>
  <c r="BK444" i="1"/>
  <c r="AT284" i="1"/>
  <c r="BK284" i="1"/>
  <c r="AT132" i="1"/>
  <c r="BK132" i="1"/>
  <c r="AT228" i="1"/>
  <c r="BK228" i="1"/>
  <c r="AT431" i="1"/>
  <c r="BK431" i="1"/>
  <c r="AT467" i="1"/>
  <c r="BK467" i="1"/>
  <c r="AT447" i="1"/>
  <c r="BK447" i="1"/>
  <c r="AT190" i="1"/>
  <c r="BK190" i="1"/>
  <c r="AT215" i="1"/>
  <c r="BK215" i="1"/>
  <c r="AT186" i="1"/>
  <c r="BK186" i="1"/>
  <c r="AT398" i="1"/>
  <c r="BK398" i="1"/>
  <c r="AT369" i="1"/>
  <c r="BK369" i="1"/>
  <c r="AT455" i="1"/>
  <c r="BK455" i="1"/>
  <c r="AT299" i="1"/>
  <c r="BK299" i="1"/>
  <c r="AT350" i="1"/>
  <c r="BK350" i="1"/>
  <c r="AT437" i="1"/>
  <c r="BK437" i="1"/>
  <c r="AT427" i="1"/>
  <c r="BK427" i="1"/>
  <c r="AT449" i="1"/>
  <c r="BK449" i="1"/>
  <c r="AT305" i="1"/>
  <c r="BK305" i="1"/>
  <c r="AT143" i="1"/>
  <c r="BK143" i="1"/>
  <c r="AT491" i="1"/>
  <c r="BK491" i="1"/>
  <c r="AT298" i="1"/>
  <c r="BK298" i="1"/>
  <c r="AT445" i="1"/>
  <c r="BK445" i="1"/>
  <c r="AT452" i="1"/>
  <c r="BK452" i="1"/>
  <c r="AT52" i="1"/>
  <c r="BK52" i="1"/>
  <c r="AT136" i="1"/>
  <c r="BK136" i="1"/>
  <c r="AT56" i="1"/>
  <c r="BK56" i="1"/>
  <c r="AT157" i="1"/>
  <c r="BK157" i="1"/>
  <c r="AT357" i="1"/>
  <c r="BK357" i="1"/>
  <c r="AT28" i="1"/>
  <c r="BK28" i="1"/>
  <c r="AT414" i="1"/>
  <c r="BK414" i="1"/>
  <c r="AT49" i="1"/>
  <c r="BK49" i="1"/>
  <c r="AT469" i="1"/>
  <c r="BK469" i="1"/>
  <c r="AT410" i="1"/>
  <c r="BK410" i="1"/>
  <c r="AT459" i="1"/>
  <c r="BK459" i="1"/>
  <c r="AT171" i="1"/>
  <c r="BK171" i="1"/>
  <c r="AT187" i="1"/>
  <c r="BK187" i="1"/>
  <c r="AT55" i="1"/>
  <c r="BK55" i="1"/>
  <c r="AT133" i="1"/>
  <c r="BK133" i="1"/>
  <c r="AT338" i="1"/>
  <c r="BK338" i="1"/>
  <c r="AT360" i="1"/>
  <c r="BK360" i="1"/>
  <c r="AT438" i="1"/>
  <c r="BK438" i="1"/>
  <c r="AT448" i="1"/>
  <c r="BK448" i="1"/>
  <c r="AT194" i="1"/>
  <c r="BK194" i="1"/>
  <c r="AT101" i="1"/>
  <c r="BK101" i="1"/>
  <c r="AT53" i="1"/>
  <c r="BK53" i="1"/>
  <c r="AT295" i="1"/>
  <c r="BK295" i="1"/>
  <c r="AT213" i="1"/>
  <c r="BK213" i="1"/>
  <c r="AT207" i="1"/>
  <c r="BK207" i="1"/>
  <c r="AT86" i="1"/>
  <c r="BK86" i="1"/>
  <c r="AT69" i="1"/>
  <c r="BK69" i="1"/>
  <c r="AT474" i="1"/>
  <c r="BK474" i="1"/>
  <c r="AT440" i="1"/>
  <c r="BK440" i="1"/>
  <c r="AT476" i="1"/>
  <c r="BK476" i="1"/>
  <c r="AT262" i="1"/>
  <c r="BK262" i="1"/>
  <c r="AT493" i="1"/>
  <c r="BK493" i="1"/>
  <c r="AT403" i="1"/>
  <c r="BK403" i="1"/>
  <c r="AT333" i="1"/>
  <c r="BK333" i="1"/>
  <c r="AT59" i="1"/>
  <c r="BK59" i="1"/>
  <c r="AT126" i="1"/>
  <c r="BK126" i="1"/>
  <c r="AT20" i="1"/>
  <c r="BK20" i="1"/>
  <c r="AT463" i="1"/>
  <c r="BK463" i="1"/>
  <c r="AT146" i="1"/>
  <c r="BK146" i="1"/>
  <c r="AT175" i="1"/>
  <c r="BK175" i="1"/>
  <c r="AT6" i="1"/>
  <c r="BK6" i="1"/>
  <c r="AT221" i="1"/>
  <c r="BK221" i="1"/>
  <c r="AT129" i="1"/>
  <c r="BK129" i="1"/>
  <c r="AT98" i="1"/>
  <c r="BK98" i="1"/>
  <c r="AT12" i="1"/>
  <c r="BK12" i="1"/>
  <c r="AT441" i="1"/>
  <c r="BK441" i="1"/>
  <c r="AT494" i="1"/>
  <c r="BK494" i="1"/>
  <c r="AT386" i="1"/>
  <c r="BK386" i="1"/>
  <c r="AT457" i="1"/>
  <c r="BK457" i="1"/>
  <c r="AT352" i="1"/>
  <c r="BK352" i="1"/>
  <c r="AT40" i="1"/>
  <c r="BK40" i="1"/>
  <c r="AT155" i="1"/>
  <c r="BK155" i="1"/>
  <c r="AT90" i="1"/>
  <c r="BK90" i="1"/>
  <c r="AT149" i="1"/>
  <c r="BK149" i="1"/>
  <c r="AT125" i="1"/>
  <c r="BK125" i="1"/>
  <c r="AT249" i="1"/>
  <c r="BK249" i="1"/>
  <c r="AT272" i="1"/>
  <c r="BK272" i="1"/>
  <c r="AT153" i="1"/>
  <c r="BK153" i="1"/>
  <c r="AT151" i="1"/>
  <c r="BK151" i="1"/>
  <c r="AT128" i="1"/>
  <c r="BK128" i="1"/>
  <c r="AT468" i="1"/>
  <c r="BK468" i="1"/>
  <c r="AT173" i="1"/>
  <c r="BK173" i="1"/>
  <c r="AT477" i="1"/>
  <c r="BK477" i="1"/>
  <c r="AT123" i="1"/>
  <c r="BK123" i="1"/>
  <c r="AT81" i="1"/>
  <c r="BK81" i="1"/>
  <c r="AT322" i="1"/>
  <c r="BK322" i="1"/>
  <c r="AT201" i="1"/>
  <c r="BK201" i="1"/>
  <c r="AT206" i="1"/>
  <c r="BK206" i="1"/>
  <c r="AT93" i="1"/>
  <c r="BK93" i="1"/>
  <c r="AT407" i="1"/>
  <c r="BK407" i="1"/>
  <c r="AT475" i="1"/>
  <c r="BK475" i="1"/>
  <c r="AT342" i="1"/>
  <c r="BK342" i="1"/>
  <c r="AT425" i="1"/>
  <c r="BK425" i="1"/>
  <c r="AT263" i="1"/>
  <c r="BK263" i="1"/>
  <c r="AT102" i="1"/>
  <c r="BK102" i="1"/>
  <c r="AT380" i="1"/>
  <c r="BK380" i="1"/>
  <c r="AT158" i="1"/>
  <c r="BK158" i="1"/>
  <c r="AT245" i="1"/>
  <c r="BK245" i="1"/>
  <c r="AT317" i="1"/>
  <c r="BK317" i="1"/>
  <c r="AT458" i="1"/>
  <c r="BK458" i="1"/>
  <c r="AT5" i="1"/>
  <c r="BK5" i="1"/>
  <c r="AT258" i="1"/>
  <c r="BK258" i="1"/>
  <c r="AT209" i="1"/>
  <c r="BK209" i="1"/>
  <c r="AT33" i="1"/>
  <c r="BK33" i="1"/>
  <c r="AT242" i="1"/>
  <c r="BK242" i="1"/>
  <c r="AT217" i="1"/>
  <c r="BK217" i="1"/>
  <c r="AT192" i="1"/>
  <c r="BK192" i="1"/>
  <c r="AT480" i="1"/>
  <c r="BK480" i="1"/>
  <c r="AT203" i="1"/>
  <c r="BK203" i="1"/>
  <c r="AT462" i="1"/>
  <c r="BK462" i="1"/>
  <c r="AT501" i="1"/>
  <c r="BK501" i="1"/>
  <c r="AT224" i="1"/>
  <c r="BK224" i="1"/>
  <c r="AT391" i="1"/>
  <c r="BK391" i="1"/>
  <c r="AT24" i="1"/>
  <c r="BK24" i="1"/>
  <c r="AT170" i="1"/>
  <c r="BK170" i="1"/>
  <c r="AT74" i="1"/>
  <c r="BK74" i="1"/>
  <c r="AT113" i="1"/>
  <c r="BK113" i="1"/>
  <c r="AT288" i="1"/>
  <c r="BK288" i="1"/>
  <c r="AT326" i="1"/>
  <c r="BK326" i="1"/>
  <c r="AT489" i="1"/>
  <c r="BK489" i="1"/>
  <c r="AT268" i="1"/>
  <c r="BK268" i="1"/>
  <c r="AT51" i="1"/>
  <c r="BK51" i="1"/>
  <c r="AT461" i="1"/>
  <c r="BK461" i="1"/>
  <c r="AT241" i="1"/>
  <c r="BK241" i="1"/>
  <c r="AT495" i="1"/>
  <c r="BK495" i="1"/>
  <c r="AT233" i="1"/>
  <c r="BK233" i="1"/>
  <c r="AT138" i="1"/>
  <c r="BK138" i="1"/>
  <c r="AT78" i="1"/>
  <c r="BK78" i="1"/>
  <c r="AT378" i="1"/>
  <c r="BK378" i="1"/>
  <c r="AT178" i="1"/>
  <c r="BK178" i="1"/>
  <c r="AT75" i="1"/>
  <c r="BK75" i="1"/>
  <c r="AT423" i="1"/>
  <c r="BK423" i="1"/>
  <c r="AT446" i="1"/>
  <c r="BK446" i="1"/>
  <c r="AT466" i="1"/>
  <c r="BK466" i="1"/>
  <c r="AT147" i="1"/>
  <c r="BK147" i="1"/>
  <c r="AT73" i="1"/>
  <c r="BK73" i="1"/>
  <c r="AT198" i="1"/>
  <c r="BK198" i="1"/>
  <c r="AT402" i="1"/>
  <c r="BK402" i="1"/>
  <c r="AT166" i="1"/>
  <c r="BK166" i="1"/>
  <c r="AT23" i="1"/>
  <c r="BK23" i="1"/>
  <c r="AT349" i="1"/>
  <c r="BK349" i="1"/>
  <c r="AT302" i="1"/>
  <c r="BK302" i="1"/>
  <c r="AT154" i="1"/>
  <c r="BK154" i="1"/>
  <c r="AT167" i="1"/>
  <c r="BK167" i="1"/>
  <c r="AT106" i="1"/>
  <c r="BK106" i="1"/>
  <c r="AT383" i="1"/>
  <c r="BK383" i="1"/>
  <c r="AT62" i="1"/>
  <c r="BK62" i="1"/>
  <c r="AT39" i="1"/>
  <c r="BK39" i="1"/>
  <c r="AT43" i="1"/>
  <c r="BK43" i="1"/>
  <c r="AT456" i="1"/>
  <c r="BK456" i="1"/>
  <c r="AT116" i="1"/>
  <c r="BK116" i="1"/>
  <c r="AT236" i="1"/>
  <c r="BK236" i="1"/>
  <c r="AT162" i="1"/>
  <c r="BK162" i="1"/>
  <c r="AT230" i="1"/>
  <c r="BK230" i="1"/>
  <c r="AT473" i="1"/>
  <c r="BK473" i="1"/>
  <c r="AT94" i="1"/>
  <c r="BK94" i="1"/>
  <c r="AT394" i="1"/>
  <c r="BK394" i="1"/>
  <c r="AT225" i="1"/>
  <c r="BK225" i="1"/>
  <c r="AT16" i="1"/>
  <c r="BK16" i="1"/>
  <c r="AT293" i="1"/>
  <c r="BK293" i="1"/>
  <c r="AT413" i="1"/>
  <c r="BK413" i="1"/>
  <c r="AT430" i="1"/>
  <c r="BK430" i="1"/>
  <c r="AT48" i="1"/>
  <c r="BK48" i="1"/>
  <c r="AT471" i="1"/>
  <c r="BK471" i="1"/>
  <c r="AT63" i="1"/>
  <c r="BK63" i="1"/>
  <c r="AT254" i="1"/>
  <c r="BK254" i="1"/>
  <c r="AT484" i="1"/>
  <c r="BK484" i="1"/>
  <c r="AT382" i="1"/>
  <c r="BK382" i="1"/>
  <c r="AT208" i="1"/>
  <c r="BK208" i="1"/>
  <c r="AT285" i="1"/>
  <c r="BK285" i="1"/>
  <c r="AT4" i="1"/>
  <c r="BK4" i="1"/>
  <c r="AT450" i="1"/>
  <c r="BK450" i="1"/>
  <c r="AT82" i="1"/>
  <c r="BK82" i="1"/>
  <c r="AT397" i="1"/>
  <c r="BK397" i="1"/>
  <c r="AT211" i="1"/>
  <c r="BK211" i="1"/>
  <c r="AT376" i="1"/>
  <c r="BK376" i="1"/>
  <c r="AT487" i="1"/>
  <c r="BK487" i="1"/>
  <c r="AT415" i="1"/>
  <c r="BK415" i="1"/>
  <c r="AT234" i="1"/>
  <c r="BK234" i="1"/>
  <c r="AT36" i="1"/>
  <c r="BK36" i="1"/>
  <c r="AT13" i="1"/>
  <c r="BK13" i="1"/>
  <c r="AT292" i="1"/>
  <c r="BK292" i="1"/>
  <c r="AT226" i="1"/>
  <c r="BK226" i="1"/>
  <c r="AT345" i="1"/>
  <c r="BK345" i="1"/>
  <c r="AT401" i="1"/>
  <c r="BK401" i="1"/>
  <c r="AT127" i="1"/>
  <c r="BK127" i="1"/>
  <c r="AT60" i="1"/>
  <c r="BK60" i="1"/>
  <c r="AT111" i="1"/>
  <c r="BK111" i="1"/>
  <c r="AT65" i="1"/>
  <c r="BK65" i="1"/>
  <c r="AT334" i="1"/>
  <c r="BK334" i="1"/>
  <c r="AT161" i="1"/>
  <c r="BK161" i="1"/>
  <c r="AT337" i="1"/>
  <c r="BK337" i="1"/>
  <c r="AT321" i="1"/>
  <c r="BK321" i="1"/>
  <c r="AT91" i="1"/>
  <c r="BK91" i="1"/>
  <c r="AT433" i="1"/>
  <c r="BK433" i="1"/>
  <c r="AT443" i="1"/>
  <c r="BK443" i="1"/>
  <c r="AT490" i="1"/>
  <c r="BK490" i="1"/>
  <c r="AT271" i="1"/>
  <c r="BK271" i="1"/>
  <c r="AT130" i="1"/>
  <c r="BK130" i="1"/>
  <c r="AT134" i="1"/>
  <c r="BK134" i="1"/>
  <c r="AT31" i="1"/>
  <c r="BK31" i="1"/>
  <c r="AT183" i="1"/>
  <c r="BK183" i="1"/>
  <c r="AT387" i="1"/>
  <c r="BK387" i="1"/>
  <c r="AT454" i="1"/>
  <c r="BK454" i="1"/>
  <c r="AT189" i="1"/>
  <c r="BK189" i="1"/>
  <c r="AT496" i="1"/>
  <c r="BK496" i="1"/>
  <c r="AT150" i="1"/>
  <c r="BK150" i="1"/>
  <c r="AT419" i="1"/>
  <c r="BK419" i="1"/>
  <c r="AT261" i="1"/>
  <c r="BK261" i="1"/>
  <c r="AT57" i="1"/>
  <c r="BK57" i="1"/>
  <c r="AT85" i="1"/>
  <c r="BK85" i="1"/>
  <c r="AT71" i="1"/>
  <c r="BK71" i="1"/>
  <c r="AT300" i="1"/>
  <c r="BK300" i="1"/>
  <c r="AT252" i="1"/>
  <c r="BK252" i="1"/>
  <c r="AT502" i="1"/>
  <c r="BK502" i="1"/>
  <c r="AT121" i="1"/>
  <c r="BK121" i="1"/>
  <c r="AT405" i="1"/>
  <c r="BK405" i="1"/>
  <c r="AT434" i="1"/>
  <c r="BK434" i="1"/>
  <c r="AT118" i="1"/>
  <c r="BK118" i="1"/>
  <c r="AT417" i="1"/>
  <c r="BK417" i="1"/>
  <c r="AT340" i="1"/>
  <c r="BK340" i="1"/>
  <c r="AT11" i="1"/>
  <c r="BK11" i="1"/>
  <c r="AT309" i="1"/>
  <c r="BK309" i="1"/>
  <c r="AT485" i="1"/>
  <c r="BK485" i="1"/>
  <c r="AT64" i="1"/>
  <c r="BK64" i="1"/>
  <c r="AT177" i="1"/>
  <c r="BK177" i="1"/>
  <c r="AT87" i="1"/>
  <c r="BK87" i="1"/>
  <c r="AT371" i="1"/>
  <c r="BK371" i="1"/>
  <c r="AT97" i="1"/>
  <c r="BK97" i="1"/>
  <c r="AT219" i="1"/>
  <c r="BK219" i="1"/>
  <c r="AT306" i="1"/>
  <c r="BK306" i="1"/>
  <c r="AT435" i="1"/>
  <c r="BK435" i="1"/>
  <c r="AT259" i="1"/>
  <c r="BK259" i="1"/>
  <c r="AT361" i="1"/>
  <c r="BK361" i="1"/>
  <c r="AT232" i="1"/>
  <c r="BK232" i="1"/>
  <c r="AT344" i="1"/>
  <c r="BK344" i="1"/>
  <c r="AT313" i="1"/>
  <c r="BK313" i="1"/>
  <c r="AT256" i="1"/>
  <c r="BK256" i="1"/>
  <c r="AT145" i="1"/>
  <c r="BK145" i="1"/>
  <c r="AT107" i="1"/>
  <c r="BK107" i="1"/>
  <c r="AT182" i="1"/>
  <c r="BK182" i="1"/>
  <c r="AT365" i="1"/>
  <c r="BK365" i="1"/>
  <c r="AT289" i="1"/>
  <c r="BK289" i="1"/>
  <c r="AT453" i="1"/>
  <c r="BK453" i="1"/>
  <c r="AT29" i="1"/>
  <c r="BK29" i="1"/>
  <c r="AT103" i="1"/>
  <c r="BK103" i="1"/>
  <c r="AT393" i="1"/>
  <c r="BK393" i="1"/>
  <c r="AT95" i="1"/>
  <c r="BK95" i="1"/>
  <c r="AT37" i="1"/>
  <c r="BK37" i="1"/>
  <c r="AT498" i="1"/>
  <c r="BK498" i="1"/>
  <c r="AT318" i="1"/>
  <c r="BK318" i="1"/>
  <c r="AT460" i="1"/>
  <c r="BK460" i="1"/>
  <c r="AT497" i="1"/>
  <c r="BK497" i="1"/>
  <c r="AT291" i="1"/>
  <c r="BK291" i="1"/>
  <c r="AT79" i="1"/>
  <c r="BK79" i="1"/>
  <c r="AT135" i="1"/>
  <c r="BK135" i="1"/>
  <c r="AT199" i="1"/>
  <c r="BK199" i="1"/>
  <c r="AT399" i="1"/>
  <c r="BK399" i="1"/>
  <c r="AT492" i="1"/>
  <c r="BK492" i="1"/>
  <c r="AT287" i="1"/>
  <c r="BK287" i="1"/>
  <c r="AT368" i="1"/>
  <c r="BK368" i="1"/>
  <c r="AT112" i="1"/>
  <c r="BK112" i="1"/>
  <c r="AT205" i="1"/>
  <c r="BK205" i="1"/>
  <c r="AT395" i="1"/>
  <c r="BK395" i="1"/>
  <c r="AT260" i="1"/>
  <c r="BK260" i="1"/>
  <c r="AT223" i="1"/>
  <c r="BK223" i="1"/>
  <c r="AT61" i="1"/>
  <c r="BK61" i="1"/>
  <c r="AT32" i="1"/>
  <c r="BK32" i="1"/>
  <c r="AT280" i="1"/>
  <c r="BK280" i="1"/>
  <c r="AT409" i="1"/>
  <c r="BK409" i="1"/>
  <c r="AT218" i="1"/>
  <c r="BK218" i="1"/>
  <c r="AT488" i="1"/>
  <c r="BK488" i="1"/>
  <c r="AT214" i="1"/>
  <c r="BK214" i="1"/>
  <c r="AT439" i="1"/>
  <c r="BK439" i="1"/>
  <c r="AT122" i="1"/>
  <c r="BK122" i="1"/>
  <c r="AT41" i="1"/>
  <c r="BK41" i="1"/>
  <c r="AT314" i="1"/>
  <c r="BK314" i="1"/>
  <c r="AT470" i="1"/>
  <c r="BK470" i="1"/>
  <c r="AT238" i="1"/>
  <c r="BK238" i="1"/>
  <c r="AT25" i="1"/>
  <c r="BK25" i="1"/>
  <c r="AT267" i="1"/>
  <c r="BK267" i="1"/>
  <c r="AT330" i="1"/>
  <c r="BK330" i="1"/>
  <c r="AT120" i="1"/>
  <c r="BK120" i="1"/>
  <c r="AT479" i="1"/>
  <c r="BK479" i="1"/>
  <c r="AT27" i="1"/>
  <c r="BK27" i="1"/>
  <c r="AT426" i="1"/>
  <c r="BK426" i="1"/>
  <c r="AT442" i="1"/>
  <c r="BK442" i="1"/>
  <c r="AT294" i="1"/>
  <c r="BK294" i="1"/>
  <c r="AT35" i="1"/>
  <c r="BK35" i="1"/>
  <c r="AT406" i="1"/>
  <c r="BK406" i="1"/>
  <c r="AT240" i="1"/>
  <c r="BK240" i="1"/>
  <c r="AT185" i="1"/>
  <c r="BK185" i="1"/>
  <c r="AT481" i="1"/>
  <c r="BK481" i="1"/>
  <c r="AT83" i="1"/>
  <c r="BK83" i="1"/>
  <c r="AT389" i="1"/>
  <c r="BK389" i="1"/>
  <c r="AT264" i="1"/>
  <c r="BK264" i="1"/>
  <c r="AT385" i="1"/>
  <c r="BK385" i="1"/>
  <c r="AT45" i="1"/>
  <c r="BK45" i="1"/>
  <c r="AT21" i="1"/>
  <c r="BK21" i="1"/>
  <c r="AT375" i="1"/>
  <c r="BK375" i="1"/>
  <c r="AT483" i="1"/>
  <c r="BK483" i="1"/>
  <c r="AT222" i="1"/>
  <c r="BK222" i="1"/>
  <c r="AT478" i="1"/>
  <c r="BK478" i="1"/>
  <c r="AT366" i="1"/>
  <c r="BK366" i="1"/>
  <c r="AT464" i="1"/>
  <c r="BK464" i="1"/>
  <c r="AT44" i="1"/>
  <c r="BK44" i="1"/>
  <c r="AT159" i="1"/>
  <c r="BK159" i="1"/>
  <c r="AT353" i="1"/>
  <c r="BK353" i="1"/>
  <c r="AT297" i="1"/>
  <c r="BK297" i="1"/>
  <c r="AT17" i="1"/>
  <c r="BK17" i="1"/>
  <c r="AT429" i="1"/>
  <c r="BK429" i="1"/>
  <c r="AT237" i="1"/>
  <c r="BK237" i="1"/>
  <c r="AT276" i="1"/>
  <c r="BK276" i="1"/>
  <c r="AT141" i="1"/>
  <c r="BK141" i="1"/>
  <c r="AT246" i="1"/>
  <c r="BK246" i="1"/>
  <c r="AT188" i="1"/>
  <c r="BK188" i="1"/>
  <c r="AT390" i="1"/>
  <c r="BK390" i="1"/>
  <c r="AT248" i="1"/>
  <c r="BK248" i="1"/>
  <c r="AT472" i="1"/>
  <c r="BK472" i="1"/>
  <c r="AT47" i="1"/>
  <c r="BK47" i="1"/>
  <c r="AT422" i="1"/>
  <c r="BK422" i="1"/>
  <c r="AT310" i="1"/>
  <c r="BK310" i="1"/>
  <c r="AT418" i="1"/>
  <c r="BK418" i="1"/>
  <c r="AT77" i="1"/>
  <c r="BK77" i="1"/>
  <c r="AT482" i="1"/>
  <c r="BK482" i="1"/>
  <c r="AT296" i="1"/>
  <c r="BK296" i="1"/>
  <c r="AT451" i="1"/>
  <c r="BK451" i="1"/>
  <c r="AT3" i="1"/>
  <c r="BK3" i="1"/>
  <c r="BA503" i="1"/>
  <c r="D46" i="2" s="1"/>
  <c r="BD503" i="1"/>
  <c r="R46" i="2" s="1"/>
  <c r="BC503" i="1"/>
  <c r="N46" i="2" s="1"/>
  <c r="BB503" i="1"/>
  <c r="J46" i="2" s="1"/>
  <c r="AZ3" i="1"/>
  <c r="H27" i="2" s="1"/>
  <c r="AR99" i="1"/>
  <c r="AR184" i="1"/>
  <c r="AR286" i="1"/>
  <c r="AR327" i="1"/>
  <c r="AR253" i="1"/>
  <c r="AR274" i="1"/>
  <c r="AR66" i="1"/>
  <c r="AR384" i="1"/>
  <c r="AR315" i="1"/>
  <c r="AR204" i="1"/>
  <c r="AR144" i="1"/>
  <c r="AR34" i="1"/>
  <c r="AR15" i="1"/>
  <c r="AR114" i="1"/>
  <c r="AR372" i="1"/>
  <c r="AR88" i="1"/>
  <c r="AR124" i="1"/>
  <c r="AR499" i="1"/>
  <c r="AR283" i="1"/>
  <c r="AR278" i="1"/>
  <c r="AR282" i="1"/>
  <c r="AR346" i="1"/>
  <c r="AR160" i="1"/>
  <c r="AR76" i="1"/>
  <c r="AR137" i="1"/>
  <c r="AR58" i="1"/>
  <c r="AR140" i="1"/>
  <c r="AR486" i="1"/>
  <c r="AR335" i="1"/>
  <c r="AR301" i="1"/>
  <c r="AR176" i="1"/>
  <c r="AR331" i="1"/>
  <c r="AR181" i="1"/>
  <c r="AR465" i="1"/>
  <c r="AR196" i="1"/>
  <c r="AR67" i="1"/>
  <c r="AR26" i="1"/>
  <c r="AR10" i="1"/>
  <c r="AR351" i="1"/>
  <c r="AR404" i="1"/>
  <c r="AR319" i="1"/>
  <c r="AR212" i="1"/>
  <c r="AR270" i="1"/>
  <c r="AR265" i="1"/>
  <c r="AR195" i="1"/>
  <c r="AR131" i="1"/>
  <c r="AR281" i="1"/>
  <c r="AR163" i="1"/>
  <c r="AR139" i="1"/>
  <c r="AR165" i="1"/>
  <c r="AR341" i="1"/>
  <c r="AR109" i="1"/>
  <c r="AR247" i="1"/>
  <c r="AR156" i="1"/>
  <c r="AR364" i="1"/>
  <c r="AR84" i="1"/>
  <c r="AR400" i="1"/>
  <c r="AR191" i="1"/>
  <c r="AR255" i="1"/>
  <c r="AR108" i="1"/>
  <c r="AR424" i="1"/>
  <c r="AR227" i="1"/>
  <c r="AR303" i="1"/>
  <c r="AR428" i="1"/>
  <c r="AR290" i="1"/>
  <c r="AR9" i="1"/>
  <c r="AR273" i="1"/>
  <c r="AR312" i="1"/>
  <c r="AR54" i="1"/>
  <c r="AR14" i="1"/>
  <c r="AR307" i="1"/>
  <c r="AR356" i="1"/>
  <c r="AR220" i="1"/>
  <c r="AR374" i="1"/>
  <c r="AR432" i="1"/>
  <c r="AR343" i="1"/>
  <c r="AR104" i="1"/>
  <c r="AR396" i="1"/>
  <c r="AR308" i="1"/>
  <c r="AR169" i="1"/>
  <c r="AR279" i="1"/>
  <c r="AR257" i="1"/>
  <c r="AR89" i="1"/>
  <c r="AR152" i="1"/>
  <c r="AR202" i="1"/>
  <c r="AR180" i="1"/>
  <c r="AR381" i="1"/>
  <c r="AR46" i="1"/>
  <c r="AR7" i="1"/>
  <c r="AR332" i="1"/>
  <c r="AR362" i="1"/>
  <c r="AR231" i="1"/>
  <c r="AR235" i="1"/>
  <c r="AR148" i="1"/>
  <c r="AR72" i="1"/>
  <c r="AR100" i="1"/>
  <c r="AR304" i="1"/>
  <c r="AR243" i="1"/>
  <c r="AR115" i="1"/>
  <c r="AR216" i="1"/>
  <c r="AR119" i="1"/>
  <c r="AR329" i="1"/>
  <c r="AR275" i="1"/>
  <c r="AR68" i="1"/>
  <c r="AR174" i="1"/>
  <c r="W267" i="1"/>
  <c r="BM267" i="1" s="1"/>
  <c r="V363" i="1"/>
  <c r="AR363" i="1"/>
  <c r="V323" i="1"/>
  <c r="AR323" i="1"/>
  <c r="V373" i="1"/>
  <c r="AR373" i="1"/>
  <c r="V420" i="1"/>
  <c r="AR420" i="1"/>
  <c r="V70" i="1"/>
  <c r="AR70" i="1"/>
  <c r="V193" i="1"/>
  <c r="AR193" i="1"/>
  <c r="V239" i="1"/>
  <c r="AR239" i="1"/>
  <c r="V117" i="1"/>
  <c r="AR117" i="1"/>
  <c r="V324" i="1"/>
  <c r="AR324" i="1"/>
  <c r="V436" i="1"/>
  <c r="AR436" i="1"/>
  <c r="V18" i="1"/>
  <c r="AR18" i="1"/>
  <c r="V200" i="1"/>
  <c r="AR200" i="1"/>
  <c r="V42" i="1"/>
  <c r="AR42" i="1"/>
  <c r="V320" i="1"/>
  <c r="AR320" i="1"/>
  <c r="V266" i="1"/>
  <c r="AR266" i="1"/>
  <c r="V359" i="1"/>
  <c r="AR359" i="1"/>
  <c r="V110" i="1"/>
  <c r="AR110" i="1"/>
  <c r="V500" i="1"/>
  <c r="AR500" i="1"/>
  <c r="V229" i="1"/>
  <c r="AR229" i="1"/>
  <c r="V168" i="1"/>
  <c r="AR168" i="1"/>
  <c r="V379" i="1"/>
  <c r="AR379" i="1"/>
  <c r="V277" i="1"/>
  <c r="AR277" i="1"/>
  <c r="V408" i="1"/>
  <c r="AR408" i="1"/>
  <c r="V311" i="1"/>
  <c r="AR311" i="1"/>
  <c r="V179" i="1"/>
  <c r="AR179" i="1"/>
  <c r="V392" i="1"/>
  <c r="AR392" i="1"/>
  <c r="V92" i="1"/>
  <c r="AR92" i="1"/>
  <c r="V325" i="1"/>
  <c r="AR325" i="1"/>
  <c r="V421" i="1"/>
  <c r="AR421" i="1"/>
  <c r="V80" i="1"/>
  <c r="AR80" i="1"/>
  <c r="V370" i="1"/>
  <c r="AR370" i="1"/>
  <c r="V354" i="1"/>
  <c r="AR354" i="1"/>
  <c r="V22" i="1"/>
  <c r="AR22" i="1"/>
  <c r="V251" i="1"/>
  <c r="AR251" i="1"/>
  <c r="V8" i="1"/>
  <c r="AR8" i="1"/>
  <c r="V316" i="1"/>
  <c r="AR316" i="1"/>
  <c r="V412" i="1"/>
  <c r="AR412" i="1"/>
  <c r="V105" i="1"/>
  <c r="AR105" i="1"/>
  <c r="V96" i="1"/>
  <c r="AR96" i="1"/>
  <c r="V50" i="1"/>
  <c r="AR50" i="1"/>
  <c r="V347" i="1"/>
  <c r="AR347" i="1"/>
  <c r="V210" i="1"/>
  <c r="AR210" i="1"/>
  <c r="V411" i="1"/>
  <c r="AR411" i="1"/>
  <c r="V38" i="1"/>
  <c r="AR38" i="1"/>
  <c r="V355" i="1"/>
  <c r="AR355" i="1"/>
  <c r="V30" i="1"/>
  <c r="AR30" i="1"/>
  <c r="V416" i="1"/>
  <c r="AR416" i="1"/>
  <c r="V358" i="1"/>
  <c r="AR358" i="1"/>
  <c r="V244" i="1"/>
  <c r="AR244" i="1"/>
  <c r="V367" i="1"/>
  <c r="AR367" i="1"/>
  <c r="V19" i="1"/>
  <c r="AR19" i="1"/>
  <c r="V336" i="1"/>
  <c r="AR336" i="1"/>
  <c r="V348" i="1"/>
  <c r="AR348" i="1"/>
  <c r="V377" i="1"/>
  <c r="AR377" i="1"/>
  <c r="V269" i="1"/>
  <c r="AR269" i="1"/>
  <c r="V328" i="1"/>
  <c r="AR328" i="1"/>
  <c r="V172" i="1"/>
  <c r="AR172" i="1"/>
  <c r="V388" i="1"/>
  <c r="AR388" i="1"/>
  <c r="V339" i="1"/>
  <c r="AR339" i="1"/>
  <c r="V197" i="1"/>
  <c r="AR197" i="1"/>
  <c r="V164" i="1"/>
  <c r="AR164" i="1"/>
  <c r="V142" i="1"/>
  <c r="AR142" i="1"/>
  <c r="V191" i="1"/>
  <c r="V72" i="1"/>
  <c r="V331" i="1"/>
  <c r="V84" i="1"/>
  <c r="V265" i="1"/>
  <c r="V279" i="1"/>
  <c r="V231" i="1"/>
  <c r="V343" i="1"/>
  <c r="V202" i="1"/>
  <c r="V124" i="1"/>
  <c r="V327" i="1"/>
  <c r="V275" i="1"/>
  <c r="V108" i="1"/>
  <c r="V351" i="1"/>
  <c r="V384" i="1"/>
  <c r="V196" i="1"/>
  <c r="V499" i="1"/>
  <c r="V247" i="1"/>
  <c r="V319" i="1"/>
  <c r="V227" i="1"/>
  <c r="V281" i="1"/>
  <c r="V216" i="1"/>
  <c r="V165" i="1"/>
  <c r="V283" i="1"/>
  <c r="V273" i="1"/>
  <c r="V270" i="1"/>
  <c r="V58" i="1"/>
  <c r="V176" i="1"/>
  <c r="V14" i="1"/>
  <c r="V115" i="1"/>
  <c r="V160" i="1"/>
  <c r="V144" i="1"/>
  <c r="V396" i="1"/>
  <c r="V381" i="1"/>
  <c r="V195" i="1"/>
  <c r="V243" i="1"/>
  <c r="V274" i="1"/>
  <c r="V341" i="1"/>
  <c r="V109" i="1"/>
  <c r="V15" i="1"/>
  <c r="V67" i="1"/>
  <c r="V312" i="1"/>
  <c r="V180" i="1"/>
  <c r="V140" i="1"/>
  <c r="V486" i="1"/>
  <c r="V204" i="1"/>
  <c r="V9" i="1"/>
  <c r="V424" i="1"/>
  <c r="V315" i="1"/>
  <c r="V46" i="1"/>
  <c r="V174" i="1"/>
  <c r="V428" i="1"/>
  <c r="V255" i="1"/>
  <c r="V301" i="1"/>
  <c r="V26" i="1"/>
  <c r="V7" i="1"/>
  <c r="V364" i="1"/>
  <c r="V104" i="1"/>
  <c r="V372" i="1"/>
  <c r="V169" i="1"/>
  <c r="V432" i="1"/>
  <c r="V307" i="1"/>
  <c r="V400" i="1"/>
  <c r="V99" i="1"/>
  <c r="V257" i="1"/>
  <c r="V253" i="1"/>
  <c r="V119" i="1"/>
  <c r="V163" i="1"/>
  <c r="V54" i="1"/>
  <c r="V137" i="1"/>
  <c r="V335" i="1"/>
  <c r="V114" i="1"/>
  <c r="W410" i="1"/>
  <c r="BM410" i="1" s="1"/>
  <c r="V212" i="1"/>
  <c r="V76" i="1"/>
  <c r="V362" i="1"/>
  <c r="V282" i="1"/>
  <c r="V286" i="1"/>
  <c r="V346" i="1"/>
  <c r="V290" i="1"/>
  <c r="V88" i="1"/>
  <c r="V148" i="1"/>
  <c r="W468" i="1"/>
  <c r="BM468" i="1" s="1"/>
  <c r="V89" i="1"/>
  <c r="V66" i="1"/>
  <c r="V181" i="1"/>
  <c r="V303" i="1"/>
  <c r="W190" i="1"/>
  <c r="BM190" i="1" s="1"/>
  <c r="V131" i="1"/>
  <c r="V10" i="1"/>
  <c r="V184" i="1"/>
  <c r="V152" i="1"/>
  <c r="V156" i="1"/>
  <c r="V100" i="1"/>
  <c r="V278" i="1"/>
  <c r="W63" i="1"/>
  <c r="BM63" i="1" s="1"/>
  <c r="V404" i="1"/>
  <c r="V235" i="1"/>
  <c r="V329" i="1"/>
  <c r="V139" i="1"/>
  <c r="V34" i="1"/>
  <c r="V308" i="1"/>
  <c r="V465" i="1"/>
  <c r="V220" i="1"/>
  <c r="W150" i="1"/>
  <c r="BM150" i="1" s="1"/>
  <c r="W288" i="1"/>
  <c r="BM288" i="1" s="1"/>
  <c r="V332" i="1"/>
  <c r="V304" i="1"/>
  <c r="V356" i="1"/>
  <c r="V68" i="1"/>
  <c r="V374" i="1"/>
  <c r="W385" i="1"/>
  <c r="BM385" i="1" s="1"/>
  <c r="W39" i="1"/>
  <c r="BM39" i="1" s="1"/>
  <c r="W442" i="1"/>
  <c r="BM442" i="1" s="1"/>
  <c r="W439" i="1"/>
  <c r="BM439" i="1" s="1"/>
  <c r="W199" i="1"/>
  <c r="BM199" i="1" s="1"/>
  <c r="W236" i="1"/>
  <c r="BM236" i="1" s="1"/>
  <c r="W487" i="1"/>
  <c r="BM487" i="1" s="1"/>
  <c r="W493" i="1"/>
  <c r="BM493" i="1" s="1"/>
  <c r="W233" i="1"/>
  <c r="BM233" i="1" s="1"/>
  <c r="W418" i="1"/>
  <c r="BM418" i="1" s="1"/>
  <c r="W49" i="1"/>
  <c r="BM49" i="1" s="1"/>
  <c r="W225" i="1"/>
  <c r="BM225" i="1" s="1"/>
  <c r="W230" i="1"/>
  <c r="BM230" i="1" s="1"/>
  <c r="W189" i="1"/>
  <c r="BM189" i="1" s="1"/>
  <c r="W280" i="1"/>
  <c r="BM280" i="1" s="1"/>
  <c r="W36" i="1"/>
  <c r="BM36" i="1" s="1"/>
  <c r="W485" i="1"/>
  <c r="BM485" i="1" s="1"/>
  <c r="W248" i="1"/>
  <c r="BM248" i="1" s="1"/>
  <c r="W77" i="1"/>
  <c r="BM77" i="1" s="1"/>
  <c r="W238" i="1"/>
  <c r="BM238" i="1" s="1"/>
  <c r="W448" i="1"/>
  <c r="BM448" i="1" s="1"/>
  <c r="W338" i="1"/>
  <c r="BM338" i="1" s="1"/>
  <c r="W33" i="1"/>
  <c r="BM33" i="1" s="1"/>
  <c r="W128" i="1"/>
  <c r="BM128" i="1" s="1"/>
  <c r="W463" i="1"/>
  <c r="BM463" i="1" s="1"/>
  <c r="W419" i="1"/>
  <c r="BM419" i="1" s="1"/>
  <c r="W232" i="1"/>
  <c r="BM232" i="1" s="1"/>
  <c r="W240" i="1"/>
  <c r="BM240" i="1" s="1"/>
  <c r="W16" i="1"/>
  <c r="BM16" i="1" s="1"/>
  <c r="W473" i="1"/>
  <c r="BM473" i="1" s="1"/>
  <c r="W455" i="1"/>
  <c r="BM455" i="1" s="1"/>
  <c r="W106" i="1"/>
  <c r="BM106" i="1" s="1"/>
  <c r="W65" i="1"/>
  <c r="BM65" i="1" s="1"/>
  <c r="W111" i="1"/>
  <c r="BM111" i="1" s="1"/>
  <c r="W116" i="1"/>
  <c r="BM116" i="1" s="1"/>
  <c r="W389" i="1"/>
  <c r="BM389" i="1" s="1"/>
  <c r="W209" i="1"/>
  <c r="BM209" i="1" s="1"/>
  <c r="W20" i="1"/>
  <c r="BM20" i="1" s="1"/>
  <c r="W297" i="1"/>
  <c r="BM297" i="1" s="1"/>
  <c r="W305" i="1"/>
  <c r="BM305" i="1" s="1"/>
  <c r="W59" i="1"/>
  <c r="BM59" i="1" s="1"/>
  <c r="W133" i="1"/>
  <c r="BM133" i="1" s="1"/>
  <c r="W407" i="1"/>
  <c r="BM407" i="1" s="1"/>
  <c r="W256" i="1"/>
  <c r="BM256" i="1" s="1"/>
  <c r="W95" i="1"/>
  <c r="BM95" i="1" s="1"/>
  <c r="W475" i="1"/>
  <c r="BM475" i="1" s="1"/>
  <c r="W491" i="1"/>
  <c r="BM491" i="1" s="1"/>
  <c r="W344" i="1"/>
  <c r="BM344" i="1" s="1"/>
  <c r="W21" i="1"/>
  <c r="BM21" i="1" s="1"/>
  <c r="W226" i="1"/>
  <c r="BM226" i="1" s="1"/>
  <c r="W27" i="1"/>
  <c r="BM27" i="1" s="1"/>
  <c r="W157" i="1"/>
  <c r="BM157" i="1" s="1"/>
  <c r="W167" i="1"/>
  <c r="BM167" i="1" s="1"/>
  <c r="W276" i="1"/>
  <c r="BM276" i="1" s="1"/>
  <c r="W125" i="1"/>
  <c r="BM125" i="1" s="1"/>
  <c r="W489" i="1"/>
  <c r="BM489" i="1" s="1"/>
  <c r="W314" i="1"/>
  <c r="BM314" i="1" s="1"/>
  <c r="W469" i="1"/>
  <c r="BM469" i="1" s="1"/>
  <c r="W149" i="1"/>
  <c r="BM149" i="1" s="1"/>
  <c r="W480" i="1"/>
  <c r="BM480" i="1" s="1"/>
  <c r="W45" i="1"/>
  <c r="BM45" i="1" s="1"/>
  <c r="W78" i="1"/>
  <c r="BM78" i="1" s="1"/>
  <c r="W223" i="1"/>
  <c r="BM223" i="1" s="1"/>
  <c r="W401" i="1"/>
  <c r="BM401" i="1" s="1"/>
  <c r="W423" i="1"/>
  <c r="BM423" i="1" s="1"/>
  <c r="W155" i="1"/>
  <c r="BM155" i="1" s="1"/>
  <c r="W185" i="1"/>
  <c r="BM185" i="1" s="1"/>
  <c r="W64" i="1"/>
  <c r="BM64" i="1" s="1"/>
  <c r="W5" i="1"/>
  <c r="BM5" i="1" s="1"/>
  <c r="W53" i="1"/>
  <c r="BM53" i="1" s="1"/>
  <c r="W87" i="1"/>
  <c r="BM87" i="1" s="1"/>
  <c r="W51" i="1"/>
  <c r="BM51" i="1" s="1"/>
  <c r="W206" i="1"/>
  <c r="BM206" i="1" s="1"/>
  <c r="W162" i="1"/>
  <c r="BM162" i="1" s="1"/>
  <c r="W406" i="1"/>
  <c r="BM406" i="1" s="1"/>
  <c r="W121" i="1"/>
  <c r="BM121" i="1" s="1"/>
  <c r="W357" i="1"/>
  <c r="BM357" i="1" s="1"/>
  <c r="W211" i="1"/>
  <c r="BM211" i="1" s="1"/>
  <c r="W35" i="1"/>
  <c r="BM35" i="1" s="1"/>
  <c r="W81" i="1"/>
  <c r="BM81" i="1" s="1"/>
  <c r="W375" i="1"/>
  <c r="BM375" i="1" s="1"/>
  <c r="W387" i="1"/>
  <c r="BM387" i="1" s="1"/>
  <c r="W25" i="1"/>
  <c r="BM25" i="1" s="1"/>
  <c r="W259" i="1"/>
  <c r="BM259" i="1" s="1"/>
  <c r="W427" i="1"/>
  <c r="BM427" i="1" s="1"/>
  <c r="W29" i="1"/>
  <c r="BM29" i="1" s="1"/>
  <c r="W192" i="1"/>
  <c r="BM192" i="1" s="1"/>
  <c r="W477" i="1"/>
  <c r="BM477" i="1" s="1"/>
  <c r="W112" i="1"/>
  <c r="BM112" i="1" s="1"/>
  <c r="W426" i="1"/>
  <c r="BM426" i="1" s="1"/>
  <c r="W431" i="1"/>
  <c r="BM431" i="1" s="1"/>
  <c r="W394" i="1"/>
  <c r="BM394" i="1" s="1"/>
  <c r="W361" i="1"/>
  <c r="BM361" i="1" s="1"/>
  <c r="W219" i="1"/>
  <c r="BM219" i="1" s="1"/>
  <c r="W474" i="1"/>
  <c r="BM474" i="1" s="1"/>
  <c r="W395" i="1"/>
  <c r="BM395" i="1" s="1"/>
  <c r="W285" i="1"/>
  <c r="BM285" i="1" s="1"/>
  <c r="W438" i="1"/>
  <c r="BM438" i="1" s="1"/>
  <c r="W208" i="1"/>
  <c r="BM208" i="1" s="1"/>
  <c r="W368" i="1"/>
  <c r="BM368" i="1" s="1"/>
  <c r="W141" i="1"/>
  <c r="BM141" i="1" s="1"/>
  <c r="W41" i="1"/>
  <c r="BM41" i="1" s="1"/>
  <c r="W93" i="1"/>
  <c r="BM93" i="1" s="1"/>
  <c r="W83" i="1"/>
  <c r="BM83" i="1" s="1"/>
  <c r="W390" i="1"/>
  <c r="BM390" i="1" s="1"/>
  <c r="W249" i="1"/>
  <c r="BM249" i="1" s="1"/>
  <c r="W447" i="1"/>
  <c r="BM447" i="1" s="1"/>
  <c r="W458" i="1"/>
  <c r="BM458" i="1" s="1"/>
  <c r="W91" i="1"/>
  <c r="BM91" i="1" s="1"/>
  <c r="W429" i="1"/>
  <c r="BM429" i="1" s="1"/>
  <c r="W241" i="1"/>
  <c r="BM241" i="1" s="1"/>
  <c r="W299" i="1"/>
  <c r="BM299" i="1" s="1"/>
  <c r="W318" i="1"/>
  <c r="BM318" i="1" s="1"/>
  <c r="W56" i="1"/>
  <c r="BM56" i="1" s="1"/>
  <c r="W90" i="1"/>
  <c r="BM90" i="1" s="1"/>
  <c r="W218" i="1"/>
  <c r="BM218" i="1" s="1"/>
  <c r="W450" i="1"/>
  <c r="BM450" i="1" s="1"/>
  <c r="W413" i="1"/>
  <c r="BM413" i="1" s="1"/>
  <c r="W397" i="1"/>
  <c r="BM397" i="1" s="1"/>
  <c r="W102" i="1"/>
  <c r="BM102" i="1" s="1"/>
  <c r="W391" i="1"/>
  <c r="BM391" i="1" s="1"/>
  <c r="W478" i="1"/>
  <c r="BM478" i="1" s="1"/>
  <c r="W466" i="1"/>
  <c r="BM466" i="1" s="1"/>
  <c r="W464" i="1"/>
  <c r="BM464" i="1" s="1"/>
  <c r="W28" i="1"/>
  <c r="BM28" i="1" s="1"/>
  <c r="W371" i="1"/>
  <c r="BM371" i="1" s="1"/>
  <c r="W23" i="1"/>
  <c r="BM23" i="1" s="1"/>
  <c r="W234" i="1"/>
  <c r="BM234" i="1" s="1"/>
  <c r="W73" i="1"/>
  <c r="BM73" i="1" s="1"/>
  <c r="W173" i="1"/>
  <c r="BM173" i="1" s="1"/>
  <c r="W171" i="1"/>
  <c r="BM171" i="1" s="1"/>
  <c r="W459" i="1"/>
  <c r="BM459" i="1" s="1"/>
  <c r="W446" i="1"/>
  <c r="BM446" i="1" s="1"/>
  <c r="W57" i="1"/>
  <c r="BM57" i="1" s="1"/>
  <c r="W492" i="1"/>
  <c r="BM492" i="1" s="1"/>
  <c r="W333" i="1"/>
  <c r="BM333" i="1" s="1"/>
  <c r="W382" i="1"/>
  <c r="BM382" i="1" s="1"/>
  <c r="W317" i="1"/>
  <c r="BM317" i="1" s="1"/>
  <c r="W453" i="1"/>
  <c r="BM453" i="1" s="1"/>
  <c r="W456" i="1"/>
  <c r="BM456" i="1" s="1"/>
  <c r="W306" i="1"/>
  <c r="BM306" i="1" s="1"/>
  <c r="W352" i="1"/>
  <c r="BM352" i="1" s="1"/>
  <c r="W457" i="1"/>
  <c r="BM457" i="1" s="1"/>
  <c r="W237" i="1"/>
  <c r="BM237" i="1" s="1"/>
  <c r="W334" i="1"/>
  <c r="BM334" i="1" s="1"/>
  <c r="W245" i="1"/>
  <c r="BM245" i="1" s="1"/>
  <c r="W405" i="1"/>
  <c r="BM405" i="1" s="1"/>
  <c r="W215" i="1"/>
  <c r="BM215" i="1" s="1"/>
  <c r="W403" i="1"/>
  <c r="BM403" i="1" s="1"/>
  <c r="W98" i="1"/>
  <c r="BM98" i="1" s="1"/>
  <c r="W481" i="1"/>
  <c r="BM481" i="1" s="1"/>
  <c r="W483" i="1"/>
  <c r="BM483" i="1" s="1"/>
  <c r="W471" i="1"/>
  <c r="BM471" i="1" s="1"/>
  <c r="W462" i="1"/>
  <c r="BM462" i="1" s="1"/>
  <c r="W254" i="1"/>
  <c r="BM254" i="1" s="1"/>
  <c r="W55" i="1"/>
  <c r="BM55" i="1" s="1"/>
  <c r="W47" i="1"/>
  <c r="BM47" i="1" s="1"/>
  <c r="W452" i="1"/>
  <c r="BM452" i="1" s="1"/>
  <c r="W129" i="1"/>
  <c r="BM129" i="1" s="1"/>
  <c r="W284" i="1"/>
  <c r="BM284" i="1" s="1"/>
  <c r="W170" i="1"/>
  <c r="BM170" i="1" s="1"/>
  <c r="W198" i="1"/>
  <c r="BM198" i="1" s="1"/>
  <c r="W430" i="1"/>
  <c r="BM430" i="1" s="1"/>
  <c r="W136" i="1"/>
  <c r="BM136" i="1" s="1"/>
  <c r="W398" i="1"/>
  <c r="BM398" i="1" s="1"/>
  <c r="W302" i="1"/>
  <c r="BM302" i="1" s="1"/>
  <c r="W502" i="1"/>
  <c r="BM502" i="1" s="1"/>
  <c r="W445" i="1"/>
  <c r="BM445" i="1" s="1"/>
  <c r="W422" i="1"/>
  <c r="BM422" i="1" s="1"/>
  <c r="W153" i="1"/>
  <c r="BM153" i="1" s="1"/>
  <c r="W498" i="1"/>
  <c r="BM498" i="1" s="1"/>
  <c r="W242" i="1"/>
  <c r="BM242" i="1" s="1"/>
  <c r="W434" i="1"/>
  <c r="BM434" i="1" s="1"/>
  <c r="W52" i="1"/>
  <c r="BM52" i="1" s="1"/>
  <c r="W182" i="1"/>
  <c r="BM182" i="1" s="1"/>
  <c r="W454" i="1"/>
  <c r="BM454" i="1" s="1"/>
  <c r="W326" i="1"/>
  <c r="BM326" i="1" s="1"/>
  <c r="W292" i="1"/>
  <c r="BM292" i="1" s="1"/>
  <c r="W217" i="1"/>
  <c r="BM217" i="1" s="1"/>
  <c r="W415" i="1"/>
  <c r="BM415" i="1" s="1"/>
  <c r="W194" i="1"/>
  <c r="BM194" i="1" s="1"/>
  <c r="W37" i="1"/>
  <c r="BM37" i="1" s="1"/>
  <c r="W366" i="1"/>
  <c r="BM366" i="1" s="1"/>
  <c r="W271" i="1"/>
  <c r="BM271" i="1" s="1"/>
  <c r="W437" i="1"/>
  <c r="BM437" i="1" s="1"/>
  <c r="W425" i="1"/>
  <c r="BM425" i="1" s="1"/>
  <c r="W289" i="1"/>
  <c r="BM289" i="1" s="1"/>
  <c r="W187" i="1"/>
  <c r="BM187" i="1" s="1"/>
  <c r="W330" i="1"/>
  <c r="BM330" i="1" s="1"/>
  <c r="W386" i="1"/>
  <c r="BM386" i="1" s="1"/>
  <c r="W322" i="1"/>
  <c r="BM322" i="1" s="1"/>
  <c r="W295" i="1"/>
  <c r="BM295" i="1" s="1"/>
  <c r="W183" i="1"/>
  <c r="BM183" i="1" s="1"/>
  <c r="W103" i="1"/>
  <c r="BM103" i="1" s="1"/>
  <c r="W263" i="1"/>
  <c r="BM263" i="1" s="1"/>
  <c r="W17" i="1"/>
  <c r="BM17" i="1" s="1"/>
  <c r="W313" i="1"/>
  <c r="BM313" i="1" s="1"/>
  <c r="W207" i="1"/>
  <c r="BM207" i="1" s="1"/>
  <c r="W460" i="1"/>
  <c r="BM460" i="1" s="1"/>
  <c r="W490" i="1"/>
  <c r="BM490" i="1" s="1"/>
  <c r="W494" i="1"/>
  <c r="BM494" i="1" s="1"/>
  <c r="W337" i="1"/>
  <c r="BM337" i="1" s="1"/>
  <c r="W342" i="1"/>
  <c r="BM342" i="1" s="1"/>
  <c r="W44" i="1"/>
  <c r="BM44" i="1" s="1"/>
  <c r="W221" i="1"/>
  <c r="BM221" i="1" s="1"/>
  <c r="W402" i="1"/>
  <c r="BM402" i="1" s="1"/>
  <c r="W433" i="1"/>
  <c r="BM433" i="1" s="1"/>
  <c r="W154" i="1"/>
  <c r="BM154" i="1" s="1"/>
  <c r="W444" i="1"/>
  <c r="BM444" i="1" s="1"/>
  <c r="W161" i="1"/>
  <c r="BM161" i="1" s="1"/>
  <c r="W482" i="1"/>
  <c r="BM482" i="1" s="1"/>
  <c r="W441" i="1"/>
  <c r="BM441" i="1" s="1"/>
  <c r="W48" i="1"/>
  <c r="BM48" i="1" s="1"/>
  <c r="W261" i="1"/>
  <c r="BM261" i="1" s="1"/>
  <c r="W43" i="1"/>
  <c r="BM43" i="1" s="1"/>
  <c r="W451" i="1"/>
  <c r="BM451" i="1" s="1"/>
  <c r="W365" i="1"/>
  <c r="BM365" i="1" s="1"/>
  <c r="W122" i="1"/>
  <c r="BM122" i="1" s="1"/>
  <c r="W449" i="1"/>
  <c r="BM449" i="1" s="1"/>
  <c r="W378" i="1"/>
  <c r="BM378" i="1" s="1"/>
  <c r="W120" i="1"/>
  <c r="BM120" i="1" s="1"/>
  <c r="W414" i="1"/>
  <c r="BM414" i="1" s="1"/>
  <c r="W60" i="1"/>
  <c r="BM60" i="1" s="1"/>
  <c r="W300" i="1"/>
  <c r="BM300" i="1" s="1"/>
  <c r="W118" i="1"/>
  <c r="BM118" i="1" s="1"/>
  <c r="W213" i="1"/>
  <c r="BM213" i="1" s="1"/>
  <c r="W264" i="1"/>
  <c r="BM264" i="1" s="1"/>
  <c r="W383" i="1"/>
  <c r="BM383" i="1" s="1"/>
  <c r="W203" i="1"/>
  <c r="BM203" i="1" s="1"/>
  <c r="W360" i="1"/>
  <c r="BM360" i="1" s="1"/>
  <c r="W496" i="1"/>
  <c r="BM496" i="1" s="1"/>
  <c r="W132" i="1"/>
  <c r="BM132" i="1" s="1"/>
  <c r="W177" i="1"/>
  <c r="BM177" i="1" s="1"/>
  <c r="W501" i="1"/>
  <c r="BM501" i="1" s="1"/>
  <c r="W138" i="1"/>
  <c r="BM138" i="1" s="1"/>
  <c r="W272" i="1"/>
  <c r="BM272" i="1" s="1"/>
  <c r="W123" i="1"/>
  <c r="BM123" i="1" s="1"/>
  <c r="W349" i="1"/>
  <c r="BM349" i="1" s="1"/>
  <c r="W353" i="1"/>
  <c r="BM353" i="1" s="1"/>
  <c r="W291" i="1"/>
  <c r="BM291" i="1" s="1"/>
  <c r="W461" i="1"/>
  <c r="BM461" i="1" s="1"/>
  <c r="W126" i="1"/>
  <c r="BM126" i="1" s="1"/>
  <c r="W296" i="1"/>
  <c r="BM296" i="1" s="1"/>
  <c r="W260" i="1"/>
  <c r="BM260" i="1" s="1"/>
  <c r="W158" i="1"/>
  <c r="BM158" i="1" s="1"/>
  <c r="W484" i="1"/>
  <c r="BM484" i="1" s="1"/>
  <c r="W252" i="1"/>
  <c r="BM252" i="1" s="1"/>
  <c r="W399" i="1"/>
  <c r="BM399" i="1" s="1"/>
  <c r="W113" i="1"/>
  <c r="BM113" i="1" s="1"/>
  <c r="W201" i="1"/>
  <c r="BM201" i="1" s="1"/>
  <c r="W24" i="1"/>
  <c r="BM24" i="1" s="1"/>
  <c r="W61" i="1"/>
  <c r="BM61" i="1" s="1"/>
  <c r="W350" i="1"/>
  <c r="BM350" i="1" s="1"/>
  <c r="W310" i="1"/>
  <c r="BM310" i="1" s="1"/>
  <c r="W268" i="1"/>
  <c r="BM268" i="1" s="1"/>
  <c r="W175" i="1"/>
  <c r="BM175" i="1" s="1"/>
  <c r="W228" i="1"/>
  <c r="BM228" i="1" s="1"/>
  <c r="W293" i="1"/>
  <c r="BM293" i="1" s="1"/>
  <c r="W97" i="1"/>
  <c r="BM97" i="1" s="1"/>
  <c r="W82" i="1"/>
  <c r="BM82" i="1" s="1"/>
  <c r="W340" i="1"/>
  <c r="BM340" i="1" s="1"/>
  <c r="W224" i="1"/>
  <c r="BM224" i="1" s="1"/>
  <c r="W298" i="1"/>
  <c r="BM298" i="1" s="1"/>
  <c r="W287" i="1"/>
  <c r="BM287" i="1" s="1"/>
  <c r="W369" i="1"/>
  <c r="BM369" i="1" s="1"/>
  <c r="W321" i="1"/>
  <c r="BM321" i="1" s="1"/>
  <c r="W345" i="1"/>
  <c r="BM345" i="1" s="1"/>
  <c r="W32" i="1"/>
  <c r="BM32" i="1" s="1"/>
  <c r="W147" i="1"/>
  <c r="BM147" i="1" s="1"/>
  <c r="W94" i="1"/>
  <c r="BM94" i="1" s="1"/>
  <c r="W186" i="1"/>
  <c r="BM186" i="1" s="1"/>
  <c r="W497" i="1"/>
  <c r="BM497" i="1" s="1"/>
  <c r="W178" i="1"/>
  <c r="BM178" i="1" s="1"/>
  <c r="W85" i="1"/>
  <c r="BM85" i="1" s="1"/>
  <c r="W143" i="1"/>
  <c r="BM143" i="1" s="1"/>
  <c r="W309" i="1"/>
  <c r="BM309" i="1" s="1"/>
  <c r="W130" i="1"/>
  <c r="BM130" i="1" s="1"/>
  <c r="W71" i="1"/>
  <c r="BM71" i="1" s="1"/>
  <c r="W146" i="1"/>
  <c r="BM146" i="1" s="1"/>
  <c r="W69" i="1"/>
  <c r="BM69" i="1" s="1"/>
  <c r="W74" i="1"/>
  <c r="BM74" i="1" s="1"/>
  <c r="W86" i="1"/>
  <c r="BM86" i="1" s="1"/>
  <c r="W13" i="1"/>
  <c r="BM13" i="1" s="1"/>
  <c r="W467" i="1"/>
  <c r="BM467" i="1" s="1"/>
  <c r="W417" i="1"/>
  <c r="BM417" i="1" s="1"/>
  <c r="W151" i="1"/>
  <c r="BM151" i="1" s="1"/>
  <c r="W246" i="1"/>
  <c r="BM246" i="1" s="1"/>
  <c r="W31" i="1"/>
  <c r="BM31" i="1" s="1"/>
  <c r="W393" i="1"/>
  <c r="BM393" i="1" s="1"/>
  <c r="W135" i="1"/>
  <c r="BM135" i="1" s="1"/>
  <c r="W435" i="1"/>
  <c r="BM435" i="1" s="1"/>
  <c r="W380" i="1"/>
  <c r="BM380" i="1" s="1"/>
  <c r="W470" i="1"/>
  <c r="BM470" i="1" s="1"/>
  <c r="W127" i="1"/>
  <c r="BM127" i="1" s="1"/>
  <c r="W75" i="1"/>
  <c r="BM75" i="1" s="1"/>
  <c r="W488" i="1"/>
  <c r="BM488" i="1" s="1"/>
  <c r="W6" i="1"/>
  <c r="BM6" i="1" s="1"/>
  <c r="W188" i="1"/>
  <c r="BM188" i="1" s="1"/>
  <c r="W376" i="1"/>
  <c r="BM376" i="1" s="1"/>
  <c r="W145" i="1"/>
  <c r="BM145" i="1" s="1"/>
  <c r="W205" i="1"/>
  <c r="BM205" i="1" s="1"/>
  <c r="W440" i="1"/>
  <c r="BM440" i="1" s="1"/>
  <c r="W409" i="1"/>
  <c r="BM409" i="1" s="1"/>
  <c r="W159" i="1"/>
  <c r="BM159" i="1" s="1"/>
  <c r="W495" i="1"/>
  <c r="BM495" i="1" s="1"/>
  <c r="W214" i="1"/>
  <c r="BM214" i="1" s="1"/>
  <c r="W134" i="1"/>
  <c r="BM134" i="1" s="1"/>
  <c r="W79" i="1"/>
  <c r="BM79" i="1" s="1"/>
  <c r="W262" i="1"/>
  <c r="BM262" i="1" s="1"/>
  <c r="W476" i="1"/>
  <c r="BM476" i="1" s="1"/>
  <c r="W107" i="1"/>
  <c r="BM107" i="1" s="1"/>
  <c r="W166" i="1"/>
  <c r="BM166" i="1" s="1"/>
  <c r="W479" i="1"/>
  <c r="BM479" i="1" s="1"/>
  <c r="W443" i="1"/>
  <c r="BM443" i="1" s="1"/>
  <c r="W62" i="1"/>
  <c r="BM62" i="1" s="1"/>
  <c r="W40" i="1"/>
  <c r="BM40" i="1" s="1"/>
  <c r="W250" i="1"/>
  <c r="BM250" i="1" s="1"/>
  <c r="W258" i="1"/>
  <c r="BM258" i="1" s="1"/>
  <c r="W222" i="1"/>
  <c r="BM222" i="1" s="1"/>
  <c r="W472" i="1"/>
  <c r="BM472" i="1" s="1"/>
  <c r="W4" i="1"/>
  <c r="BM4" i="1" s="1"/>
  <c r="W294" i="1"/>
  <c r="BM294" i="1" s="1"/>
  <c r="W101" i="1"/>
  <c r="BM101" i="1" s="1"/>
  <c r="W12" i="1"/>
  <c r="BM12" i="1" s="1"/>
  <c r="W11" i="1"/>
  <c r="BM11" i="1" s="1"/>
  <c r="W3" i="1"/>
  <c r="BM3" i="1" s="1"/>
  <c r="AT131" i="1" l="1"/>
  <c r="BK131" i="1"/>
  <c r="AT396" i="1"/>
  <c r="BK396" i="1"/>
  <c r="AT19" i="1"/>
  <c r="BK19" i="1"/>
  <c r="AT229" i="1"/>
  <c r="BK229" i="1"/>
  <c r="AT374" i="1"/>
  <c r="BK374" i="1"/>
  <c r="AT384" i="1"/>
  <c r="BK384" i="1"/>
  <c r="AT108" i="1"/>
  <c r="BK108" i="1"/>
  <c r="AT332" i="1"/>
  <c r="BK332" i="1"/>
  <c r="AT329" i="1"/>
  <c r="BK329" i="1"/>
  <c r="AT184" i="1"/>
  <c r="BK184" i="1"/>
  <c r="AT76" i="1"/>
  <c r="BK76" i="1"/>
  <c r="AT119" i="1"/>
  <c r="BK119" i="1"/>
  <c r="AT372" i="1"/>
  <c r="BK372" i="1"/>
  <c r="AT174" i="1"/>
  <c r="BK174" i="1"/>
  <c r="AT180" i="1"/>
  <c r="BK180" i="1"/>
  <c r="AT195" i="1"/>
  <c r="BK195" i="1"/>
  <c r="AT58" i="1"/>
  <c r="BK58" i="1"/>
  <c r="AT319" i="1"/>
  <c r="BK319" i="1"/>
  <c r="AT327" i="1"/>
  <c r="BK327" i="1"/>
  <c r="AT331" i="1"/>
  <c r="BK331" i="1"/>
  <c r="AT197" i="1"/>
  <c r="BK197" i="1"/>
  <c r="AT328" i="1"/>
  <c r="BK328" i="1"/>
  <c r="AT336" i="1"/>
  <c r="BK336" i="1"/>
  <c r="AT358" i="1"/>
  <c r="BK358" i="1"/>
  <c r="AT38" i="1"/>
  <c r="BK38" i="1"/>
  <c r="AT50" i="1"/>
  <c r="BK50" i="1"/>
  <c r="AT316" i="1"/>
  <c r="BK316" i="1"/>
  <c r="AT354" i="1"/>
  <c r="BK354" i="1"/>
  <c r="AT325" i="1"/>
  <c r="BK325" i="1"/>
  <c r="AT311" i="1"/>
  <c r="BK311" i="1"/>
  <c r="AT168" i="1"/>
  <c r="BK168" i="1"/>
  <c r="AT359" i="1"/>
  <c r="BK359" i="1"/>
  <c r="AT200" i="1"/>
  <c r="BK200" i="1"/>
  <c r="AT117" i="1"/>
  <c r="BK117" i="1"/>
  <c r="AT420" i="1"/>
  <c r="BK420" i="1"/>
  <c r="AT148" i="1"/>
  <c r="BK148" i="1"/>
  <c r="AT312" i="1"/>
  <c r="BK312" i="1"/>
  <c r="AT499" i="1"/>
  <c r="BK499" i="1"/>
  <c r="AT269" i="1"/>
  <c r="BK269" i="1"/>
  <c r="AT96" i="1"/>
  <c r="BK96" i="1"/>
  <c r="AT408" i="1"/>
  <c r="BK408" i="1"/>
  <c r="AT18" i="1"/>
  <c r="BK18" i="1"/>
  <c r="AT239" i="1"/>
  <c r="BK239" i="1"/>
  <c r="AT373" i="1"/>
  <c r="BK373" i="1"/>
  <c r="AT104" i="1"/>
  <c r="BK104" i="1"/>
  <c r="AT247" i="1"/>
  <c r="BK247" i="1"/>
  <c r="AT257" i="1"/>
  <c r="BK257" i="1"/>
  <c r="AT202" i="1"/>
  <c r="BK202" i="1"/>
  <c r="AT8" i="1"/>
  <c r="BK8" i="1"/>
  <c r="AT220" i="1"/>
  <c r="BK220" i="1"/>
  <c r="AT290" i="1"/>
  <c r="BK290" i="1"/>
  <c r="AT114" i="1"/>
  <c r="BK114" i="1"/>
  <c r="AT99" i="1"/>
  <c r="BK99" i="1"/>
  <c r="AT7" i="1"/>
  <c r="BK7" i="1"/>
  <c r="AT424" i="1"/>
  <c r="BK424" i="1"/>
  <c r="AT15" i="1"/>
  <c r="BK15" i="1"/>
  <c r="AT144" i="1"/>
  <c r="BK144" i="1"/>
  <c r="AT283" i="1"/>
  <c r="BK283" i="1"/>
  <c r="AT196" i="1"/>
  <c r="BK196" i="1"/>
  <c r="AT343" i="1"/>
  <c r="BK343" i="1"/>
  <c r="AT253" i="1"/>
  <c r="BK253" i="1"/>
  <c r="AT72" i="1"/>
  <c r="BK72" i="1"/>
  <c r="AT88" i="1"/>
  <c r="BK88" i="1"/>
  <c r="AT273" i="1"/>
  <c r="BK273" i="1"/>
  <c r="AT416" i="1"/>
  <c r="BK416" i="1"/>
  <c r="AT266" i="1"/>
  <c r="BK266" i="1"/>
  <c r="AT278" i="1"/>
  <c r="BK278" i="1"/>
  <c r="AT303" i="1"/>
  <c r="BK303" i="1"/>
  <c r="AT335" i="1"/>
  <c r="BK335" i="1"/>
  <c r="AT400" i="1"/>
  <c r="BK400" i="1"/>
  <c r="AT26" i="1"/>
  <c r="BK26" i="1"/>
  <c r="AT9" i="1"/>
  <c r="BK9" i="1"/>
  <c r="AT160" i="1"/>
  <c r="BK160" i="1"/>
  <c r="AT142" i="1"/>
  <c r="BK142" i="1"/>
  <c r="AT388" i="1"/>
  <c r="BK388" i="1"/>
  <c r="AT377" i="1"/>
  <c r="BK377" i="1"/>
  <c r="AT367" i="1"/>
  <c r="BK367" i="1"/>
  <c r="AT30" i="1"/>
  <c r="BK30" i="1"/>
  <c r="AT210" i="1"/>
  <c r="BK210" i="1"/>
  <c r="AT105" i="1"/>
  <c r="BK105" i="1"/>
  <c r="AT251" i="1"/>
  <c r="BK251" i="1"/>
  <c r="AT80" i="1"/>
  <c r="BK80" i="1"/>
  <c r="AT392" i="1"/>
  <c r="BK392" i="1"/>
  <c r="AT277" i="1"/>
  <c r="BK277" i="1"/>
  <c r="AT500" i="1"/>
  <c r="BK500" i="1"/>
  <c r="AT320" i="1"/>
  <c r="BK320" i="1"/>
  <c r="AT436" i="1"/>
  <c r="BK436" i="1"/>
  <c r="AT193" i="1"/>
  <c r="BK193" i="1"/>
  <c r="AT323" i="1"/>
  <c r="BK323" i="1"/>
  <c r="AT235" i="1"/>
  <c r="BK235" i="1"/>
  <c r="AT270" i="1"/>
  <c r="BK270" i="1"/>
  <c r="AT364" i="1"/>
  <c r="BK364" i="1"/>
  <c r="AT411" i="1"/>
  <c r="BK411" i="1"/>
  <c r="AT109" i="1"/>
  <c r="BK109" i="1"/>
  <c r="AT68" i="1"/>
  <c r="BK68" i="1"/>
  <c r="AT308" i="1"/>
  <c r="BK308" i="1"/>
  <c r="AT100" i="1"/>
  <c r="BK100" i="1"/>
  <c r="AT181" i="1"/>
  <c r="BK181" i="1"/>
  <c r="AT286" i="1"/>
  <c r="BK286" i="1"/>
  <c r="AT137" i="1"/>
  <c r="BK137" i="1"/>
  <c r="AT307" i="1"/>
  <c r="BK307" i="1"/>
  <c r="AT301" i="1"/>
  <c r="BK301" i="1"/>
  <c r="AT204" i="1"/>
  <c r="BK204" i="1"/>
  <c r="AT341" i="1"/>
  <c r="BK341" i="1"/>
  <c r="AT115" i="1"/>
  <c r="BK115" i="1"/>
  <c r="AT216" i="1"/>
  <c r="BK216" i="1"/>
  <c r="AT351" i="1"/>
  <c r="BK351" i="1"/>
  <c r="AT279" i="1"/>
  <c r="BK279" i="1"/>
  <c r="AT212" i="1"/>
  <c r="BK212" i="1"/>
  <c r="AT381" i="1"/>
  <c r="BK381" i="1"/>
  <c r="AT404" i="1"/>
  <c r="BK404" i="1"/>
  <c r="AT67" i="1"/>
  <c r="BK67" i="1"/>
  <c r="AT339" i="1"/>
  <c r="BK339" i="1"/>
  <c r="AT92" i="1"/>
  <c r="BK92" i="1"/>
  <c r="AT231" i="1"/>
  <c r="BK231" i="1"/>
  <c r="AT356" i="1"/>
  <c r="BK356" i="1"/>
  <c r="AT156" i="1"/>
  <c r="BK156" i="1"/>
  <c r="AT66" i="1"/>
  <c r="BK66" i="1"/>
  <c r="AT282" i="1"/>
  <c r="BK282" i="1"/>
  <c r="AT54" i="1"/>
  <c r="BK54" i="1"/>
  <c r="AT432" i="1"/>
  <c r="BK432" i="1"/>
  <c r="AT255" i="1"/>
  <c r="BK255" i="1"/>
  <c r="AT486" i="1"/>
  <c r="BK486" i="1"/>
  <c r="AT14" i="1"/>
  <c r="BK14" i="1"/>
  <c r="AT281" i="1"/>
  <c r="BK281" i="1"/>
  <c r="AT265" i="1"/>
  <c r="BK265" i="1"/>
  <c r="AT164" i="1"/>
  <c r="BK164" i="1"/>
  <c r="AT172" i="1"/>
  <c r="BK172" i="1"/>
  <c r="AT348" i="1"/>
  <c r="BK348" i="1"/>
  <c r="AT244" i="1"/>
  <c r="BK244" i="1"/>
  <c r="AT355" i="1"/>
  <c r="BK355" i="1"/>
  <c r="AT347" i="1"/>
  <c r="BK347" i="1"/>
  <c r="AT412" i="1"/>
  <c r="BK412" i="1"/>
  <c r="AT22" i="1"/>
  <c r="BK22" i="1"/>
  <c r="AT421" i="1"/>
  <c r="BK421" i="1"/>
  <c r="AT179" i="1"/>
  <c r="BK179" i="1"/>
  <c r="AT379" i="1"/>
  <c r="BK379" i="1"/>
  <c r="AT110" i="1"/>
  <c r="BK110" i="1"/>
  <c r="AT42" i="1"/>
  <c r="BK42" i="1"/>
  <c r="AT324" i="1"/>
  <c r="BK324" i="1"/>
  <c r="AT70" i="1"/>
  <c r="BK70" i="1"/>
  <c r="AT363" i="1"/>
  <c r="BK363" i="1"/>
  <c r="AT10" i="1"/>
  <c r="BK10" i="1"/>
  <c r="AT46" i="1"/>
  <c r="BK46" i="1"/>
  <c r="AT124" i="1"/>
  <c r="BK124" i="1"/>
  <c r="AT315" i="1"/>
  <c r="BK315" i="1"/>
  <c r="AT191" i="1"/>
  <c r="BK191" i="1"/>
  <c r="AT370" i="1"/>
  <c r="BK370" i="1"/>
  <c r="AT465" i="1"/>
  <c r="BK465" i="1"/>
  <c r="AT346" i="1"/>
  <c r="BK346" i="1"/>
  <c r="AT165" i="1"/>
  <c r="BK165" i="1"/>
  <c r="AT34" i="1"/>
  <c r="BK34" i="1"/>
  <c r="AT274" i="1"/>
  <c r="BK274" i="1"/>
  <c r="AT304" i="1"/>
  <c r="BK304" i="1"/>
  <c r="AT139" i="1"/>
  <c r="BK139" i="1"/>
  <c r="AT152" i="1"/>
  <c r="BK152" i="1"/>
  <c r="AT89" i="1"/>
  <c r="BK89" i="1"/>
  <c r="AT362" i="1"/>
  <c r="BK362" i="1"/>
  <c r="AT163" i="1"/>
  <c r="BK163" i="1"/>
  <c r="AT169" i="1"/>
  <c r="BK169" i="1"/>
  <c r="AT428" i="1"/>
  <c r="BK428" i="1"/>
  <c r="AT140" i="1"/>
  <c r="BK140" i="1"/>
  <c r="AT243" i="1"/>
  <c r="BK243" i="1"/>
  <c r="AT176" i="1"/>
  <c r="BK176" i="1"/>
  <c r="AT227" i="1"/>
  <c r="BK227" i="1"/>
  <c r="AT275" i="1"/>
  <c r="BK275" i="1"/>
  <c r="AT84" i="1"/>
  <c r="BK84" i="1"/>
  <c r="W341" i="1"/>
  <c r="BM341" i="1" s="1"/>
  <c r="W54" i="1"/>
  <c r="BM54" i="1" s="1"/>
  <c r="W281" i="1"/>
  <c r="BM281" i="1" s="1"/>
  <c r="W347" i="1"/>
  <c r="BM347" i="1" s="1"/>
  <c r="W324" i="1"/>
  <c r="BM324" i="1" s="1"/>
  <c r="W68" i="1"/>
  <c r="BM68" i="1" s="1"/>
  <c r="W308" i="1"/>
  <c r="BM308" i="1" s="1"/>
  <c r="W100" i="1"/>
  <c r="BM100" i="1" s="1"/>
  <c r="W181" i="1"/>
  <c r="BM181" i="1" s="1"/>
  <c r="W286" i="1"/>
  <c r="BM286" i="1" s="1"/>
  <c r="W137" i="1"/>
  <c r="BM137" i="1" s="1"/>
  <c r="W307" i="1"/>
  <c r="BM307" i="1" s="1"/>
  <c r="W301" i="1"/>
  <c r="BM301" i="1" s="1"/>
  <c r="W204" i="1"/>
  <c r="BM204" i="1" s="1"/>
  <c r="W115" i="1"/>
  <c r="BM115" i="1" s="1"/>
  <c r="W216" i="1"/>
  <c r="BM216" i="1" s="1"/>
  <c r="W351" i="1"/>
  <c r="BM351" i="1" s="1"/>
  <c r="W279" i="1"/>
  <c r="BM279" i="1" s="1"/>
  <c r="W432" i="1"/>
  <c r="BM432" i="1" s="1"/>
  <c r="W172" i="1"/>
  <c r="BM172" i="1" s="1"/>
  <c r="W22" i="1"/>
  <c r="BM22" i="1" s="1"/>
  <c r="W70" i="1"/>
  <c r="BM70" i="1" s="1"/>
  <c r="W304" i="1"/>
  <c r="BM304" i="1" s="1"/>
  <c r="W139" i="1"/>
  <c r="BM139" i="1" s="1"/>
  <c r="W152" i="1"/>
  <c r="BM152" i="1" s="1"/>
  <c r="W89" i="1"/>
  <c r="BM89" i="1" s="1"/>
  <c r="W362" i="1"/>
  <c r="BM362" i="1" s="1"/>
  <c r="W163" i="1"/>
  <c r="BM163" i="1" s="1"/>
  <c r="W169" i="1"/>
  <c r="BM169" i="1" s="1"/>
  <c r="W428" i="1"/>
  <c r="BM428" i="1" s="1"/>
  <c r="W140" i="1"/>
  <c r="BM140" i="1" s="1"/>
  <c r="W243" i="1"/>
  <c r="BM243" i="1" s="1"/>
  <c r="W176" i="1"/>
  <c r="BM176" i="1" s="1"/>
  <c r="W227" i="1"/>
  <c r="BM227" i="1" s="1"/>
  <c r="W275" i="1"/>
  <c r="BM275" i="1" s="1"/>
  <c r="W84" i="1"/>
  <c r="BM84" i="1" s="1"/>
  <c r="W66" i="1"/>
  <c r="BM66" i="1" s="1"/>
  <c r="W14" i="1"/>
  <c r="BM14" i="1" s="1"/>
  <c r="W244" i="1"/>
  <c r="BM244" i="1" s="1"/>
  <c r="W179" i="1"/>
  <c r="BM179" i="1" s="1"/>
  <c r="W332" i="1"/>
  <c r="BM332" i="1" s="1"/>
  <c r="W329" i="1"/>
  <c r="BM329" i="1" s="1"/>
  <c r="W184" i="1"/>
  <c r="BM184" i="1" s="1"/>
  <c r="W76" i="1"/>
  <c r="BM76" i="1" s="1"/>
  <c r="W119" i="1"/>
  <c r="BM119" i="1" s="1"/>
  <c r="W372" i="1"/>
  <c r="BM372" i="1" s="1"/>
  <c r="W174" i="1"/>
  <c r="BM174" i="1" s="1"/>
  <c r="W180" i="1"/>
  <c r="BM180" i="1" s="1"/>
  <c r="W195" i="1"/>
  <c r="BM195" i="1" s="1"/>
  <c r="W58" i="1"/>
  <c r="BM58" i="1" s="1"/>
  <c r="W319" i="1"/>
  <c r="BM319" i="1" s="1"/>
  <c r="W327" i="1"/>
  <c r="BM327" i="1" s="1"/>
  <c r="W331" i="1"/>
  <c r="BM331" i="1" s="1"/>
  <c r="W197" i="1"/>
  <c r="BM197" i="1" s="1"/>
  <c r="W328" i="1"/>
  <c r="BM328" i="1" s="1"/>
  <c r="W336" i="1"/>
  <c r="BM336" i="1" s="1"/>
  <c r="W358" i="1"/>
  <c r="BM358" i="1" s="1"/>
  <c r="W38" i="1"/>
  <c r="BM38" i="1" s="1"/>
  <c r="W50" i="1"/>
  <c r="BM50" i="1" s="1"/>
  <c r="W316" i="1"/>
  <c r="BM316" i="1" s="1"/>
  <c r="W354" i="1"/>
  <c r="BM354" i="1" s="1"/>
  <c r="W325" i="1"/>
  <c r="BM325" i="1" s="1"/>
  <c r="W311" i="1"/>
  <c r="BM311" i="1" s="1"/>
  <c r="W168" i="1"/>
  <c r="BM168" i="1" s="1"/>
  <c r="W359" i="1"/>
  <c r="BM359" i="1" s="1"/>
  <c r="W200" i="1"/>
  <c r="BM200" i="1" s="1"/>
  <c r="W117" i="1"/>
  <c r="BM117" i="1" s="1"/>
  <c r="W420" i="1"/>
  <c r="BM420" i="1" s="1"/>
  <c r="W156" i="1"/>
  <c r="BM156" i="1" s="1"/>
  <c r="W255" i="1"/>
  <c r="BM255" i="1" s="1"/>
  <c r="W265" i="1"/>
  <c r="BM265" i="1" s="1"/>
  <c r="W355" i="1"/>
  <c r="BM355" i="1" s="1"/>
  <c r="W379" i="1"/>
  <c r="BM379" i="1" s="1"/>
  <c r="W235" i="1"/>
  <c r="BM235" i="1" s="1"/>
  <c r="W10" i="1"/>
  <c r="BM10" i="1" s="1"/>
  <c r="W148" i="1"/>
  <c r="BM148" i="1" s="1"/>
  <c r="W212" i="1"/>
  <c r="BM212" i="1" s="1"/>
  <c r="W253" i="1"/>
  <c r="BM253" i="1" s="1"/>
  <c r="W104" i="1"/>
  <c r="BM104" i="1" s="1"/>
  <c r="W46" i="1"/>
  <c r="BM46" i="1" s="1"/>
  <c r="W312" i="1"/>
  <c r="BM312" i="1" s="1"/>
  <c r="W381" i="1"/>
  <c r="BM381" i="1" s="1"/>
  <c r="W270" i="1"/>
  <c r="BM270" i="1" s="1"/>
  <c r="W247" i="1"/>
  <c r="BM247" i="1" s="1"/>
  <c r="W124" i="1"/>
  <c r="BM124" i="1" s="1"/>
  <c r="W72" i="1"/>
  <c r="BM72" i="1" s="1"/>
  <c r="W108" i="1"/>
  <c r="BM108" i="1" s="1"/>
  <c r="W42" i="1"/>
  <c r="BM42" i="1" s="1"/>
  <c r="W404" i="1"/>
  <c r="BM404" i="1" s="1"/>
  <c r="W131" i="1"/>
  <c r="BM131" i="1" s="1"/>
  <c r="W88" i="1"/>
  <c r="BM88" i="1" s="1"/>
  <c r="W257" i="1"/>
  <c r="BM257" i="1" s="1"/>
  <c r="W364" i="1"/>
  <c r="BM364" i="1" s="1"/>
  <c r="W315" i="1"/>
  <c r="BM315" i="1" s="1"/>
  <c r="W67" i="1"/>
  <c r="BM67" i="1" s="1"/>
  <c r="W396" i="1"/>
  <c r="BM396" i="1" s="1"/>
  <c r="W273" i="1"/>
  <c r="BM273" i="1" s="1"/>
  <c r="W499" i="1"/>
  <c r="BM499" i="1" s="1"/>
  <c r="W202" i="1"/>
  <c r="BM202" i="1" s="1"/>
  <c r="W191" i="1"/>
  <c r="BM191" i="1" s="1"/>
  <c r="W339" i="1"/>
  <c r="BM339" i="1" s="1"/>
  <c r="W269" i="1"/>
  <c r="BM269" i="1" s="1"/>
  <c r="W19" i="1"/>
  <c r="BM19" i="1" s="1"/>
  <c r="W416" i="1"/>
  <c r="BM416" i="1" s="1"/>
  <c r="W411" i="1"/>
  <c r="BM411" i="1" s="1"/>
  <c r="W96" i="1"/>
  <c r="BM96" i="1" s="1"/>
  <c r="W8" i="1"/>
  <c r="BM8" i="1" s="1"/>
  <c r="W370" i="1"/>
  <c r="BM370" i="1" s="1"/>
  <c r="W92" i="1"/>
  <c r="BM92" i="1" s="1"/>
  <c r="W408" i="1"/>
  <c r="BM408" i="1" s="1"/>
  <c r="W229" i="1"/>
  <c r="BM229" i="1" s="1"/>
  <c r="W266" i="1"/>
  <c r="BM266" i="1" s="1"/>
  <c r="W18" i="1"/>
  <c r="BM18" i="1" s="1"/>
  <c r="W239" i="1"/>
  <c r="BM239" i="1" s="1"/>
  <c r="W373" i="1"/>
  <c r="BM373" i="1" s="1"/>
  <c r="W356" i="1"/>
  <c r="BM356" i="1" s="1"/>
  <c r="W282" i="1"/>
  <c r="BM282" i="1" s="1"/>
  <c r="W274" i="1"/>
  <c r="BM274" i="1" s="1"/>
  <c r="W164" i="1"/>
  <c r="BM164" i="1" s="1"/>
  <c r="W412" i="1"/>
  <c r="BM412" i="1" s="1"/>
  <c r="W110" i="1"/>
  <c r="BM110" i="1" s="1"/>
  <c r="W220" i="1"/>
  <c r="BM220" i="1" s="1"/>
  <c r="W290" i="1"/>
  <c r="BM290" i="1" s="1"/>
  <c r="W114" i="1"/>
  <c r="BM114" i="1" s="1"/>
  <c r="W99" i="1"/>
  <c r="BM99" i="1" s="1"/>
  <c r="W7" i="1"/>
  <c r="BM7" i="1" s="1"/>
  <c r="W424" i="1"/>
  <c r="BM424" i="1" s="1"/>
  <c r="W15" i="1"/>
  <c r="BM15" i="1" s="1"/>
  <c r="W144" i="1"/>
  <c r="BM144" i="1" s="1"/>
  <c r="W283" i="1"/>
  <c r="BM283" i="1" s="1"/>
  <c r="W196" i="1"/>
  <c r="BM196" i="1" s="1"/>
  <c r="W343" i="1"/>
  <c r="BM343" i="1" s="1"/>
  <c r="W34" i="1"/>
  <c r="BM34" i="1" s="1"/>
  <c r="W486" i="1"/>
  <c r="BM486" i="1" s="1"/>
  <c r="W348" i="1"/>
  <c r="BM348" i="1" s="1"/>
  <c r="W421" i="1"/>
  <c r="BM421" i="1" s="1"/>
  <c r="W363" i="1"/>
  <c r="BM363" i="1" s="1"/>
  <c r="W374" i="1"/>
  <c r="BM374" i="1" s="1"/>
  <c r="W465" i="1"/>
  <c r="BM465" i="1" s="1"/>
  <c r="W278" i="1"/>
  <c r="BM278" i="1" s="1"/>
  <c r="W303" i="1"/>
  <c r="BM303" i="1" s="1"/>
  <c r="W346" i="1"/>
  <c r="BM346" i="1" s="1"/>
  <c r="W335" i="1"/>
  <c r="BM335" i="1" s="1"/>
  <c r="W400" i="1"/>
  <c r="BM400" i="1" s="1"/>
  <c r="W26" i="1"/>
  <c r="BM26" i="1" s="1"/>
  <c r="W9" i="1"/>
  <c r="BM9" i="1" s="1"/>
  <c r="W109" i="1"/>
  <c r="BM109" i="1" s="1"/>
  <c r="W160" i="1"/>
  <c r="BM160" i="1" s="1"/>
  <c r="W165" i="1"/>
  <c r="BM165" i="1" s="1"/>
  <c r="W384" i="1"/>
  <c r="BM384" i="1" s="1"/>
  <c r="W231" i="1"/>
  <c r="BM231" i="1" s="1"/>
  <c r="W142" i="1"/>
  <c r="BM142" i="1" s="1"/>
  <c r="W388" i="1"/>
  <c r="BM388" i="1" s="1"/>
  <c r="W377" i="1"/>
  <c r="BM377" i="1" s="1"/>
  <c r="W367" i="1"/>
  <c r="BM367" i="1" s="1"/>
  <c r="W30" i="1"/>
  <c r="BM30" i="1" s="1"/>
  <c r="W210" i="1"/>
  <c r="BM210" i="1" s="1"/>
  <c r="W105" i="1"/>
  <c r="BM105" i="1" s="1"/>
  <c r="W251" i="1"/>
  <c r="BM251" i="1" s="1"/>
  <c r="W80" i="1"/>
  <c r="BM80" i="1" s="1"/>
  <c r="W392" i="1"/>
  <c r="BM392" i="1" s="1"/>
  <c r="W277" i="1"/>
  <c r="BM277" i="1" s="1"/>
  <c r="W500" i="1"/>
  <c r="BM500" i="1" s="1"/>
  <c r="W320" i="1"/>
  <c r="BM320" i="1" s="1"/>
  <c r="W436" i="1"/>
  <c r="BM436" i="1" s="1"/>
  <c r="W193" i="1"/>
  <c r="BM193" i="1" s="1"/>
  <c r="W323" i="1"/>
  <c r="BM323" i="1" s="1"/>
  <c r="AS2" i="1"/>
  <c r="H17" i="2" s="1"/>
  <c r="BM503" i="1" l="1"/>
  <c r="BL2" i="1"/>
  <c r="H36" i="2" s="1"/>
  <c r="AV3" i="1"/>
  <c r="H22" i="2" s="1"/>
</calcChain>
</file>

<file path=xl/sharedStrings.xml><?xml version="1.0" encoding="utf-8"?>
<sst xmlns="http://schemas.openxmlformats.org/spreadsheetml/2006/main" count="179" uniqueCount="103">
  <si>
    <t>Gender</t>
  </si>
  <si>
    <t>Age</t>
  </si>
  <si>
    <t>Occupation</t>
  </si>
  <si>
    <t>Health</t>
  </si>
  <si>
    <t>Construction</t>
  </si>
  <si>
    <t>Teaching</t>
  </si>
  <si>
    <t>IT</t>
  </si>
  <si>
    <t>General Work</t>
  </si>
  <si>
    <t>Agriculture</t>
  </si>
  <si>
    <t>Level of Education</t>
  </si>
  <si>
    <t>Primary</t>
  </si>
  <si>
    <t>Secondary</t>
  </si>
  <si>
    <t>Tertiary</t>
  </si>
  <si>
    <t>No Formal</t>
  </si>
  <si>
    <t>Technical</t>
  </si>
  <si>
    <t>Others</t>
  </si>
  <si>
    <t>No of Children</t>
  </si>
  <si>
    <t>No of Cars</t>
  </si>
  <si>
    <t>Income</t>
  </si>
  <si>
    <t>Location</t>
  </si>
  <si>
    <t>Abia</t>
  </si>
  <si>
    <t>Abuja</t>
  </si>
  <si>
    <t>Adamawa</t>
  </si>
  <si>
    <t>Bauchi</t>
  </si>
  <si>
    <t>Beyelsa</t>
  </si>
  <si>
    <t>Benue</t>
  </si>
  <si>
    <t>Cross River</t>
  </si>
  <si>
    <t>Delta</t>
  </si>
  <si>
    <t>Ebonyi</t>
  </si>
  <si>
    <t>Edo</t>
  </si>
  <si>
    <t>Enugu</t>
  </si>
  <si>
    <t>Gombe</t>
  </si>
  <si>
    <t>Imo</t>
  </si>
  <si>
    <t>Jigawa</t>
  </si>
  <si>
    <t>Kaduna</t>
  </si>
  <si>
    <t>Kano</t>
  </si>
  <si>
    <t>Kastina</t>
  </si>
  <si>
    <t>Kebbi</t>
  </si>
  <si>
    <t>Kogi</t>
  </si>
  <si>
    <t>Kwara</t>
  </si>
  <si>
    <t>Lagos</t>
  </si>
  <si>
    <t>Nasarawa</t>
  </si>
  <si>
    <t>Niger</t>
  </si>
  <si>
    <t>Ogun</t>
  </si>
  <si>
    <t>Osun</t>
  </si>
  <si>
    <t>Ondo</t>
  </si>
  <si>
    <t>Oyo</t>
  </si>
  <si>
    <t>Plateau</t>
  </si>
  <si>
    <t>Sokoto</t>
  </si>
  <si>
    <t>Zamfara</t>
  </si>
  <si>
    <t>Rivers</t>
  </si>
  <si>
    <t>Region</t>
  </si>
  <si>
    <t>East</t>
  </si>
  <si>
    <t>North</t>
  </si>
  <si>
    <t>South</t>
  </si>
  <si>
    <t>West</t>
  </si>
  <si>
    <t>Taraba</t>
  </si>
  <si>
    <t>Akwa Ibom</t>
  </si>
  <si>
    <t>Valued House</t>
  </si>
  <si>
    <t>Cars Valued</t>
  </si>
  <si>
    <t>Left estimate of Car</t>
  </si>
  <si>
    <t>Investments</t>
  </si>
  <si>
    <t>Debts of the Person</t>
  </si>
  <si>
    <t>Personal Debts</t>
  </si>
  <si>
    <t>Net worth of Person (#)</t>
  </si>
  <si>
    <t>S/N</t>
  </si>
  <si>
    <t>Column1</t>
  </si>
  <si>
    <t>Column2</t>
  </si>
  <si>
    <t>Column3</t>
  </si>
  <si>
    <t>Column4</t>
  </si>
  <si>
    <t>Male</t>
  </si>
  <si>
    <t>Female</t>
  </si>
  <si>
    <t>Number of women</t>
  </si>
  <si>
    <t>Number of men</t>
  </si>
  <si>
    <t>Number of Men Vs Women</t>
  </si>
  <si>
    <t>Average Mean Age</t>
  </si>
  <si>
    <t>Number of Teaching</t>
  </si>
  <si>
    <t>Number of General Work</t>
  </si>
  <si>
    <t>Number of Construction</t>
  </si>
  <si>
    <t>Number of Health</t>
  </si>
  <si>
    <t>Number of IT</t>
  </si>
  <si>
    <t>Number of Agriculture</t>
  </si>
  <si>
    <t>Number of Occupation</t>
  </si>
  <si>
    <t>Average Income</t>
  </si>
  <si>
    <t>Average Value per Car</t>
  </si>
  <si>
    <t>Value of a Car</t>
  </si>
  <si>
    <t>Debt Amount</t>
  </si>
  <si>
    <t>No of person's debt greater than X</t>
  </si>
  <si>
    <t>Each person less than X</t>
  </si>
  <si>
    <t>No of persons who have less than X% left on their mortage</t>
  </si>
  <si>
    <t>Average Income per Sector</t>
  </si>
  <si>
    <t>Average Income per Region</t>
  </si>
  <si>
    <t>% left to pay</t>
  </si>
  <si>
    <t>% of People Having Higher Debts Than Their Yearly Income</t>
  </si>
  <si>
    <t>Average Age of People with a Net Worth Higher Than</t>
  </si>
  <si>
    <t>Basic</t>
  </si>
  <si>
    <t>Men</t>
  </si>
  <si>
    <t>Women</t>
  </si>
  <si>
    <t>Average Age</t>
  </si>
  <si>
    <t>Number of persons in each profession</t>
  </si>
  <si>
    <t>Variable</t>
  </si>
  <si>
    <t>Valued Person</t>
  </si>
  <si>
    <t>Mortgage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</si>
</sst>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&quot;₦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5" xfId="0" applyFont="1" applyBorder="1"/>
    <xf numFmtId="9" fontId="0" fillId="0" borderId="0" xfId="1" applyFont="1" applyBorder="1"/>
    <xf numFmtId="0" fontId="2" fillId="0" borderId="0" xfId="0" applyFont="1" applyBorder="1"/>
    <xf numFmtId="0" fontId="2" fillId="0" borderId="1" xfId="0" applyFont="1" applyBorder="1"/>
    <xf numFmtId="9" fontId="0" fillId="0" borderId="11" xfId="1" applyFont="1" applyBorder="1"/>
    <xf numFmtId="0" fontId="2" fillId="9" borderId="2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9" fontId="2" fillId="10" borderId="1" xfId="1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8" xfId="0" applyNumberFormat="1" applyFon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0" fillId="2" borderId="0" xfId="0" applyFont="1" applyFill="1"/>
    <xf numFmtId="164" fontId="0" fillId="2" borderId="0" xfId="0" applyNumberFormat="1" applyFont="1" applyFill="1"/>
    <xf numFmtId="0" fontId="0" fillId="0" borderId="0" xfId="0" applyFont="1" applyFill="1"/>
    <xf numFmtId="0" fontId="2" fillId="5" borderId="23" xfId="0" applyFont="1" applyFill="1" applyBorder="1"/>
    <xf numFmtId="164" fontId="2" fillId="7" borderId="23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13" xfId="0" applyFont="1" applyFill="1" applyBorder="1"/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164" fontId="2" fillId="0" borderId="5" xfId="0" applyNumberFormat="1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left"/>
    </xf>
    <xf numFmtId="0" fontId="2" fillId="9" borderId="19" xfId="0" applyFont="1" applyFill="1" applyBorder="1" applyAlignment="1">
      <alignment horizontal="center"/>
    </xf>
    <xf numFmtId="164" fontId="2" fillId="10" borderId="2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14" xfId="0" applyFont="1" applyBorder="1"/>
    <xf numFmtId="0" fontId="0" fillId="0" borderId="0" xfId="0" applyFont="1" applyBorder="1"/>
    <xf numFmtId="164" fontId="0" fillId="0" borderId="14" xfId="0" applyNumberFormat="1" applyFont="1" applyBorder="1"/>
    <xf numFmtId="164" fontId="0" fillId="0" borderId="0" xfId="0" applyNumberFormat="1" applyFont="1" applyBorder="1"/>
    <xf numFmtId="0" fontId="0" fillId="0" borderId="10" xfId="0" applyFont="1" applyBorder="1"/>
    <xf numFmtId="0" fontId="0" fillId="0" borderId="15" xfId="0" applyFont="1" applyBorder="1"/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6" xfId="0" applyFont="1" applyBorder="1"/>
    <xf numFmtId="0" fontId="0" fillId="0" borderId="11" xfId="0" applyFont="1" applyBorder="1"/>
    <xf numFmtId="0" fontId="0" fillId="0" borderId="18" xfId="0" applyFont="1" applyBorder="1"/>
    <xf numFmtId="0" fontId="0" fillId="0" borderId="17" xfId="0" applyFont="1" applyBorder="1"/>
    <xf numFmtId="164" fontId="0" fillId="0" borderId="16" xfId="0" applyNumberFormat="1" applyFont="1" applyBorder="1"/>
    <xf numFmtId="164" fontId="0" fillId="0" borderId="11" xfId="0" applyNumberFormat="1" applyFont="1" applyBorder="1"/>
    <xf numFmtId="164" fontId="0" fillId="0" borderId="0" xfId="0" applyNumberFormat="1" applyFont="1"/>
    <xf numFmtId="164" fontId="2" fillId="12" borderId="24" xfId="0" applyNumberFormat="1" applyFont="1" applyFill="1" applyBorder="1" applyAlignment="1">
      <alignment horizontal="center"/>
    </xf>
    <xf numFmtId="164" fontId="2" fillId="12" borderId="29" xfId="0" applyNumberFormat="1" applyFont="1" applyFill="1" applyBorder="1" applyAlignment="1">
      <alignment horizontal="center"/>
    </xf>
    <xf numFmtId="164" fontId="0" fillId="0" borderId="15" xfId="0" applyNumberFormat="1" applyFont="1" applyBorder="1"/>
    <xf numFmtId="164" fontId="2" fillId="11" borderId="30" xfId="0" applyNumberFormat="1" applyFont="1" applyFill="1" applyBorder="1"/>
    <xf numFmtId="164" fontId="2" fillId="11" borderId="31" xfId="0" applyNumberFormat="1" applyFont="1" applyFill="1" applyBorder="1"/>
    <xf numFmtId="164" fontId="2" fillId="11" borderId="32" xfId="0" applyNumberFormat="1" applyFont="1" applyFill="1" applyBorder="1"/>
    <xf numFmtId="164" fontId="2" fillId="0" borderId="24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7" borderId="15" xfId="0" applyNumberFormat="1" applyFont="1" applyFill="1" applyBorder="1" applyAlignment="1">
      <alignment horizontal="center"/>
    </xf>
    <xf numFmtId="1" fontId="2" fillId="11" borderId="26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27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2" fillId="10" borderId="13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9" fontId="2" fillId="10" borderId="45" xfId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11" borderId="19" xfId="0" applyNumberFormat="1" applyFont="1" applyFill="1" applyBorder="1" applyAlignment="1">
      <alignment horizontal="center"/>
    </xf>
    <xf numFmtId="164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3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44" fontId="3" fillId="0" borderId="14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44" fontId="3" fillId="0" borderId="15" xfId="0" applyNumberFormat="1" applyFont="1" applyBorder="1" applyAlignment="1">
      <alignment horizontal="center"/>
    </xf>
    <xf numFmtId="44" fontId="3" fillId="0" borderId="16" xfId="0" applyNumberFormat="1" applyFont="1" applyBorder="1" applyAlignment="1">
      <alignment horizontal="center"/>
    </xf>
    <xf numFmtId="44" fontId="3" fillId="0" borderId="11" xfId="0" applyNumberFormat="1" applyFont="1" applyBorder="1" applyAlignment="1">
      <alignment horizontal="center"/>
    </xf>
    <xf numFmtId="44" fontId="3" fillId="0" borderId="17" xfId="0" applyNumberFormat="1" applyFont="1" applyBorder="1" applyAlignment="1">
      <alignment horizontal="center"/>
    </xf>
    <xf numFmtId="0" fontId="5" fillId="0" borderId="13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wrapText="1"/>
    </xf>
    <xf numFmtId="44" fontId="3" fillId="0" borderId="13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NumberFormat="1" applyFont="1" applyBorder="1" applyAlignment="1">
      <alignment horizontal="center" wrapText="1"/>
    </xf>
    <xf numFmtId="0" fontId="4" fillId="0" borderId="13" xfId="0" applyNumberFormat="1" applyFont="1" applyBorder="1" applyAlignment="1">
      <alignment horizontal="center" wrapText="1"/>
    </xf>
    <xf numFmtId="0" fontId="4" fillId="0" borderId="27" xfId="0" applyNumberFormat="1" applyFont="1" applyBorder="1" applyAlignment="1">
      <alignment horizontal="center" wrapText="1"/>
    </xf>
    <xf numFmtId="0" fontId="4" fillId="0" borderId="14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15" xfId="0" applyNumberFormat="1" applyFont="1" applyBorder="1" applyAlignment="1">
      <alignment horizontal="center" wrapText="1"/>
    </xf>
    <xf numFmtId="0" fontId="4" fillId="0" borderId="16" xfId="0" applyNumberFormat="1" applyFont="1" applyBorder="1" applyAlignment="1">
      <alignment horizontal="center" wrapText="1"/>
    </xf>
    <xf numFmtId="0" fontId="4" fillId="0" borderId="11" xfId="0" applyNumberFormat="1" applyFont="1" applyBorder="1" applyAlignment="1">
      <alignment horizontal="center" wrapText="1"/>
    </xf>
    <xf numFmtId="0" fontId="4" fillId="0" borderId="17" xfId="0" applyNumberFormat="1" applyFont="1" applyBorder="1" applyAlignment="1">
      <alignment horizontal="center" wrapText="1"/>
    </xf>
    <xf numFmtId="9" fontId="3" fillId="0" borderId="12" xfId="0" applyNumberFormat="1" applyFont="1" applyBorder="1" applyAlignment="1">
      <alignment horizontal="center" wrapText="1"/>
    </xf>
    <xf numFmtId="0" fontId="3" fillId="0" borderId="13" xfId="0" applyNumberFormat="1" applyFont="1" applyBorder="1" applyAlignment="1">
      <alignment horizontal="center" wrapText="1"/>
    </xf>
    <xf numFmtId="0" fontId="3" fillId="0" borderId="27" xfId="0" applyNumberFormat="1" applyFont="1" applyBorder="1" applyAlignment="1">
      <alignment horizontal="center" wrapText="1"/>
    </xf>
    <xf numFmtId="0" fontId="3" fillId="0" borderId="14" xfId="0" applyNumberFormat="1" applyFont="1" applyBorder="1" applyAlignment="1">
      <alignment horizontal="center" wrapText="1"/>
    </xf>
    <xf numFmtId="0" fontId="3" fillId="0" borderId="0" xfId="0" applyNumberFormat="1" applyFont="1" applyBorder="1" applyAlignment="1">
      <alignment horizontal="center" wrapText="1"/>
    </xf>
    <xf numFmtId="0" fontId="3" fillId="0" borderId="15" xfId="0" applyNumberFormat="1" applyFont="1" applyBorder="1" applyAlignment="1">
      <alignment horizontal="center" wrapText="1"/>
    </xf>
    <xf numFmtId="0" fontId="3" fillId="0" borderId="16" xfId="0" applyNumberFormat="1" applyFont="1" applyBorder="1" applyAlignment="1">
      <alignment horizontal="center" wrapText="1"/>
    </xf>
    <xf numFmtId="0" fontId="3" fillId="0" borderId="11" xfId="0" applyNumberFormat="1" applyFont="1" applyBorder="1" applyAlignment="1">
      <alignment horizontal="center" wrapText="1"/>
    </xf>
    <xf numFmtId="0" fontId="3" fillId="0" borderId="17" xfId="0" applyNumberFormat="1" applyFont="1" applyBorder="1" applyAlignment="1">
      <alignment horizontal="center" wrapText="1"/>
    </xf>
    <xf numFmtId="44" fontId="3" fillId="0" borderId="12" xfId="0" applyNumberFormat="1" applyFont="1" applyBorder="1" applyAlignment="1">
      <alignment horizontal="center"/>
    </xf>
    <xf numFmtId="44" fontId="3" fillId="0" borderId="27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13" xfId="0" applyNumberFormat="1" applyFont="1" applyBorder="1" applyAlignment="1">
      <alignment horizontal="center" wrapText="1"/>
    </xf>
    <xf numFmtId="44" fontId="3" fillId="0" borderId="27" xfId="0" applyNumberFormat="1" applyFont="1" applyBorder="1" applyAlignment="1">
      <alignment horizontal="center" wrapText="1"/>
    </xf>
    <xf numFmtId="44" fontId="3" fillId="0" borderId="0" xfId="0" applyNumberFormat="1" applyFont="1" applyBorder="1" applyAlignment="1">
      <alignment horizontal="center" wrapText="1"/>
    </xf>
    <xf numFmtId="44" fontId="3" fillId="0" borderId="15" xfId="0" applyNumberFormat="1" applyFont="1" applyBorder="1" applyAlignment="1">
      <alignment horizontal="center" wrapText="1"/>
    </xf>
    <xf numFmtId="44" fontId="3" fillId="0" borderId="11" xfId="0" applyNumberFormat="1" applyFont="1" applyBorder="1" applyAlignment="1">
      <alignment horizontal="center" wrapText="1"/>
    </xf>
    <xf numFmtId="44" fontId="3" fillId="0" borderId="17" xfId="0" applyNumberFormat="1" applyFont="1" applyBorder="1" applyAlignment="1">
      <alignment horizontal="center" wrapText="1"/>
    </xf>
    <xf numFmtId="1" fontId="3" fillId="0" borderId="13" xfId="0" applyNumberFormat="1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 wrapText="1"/>
    </xf>
    <xf numFmtId="1" fontId="3" fillId="0" borderId="11" xfId="0" applyNumberFormat="1" applyFont="1" applyBorder="1" applyAlignment="1">
      <alignment horizontal="center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₦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</a:t>
            </a:r>
            <a:r>
              <a:rPr lang="en-US" baseline="0"/>
              <a:t> Vs Women</a:t>
            </a:r>
            <a:endParaRPr lang="en-US"/>
          </a:p>
        </c:rich>
      </c:tx>
      <c:layout>
        <c:manualLayout>
          <c:xMode val="edge"/>
          <c:yMode val="edge"/>
          <c:x val="0.33170186113099492"/>
          <c:y val="7.6687116564417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Dashboard!$D$8:$G$8</c:f>
              <c:numCache>
                <c:formatCode>General</c:formatCode>
                <c:ptCount val="4"/>
                <c:pt idx="0">
                  <c:v>237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C-4F8E-9870-B122A4DF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866208"/>
        <c:axId val="1129874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Dashboard!$D$9:$G$9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4C-4F8E-9870-B122A4DF8CFD}"/>
                  </c:ext>
                </c:extLst>
              </c15:ser>
            </c15:filteredBarSeries>
          </c:ext>
        </c:extLst>
      </c:barChart>
      <c:catAx>
        <c:axId val="11298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9874944"/>
        <c:crosses val="autoZero"/>
        <c:auto val="1"/>
        <c:lblAlgn val="ctr"/>
        <c:lblOffset val="100"/>
        <c:noMultiLvlLbl val="0"/>
      </c:catAx>
      <c:valAx>
        <c:axId val="11298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98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persons in each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29-417F-A749-43F2630EF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29-417F-A749-43F2630EF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29-417F-A749-43F2630EFE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29-417F-A749-43F2630EFE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29-417F-A749-43F2630EFE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29-417F-A749-43F2630EFE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29-417F-A749-43F2630EFE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29-417F-A749-43F2630EFE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29-417F-A749-43F2630EFE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29-417F-A749-43F2630EFE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29-417F-A749-43F2630EFE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29-417F-A749-43F2630EFE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Dashboard!$K$8:$V$8</c:f>
              <c:numCache>
                <c:formatCode>General</c:formatCode>
                <c:ptCount val="12"/>
                <c:pt idx="0">
                  <c:v>77</c:v>
                </c:pt>
                <c:pt idx="2">
                  <c:v>62</c:v>
                </c:pt>
                <c:pt idx="4">
                  <c:v>102</c:v>
                </c:pt>
                <c:pt idx="6">
                  <c:v>89</c:v>
                </c:pt>
                <c:pt idx="8">
                  <c:v>88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4924-8E37-ACDB03E168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E729-417F-A749-43F2630EFE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E729-417F-A749-43F2630EFE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E729-417F-A749-43F2630EFE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E729-417F-A749-43F2630EFE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E729-417F-A749-43F2630EFE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E729-417F-A749-43F2630EFEB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E729-417F-A749-43F2630EFEB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E729-417F-A749-43F2630EFEB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E729-417F-A749-43F2630EFEB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E729-417F-A749-43F2630EFEB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E729-417F-A749-43F2630EFEB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E729-417F-A749-43F2630EFE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G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Dashboard!$K$9:$V$9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03-4924-8E37-ACDB03E168D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Dashboard!$K$28:$V$28</c:f>
              <c:numCache>
                <c:formatCode>_("₦"* #,##0.00_);_("₦"* \(#,##0.00\);_("₦"* "-"??_);_(@_)</c:formatCode>
                <c:ptCount val="12"/>
                <c:pt idx="0">
                  <c:v>60727.324675324679</c:v>
                </c:pt>
                <c:pt idx="2">
                  <c:v>62227.354838709674</c:v>
                </c:pt>
                <c:pt idx="4">
                  <c:v>58872.754901960783</c:v>
                </c:pt>
                <c:pt idx="6">
                  <c:v>61288.6404494382</c:v>
                </c:pt>
                <c:pt idx="8">
                  <c:v>67936.113636363632</c:v>
                </c:pt>
                <c:pt idx="10">
                  <c:v>65904.402439024387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4-4A12-B7F1-D0A2E9B4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345024"/>
        <c:axId val="1261357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Dashboard!$K$29:$V$29</c15:sqref>
                        </c15:formulaRef>
                      </c:ext>
                    </c:extLst>
                    <c:numCache>
                      <c:formatCode>_("₦"* #,##0.00_);_("₦"* \(#,##0.00\);_("₦"*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94-4A12-B7F1-D0A2E9B4473B}"/>
                  </c:ext>
                </c:extLst>
              </c15:ser>
            </c15:filteredBarSeries>
          </c:ext>
        </c:extLst>
      </c:barChart>
      <c:catAx>
        <c:axId val="1261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61357920"/>
        <c:crosses val="autoZero"/>
        <c:auto val="1"/>
        <c:lblAlgn val="ctr"/>
        <c:lblOffset val="100"/>
        <c:noMultiLvlLbl val="0"/>
      </c:catAx>
      <c:valAx>
        <c:axId val="12613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.00_);_(&quot;₦&quot;* \(#,##0.00\);_(&quot;₦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613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Dashboard!$D$45:$V$45</c:f>
              <c:strCache>
                <c:ptCount val="15"/>
                <c:pt idx="0">
                  <c:v>East</c:v>
                </c:pt>
                <c:pt idx="6">
                  <c:v>South</c:v>
                </c:pt>
                <c:pt idx="10">
                  <c:v>West</c:v>
                </c:pt>
                <c:pt idx="14">
                  <c:v>North</c:v>
                </c:pt>
              </c:strCache>
            </c:strRef>
          </c:cat>
          <c:val>
            <c:numRef>
              <c:f>Dashboard!$D$46:$V$46</c:f>
              <c:numCache>
                <c:formatCode>_("₦"* #,##0.00_);_("₦"* \(#,##0.00\);_("₦"* "-"??_);_(@_)</c:formatCode>
                <c:ptCount val="19"/>
                <c:pt idx="0">
                  <c:v>58550.796875</c:v>
                </c:pt>
                <c:pt idx="6">
                  <c:v>65764.910891089108</c:v>
                </c:pt>
                <c:pt idx="10">
                  <c:v>60949.755813953489</c:v>
                </c:pt>
                <c:pt idx="14">
                  <c:v>63233.586345381525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E-495E-811D-E74B1CEE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255808"/>
        <c:axId val="1874258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Dashboard!$D$45:$V$45</c15:sqref>
                        </c15:formulaRef>
                      </c:ext>
                    </c:extLst>
                    <c:strCache>
                      <c:ptCount val="15"/>
                      <c:pt idx="0">
                        <c:v>East</c:v>
                      </c:pt>
                      <c:pt idx="6">
                        <c:v>South</c:v>
                      </c:pt>
                      <c:pt idx="10">
                        <c:v>West</c:v>
                      </c:pt>
                      <c:pt idx="14">
                        <c:v>North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Dashboard!$D$47:$V$47</c15:sqref>
                        </c15:formulaRef>
                      </c:ext>
                    </c:extLst>
                    <c:numCache>
                      <c:formatCode>_("₦"* #,##0.00_);_("₦"* \(#,##0.00\);_("₦"* "-"??_);_(@_)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AE-495E-811D-E74B1CEEC078}"/>
                  </c:ext>
                </c:extLst>
              </c15:ser>
            </c15:filteredBarSeries>
          </c:ext>
        </c:extLst>
      </c:barChart>
      <c:catAx>
        <c:axId val="1874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4258304"/>
        <c:crosses val="autoZero"/>
        <c:auto val="1"/>
        <c:lblAlgn val="ctr"/>
        <c:lblOffset val="100"/>
        <c:noMultiLvlLbl val="0"/>
      </c:catAx>
      <c:valAx>
        <c:axId val="1874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.00_);_(&quot;₦&quot;* \(#,##0.00\);_(&quot;₦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42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599440</xdr:colOff>
      <xdr:row>9</xdr:row>
      <xdr:rowOff>10160</xdr:rowOff>
    </xdr:from>
    <xdr:to>
      <xdr:col>6</xdr:col>
      <xdr:colOff>584200</xdr:colOff>
      <xdr:row>41</xdr:row>
      <xdr:rowOff>193964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C4643-235C-428B-8DC6-7EB31857D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9</xdr:row>
      <xdr:rowOff>25400</xdr:rowOff>
    </xdr:from>
    <xdr:to>
      <xdr:col>22</xdr:col>
      <xdr:colOff>12700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7C4CC-440D-4F73-AAE2-F8F884BCB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34059</xdr:colOff>
      <xdr:row>29</xdr:row>
      <xdr:rowOff>25400</xdr:rowOff>
    </xdr:from>
    <xdr:to>
      <xdr:col>22</xdr:col>
      <xdr:colOff>2309</xdr:colOff>
      <xdr:row>41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6635-5EC1-4495-AA89-D600E1DD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34635</xdr:colOff>
      <xdr:row>47</xdr:row>
      <xdr:rowOff>48491</xdr:rowOff>
    </xdr:from>
    <xdr:to>
      <xdr:col>21</xdr:col>
      <xdr:colOff>595744</xdr:colOff>
      <xdr:row>62</xdr:row>
      <xdr:rowOff>166254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3A33E2-DC9A-4E3A-AF77-885448865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E72A9-2D71-434E-9639-3CC9B7A683C7}" name="Table1" displayName="Table1" ref="A2:W502" totalsRowShown="0" headerRowDxfId="27" dataDxfId="25" headerRowBorderDxfId="26" tableBorderDxfId="24" totalsRowBorderDxfId="23">
  <autoFilter ref="A2:W502" xr:uid="{6B2E72A9-2D71-434E-9639-3CC9B7A683C7}"/>
  <tableColumns count="23">
    <tableColumn id="1" xr3:uid="{87FA4BC7-50E7-4D93-8FA0-7708792B0A97}" name="S/N" dataDxfId="22"/>
    <tableColumn id="2" xr3:uid="{23FBA430-65B9-4AA6-B2E1-DA635D9E61F8}" name="Column1" dataDxfId="21">
      <calculatedColumnFormula>RANDBETWEEN(1,2)</calculatedColumnFormula>
    </tableColumn>
    <tableColumn id="3" xr3:uid="{E3AC84B2-449C-4155-BB2B-D8171402F390}" name="Gender" dataDxfId="20">
      <calculatedColumnFormula>IF(B3=1, "Male", "Female")</calculatedColumnFormula>
    </tableColumn>
    <tableColumn id="4" xr3:uid="{0A75FEB0-C6F3-4D61-A467-E68B42C41818}" name="Age" dataDxfId="19">
      <calculatedColumnFormula>RANDBETWEEN(25,45)</calculatedColumnFormula>
    </tableColumn>
    <tableColumn id="5" xr3:uid="{00E0948B-F5C4-4CD6-88C2-06859E029843}" name="Column2" dataDxfId="18">
      <calculatedColumnFormula>RANDBETWEEN(1,6)</calculatedColumnFormula>
    </tableColumn>
    <tableColumn id="6" xr3:uid="{6160C95E-1B49-4B56-BE5D-40DB0311D1E5}" name="Occupation" dataDxfId="17">
      <calculatedColumnFormula>VLOOKUP(E3, $BS$3:$BT$8, 2)</calculatedColumnFormula>
    </tableColumn>
    <tableColumn id="7" xr3:uid="{BDE7CF92-77A1-43A9-9D5C-3FF0FDE8E3B2}" name="Column3" dataDxfId="16">
      <calculatedColumnFormula>RANDBETWEEN(1,6)</calculatedColumnFormula>
    </tableColumn>
    <tableColumn id="8" xr3:uid="{9569BD6E-E31D-437B-A07A-DA0CE62A478B}" name="Level of Education" dataDxfId="15">
      <calculatedColumnFormula>VLOOKUP(G3, $BV$3:$BW$8, 2)</calculatedColumnFormula>
    </tableColumn>
    <tableColumn id="9" xr3:uid="{C765011A-F70F-454B-BABF-7B9A35EB1E84}" name="No of Children" dataDxfId="14">
      <calculatedColumnFormula>RANDBETWEEN(0,4)</calculatedColumnFormula>
    </tableColumn>
    <tableColumn id="10" xr3:uid="{AC4D2FE3-E0D4-40E2-91CD-C4D34B9A341F}" name="No of Cars" dataDxfId="13">
      <calculatedColumnFormula>RANDBETWEEN(0,3)</calculatedColumnFormula>
    </tableColumn>
    <tableColumn id="11" xr3:uid="{916C5B2A-D8FC-4E38-AB64-56DBB8C70A4F}" name="Income" dataDxfId="12">
      <calculatedColumnFormula>RANDBETWEEN(25000, 100000)</calculatedColumnFormula>
    </tableColumn>
    <tableColumn id="12" xr3:uid="{CDBA88D8-8AA7-4EC2-831E-11C028944A09}" name="Column4" dataDxfId="11">
      <calculatedColumnFormula>RANDBETWEEN(1, 33)</calculatedColumnFormula>
    </tableColumn>
    <tableColumn id="13" xr3:uid="{3EB691DB-5030-4423-9F51-0A4A9D59FF9C}" name="Location" dataDxfId="10">
      <calculatedColumnFormula>VLOOKUP(L3, $BS$12:$BT$44, 2)</calculatedColumnFormula>
    </tableColumn>
    <tableColumn id="14" xr3:uid="{ABE75378-C2B3-4A24-BCE1-0825A29562F8}" name="Region" dataDxfId="9">
      <calculatedColumnFormula>VLOOKUP(L3, $BS$12:$BU$44, 3)</calculatedColumnFormula>
    </tableColumn>
    <tableColumn id="15" xr3:uid="{604CF00C-6C88-4DCB-8D6A-57E6DFA4BEF9}" name="Valued House" dataDxfId="8">
      <calculatedColumnFormula>K3*RANDBETWEEN(3, 6)</calculatedColumnFormula>
    </tableColumn>
    <tableColumn id="16" xr3:uid="{589172DB-9A46-42AD-A784-F96F59CEFF07}" name="Mortgage Left" dataDxfId="7">
      <calculatedColumnFormula>RAND()*O3</calculatedColumnFormula>
    </tableColumn>
    <tableColumn id="17" xr3:uid="{897C85D4-3B05-426E-8C21-99DC8CF6C83E}" name="Cars Valued" dataDxfId="6">
      <calculatedColumnFormula>J3*RAND()*K3</calculatedColumnFormula>
    </tableColumn>
    <tableColumn id="18" xr3:uid="{A25E3FE7-A6C0-48F5-8653-2F96DF4FC5D7}" name="Left estimate of Car" dataDxfId="5">
      <calculatedColumnFormula>RANDBETWEEN(0, Q3)</calculatedColumnFormula>
    </tableColumn>
    <tableColumn id="19" xr3:uid="{1C556158-AB25-48E4-A4AC-1063C9865976}" name="Personal Debts" dataDxfId="4">
      <calculatedColumnFormula>RAND()*K3*2</calculatedColumnFormula>
    </tableColumn>
    <tableColumn id="20" xr3:uid="{F756AB06-06EF-47F3-8CC7-7223DA0392B8}" name="Investments" dataDxfId="3">
      <calculatedColumnFormula>RAND()*K3*1.5</calculatedColumnFormula>
    </tableColumn>
    <tableColumn id="21" xr3:uid="{CDD287E6-DEEA-4AD8-9F16-1462F1928A34}" name="Valued Person" dataDxfId="2">
      <calculatedColumnFormula>O3+Q3+T3</calculatedColumnFormula>
    </tableColumn>
    <tableColumn id="22" xr3:uid="{BBC60AFC-9F1A-40AC-AE0F-024CB6A70ACE}" name="Debts of the Person" dataDxfId="1">
      <calculatedColumnFormula>P3+R3+S3</calculatedColumnFormula>
    </tableColumn>
    <tableColumn id="23" xr3:uid="{F12D14BF-C071-4F9E-AD07-D18560F5BA96}" name="Net worth of Person (#)" dataDxfId="0">
      <calculatedColumnFormula>U3-V3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AF34-FDE8-4E69-B7AC-C9BFF1C77F03}">
  <dimension ref="A1:BW503"/>
  <sheetViews>
    <sheetView tabSelected="1" topLeftCell="H1" zoomScale="65" zoomScaleNormal="85" workbookViewId="0">
      <selection activeCell="Q2" sqref="Q2"/>
    </sheetView>
  </sheetViews>
  <sheetFormatPr defaultRowHeight="14.4" x14ac:dyDescent="0.3"/>
  <cols>
    <col min="1" max="1" width="9" style="44" bestFit="1" customWidth="1"/>
    <col min="2" max="2" width="0" style="44" hidden="1" customWidth="1"/>
    <col min="3" max="3" width="9" style="44" customWidth="1"/>
    <col min="4" max="4" width="6.6640625" style="44" customWidth="1"/>
    <col min="5" max="5" width="0" style="44" hidden="1" customWidth="1"/>
    <col min="6" max="6" width="12.21875" style="44" bestFit="1" customWidth="1"/>
    <col min="7" max="7" width="0" style="44" hidden="1" customWidth="1"/>
    <col min="8" max="8" width="17.6640625" style="44" customWidth="1"/>
    <col min="9" max="9" width="14.6640625" style="44" customWidth="1"/>
    <col min="10" max="10" width="11.21875" style="44" customWidth="1"/>
    <col min="11" max="11" width="11.5546875" style="61" bestFit="1" customWidth="1"/>
    <col min="12" max="12" width="6.109375" style="44" hidden="1" customWidth="1"/>
    <col min="13" max="13" width="10.109375" style="44" bestFit="1" customWidth="1"/>
    <col min="14" max="14" width="8.44140625" style="44" customWidth="1"/>
    <col min="15" max="15" width="14.109375" style="61" customWidth="1"/>
    <col min="16" max="16" width="13.6640625" style="61" customWidth="1"/>
    <col min="17" max="17" width="12.44140625" style="61" customWidth="1"/>
    <col min="18" max="18" width="19.109375" style="61" customWidth="1"/>
    <col min="19" max="19" width="15.109375" style="61" customWidth="1"/>
    <col min="20" max="20" width="13" style="61" customWidth="1"/>
    <col min="21" max="21" width="15.21875" style="61" customWidth="1"/>
    <col min="22" max="22" width="19.109375" style="61" customWidth="1"/>
    <col min="23" max="23" width="22.21875" style="61" customWidth="1"/>
    <col min="24" max="37" width="17.77734375" style="44" customWidth="1"/>
    <col min="38" max="38" width="21.88671875" style="44" bestFit="1" customWidth="1"/>
    <col min="39" max="39" width="20.77734375" style="44" bestFit="1" customWidth="1"/>
    <col min="40" max="41" width="17.77734375" style="44" customWidth="1"/>
    <col min="42" max="42" width="19.44140625" style="44" bestFit="1" customWidth="1"/>
    <col min="43" max="45" width="19.44140625" style="61" customWidth="1"/>
    <col min="46" max="47" width="19.44140625" style="44" customWidth="1"/>
    <col min="48" max="48" width="31.88671875" style="44" bestFit="1" customWidth="1"/>
    <col min="49" max="49" width="20.5546875" style="44" bestFit="1" customWidth="1"/>
    <col min="50" max="50" width="21.33203125" style="44" bestFit="1" customWidth="1"/>
    <col min="51" max="51" width="17.77734375" style="44" customWidth="1"/>
    <col min="52" max="52" width="53.44140625" style="44" bestFit="1" customWidth="1"/>
    <col min="53" max="62" width="17.77734375" style="61" customWidth="1"/>
    <col min="63" max="63" width="52.77734375" style="44" bestFit="1" customWidth="1"/>
    <col min="64" max="65" width="17.77734375" style="44" customWidth="1"/>
    <col min="66" max="66" width="36.77734375" style="44" customWidth="1"/>
    <col min="67" max="69" width="17.77734375" style="44" customWidth="1"/>
    <col min="70" max="70" width="8.88671875" style="44"/>
    <col min="71" max="75" width="0" style="44" hidden="1" customWidth="1"/>
    <col min="76" max="16384" width="8.88671875" style="44"/>
  </cols>
  <sheetData>
    <row r="1" spans="1:75" s="22" customFormat="1" ht="15" thickBot="1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1"/>
      <c r="L1" s="20"/>
      <c r="M1" s="20"/>
      <c r="N1" s="20"/>
      <c r="O1" s="21"/>
      <c r="P1" s="21"/>
      <c r="Q1" s="21"/>
      <c r="R1" s="21"/>
      <c r="S1" s="21"/>
      <c r="T1" s="21"/>
      <c r="U1" s="21"/>
      <c r="V1" s="21"/>
      <c r="W1" s="21"/>
      <c r="Z1" s="87" t="s">
        <v>74</v>
      </c>
      <c r="AA1" s="88"/>
      <c r="AB1" s="88"/>
      <c r="AC1" s="89"/>
      <c r="AD1" s="23" t="s">
        <v>75</v>
      </c>
      <c r="AE1" s="90" t="s">
        <v>82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24" t="s">
        <v>83</v>
      </c>
      <c r="AR1" s="25" t="s">
        <v>85</v>
      </c>
      <c r="AS1" s="26" t="s">
        <v>84</v>
      </c>
      <c r="AT1" s="27"/>
      <c r="AU1" s="81" t="s">
        <v>100</v>
      </c>
      <c r="AV1" s="28"/>
      <c r="AW1" s="29"/>
      <c r="AX1" s="29"/>
      <c r="AY1" s="81" t="s">
        <v>100</v>
      </c>
      <c r="AZ1" s="29"/>
      <c r="BA1" s="98" t="s">
        <v>91</v>
      </c>
      <c r="BB1" s="99"/>
      <c r="BC1" s="99"/>
      <c r="BD1" s="100"/>
      <c r="BE1" s="98" t="s">
        <v>90</v>
      </c>
      <c r="BF1" s="99"/>
      <c r="BG1" s="99"/>
      <c r="BH1" s="99"/>
      <c r="BI1" s="99"/>
      <c r="BJ1" s="100"/>
      <c r="BK1" s="101" t="s">
        <v>93</v>
      </c>
      <c r="BL1" s="83" t="s">
        <v>100</v>
      </c>
      <c r="BM1" s="103" t="s">
        <v>94</v>
      </c>
      <c r="BN1" s="104"/>
    </row>
    <row r="2" spans="1:75" s="22" customFormat="1" ht="15" thickBot="1" x14ac:dyDescent="0.35">
      <c r="A2" s="30" t="s">
        <v>65</v>
      </c>
      <c r="B2" s="31" t="s">
        <v>66</v>
      </c>
      <c r="C2" s="31" t="s">
        <v>0</v>
      </c>
      <c r="D2" s="31" t="s">
        <v>1</v>
      </c>
      <c r="E2" s="31" t="s">
        <v>67</v>
      </c>
      <c r="F2" s="31" t="s">
        <v>2</v>
      </c>
      <c r="G2" s="31" t="s">
        <v>68</v>
      </c>
      <c r="H2" s="31" t="s">
        <v>9</v>
      </c>
      <c r="I2" s="31" t="s">
        <v>16</v>
      </c>
      <c r="J2" s="31" t="s">
        <v>17</v>
      </c>
      <c r="K2" s="32" t="s">
        <v>18</v>
      </c>
      <c r="L2" s="31" t="s">
        <v>69</v>
      </c>
      <c r="M2" s="31" t="s">
        <v>19</v>
      </c>
      <c r="N2" s="31" t="s">
        <v>51</v>
      </c>
      <c r="O2" s="32" t="s">
        <v>58</v>
      </c>
      <c r="P2" s="32" t="s">
        <v>102</v>
      </c>
      <c r="Q2" s="32" t="s">
        <v>59</v>
      </c>
      <c r="R2" s="32" t="s">
        <v>60</v>
      </c>
      <c r="S2" s="32" t="s">
        <v>63</v>
      </c>
      <c r="T2" s="32" t="s">
        <v>61</v>
      </c>
      <c r="U2" s="32" t="s">
        <v>101</v>
      </c>
      <c r="V2" s="32" t="s">
        <v>62</v>
      </c>
      <c r="W2" s="33" t="s">
        <v>64</v>
      </c>
      <c r="Z2" s="34" t="s">
        <v>70</v>
      </c>
      <c r="AA2" s="35" t="s">
        <v>71</v>
      </c>
      <c r="AB2" s="36" t="s">
        <v>73</v>
      </c>
      <c r="AC2" s="37" t="s">
        <v>72</v>
      </c>
      <c r="AD2" s="92">
        <f ca="1">AVERAGE(Table1[Age])</f>
        <v>35.206000000000003</v>
      </c>
      <c r="AE2" s="38" t="s">
        <v>5</v>
      </c>
      <c r="AF2" s="36" t="s">
        <v>7</v>
      </c>
      <c r="AG2" s="36" t="s">
        <v>4</v>
      </c>
      <c r="AH2" s="36" t="s">
        <v>6</v>
      </c>
      <c r="AI2" s="36" t="s">
        <v>3</v>
      </c>
      <c r="AJ2" s="39" t="s">
        <v>8</v>
      </c>
      <c r="AK2" s="36" t="s">
        <v>76</v>
      </c>
      <c r="AL2" s="36" t="s">
        <v>77</v>
      </c>
      <c r="AM2" s="36" t="s">
        <v>78</v>
      </c>
      <c r="AN2" s="36" t="s">
        <v>80</v>
      </c>
      <c r="AO2" s="36" t="s">
        <v>79</v>
      </c>
      <c r="AP2" s="36" t="s">
        <v>81</v>
      </c>
      <c r="AQ2" s="94">
        <f ca="1">AVERAGE(Table1[Income])</f>
        <v>62752.697999999997</v>
      </c>
      <c r="AR2" s="40"/>
      <c r="AS2" s="96">
        <f ca="1">AVERAGE(AR3:AR502)</f>
        <v>68645.750439920317</v>
      </c>
      <c r="AT2" s="41" t="s">
        <v>86</v>
      </c>
      <c r="AU2" s="42">
        <v>25000</v>
      </c>
      <c r="AV2" s="6" t="s">
        <v>87</v>
      </c>
      <c r="AW2" s="7" t="s">
        <v>92</v>
      </c>
      <c r="AX2" s="8" t="s">
        <v>88</v>
      </c>
      <c r="AY2" s="9">
        <v>0.3</v>
      </c>
      <c r="AZ2" s="10" t="s">
        <v>89</v>
      </c>
      <c r="BA2" s="62" t="s">
        <v>52</v>
      </c>
      <c r="BB2" s="11" t="s">
        <v>54</v>
      </c>
      <c r="BC2" s="11" t="s">
        <v>55</v>
      </c>
      <c r="BD2" s="63" t="s">
        <v>53</v>
      </c>
      <c r="BE2" s="68" t="s">
        <v>5</v>
      </c>
      <c r="BF2" s="69" t="s">
        <v>7</v>
      </c>
      <c r="BG2" s="69" t="s">
        <v>4</v>
      </c>
      <c r="BH2" s="69" t="s">
        <v>6</v>
      </c>
      <c r="BI2" s="69" t="s">
        <v>3</v>
      </c>
      <c r="BJ2" s="70" t="s">
        <v>8</v>
      </c>
      <c r="BK2" s="102"/>
      <c r="BL2" s="84">
        <f ca="1">SUM(BK3:BK502)/COUNT(BK3:BK502)</f>
        <v>0.96799999999999997</v>
      </c>
      <c r="BM2" s="82" t="s">
        <v>18</v>
      </c>
      <c r="BN2" s="71">
        <v>100000</v>
      </c>
      <c r="BO2" s="43"/>
      <c r="BP2" s="43"/>
      <c r="BQ2" s="43"/>
      <c r="BR2" s="43"/>
      <c r="BS2" s="85" t="s">
        <v>2</v>
      </c>
      <c r="BT2" s="85"/>
      <c r="BW2" s="43" t="s">
        <v>9</v>
      </c>
    </row>
    <row r="3" spans="1:75" ht="15" thickBot="1" x14ac:dyDescent="0.35">
      <c r="A3" s="12">
        <v>1</v>
      </c>
      <c r="B3" s="13">
        <f ca="1">RANDBETWEEN(1,2)</f>
        <v>2</v>
      </c>
      <c r="C3" s="13" t="str">
        <f ca="1">IF(B3=1, "Male", "Female")</f>
        <v>Female</v>
      </c>
      <c r="D3" s="13">
        <f ca="1">RANDBETWEEN(25,45)</f>
        <v>36</v>
      </c>
      <c r="E3" s="13">
        <f ca="1">RANDBETWEEN(1,6)</f>
        <v>2</v>
      </c>
      <c r="F3" s="13" t="str">
        <f ca="1">VLOOKUP(E3, $BS$3:$BT$8, 2)</f>
        <v>Construction</v>
      </c>
      <c r="G3" s="13">
        <f ca="1">RANDBETWEEN(1,6)</f>
        <v>1</v>
      </c>
      <c r="H3" s="13" t="str">
        <f ca="1">VLOOKUP(G3, $BV$3:$BW$8, 2)</f>
        <v>No Formal</v>
      </c>
      <c r="I3" s="13">
        <f ca="1">RANDBETWEEN(0,4)</f>
        <v>4</v>
      </c>
      <c r="J3" s="13">
        <f ca="1">RANDBETWEEN(0,3)</f>
        <v>3</v>
      </c>
      <c r="K3" s="14">
        <f ca="1">RANDBETWEEN(25000, 100000)</f>
        <v>31364</v>
      </c>
      <c r="L3" s="13">
        <f ca="1">RANDBETWEEN(1, 33)</f>
        <v>8</v>
      </c>
      <c r="M3" s="13" t="str">
        <f ca="1">VLOOKUP(L3, $BS$12:$BT$44, 2)</f>
        <v>Cross River</v>
      </c>
      <c r="N3" s="13" t="str">
        <f ca="1">VLOOKUP(L3, $BS$12:$BU$44, 3)</f>
        <v>South</v>
      </c>
      <c r="O3" s="14">
        <f ca="1">K3*RANDBETWEEN(3, 6)</f>
        <v>125456</v>
      </c>
      <c r="P3" s="14">
        <f ca="1">RAND()*O3</f>
        <v>15065.865675607551</v>
      </c>
      <c r="Q3" s="14">
        <f ca="1">J3*RAND()*K3</f>
        <v>80363.935948221348</v>
      </c>
      <c r="R3" s="14">
        <f ca="1">RANDBETWEEN(0, Q3)</f>
        <v>55109</v>
      </c>
      <c r="S3" s="14">
        <f ca="1">RAND()*K3*2</f>
        <v>50431.99118040529</v>
      </c>
      <c r="T3" s="14">
        <f ca="1">RAND()*K3*1.5</f>
        <v>4257.0145353561556</v>
      </c>
      <c r="U3" s="14">
        <f ca="1">O3+Q3+T3</f>
        <v>210076.95048357753</v>
      </c>
      <c r="V3" s="14">
        <f ca="1">P3+R3+S3</f>
        <v>120606.85685601283</v>
      </c>
      <c r="W3" s="15">
        <f ca="1">U3-V3</f>
        <v>89470.093627564696</v>
      </c>
      <c r="Z3" s="45">
        <f ca="1">IF(C3="Male", 1, 0)</f>
        <v>0</v>
      </c>
      <c r="AA3" s="46">
        <f>IF(C2="Female", 1, 0)</f>
        <v>0</v>
      </c>
      <c r="AB3" s="4">
        <f ca="1">SUM(Z3:Z502)</f>
        <v>237</v>
      </c>
      <c r="AC3" s="4">
        <f ca="1">SUM(AA3:AA502)</f>
        <v>263</v>
      </c>
      <c r="AD3" s="93"/>
      <c r="AE3" s="45">
        <f ca="1">IF(Table1[[#This Row],[Occupation]]="Teaching", 1, 0)</f>
        <v>0</v>
      </c>
      <c r="AF3" s="46">
        <f ca="1">IF(Table1[[#This Row],[Occupation]]="General Work", 1, 0)</f>
        <v>0</v>
      </c>
      <c r="AG3" s="46">
        <f ca="1">IF(Table1[[#This Row],[Occupation]]="Construction", 1, 0)</f>
        <v>1</v>
      </c>
      <c r="AH3" s="46">
        <f ca="1">IF(Table1[[#This Row],[Occupation]]="IT", 1, 0)</f>
        <v>0</v>
      </c>
      <c r="AI3" s="46">
        <f ca="1">IF(Table1[[#This Row],[Occupation]]="Health", 1, 0)</f>
        <v>0</v>
      </c>
      <c r="AJ3" s="46">
        <f ca="1">IF(Table1[[#This Row],[Occupation]]="Agriculture", 1, 0)</f>
        <v>0</v>
      </c>
      <c r="AK3" s="4">
        <f t="shared" ref="AK3:AP3" ca="1" si="0">SUM(AE3:AE502)</f>
        <v>77</v>
      </c>
      <c r="AL3" s="4">
        <f t="shared" ca="1" si="0"/>
        <v>62</v>
      </c>
      <c r="AM3" s="4">
        <f t="shared" ca="1" si="0"/>
        <v>102</v>
      </c>
      <c r="AN3" s="4">
        <f t="shared" ca="1" si="0"/>
        <v>89</v>
      </c>
      <c r="AO3" s="4">
        <f t="shared" ca="1" si="0"/>
        <v>88</v>
      </c>
      <c r="AP3" s="4">
        <f t="shared" ca="1" si="0"/>
        <v>82</v>
      </c>
      <c r="AQ3" s="95"/>
      <c r="AR3" s="47">
        <f ca="1">IFERROR(P3/J3, 0)</f>
        <v>5021.9552252025169</v>
      </c>
      <c r="AS3" s="97"/>
      <c r="AT3" s="45">
        <f ca="1">IF(Table1[[#This Row],[Debts of the Person]]&gt;$AU$2,1,0)</f>
        <v>1</v>
      </c>
      <c r="AU3" s="46"/>
      <c r="AV3" s="1">
        <f ca="1">SUM(AT3:AT502)</f>
        <v>497</v>
      </c>
      <c r="AW3" s="2">
        <f ca="1">Table1[[#This Row],[Mortgage Left]]/Table1[[#This Row],[Valued House]]</f>
        <v>0.12008884131175512</v>
      </c>
      <c r="AX3" s="46">
        <f ca="1">IF(AW3&lt;$AY$2,1,0)</f>
        <v>1</v>
      </c>
      <c r="AY3" s="2"/>
      <c r="AZ3" s="3">
        <f ca="1">SUM(AX3:AX502)</f>
        <v>145</v>
      </c>
      <c r="BA3" s="47">
        <f ca="1">IF(Table1[[#This Row],[Region]]="East",Table1[[#This Row],[Income]],0)</f>
        <v>0</v>
      </c>
      <c r="BB3" s="48">
        <f ca="1">IF(Table1[[#This Row],[Region]]="South",Table1[[#This Row],[Income]],0)</f>
        <v>31364</v>
      </c>
      <c r="BC3" s="48">
        <f ca="1">IF(Table1[[#This Row],[Region]]="West",Table1[[#This Row],[Income]],0)</f>
        <v>0</v>
      </c>
      <c r="BD3" s="64">
        <f ca="1">IF(Table1[[#This Row],[Region]]="North",Table1[[#This Row],[Income]],0)</f>
        <v>0</v>
      </c>
      <c r="BE3" s="47">
        <f ca="1">IF(Table1[[#This Row],[Occupation]]="Teaching",Table1[[#This Row],[Income]],0)</f>
        <v>0</v>
      </c>
      <c r="BF3" s="48">
        <f ca="1">IF(Table1[[#This Row],[Occupation]]="General Work",Table1[[#This Row],[Income]],0)</f>
        <v>0</v>
      </c>
      <c r="BG3" s="48">
        <f ca="1">IF(Table1[[#This Row],[Occupation]]="Construction",Table1[[#This Row],[Income]],0)</f>
        <v>31364</v>
      </c>
      <c r="BH3" s="48">
        <f ca="1">IF(Table1[[#This Row],[Occupation]]="IT",Table1[[#This Row],[Income]],0)</f>
        <v>0</v>
      </c>
      <c r="BI3" s="48">
        <f ca="1">IF(Table1[[#This Row],[Occupation]]="Health",Table1[[#This Row],[Income]],0)</f>
        <v>0</v>
      </c>
      <c r="BJ3" s="64">
        <f ca="1">IF(Table1[[#This Row],[Occupation]]="Agriculture",Table1[[#This Row],[Income]],0)</f>
        <v>0</v>
      </c>
      <c r="BK3" s="45">
        <f ca="1">IF(Table1[[#This Row],[Debts of the Person]]&gt;Table1[[#This Row],[Income]],1,0)</f>
        <v>1</v>
      </c>
      <c r="BL3" s="46"/>
      <c r="BM3" s="45">
        <f ca="1">IF(Table1[[#This Row],[Net worth of Person ('#)]]&gt;$BN$2,Table1[[#This Row],[Age]],0)</f>
        <v>0</v>
      </c>
      <c r="BN3" s="50"/>
      <c r="BO3" s="46"/>
      <c r="BP3" s="46"/>
      <c r="BQ3" s="46"/>
      <c r="BS3" s="44">
        <v>1</v>
      </c>
      <c r="BT3" s="44" t="s">
        <v>3</v>
      </c>
      <c r="BV3" s="44">
        <v>1</v>
      </c>
      <c r="BW3" s="44" t="s">
        <v>13</v>
      </c>
    </row>
    <row r="4" spans="1:75" x14ac:dyDescent="0.3">
      <c r="A4" s="12">
        <v>2</v>
      </c>
      <c r="B4" s="13">
        <f t="shared" ref="B4:B67" ca="1" si="1">RANDBETWEEN(1,2)</f>
        <v>1</v>
      </c>
      <c r="C4" s="13" t="str">
        <f t="shared" ref="C4:C67" ca="1" si="2">IF(B4=1, "Male", "Female")</f>
        <v>Male</v>
      </c>
      <c r="D4" s="13">
        <f t="shared" ref="D4:D67" ca="1" si="3">RANDBETWEEN(25,45)</f>
        <v>29</v>
      </c>
      <c r="E4" s="13">
        <f t="shared" ref="E4:E67" ca="1" si="4">RANDBETWEEN(1,6)</f>
        <v>3</v>
      </c>
      <c r="F4" s="13" t="str">
        <f t="shared" ref="F4:F67" ca="1" si="5">VLOOKUP(E4, $BS$3:$BT$8, 2)</f>
        <v>Teaching</v>
      </c>
      <c r="G4" s="13">
        <f t="shared" ref="G4:G67" ca="1" si="6">RANDBETWEEN(1,6)</f>
        <v>5</v>
      </c>
      <c r="H4" s="13" t="str">
        <f t="shared" ref="H4:H67" ca="1" si="7">VLOOKUP(G4, $BV$3:$BW$8, 2)</f>
        <v>Technical</v>
      </c>
      <c r="I4" s="13">
        <f t="shared" ref="I4:I67" ca="1" si="8">RANDBETWEEN(0,4)</f>
        <v>2</v>
      </c>
      <c r="J4" s="13">
        <f t="shared" ref="J4:J67" ca="1" si="9">RANDBETWEEN(0,3)</f>
        <v>0</v>
      </c>
      <c r="K4" s="14">
        <f t="shared" ref="K4:K67" ca="1" si="10">RANDBETWEEN(25000, 100000)</f>
        <v>26755</v>
      </c>
      <c r="L4" s="13">
        <f t="shared" ref="L4:L67" ca="1" si="11">RANDBETWEEN(1, 33)</f>
        <v>9</v>
      </c>
      <c r="M4" s="13" t="str">
        <f t="shared" ref="M4:M67" ca="1" si="12">VLOOKUP(L4, $BS$12:$BT$44, 2)</f>
        <v>Delta</v>
      </c>
      <c r="N4" s="13" t="str">
        <f t="shared" ref="N4:N14" ca="1" si="13">VLOOKUP(L4, $BS$12:$BU$44, 3)</f>
        <v>South</v>
      </c>
      <c r="O4" s="14">
        <f t="shared" ref="O4:O14" ca="1" si="14">K4*RANDBETWEEN(3, 6)</f>
        <v>107020</v>
      </c>
      <c r="P4" s="14">
        <f t="shared" ref="P4:P67" ca="1" si="15">RAND()*O4</f>
        <v>48754.830067741743</v>
      </c>
      <c r="Q4" s="14">
        <f t="shared" ref="Q4:Q14" ca="1" si="16">J4*RAND()*K4</f>
        <v>0</v>
      </c>
      <c r="R4" s="14">
        <f t="shared" ref="R4:R67" ca="1" si="17">RANDBETWEEN(0, Q4)</f>
        <v>0</v>
      </c>
      <c r="S4" s="14">
        <f t="shared" ref="S4:S14" ca="1" si="18">RAND()*K4*2</f>
        <v>21160.17816393467</v>
      </c>
      <c r="T4" s="14">
        <f t="shared" ref="T4:T14" ca="1" si="19">RAND()*K4*1.5</f>
        <v>2441.2877370730994</v>
      </c>
      <c r="U4" s="14">
        <f t="shared" ref="U4:U14" ca="1" si="20">O4+Q4+T4</f>
        <v>109461.2877370731</v>
      </c>
      <c r="V4" s="14">
        <f t="shared" ref="V4:V14" ca="1" si="21">P4+R4+S4</f>
        <v>69915.008231676416</v>
      </c>
      <c r="W4" s="15">
        <f t="shared" ref="W4:W14" ca="1" si="22">U4-V4</f>
        <v>39546.279505396684</v>
      </c>
      <c r="Z4" s="45">
        <f t="shared" ref="Z4:Z67" ca="1" si="23">IF(C4="Male", 1, 0)</f>
        <v>1</v>
      </c>
      <c r="AA4" s="46">
        <f t="shared" ref="AA4:AA67" ca="1" si="24">IF(C3="Female", 1, 0)</f>
        <v>1</v>
      </c>
      <c r="AB4" s="49"/>
      <c r="AC4" s="50"/>
      <c r="AE4" s="45">
        <f ca="1">IF(Table1[[#This Row],[Occupation]]="Teaching", 1, 0)</f>
        <v>1</v>
      </c>
      <c r="AF4" s="46">
        <f ca="1">IF(Table1[[#This Row],[Occupation]]="General Work", 1, 0)</f>
        <v>0</v>
      </c>
      <c r="AG4" s="46">
        <f ca="1">IF(Table1[[#This Row],[Occupation]]="Construction", 1, 0)</f>
        <v>0</v>
      </c>
      <c r="AH4" s="46">
        <f ca="1">IF(Table1[[#This Row],[Occupation]]="IT", 1, 0)</f>
        <v>0</v>
      </c>
      <c r="AI4" s="46">
        <f ca="1">IF(Table1[[#This Row],[Occupation]]="Health", 1, 0)</f>
        <v>0</v>
      </c>
      <c r="AJ4" s="46">
        <f ca="1">IF(Table1[[#This Row],[Occupation]]="Agriculture", 1, 0)</f>
        <v>0</v>
      </c>
      <c r="AK4" s="49"/>
      <c r="AL4" s="46"/>
      <c r="AM4" s="46"/>
      <c r="AN4" s="46"/>
      <c r="AO4" s="46"/>
      <c r="AP4" s="50"/>
      <c r="AQ4" s="48"/>
      <c r="AR4" s="47">
        <f t="shared" ref="AR4:AR67" ca="1" si="25">IFERROR(P4/J4, 0)</f>
        <v>0</v>
      </c>
      <c r="AS4" s="48"/>
      <c r="AT4" s="45">
        <f ca="1">IF(Table1[[#This Row],[Debts of the Person]]&gt;$AU$2,1,0)</f>
        <v>1</v>
      </c>
      <c r="AU4" s="51"/>
      <c r="AV4" s="52"/>
      <c r="AW4" s="2">
        <f ca="1">Table1[[#This Row],[Mortgage Left]]/Table1[[#This Row],[Valued House]]</f>
        <v>0.45556746465839787</v>
      </c>
      <c r="AX4" s="46">
        <f t="shared" ref="AX4:AX67" ca="1" si="26">IF(AW4&lt;$AY$2,1,0)</f>
        <v>0</v>
      </c>
      <c r="AY4" s="46"/>
      <c r="AZ4" s="46"/>
      <c r="BA4" s="47">
        <f ca="1">IF(Table1[[#This Row],[Region]]="East",Table1[[#This Row],[Income]],0)</f>
        <v>0</v>
      </c>
      <c r="BB4" s="48">
        <f ca="1">IF(Table1[[#This Row],[Region]]="South",Table1[[#This Row],[Income]],0)</f>
        <v>26755</v>
      </c>
      <c r="BC4" s="48">
        <f ca="1">IF(Table1[[#This Row],[Region]]="West",Table1[[#This Row],[Income]],0)</f>
        <v>0</v>
      </c>
      <c r="BD4" s="64">
        <f ca="1">IF(Table1[[#This Row],[Region]]="North",Table1[[#This Row],[Income]],0)</f>
        <v>0</v>
      </c>
      <c r="BE4" s="47">
        <f ca="1">IF(Table1[[#This Row],[Occupation]]="Teaching",Table1[[#This Row],[Income]],0)</f>
        <v>26755</v>
      </c>
      <c r="BF4" s="48">
        <f ca="1">IF(Table1[[#This Row],[Occupation]]="General Work",Table1[[#This Row],[Income]],0)</f>
        <v>0</v>
      </c>
      <c r="BG4" s="48">
        <f ca="1">IF(Table1[[#This Row],[Occupation]]="Construction",Table1[[#This Row],[Income]],0)</f>
        <v>0</v>
      </c>
      <c r="BH4" s="48">
        <f ca="1">IF(Table1[[#This Row],[Occupation]]="IT",Table1[[#This Row],[Income]],0)</f>
        <v>0</v>
      </c>
      <c r="BI4" s="48">
        <f ca="1">IF(Table1[[#This Row],[Occupation]]="Health",Table1[[#This Row],[Income]],0)</f>
        <v>0</v>
      </c>
      <c r="BJ4" s="64">
        <f ca="1">IF(Table1[[#This Row],[Occupation]]="Agriculture",Table1[[#This Row],[Income]],0)</f>
        <v>0</v>
      </c>
      <c r="BK4" s="45">
        <f ca="1">IF(Table1[[#This Row],[Debts of the Person]]&gt;Table1[[#This Row],[Income]],1,0)</f>
        <v>1</v>
      </c>
      <c r="BL4" s="46"/>
      <c r="BM4" s="45">
        <f ca="1">IF(Table1[[#This Row],[Net worth of Person ('#)]]&gt;$BN$2,Table1[[#This Row],[Age]],0)</f>
        <v>0</v>
      </c>
      <c r="BN4" s="50"/>
      <c r="BO4" s="46"/>
      <c r="BP4" s="46"/>
      <c r="BQ4" s="46"/>
      <c r="BS4" s="44">
        <v>2</v>
      </c>
      <c r="BT4" s="44" t="s">
        <v>4</v>
      </c>
      <c r="BV4" s="44">
        <v>2</v>
      </c>
      <c r="BW4" s="44" t="s">
        <v>10</v>
      </c>
    </row>
    <row r="5" spans="1:75" x14ac:dyDescent="0.3">
      <c r="A5" s="12">
        <v>3</v>
      </c>
      <c r="B5" s="13">
        <f t="shared" ca="1" si="1"/>
        <v>1</v>
      </c>
      <c r="C5" s="13" t="str">
        <f t="shared" ca="1" si="2"/>
        <v>Male</v>
      </c>
      <c r="D5" s="13">
        <f t="shared" ca="1" si="3"/>
        <v>29</v>
      </c>
      <c r="E5" s="13">
        <f t="shared" ca="1" si="4"/>
        <v>4</v>
      </c>
      <c r="F5" s="13" t="str">
        <f t="shared" ca="1" si="5"/>
        <v>IT</v>
      </c>
      <c r="G5" s="13">
        <f t="shared" ca="1" si="6"/>
        <v>4</v>
      </c>
      <c r="H5" s="13" t="str">
        <f t="shared" ca="1" si="7"/>
        <v>Tertiary</v>
      </c>
      <c r="I5" s="13">
        <f t="shared" ca="1" si="8"/>
        <v>4</v>
      </c>
      <c r="J5" s="13">
        <f t="shared" ca="1" si="9"/>
        <v>0</v>
      </c>
      <c r="K5" s="14">
        <f t="shared" ca="1" si="10"/>
        <v>89414</v>
      </c>
      <c r="L5" s="13">
        <f t="shared" ca="1" si="11"/>
        <v>8</v>
      </c>
      <c r="M5" s="13" t="str">
        <f t="shared" ca="1" si="12"/>
        <v>Cross River</v>
      </c>
      <c r="N5" s="13" t="str">
        <f t="shared" ca="1" si="13"/>
        <v>South</v>
      </c>
      <c r="O5" s="14">
        <f t="shared" ca="1" si="14"/>
        <v>357656</v>
      </c>
      <c r="P5" s="14">
        <f t="shared" ca="1" si="15"/>
        <v>282921.33743196295</v>
      </c>
      <c r="Q5" s="14">
        <f t="shared" ca="1" si="16"/>
        <v>0</v>
      </c>
      <c r="R5" s="14">
        <f t="shared" ca="1" si="17"/>
        <v>0</v>
      </c>
      <c r="S5" s="14">
        <f t="shared" ca="1" si="18"/>
        <v>74558.283447957525</v>
      </c>
      <c r="T5" s="14">
        <f t="shared" ca="1" si="19"/>
        <v>26195.480212773589</v>
      </c>
      <c r="U5" s="14">
        <f t="shared" ca="1" si="20"/>
        <v>383851.4802127736</v>
      </c>
      <c r="V5" s="14">
        <f t="shared" ca="1" si="21"/>
        <v>357479.62087992049</v>
      </c>
      <c r="W5" s="15">
        <f t="shared" ca="1" si="22"/>
        <v>26371.859332853113</v>
      </c>
      <c r="Z5" s="45">
        <f t="shared" ca="1" si="23"/>
        <v>1</v>
      </c>
      <c r="AA5" s="46">
        <f t="shared" ca="1" si="24"/>
        <v>0</v>
      </c>
      <c r="AB5" s="49"/>
      <c r="AC5" s="50"/>
      <c r="AE5" s="45">
        <f ca="1">IF(Table1[[#This Row],[Occupation]]="Teaching", 1, 0)</f>
        <v>0</v>
      </c>
      <c r="AF5" s="46">
        <f ca="1">IF(Table1[[#This Row],[Occupation]]="General Work", 1, 0)</f>
        <v>0</v>
      </c>
      <c r="AG5" s="46">
        <f ca="1">IF(Table1[[#This Row],[Occupation]]="Construction", 1, 0)</f>
        <v>0</v>
      </c>
      <c r="AH5" s="46">
        <f ca="1">IF(Table1[[#This Row],[Occupation]]="IT", 1, 0)</f>
        <v>1</v>
      </c>
      <c r="AI5" s="46">
        <f ca="1">IF(Table1[[#This Row],[Occupation]]="Health", 1, 0)</f>
        <v>0</v>
      </c>
      <c r="AJ5" s="46">
        <f ca="1">IF(Table1[[#This Row],[Occupation]]="Agriculture", 1, 0)</f>
        <v>0</v>
      </c>
      <c r="AK5" s="49"/>
      <c r="AL5" s="46"/>
      <c r="AM5" s="46"/>
      <c r="AN5" s="46"/>
      <c r="AO5" s="46"/>
      <c r="AP5" s="50"/>
      <c r="AQ5" s="48"/>
      <c r="AR5" s="47">
        <f t="shared" ca="1" si="25"/>
        <v>0</v>
      </c>
      <c r="AS5" s="48"/>
      <c r="AT5" s="45">
        <f ca="1">IF(Table1[[#This Row],[Debts of the Person]]&gt;$AU$2,1,0)</f>
        <v>1</v>
      </c>
      <c r="AU5" s="46"/>
      <c r="AV5" s="50"/>
      <c r="AW5" s="2">
        <f ca="1">Table1[[#This Row],[Mortgage Left]]/Table1[[#This Row],[Valued House]]</f>
        <v>0.79104317397712598</v>
      </c>
      <c r="AX5" s="46">
        <f t="shared" ca="1" si="26"/>
        <v>0</v>
      </c>
      <c r="AY5" s="46"/>
      <c r="AZ5" s="46"/>
      <c r="BA5" s="47">
        <f ca="1">IF(Table1[[#This Row],[Region]]="East",Table1[[#This Row],[Income]],0)</f>
        <v>0</v>
      </c>
      <c r="BB5" s="48">
        <f ca="1">IF(Table1[[#This Row],[Region]]="South",Table1[[#This Row],[Income]],0)</f>
        <v>89414</v>
      </c>
      <c r="BC5" s="48">
        <f ca="1">IF(Table1[[#This Row],[Region]]="West",Table1[[#This Row],[Income]],0)</f>
        <v>0</v>
      </c>
      <c r="BD5" s="64">
        <f ca="1">IF(Table1[[#This Row],[Region]]="North",Table1[[#This Row],[Income]],0)</f>
        <v>0</v>
      </c>
      <c r="BE5" s="47">
        <f ca="1">IF(Table1[[#This Row],[Occupation]]="Teaching",Table1[[#This Row],[Income]],0)</f>
        <v>0</v>
      </c>
      <c r="BF5" s="48">
        <f ca="1">IF(Table1[[#This Row],[Occupation]]="General Work",Table1[[#This Row],[Income]],0)</f>
        <v>0</v>
      </c>
      <c r="BG5" s="48">
        <f ca="1">IF(Table1[[#This Row],[Occupation]]="Construction",Table1[[#This Row],[Income]],0)</f>
        <v>0</v>
      </c>
      <c r="BH5" s="48">
        <f ca="1">IF(Table1[[#This Row],[Occupation]]="IT",Table1[[#This Row],[Income]],0)</f>
        <v>89414</v>
      </c>
      <c r="BI5" s="48">
        <f ca="1">IF(Table1[[#This Row],[Occupation]]="Health",Table1[[#This Row],[Income]],0)</f>
        <v>0</v>
      </c>
      <c r="BJ5" s="64">
        <f ca="1">IF(Table1[[#This Row],[Occupation]]="Agriculture",Table1[[#This Row],[Income]],0)</f>
        <v>0</v>
      </c>
      <c r="BK5" s="45">
        <f ca="1">IF(Table1[[#This Row],[Debts of the Person]]&gt;Table1[[#This Row],[Income]],1,0)</f>
        <v>1</v>
      </c>
      <c r="BL5" s="46"/>
      <c r="BM5" s="45">
        <f ca="1">IF(Table1[[#This Row],[Net worth of Person ('#)]]&gt;$BN$2,Table1[[#This Row],[Age]],0)</f>
        <v>0</v>
      </c>
      <c r="BN5" s="50"/>
      <c r="BO5" s="46"/>
      <c r="BP5" s="46"/>
      <c r="BQ5" s="46"/>
      <c r="BS5" s="44">
        <v>3</v>
      </c>
      <c r="BT5" s="44" t="s">
        <v>5</v>
      </c>
      <c r="BV5" s="44">
        <v>3</v>
      </c>
      <c r="BW5" s="44" t="s">
        <v>11</v>
      </c>
    </row>
    <row r="6" spans="1:75" x14ac:dyDescent="0.3">
      <c r="A6" s="12">
        <v>4</v>
      </c>
      <c r="B6" s="13">
        <f t="shared" ca="1" si="1"/>
        <v>2</v>
      </c>
      <c r="C6" s="13" t="str">
        <f t="shared" ca="1" si="2"/>
        <v>Female</v>
      </c>
      <c r="D6" s="13">
        <f t="shared" ca="1" si="3"/>
        <v>37</v>
      </c>
      <c r="E6" s="13">
        <f t="shared" ca="1" si="4"/>
        <v>4</v>
      </c>
      <c r="F6" s="13" t="str">
        <f t="shared" ca="1" si="5"/>
        <v>IT</v>
      </c>
      <c r="G6" s="13">
        <f t="shared" ca="1" si="6"/>
        <v>1</v>
      </c>
      <c r="H6" s="13" t="str">
        <f t="shared" ca="1" si="7"/>
        <v>No Formal</v>
      </c>
      <c r="I6" s="13">
        <f t="shared" ca="1" si="8"/>
        <v>2</v>
      </c>
      <c r="J6" s="13">
        <f t="shared" ca="1" si="9"/>
        <v>3</v>
      </c>
      <c r="K6" s="14">
        <f t="shared" ca="1" si="10"/>
        <v>38846</v>
      </c>
      <c r="L6" s="13">
        <f t="shared" ca="1" si="11"/>
        <v>33</v>
      </c>
      <c r="M6" s="13" t="str">
        <f t="shared" ca="1" si="12"/>
        <v>Zamfara</v>
      </c>
      <c r="N6" s="13" t="str">
        <f t="shared" ca="1" si="13"/>
        <v>North</v>
      </c>
      <c r="O6" s="14">
        <f t="shared" ca="1" si="14"/>
        <v>233076</v>
      </c>
      <c r="P6" s="14">
        <f t="shared" ca="1" si="15"/>
        <v>87257.28603664774</v>
      </c>
      <c r="Q6" s="14">
        <f t="shared" ca="1" si="16"/>
        <v>58807.258391544208</v>
      </c>
      <c r="R6" s="14">
        <f t="shared" ca="1" si="17"/>
        <v>13317</v>
      </c>
      <c r="S6" s="14">
        <f t="shared" ca="1" si="18"/>
        <v>72547.13508149558</v>
      </c>
      <c r="T6" s="14">
        <f t="shared" ca="1" si="19"/>
        <v>37256.174039598525</v>
      </c>
      <c r="U6" s="14">
        <f t="shared" ca="1" si="20"/>
        <v>329139.43243114278</v>
      </c>
      <c r="V6" s="14">
        <f t="shared" ca="1" si="21"/>
        <v>173121.42111814331</v>
      </c>
      <c r="W6" s="15">
        <f t="shared" ca="1" si="22"/>
        <v>156018.01131299947</v>
      </c>
      <c r="Z6" s="45">
        <f t="shared" ca="1" si="23"/>
        <v>0</v>
      </c>
      <c r="AA6" s="46">
        <f t="shared" ca="1" si="24"/>
        <v>0</v>
      </c>
      <c r="AB6" s="49"/>
      <c r="AC6" s="50"/>
      <c r="AE6" s="45">
        <f ca="1">IF(Table1[[#This Row],[Occupation]]="Teaching", 1, 0)</f>
        <v>0</v>
      </c>
      <c r="AF6" s="46">
        <f ca="1">IF(Table1[[#This Row],[Occupation]]="General Work", 1, 0)</f>
        <v>0</v>
      </c>
      <c r="AG6" s="46">
        <f ca="1">IF(Table1[[#This Row],[Occupation]]="Construction", 1, 0)</f>
        <v>0</v>
      </c>
      <c r="AH6" s="46">
        <f ca="1">IF(Table1[[#This Row],[Occupation]]="IT", 1, 0)</f>
        <v>1</v>
      </c>
      <c r="AI6" s="46">
        <f ca="1">IF(Table1[[#This Row],[Occupation]]="Health", 1, 0)</f>
        <v>0</v>
      </c>
      <c r="AJ6" s="46">
        <f ca="1">IF(Table1[[#This Row],[Occupation]]="Agriculture", 1, 0)</f>
        <v>0</v>
      </c>
      <c r="AK6" s="49"/>
      <c r="AL6" s="46"/>
      <c r="AM6" s="46"/>
      <c r="AN6" s="46"/>
      <c r="AO6" s="46"/>
      <c r="AP6" s="50"/>
      <c r="AQ6" s="48"/>
      <c r="AR6" s="47">
        <f t="shared" ca="1" si="25"/>
        <v>29085.762012215913</v>
      </c>
      <c r="AS6" s="48"/>
      <c r="AT6" s="45">
        <f ca="1">IF(Table1[[#This Row],[Debts of the Person]]&gt;$AU$2,1,0)</f>
        <v>1</v>
      </c>
      <c r="AU6" s="46"/>
      <c r="AV6" s="50"/>
      <c r="AW6" s="2">
        <f ca="1">Table1[[#This Row],[Mortgage Left]]/Table1[[#This Row],[Valued House]]</f>
        <v>0.3743726768807073</v>
      </c>
      <c r="AX6" s="46">
        <f t="shared" ca="1" si="26"/>
        <v>0</v>
      </c>
      <c r="AY6" s="46"/>
      <c r="AZ6" s="46"/>
      <c r="BA6" s="47">
        <f ca="1">IF(Table1[[#This Row],[Region]]="East",Table1[[#This Row],[Income]],0)</f>
        <v>0</v>
      </c>
      <c r="BB6" s="48">
        <f ca="1">IF(Table1[[#This Row],[Region]]="South",Table1[[#This Row],[Income]],0)</f>
        <v>0</v>
      </c>
      <c r="BC6" s="48">
        <f ca="1">IF(Table1[[#This Row],[Region]]="West",Table1[[#This Row],[Income]],0)</f>
        <v>0</v>
      </c>
      <c r="BD6" s="64">
        <f ca="1">IF(Table1[[#This Row],[Region]]="North",Table1[[#This Row],[Income]],0)</f>
        <v>38846</v>
      </c>
      <c r="BE6" s="47">
        <f ca="1">IF(Table1[[#This Row],[Occupation]]="Teaching",Table1[[#This Row],[Income]],0)</f>
        <v>0</v>
      </c>
      <c r="BF6" s="48">
        <f ca="1">IF(Table1[[#This Row],[Occupation]]="General Work",Table1[[#This Row],[Income]],0)</f>
        <v>0</v>
      </c>
      <c r="BG6" s="48">
        <f ca="1">IF(Table1[[#This Row],[Occupation]]="Construction",Table1[[#This Row],[Income]],0)</f>
        <v>0</v>
      </c>
      <c r="BH6" s="48">
        <f ca="1">IF(Table1[[#This Row],[Occupation]]="IT",Table1[[#This Row],[Income]],0)</f>
        <v>38846</v>
      </c>
      <c r="BI6" s="48">
        <f ca="1">IF(Table1[[#This Row],[Occupation]]="Health",Table1[[#This Row],[Income]],0)</f>
        <v>0</v>
      </c>
      <c r="BJ6" s="64">
        <f ca="1">IF(Table1[[#This Row],[Occupation]]="Agriculture",Table1[[#This Row],[Income]],0)</f>
        <v>0</v>
      </c>
      <c r="BK6" s="45">
        <f ca="1">IF(Table1[[#This Row],[Debts of the Person]]&gt;Table1[[#This Row],[Income]],1,0)</f>
        <v>1</v>
      </c>
      <c r="BL6" s="46"/>
      <c r="BM6" s="45">
        <f ca="1">IF(Table1[[#This Row],[Net worth of Person ('#)]]&gt;$BN$2,Table1[[#This Row],[Age]],0)</f>
        <v>37</v>
      </c>
      <c r="BN6" s="50"/>
      <c r="BO6" s="46"/>
      <c r="BP6" s="46"/>
      <c r="BQ6" s="46"/>
      <c r="BS6" s="44">
        <v>4</v>
      </c>
      <c r="BT6" s="44" t="s">
        <v>6</v>
      </c>
      <c r="BV6" s="44">
        <v>4</v>
      </c>
      <c r="BW6" s="44" t="s">
        <v>12</v>
      </c>
    </row>
    <row r="7" spans="1:75" x14ac:dyDescent="0.3">
      <c r="A7" s="12">
        <v>5</v>
      </c>
      <c r="B7" s="13">
        <f t="shared" ca="1" si="1"/>
        <v>2</v>
      </c>
      <c r="C7" s="13" t="str">
        <f t="shared" ca="1" si="2"/>
        <v>Female</v>
      </c>
      <c r="D7" s="13">
        <f t="shared" ca="1" si="3"/>
        <v>40</v>
      </c>
      <c r="E7" s="13">
        <f t="shared" ca="1" si="4"/>
        <v>6</v>
      </c>
      <c r="F7" s="13" t="str">
        <f t="shared" ca="1" si="5"/>
        <v>Agriculture</v>
      </c>
      <c r="G7" s="13">
        <f t="shared" ca="1" si="6"/>
        <v>6</v>
      </c>
      <c r="H7" s="13" t="str">
        <f t="shared" ca="1" si="7"/>
        <v>Others</v>
      </c>
      <c r="I7" s="13">
        <f t="shared" ca="1" si="8"/>
        <v>3</v>
      </c>
      <c r="J7" s="13">
        <f t="shared" ca="1" si="9"/>
        <v>0</v>
      </c>
      <c r="K7" s="14">
        <f t="shared" ca="1" si="10"/>
        <v>72776</v>
      </c>
      <c r="L7" s="13">
        <f t="shared" ca="1" si="11"/>
        <v>22</v>
      </c>
      <c r="M7" s="13" t="str">
        <f t="shared" ca="1" si="12"/>
        <v>Lagos</v>
      </c>
      <c r="N7" s="13" t="str">
        <f t="shared" ca="1" si="13"/>
        <v>West</v>
      </c>
      <c r="O7" s="14">
        <f t="shared" ca="1" si="14"/>
        <v>436656</v>
      </c>
      <c r="P7" s="14">
        <f t="shared" ca="1" si="15"/>
        <v>84460.656182104809</v>
      </c>
      <c r="Q7" s="14">
        <f t="shared" ca="1" si="16"/>
        <v>0</v>
      </c>
      <c r="R7" s="14">
        <f t="shared" ca="1" si="17"/>
        <v>0</v>
      </c>
      <c r="S7" s="14">
        <f t="shared" ca="1" si="18"/>
        <v>2266.9247137764546</v>
      </c>
      <c r="T7" s="14">
        <f t="shared" ca="1" si="19"/>
        <v>51397.163362742765</v>
      </c>
      <c r="U7" s="14">
        <f t="shared" ca="1" si="20"/>
        <v>488053.16336274275</v>
      </c>
      <c r="V7" s="14">
        <f t="shared" ca="1" si="21"/>
        <v>86727.58089588127</v>
      </c>
      <c r="W7" s="15">
        <f t="shared" ca="1" si="22"/>
        <v>401325.58246686147</v>
      </c>
      <c r="Z7" s="45">
        <f t="shared" ca="1" si="23"/>
        <v>0</v>
      </c>
      <c r="AA7" s="46">
        <f t="shared" ca="1" si="24"/>
        <v>1</v>
      </c>
      <c r="AB7" s="49"/>
      <c r="AC7" s="50"/>
      <c r="AE7" s="45">
        <f ca="1">IF(Table1[[#This Row],[Occupation]]="Teaching", 1, 0)</f>
        <v>0</v>
      </c>
      <c r="AF7" s="46">
        <f ca="1">IF(Table1[[#This Row],[Occupation]]="General Work", 1, 0)</f>
        <v>0</v>
      </c>
      <c r="AG7" s="46">
        <f ca="1">IF(Table1[[#This Row],[Occupation]]="Construction", 1, 0)</f>
        <v>0</v>
      </c>
      <c r="AH7" s="46">
        <f ca="1">IF(Table1[[#This Row],[Occupation]]="IT", 1, 0)</f>
        <v>0</v>
      </c>
      <c r="AI7" s="46">
        <f ca="1">IF(Table1[[#This Row],[Occupation]]="Health", 1, 0)</f>
        <v>0</v>
      </c>
      <c r="AJ7" s="46">
        <f ca="1">IF(Table1[[#This Row],[Occupation]]="Agriculture", 1, 0)</f>
        <v>1</v>
      </c>
      <c r="AK7" s="49"/>
      <c r="AL7" s="46"/>
      <c r="AM7" s="46"/>
      <c r="AN7" s="46"/>
      <c r="AO7" s="46"/>
      <c r="AP7" s="50"/>
      <c r="AQ7" s="48"/>
      <c r="AR7" s="47">
        <f t="shared" ca="1" si="25"/>
        <v>0</v>
      </c>
      <c r="AS7" s="48"/>
      <c r="AT7" s="45">
        <f ca="1">IF(Table1[[#This Row],[Debts of the Person]]&gt;$AU$2,1,0)</f>
        <v>1</v>
      </c>
      <c r="AU7" s="46"/>
      <c r="AV7" s="50"/>
      <c r="AW7" s="2">
        <f ca="1">Table1[[#This Row],[Mortgage Left]]/Table1[[#This Row],[Valued House]]</f>
        <v>0.19342607494710895</v>
      </c>
      <c r="AX7" s="46">
        <f t="shared" ca="1" si="26"/>
        <v>1</v>
      </c>
      <c r="AY7" s="46"/>
      <c r="AZ7" s="46"/>
      <c r="BA7" s="47">
        <f ca="1">IF(Table1[[#This Row],[Region]]="East",Table1[[#This Row],[Income]],0)</f>
        <v>0</v>
      </c>
      <c r="BB7" s="48">
        <f ca="1">IF(Table1[[#This Row],[Region]]="South",Table1[[#This Row],[Income]],0)</f>
        <v>0</v>
      </c>
      <c r="BC7" s="48">
        <f ca="1">IF(Table1[[#This Row],[Region]]="West",Table1[[#This Row],[Income]],0)</f>
        <v>72776</v>
      </c>
      <c r="BD7" s="64">
        <f ca="1">IF(Table1[[#This Row],[Region]]="North",Table1[[#This Row],[Income]],0)</f>
        <v>0</v>
      </c>
      <c r="BE7" s="47">
        <f ca="1">IF(Table1[[#This Row],[Occupation]]="Teaching",Table1[[#This Row],[Income]],0)</f>
        <v>0</v>
      </c>
      <c r="BF7" s="48">
        <f ca="1">IF(Table1[[#This Row],[Occupation]]="General Work",Table1[[#This Row],[Income]],0)</f>
        <v>0</v>
      </c>
      <c r="BG7" s="48">
        <f ca="1">IF(Table1[[#This Row],[Occupation]]="Construction",Table1[[#This Row],[Income]],0)</f>
        <v>0</v>
      </c>
      <c r="BH7" s="48">
        <f ca="1">IF(Table1[[#This Row],[Occupation]]="IT",Table1[[#This Row],[Income]],0)</f>
        <v>0</v>
      </c>
      <c r="BI7" s="48">
        <f ca="1">IF(Table1[[#This Row],[Occupation]]="Health",Table1[[#This Row],[Income]],0)</f>
        <v>0</v>
      </c>
      <c r="BJ7" s="64">
        <f ca="1">IF(Table1[[#This Row],[Occupation]]="Agriculture",Table1[[#This Row],[Income]],0)</f>
        <v>72776</v>
      </c>
      <c r="BK7" s="45">
        <f ca="1">IF(Table1[[#This Row],[Debts of the Person]]&gt;Table1[[#This Row],[Income]],1,0)</f>
        <v>1</v>
      </c>
      <c r="BL7" s="46"/>
      <c r="BM7" s="45">
        <f ca="1">IF(Table1[[#This Row],[Net worth of Person ('#)]]&gt;$BN$2,Table1[[#This Row],[Age]],0)</f>
        <v>40</v>
      </c>
      <c r="BN7" s="50"/>
      <c r="BO7" s="46"/>
      <c r="BP7" s="46"/>
      <c r="BQ7" s="46"/>
      <c r="BS7" s="44">
        <v>5</v>
      </c>
      <c r="BT7" s="44" t="s">
        <v>7</v>
      </c>
      <c r="BV7" s="44">
        <v>5</v>
      </c>
      <c r="BW7" s="44" t="s">
        <v>14</v>
      </c>
    </row>
    <row r="8" spans="1:75" x14ac:dyDescent="0.3">
      <c r="A8" s="12">
        <v>6</v>
      </c>
      <c r="B8" s="13">
        <f t="shared" ca="1" si="1"/>
        <v>2</v>
      </c>
      <c r="C8" s="13" t="str">
        <f t="shared" ca="1" si="2"/>
        <v>Female</v>
      </c>
      <c r="D8" s="13">
        <f t="shared" ca="1" si="3"/>
        <v>39</v>
      </c>
      <c r="E8" s="13">
        <f t="shared" ca="1" si="4"/>
        <v>5</v>
      </c>
      <c r="F8" s="13" t="str">
        <f t="shared" ca="1" si="5"/>
        <v>General Work</v>
      </c>
      <c r="G8" s="13">
        <f t="shared" ca="1" si="6"/>
        <v>5</v>
      </c>
      <c r="H8" s="13" t="str">
        <f t="shared" ca="1" si="7"/>
        <v>Technical</v>
      </c>
      <c r="I8" s="13">
        <f t="shared" ca="1" si="8"/>
        <v>4</v>
      </c>
      <c r="J8" s="13">
        <f t="shared" ca="1" si="9"/>
        <v>1</v>
      </c>
      <c r="K8" s="14">
        <f t="shared" ca="1" si="10"/>
        <v>42295</v>
      </c>
      <c r="L8" s="13">
        <f t="shared" ca="1" si="11"/>
        <v>17</v>
      </c>
      <c r="M8" s="13" t="str">
        <f t="shared" ca="1" si="12"/>
        <v>Kano</v>
      </c>
      <c r="N8" s="13" t="str">
        <f t="shared" ca="1" si="13"/>
        <v>North</v>
      </c>
      <c r="O8" s="14">
        <f t="shared" ca="1" si="14"/>
        <v>169180</v>
      </c>
      <c r="P8" s="14">
        <f t="shared" ca="1" si="15"/>
        <v>103515.19513908704</v>
      </c>
      <c r="Q8" s="14">
        <f t="shared" ca="1" si="16"/>
        <v>32353.802639092897</v>
      </c>
      <c r="R8" s="14">
        <f t="shared" ca="1" si="17"/>
        <v>9475</v>
      </c>
      <c r="S8" s="14">
        <f t="shared" ca="1" si="18"/>
        <v>64988.963590060455</v>
      </c>
      <c r="T8" s="14">
        <f t="shared" ca="1" si="19"/>
        <v>46520.343176865092</v>
      </c>
      <c r="U8" s="14">
        <f t="shared" ca="1" si="20"/>
        <v>248054.14581595798</v>
      </c>
      <c r="V8" s="14">
        <f t="shared" ca="1" si="21"/>
        <v>177979.15872914749</v>
      </c>
      <c r="W8" s="15">
        <f t="shared" ca="1" si="22"/>
        <v>70074.987086810492</v>
      </c>
      <c r="Z8" s="45">
        <f t="shared" ca="1" si="23"/>
        <v>0</v>
      </c>
      <c r="AA8" s="46">
        <f t="shared" ca="1" si="24"/>
        <v>1</v>
      </c>
      <c r="AB8" s="49"/>
      <c r="AC8" s="50"/>
      <c r="AE8" s="45">
        <f ca="1">IF(Table1[[#This Row],[Occupation]]="Teaching", 1, 0)</f>
        <v>0</v>
      </c>
      <c r="AF8" s="46">
        <f ca="1">IF(Table1[[#This Row],[Occupation]]="General Work", 1, 0)</f>
        <v>1</v>
      </c>
      <c r="AG8" s="46">
        <f ca="1">IF(Table1[[#This Row],[Occupation]]="Construction", 1, 0)</f>
        <v>0</v>
      </c>
      <c r="AH8" s="46">
        <f ca="1">IF(Table1[[#This Row],[Occupation]]="IT", 1, 0)</f>
        <v>0</v>
      </c>
      <c r="AI8" s="46">
        <f ca="1">IF(Table1[[#This Row],[Occupation]]="Health", 1, 0)</f>
        <v>0</v>
      </c>
      <c r="AJ8" s="46">
        <f ca="1">IF(Table1[[#This Row],[Occupation]]="Agriculture", 1, 0)</f>
        <v>0</v>
      </c>
      <c r="AK8" s="49"/>
      <c r="AL8" s="46"/>
      <c r="AM8" s="46"/>
      <c r="AN8" s="46"/>
      <c r="AO8" s="46"/>
      <c r="AP8" s="50"/>
      <c r="AQ8" s="48"/>
      <c r="AR8" s="47">
        <f t="shared" ca="1" si="25"/>
        <v>103515.19513908704</v>
      </c>
      <c r="AS8" s="48"/>
      <c r="AT8" s="45">
        <f ca="1">IF(Table1[[#This Row],[Debts of the Person]]&gt;$AU$2,1,0)</f>
        <v>1</v>
      </c>
      <c r="AU8" s="46"/>
      <c r="AV8" s="50"/>
      <c r="AW8" s="2">
        <f ca="1">Table1[[#This Row],[Mortgage Left]]/Table1[[#This Row],[Valued House]]</f>
        <v>0.61186425782649867</v>
      </c>
      <c r="AX8" s="46">
        <f t="shared" ca="1" si="26"/>
        <v>0</v>
      </c>
      <c r="AY8" s="46"/>
      <c r="AZ8" s="46"/>
      <c r="BA8" s="47">
        <f ca="1">IF(Table1[[#This Row],[Region]]="East",Table1[[#This Row],[Income]],0)</f>
        <v>0</v>
      </c>
      <c r="BB8" s="48">
        <f ca="1">IF(Table1[[#This Row],[Region]]="South",Table1[[#This Row],[Income]],0)</f>
        <v>0</v>
      </c>
      <c r="BC8" s="48">
        <f ca="1">IF(Table1[[#This Row],[Region]]="West",Table1[[#This Row],[Income]],0)</f>
        <v>0</v>
      </c>
      <c r="BD8" s="64">
        <f ca="1">IF(Table1[[#This Row],[Region]]="North",Table1[[#This Row],[Income]],0)</f>
        <v>42295</v>
      </c>
      <c r="BE8" s="47">
        <f ca="1">IF(Table1[[#This Row],[Occupation]]="Teaching",Table1[[#This Row],[Income]],0)</f>
        <v>0</v>
      </c>
      <c r="BF8" s="48">
        <f ca="1">IF(Table1[[#This Row],[Occupation]]="General Work",Table1[[#This Row],[Income]],0)</f>
        <v>42295</v>
      </c>
      <c r="BG8" s="48">
        <f ca="1">IF(Table1[[#This Row],[Occupation]]="Construction",Table1[[#This Row],[Income]],0)</f>
        <v>0</v>
      </c>
      <c r="BH8" s="48">
        <f ca="1">IF(Table1[[#This Row],[Occupation]]="IT",Table1[[#This Row],[Income]],0)</f>
        <v>0</v>
      </c>
      <c r="BI8" s="48">
        <f ca="1">IF(Table1[[#This Row],[Occupation]]="Health",Table1[[#This Row],[Income]],0)</f>
        <v>0</v>
      </c>
      <c r="BJ8" s="64">
        <f ca="1">IF(Table1[[#This Row],[Occupation]]="Agriculture",Table1[[#This Row],[Income]],0)</f>
        <v>0</v>
      </c>
      <c r="BK8" s="45">
        <f ca="1">IF(Table1[[#This Row],[Debts of the Person]]&gt;Table1[[#This Row],[Income]],1,0)</f>
        <v>1</v>
      </c>
      <c r="BL8" s="46"/>
      <c r="BM8" s="45">
        <f ca="1">IF(Table1[[#This Row],[Net worth of Person ('#)]]&gt;$BN$2,Table1[[#This Row],[Age]],0)</f>
        <v>0</v>
      </c>
      <c r="BN8" s="50"/>
      <c r="BO8" s="46"/>
      <c r="BP8" s="46"/>
      <c r="BQ8" s="46"/>
      <c r="BS8" s="44">
        <v>6</v>
      </c>
      <c r="BT8" s="44" t="s">
        <v>8</v>
      </c>
      <c r="BV8" s="44">
        <v>6</v>
      </c>
      <c r="BW8" s="44" t="s">
        <v>15</v>
      </c>
    </row>
    <row r="9" spans="1:75" x14ac:dyDescent="0.3">
      <c r="A9" s="12">
        <v>7</v>
      </c>
      <c r="B9" s="13">
        <f t="shared" ca="1" si="1"/>
        <v>1</v>
      </c>
      <c r="C9" s="13" t="str">
        <f t="shared" ca="1" si="2"/>
        <v>Male</v>
      </c>
      <c r="D9" s="13">
        <f t="shared" ca="1" si="3"/>
        <v>38</v>
      </c>
      <c r="E9" s="13">
        <f t="shared" ca="1" si="4"/>
        <v>1</v>
      </c>
      <c r="F9" s="13" t="str">
        <f t="shared" ca="1" si="5"/>
        <v>Health</v>
      </c>
      <c r="G9" s="13">
        <f t="shared" ca="1" si="6"/>
        <v>1</v>
      </c>
      <c r="H9" s="13" t="str">
        <f t="shared" ca="1" si="7"/>
        <v>No Formal</v>
      </c>
      <c r="I9" s="13">
        <f t="shared" ca="1" si="8"/>
        <v>0</v>
      </c>
      <c r="J9" s="13">
        <f t="shared" ca="1" si="9"/>
        <v>3</v>
      </c>
      <c r="K9" s="14">
        <f t="shared" ca="1" si="10"/>
        <v>44129</v>
      </c>
      <c r="L9" s="13">
        <f t="shared" ca="1" si="11"/>
        <v>27</v>
      </c>
      <c r="M9" s="13" t="str">
        <f t="shared" ca="1" si="12"/>
        <v>Osun</v>
      </c>
      <c r="N9" s="13" t="str">
        <f t="shared" ca="1" si="13"/>
        <v>West</v>
      </c>
      <c r="O9" s="14">
        <f t="shared" ca="1" si="14"/>
        <v>220645</v>
      </c>
      <c r="P9" s="14">
        <f t="shared" ca="1" si="15"/>
        <v>26262.103546899292</v>
      </c>
      <c r="Q9" s="14">
        <f t="shared" ca="1" si="16"/>
        <v>68636.580876249238</v>
      </c>
      <c r="R9" s="14">
        <f t="shared" ca="1" si="17"/>
        <v>22706</v>
      </c>
      <c r="S9" s="14">
        <f t="shared" ca="1" si="18"/>
        <v>5169.0393484855649</v>
      </c>
      <c r="T9" s="14">
        <f t="shared" ca="1" si="19"/>
        <v>39746.957718701604</v>
      </c>
      <c r="U9" s="14">
        <f t="shared" ca="1" si="20"/>
        <v>329028.53859495086</v>
      </c>
      <c r="V9" s="14">
        <f t="shared" ca="1" si="21"/>
        <v>54137.142895384859</v>
      </c>
      <c r="W9" s="15">
        <f t="shared" ca="1" si="22"/>
        <v>274891.395699566</v>
      </c>
      <c r="Z9" s="45">
        <f t="shared" ca="1" si="23"/>
        <v>1</v>
      </c>
      <c r="AA9" s="46">
        <f t="shared" ca="1" si="24"/>
        <v>1</v>
      </c>
      <c r="AB9" s="49"/>
      <c r="AC9" s="50"/>
      <c r="AE9" s="45">
        <f ca="1">IF(Table1[[#This Row],[Occupation]]="Teaching", 1, 0)</f>
        <v>0</v>
      </c>
      <c r="AF9" s="46">
        <f ca="1">IF(Table1[[#This Row],[Occupation]]="General Work", 1, 0)</f>
        <v>0</v>
      </c>
      <c r="AG9" s="46">
        <f ca="1">IF(Table1[[#This Row],[Occupation]]="Construction", 1, 0)</f>
        <v>0</v>
      </c>
      <c r="AH9" s="46">
        <f ca="1">IF(Table1[[#This Row],[Occupation]]="IT", 1, 0)</f>
        <v>0</v>
      </c>
      <c r="AI9" s="46">
        <f ca="1">IF(Table1[[#This Row],[Occupation]]="Health", 1, 0)</f>
        <v>1</v>
      </c>
      <c r="AJ9" s="46">
        <f ca="1">IF(Table1[[#This Row],[Occupation]]="Agriculture", 1, 0)</f>
        <v>0</v>
      </c>
      <c r="AK9" s="49"/>
      <c r="AL9" s="46"/>
      <c r="AM9" s="46"/>
      <c r="AN9" s="46"/>
      <c r="AO9" s="46"/>
      <c r="AP9" s="50"/>
      <c r="AQ9" s="48"/>
      <c r="AR9" s="47">
        <f t="shared" ca="1" si="25"/>
        <v>8754.0345156330968</v>
      </c>
      <c r="AS9" s="48"/>
      <c r="AT9" s="45">
        <f ca="1">IF(Table1[[#This Row],[Debts of the Person]]&gt;$AU$2,1,0)</f>
        <v>1</v>
      </c>
      <c r="AU9" s="46"/>
      <c r="AV9" s="50"/>
      <c r="AW9" s="2">
        <f ca="1">Table1[[#This Row],[Mortgage Left]]/Table1[[#This Row],[Valued House]]</f>
        <v>0.11902424050805271</v>
      </c>
      <c r="AX9" s="46">
        <f t="shared" ca="1" si="26"/>
        <v>1</v>
      </c>
      <c r="AY9" s="46"/>
      <c r="AZ9" s="46"/>
      <c r="BA9" s="47">
        <f ca="1">IF(Table1[[#This Row],[Region]]="East",Table1[[#This Row],[Income]],0)</f>
        <v>0</v>
      </c>
      <c r="BB9" s="48">
        <f ca="1">IF(Table1[[#This Row],[Region]]="South",Table1[[#This Row],[Income]],0)</f>
        <v>0</v>
      </c>
      <c r="BC9" s="48">
        <f ca="1">IF(Table1[[#This Row],[Region]]="West",Table1[[#This Row],[Income]],0)</f>
        <v>44129</v>
      </c>
      <c r="BD9" s="64">
        <f ca="1">IF(Table1[[#This Row],[Region]]="North",Table1[[#This Row],[Income]],0)</f>
        <v>0</v>
      </c>
      <c r="BE9" s="47">
        <f ca="1">IF(Table1[[#This Row],[Occupation]]="Teaching",Table1[[#This Row],[Income]],0)</f>
        <v>0</v>
      </c>
      <c r="BF9" s="48">
        <f ca="1">IF(Table1[[#This Row],[Occupation]]="General Work",Table1[[#This Row],[Income]],0)</f>
        <v>0</v>
      </c>
      <c r="BG9" s="48">
        <f ca="1">IF(Table1[[#This Row],[Occupation]]="Construction",Table1[[#This Row],[Income]],0)</f>
        <v>0</v>
      </c>
      <c r="BH9" s="48">
        <f ca="1">IF(Table1[[#This Row],[Occupation]]="IT",Table1[[#This Row],[Income]],0)</f>
        <v>0</v>
      </c>
      <c r="BI9" s="48">
        <f ca="1">IF(Table1[[#This Row],[Occupation]]="Health",Table1[[#This Row],[Income]],0)</f>
        <v>44129</v>
      </c>
      <c r="BJ9" s="64">
        <f ca="1">IF(Table1[[#This Row],[Occupation]]="Agriculture",Table1[[#This Row],[Income]],0)</f>
        <v>0</v>
      </c>
      <c r="BK9" s="45">
        <f ca="1">IF(Table1[[#This Row],[Debts of the Person]]&gt;Table1[[#This Row],[Income]],1,0)</f>
        <v>1</v>
      </c>
      <c r="BL9" s="46"/>
      <c r="BM9" s="45">
        <f ca="1">IF(Table1[[#This Row],[Net worth of Person ('#)]]&gt;$BN$2,Table1[[#This Row],[Age]],0)</f>
        <v>38</v>
      </c>
      <c r="BN9" s="50"/>
      <c r="BO9" s="46"/>
      <c r="BP9" s="46"/>
      <c r="BQ9" s="46"/>
    </row>
    <row r="10" spans="1:75" x14ac:dyDescent="0.3">
      <c r="A10" s="12">
        <v>8</v>
      </c>
      <c r="B10" s="13">
        <f t="shared" ca="1" si="1"/>
        <v>1</v>
      </c>
      <c r="C10" s="13" t="str">
        <f t="shared" ca="1" si="2"/>
        <v>Male</v>
      </c>
      <c r="D10" s="13">
        <f t="shared" ca="1" si="3"/>
        <v>45</v>
      </c>
      <c r="E10" s="13">
        <f t="shared" ca="1" si="4"/>
        <v>5</v>
      </c>
      <c r="F10" s="13" t="str">
        <f t="shared" ca="1" si="5"/>
        <v>General Work</v>
      </c>
      <c r="G10" s="13">
        <f t="shared" ca="1" si="6"/>
        <v>2</v>
      </c>
      <c r="H10" s="13" t="str">
        <f t="shared" ca="1" si="7"/>
        <v>Primary</v>
      </c>
      <c r="I10" s="13">
        <f t="shared" ca="1" si="8"/>
        <v>2</v>
      </c>
      <c r="J10" s="13">
        <f t="shared" ca="1" si="9"/>
        <v>2</v>
      </c>
      <c r="K10" s="14">
        <f t="shared" ca="1" si="10"/>
        <v>99394</v>
      </c>
      <c r="L10" s="13">
        <f t="shared" ca="1" si="11"/>
        <v>11</v>
      </c>
      <c r="M10" s="13" t="str">
        <f t="shared" ca="1" si="12"/>
        <v>Edo</v>
      </c>
      <c r="N10" s="13" t="str">
        <f t="shared" ca="1" si="13"/>
        <v>South</v>
      </c>
      <c r="O10" s="14">
        <f t="shared" ca="1" si="14"/>
        <v>596364</v>
      </c>
      <c r="P10" s="14">
        <f t="shared" ca="1" si="15"/>
        <v>323376.86215708416</v>
      </c>
      <c r="Q10" s="14">
        <f t="shared" ca="1" si="16"/>
        <v>66839.731356883261</v>
      </c>
      <c r="R10" s="14">
        <f t="shared" ca="1" si="17"/>
        <v>11938</v>
      </c>
      <c r="S10" s="14">
        <f t="shared" ca="1" si="18"/>
        <v>7561.5487122699597</v>
      </c>
      <c r="T10" s="14">
        <f t="shared" ca="1" si="19"/>
        <v>17992.524750609613</v>
      </c>
      <c r="U10" s="14">
        <f t="shared" ca="1" si="20"/>
        <v>681196.25610749295</v>
      </c>
      <c r="V10" s="14">
        <f t="shared" ca="1" si="21"/>
        <v>342876.41086935415</v>
      </c>
      <c r="W10" s="15">
        <f t="shared" ca="1" si="22"/>
        <v>338319.84523813881</v>
      </c>
      <c r="Z10" s="45">
        <f t="shared" ca="1" si="23"/>
        <v>1</v>
      </c>
      <c r="AA10" s="46">
        <f t="shared" ca="1" si="24"/>
        <v>0</v>
      </c>
      <c r="AB10" s="49"/>
      <c r="AC10" s="50"/>
      <c r="AE10" s="45">
        <f ca="1">IF(Table1[[#This Row],[Occupation]]="Teaching", 1, 0)</f>
        <v>0</v>
      </c>
      <c r="AF10" s="46">
        <f ca="1">IF(Table1[[#This Row],[Occupation]]="General Work", 1, 0)</f>
        <v>1</v>
      </c>
      <c r="AG10" s="46">
        <f ca="1">IF(Table1[[#This Row],[Occupation]]="Construction", 1, 0)</f>
        <v>0</v>
      </c>
      <c r="AH10" s="46">
        <f ca="1">IF(Table1[[#This Row],[Occupation]]="IT", 1, 0)</f>
        <v>0</v>
      </c>
      <c r="AI10" s="46">
        <f ca="1">IF(Table1[[#This Row],[Occupation]]="Health", 1, 0)</f>
        <v>0</v>
      </c>
      <c r="AJ10" s="46">
        <f ca="1">IF(Table1[[#This Row],[Occupation]]="Agriculture", 1, 0)</f>
        <v>0</v>
      </c>
      <c r="AK10" s="49"/>
      <c r="AL10" s="46"/>
      <c r="AM10" s="46"/>
      <c r="AN10" s="46"/>
      <c r="AO10" s="46"/>
      <c r="AP10" s="50"/>
      <c r="AQ10" s="48"/>
      <c r="AR10" s="47">
        <f t="shared" ca="1" si="25"/>
        <v>161688.43107854208</v>
      </c>
      <c r="AS10" s="48"/>
      <c r="AT10" s="45">
        <f ca="1">IF(Table1[[#This Row],[Debts of the Person]]&gt;$AU$2,1,0)</f>
        <v>1</v>
      </c>
      <c r="AU10" s="46"/>
      <c r="AV10" s="50"/>
      <c r="AW10" s="2">
        <f ca="1">Table1[[#This Row],[Mortgage Left]]/Table1[[#This Row],[Valued House]]</f>
        <v>0.54224745651495421</v>
      </c>
      <c r="AX10" s="46">
        <f t="shared" ca="1" si="26"/>
        <v>0</v>
      </c>
      <c r="AY10" s="46"/>
      <c r="AZ10" s="46"/>
      <c r="BA10" s="47">
        <f ca="1">IF(Table1[[#This Row],[Region]]="East",Table1[[#This Row],[Income]],0)</f>
        <v>0</v>
      </c>
      <c r="BB10" s="48">
        <f ca="1">IF(Table1[[#This Row],[Region]]="South",Table1[[#This Row],[Income]],0)</f>
        <v>99394</v>
      </c>
      <c r="BC10" s="48">
        <f ca="1">IF(Table1[[#This Row],[Region]]="West",Table1[[#This Row],[Income]],0)</f>
        <v>0</v>
      </c>
      <c r="BD10" s="64">
        <f ca="1">IF(Table1[[#This Row],[Region]]="North",Table1[[#This Row],[Income]],0)</f>
        <v>0</v>
      </c>
      <c r="BE10" s="47">
        <f ca="1">IF(Table1[[#This Row],[Occupation]]="Teaching",Table1[[#This Row],[Income]],0)</f>
        <v>0</v>
      </c>
      <c r="BF10" s="48">
        <f ca="1">IF(Table1[[#This Row],[Occupation]]="General Work",Table1[[#This Row],[Income]],0)</f>
        <v>99394</v>
      </c>
      <c r="BG10" s="48">
        <f ca="1">IF(Table1[[#This Row],[Occupation]]="Construction",Table1[[#This Row],[Income]],0)</f>
        <v>0</v>
      </c>
      <c r="BH10" s="48">
        <f ca="1">IF(Table1[[#This Row],[Occupation]]="IT",Table1[[#This Row],[Income]],0)</f>
        <v>0</v>
      </c>
      <c r="BI10" s="48">
        <f ca="1">IF(Table1[[#This Row],[Occupation]]="Health",Table1[[#This Row],[Income]],0)</f>
        <v>0</v>
      </c>
      <c r="BJ10" s="64">
        <f ca="1">IF(Table1[[#This Row],[Occupation]]="Agriculture",Table1[[#This Row],[Income]],0)</f>
        <v>0</v>
      </c>
      <c r="BK10" s="45">
        <f ca="1">IF(Table1[[#This Row],[Debts of the Person]]&gt;Table1[[#This Row],[Income]],1,0)</f>
        <v>1</v>
      </c>
      <c r="BL10" s="46"/>
      <c r="BM10" s="45">
        <f ca="1">IF(Table1[[#This Row],[Net worth of Person ('#)]]&gt;$BN$2,Table1[[#This Row],[Age]],0)</f>
        <v>45</v>
      </c>
      <c r="BN10" s="50"/>
      <c r="BO10" s="46"/>
      <c r="BP10" s="46"/>
      <c r="BQ10" s="46"/>
    </row>
    <row r="11" spans="1:75" x14ac:dyDescent="0.3">
      <c r="A11" s="12">
        <v>9</v>
      </c>
      <c r="B11" s="13">
        <f t="shared" ca="1" si="1"/>
        <v>2</v>
      </c>
      <c r="C11" s="13" t="str">
        <f t="shared" ca="1" si="2"/>
        <v>Female</v>
      </c>
      <c r="D11" s="13">
        <f t="shared" ca="1" si="3"/>
        <v>33</v>
      </c>
      <c r="E11" s="13">
        <f t="shared" ca="1" si="4"/>
        <v>3</v>
      </c>
      <c r="F11" s="13" t="str">
        <f t="shared" ca="1" si="5"/>
        <v>Teaching</v>
      </c>
      <c r="G11" s="13">
        <f t="shared" ca="1" si="6"/>
        <v>4</v>
      </c>
      <c r="H11" s="13" t="str">
        <f t="shared" ca="1" si="7"/>
        <v>Tertiary</v>
      </c>
      <c r="I11" s="13">
        <f t="shared" ca="1" si="8"/>
        <v>1</v>
      </c>
      <c r="J11" s="13">
        <f t="shared" ca="1" si="9"/>
        <v>2</v>
      </c>
      <c r="K11" s="14">
        <f t="shared" ca="1" si="10"/>
        <v>82951</v>
      </c>
      <c r="L11" s="13">
        <f t="shared" ca="1" si="11"/>
        <v>5</v>
      </c>
      <c r="M11" s="13" t="str">
        <f t="shared" ca="1" si="12"/>
        <v>Bauchi</v>
      </c>
      <c r="N11" s="13" t="str">
        <f t="shared" ca="1" si="13"/>
        <v>North</v>
      </c>
      <c r="O11" s="14">
        <f t="shared" ca="1" si="14"/>
        <v>497706</v>
      </c>
      <c r="P11" s="14">
        <f t="shared" ca="1" si="15"/>
        <v>435203.37723474845</v>
      </c>
      <c r="Q11" s="14">
        <f t="shared" ca="1" si="16"/>
        <v>53877.162475431214</v>
      </c>
      <c r="R11" s="14">
        <f t="shared" ca="1" si="17"/>
        <v>37648</v>
      </c>
      <c r="S11" s="14">
        <f t="shared" ca="1" si="18"/>
        <v>149862.61491266286</v>
      </c>
      <c r="T11" s="14">
        <f t="shared" ca="1" si="19"/>
        <v>68403.245131172094</v>
      </c>
      <c r="U11" s="14">
        <f t="shared" ca="1" si="20"/>
        <v>619986.40760660334</v>
      </c>
      <c r="V11" s="14">
        <f t="shared" ca="1" si="21"/>
        <v>622713.99214741134</v>
      </c>
      <c r="W11" s="15">
        <f t="shared" ca="1" si="22"/>
        <v>-2727.5845408079913</v>
      </c>
      <c r="Z11" s="45">
        <f t="shared" ca="1" si="23"/>
        <v>0</v>
      </c>
      <c r="AA11" s="46">
        <f t="shared" ca="1" si="24"/>
        <v>0</v>
      </c>
      <c r="AB11" s="49"/>
      <c r="AC11" s="50"/>
      <c r="AE11" s="45">
        <f ca="1">IF(Table1[[#This Row],[Occupation]]="Teaching", 1, 0)</f>
        <v>1</v>
      </c>
      <c r="AF11" s="46">
        <f ca="1">IF(Table1[[#This Row],[Occupation]]="General Work", 1, 0)</f>
        <v>0</v>
      </c>
      <c r="AG11" s="46">
        <f ca="1">IF(Table1[[#This Row],[Occupation]]="Construction", 1, 0)</f>
        <v>0</v>
      </c>
      <c r="AH11" s="46">
        <f ca="1">IF(Table1[[#This Row],[Occupation]]="IT", 1, 0)</f>
        <v>0</v>
      </c>
      <c r="AI11" s="46">
        <f ca="1">IF(Table1[[#This Row],[Occupation]]="Health", 1, 0)</f>
        <v>0</v>
      </c>
      <c r="AJ11" s="46">
        <f ca="1">IF(Table1[[#This Row],[Occupation]]="Agriculture", 1, 0)</f>
        <v>0</v>
      </c>
      <c r="AK11" s="49"/>
      <c r="AL11" s="46"/>
      <c r="AM11" s="46"/>
      <c r="AN11" s="46"/>
      <c r="AO11" s="46"/>
      <c r="AP11" s="50"/>
      <c r="AQ11" s="48"/>
      <c r="AR11" s="47">
        <f t="shared" ca="1" si="25"/>
        <v>217601.68861737422</v>
      </c>
      <c r="AS11" s="48"/>
      <c r="AT11" s="45">
        <f ca="1">IF(Table1[[#This Row],[Debts of the Person]]&gt;$AU$2,1,0)</f>
        <v>1</v>
      </c>
      <c r="AU11" s="46"/>
      <c r="AV11" s="50"/>
      <c r="AW11" s="2">
        <f ca="1">Table1[[#This Row],[Mortgage Left]]/Table1[[#This Row],[Valued House]]</f>
        <v>0.87441858694640706</v>
      </c>
      <c r="AX11" s="46">
        <f t="shared" ca="1" si="26"/>
        <v>0</v>
      </c>
      <c r="AY11" s="46"/>
      <c r="AZ11" s="46"/>
      <c r="BA11" s="47">
        <f ca="1">IF(Table1[[#This Row],[Region]]="East",Table1[[#This Row],[Income]],0)</f>
        <v>0</v>
      </c>
      <c r="BB11" s="48">
        <f ca="1">IF(Table1[[#This Row],[Region]]="South",Table1[[#This Row],[Income]],0)</f>
        <v>0</v>
      </c>
      <c r="BC11" s="48">
        <f ca="1">IF(Table1[[#This Row],[Region]]="West",Table1[[#This Row],[Income]],0)</f>
        <v>0</v>
      </c>
      <c r="BD11" s="64">
        <f ca="1">IF(Table1[[#This Row],[Region]]="North",Table1[[#This Row],[Income]],0)</f>
        <v>82951</v>
      </c>
      <c r="BE11" s="47">
        <f ca="1">IF(Table1[[#This Row],[Occupation]]="Teaching",Table1[[#This Row],[Income]],0)</f>
        <v>82951</v>
      </c>
      <c r="BF11" s="48">
        <f ca="1">IF(Table1[[#This Row],[Occupation]]="General Work",Table1[[#This Row],[Income]],0)</f>
        <v>0</v>
      </c>
      <c r="BG11" s="48">
        <f ca="1">IF(Table1[[#This Row],[Occupation]]="Construction",Table1[[#This Row],[Income]],0)</f>
        <v>0</v>
      </c>
      <c r="BH11" s="48">
        <f ca="1">IF(Table1[[#This Row],[Occupation]]="IT",Table1[[#This Row],[Income]],0)</f>
        <v>0</v>
      </c>
      <c r="BI11" s="48">
        <f ca="1">IF(Table1[[#This Row],[Occupation]]="Health",Table1[[#This Row],[Income]],0)</f>
        <v>0</v>
      </c>
      <c r="BJ11" s="64">
        <f ca="1">IF(Table1[[#This Row],[Occupation]]="Agriculture",Table1[[#This Row],[Income]],0)</f>
        <v>0</v>
      </c>
      <c r="BK11" s="45">
        <f ca="1">IF(Table1[[#This Row],[Debts of the Person]]&gt;Table1[[#This Row],[Income]],1,0)</f>
        <v>1</v>
      </c>
      <c r="BL11" s="46"/>
      <c r="BM11" s="45">
        <f ca="1">IF(Table1[[#This Row],[Net worth of Person ('#)]]&gt;$BN$2,Table1[[#This Row],[Age]],0)</f>
        <v>0</v>
      </c>
      <c r="BN11" s="50"/>
      <c r="BO11" s="46"/>
      <c r="BP11" s="46"/>
      <c r="BQ11" s="46"/>
      <c r="BS11" s="86" t="s">
        <v>19</v>
      </c>
      <c r="BT11" s="86"/>
      <c r="BU11" s="53" t="s">
        <v>51</v>
      </c>
      <c r="BV11" s="54"/>
      <c r="BW11" s="54"/>
    </row>
    <row r="12" spans="1:75" x14ac:dyDescent="0.3">
      <c r="A12" s="12">
        <v>10</v>
      </c>
      <c r="B12" s="13">
        <f t="shared" ca="1" si="1"/>
        <v>2</v>
      </c>
      <c r="C12" s="13" t="str">
        <f t="shared" ca="1" si="2"/>
        <v>Female</v>
      </c>
      <c r="D12" s="13">
        <f t="shared" ca="1" si="3"/>
        <v>30</v>
      </c>
      <c r="E12" s="13">
        <f t="shared" ca="1" si="4"/>
        <v>3</v>
      </c>
      <c r="F12" s="13" t="str">
        <f t="shared" ca="1" si="5"/>
        <v>Teaching</v>
      </c>
      <c r="G12" s="13">
        <f t="shared" ca="1" si="6"/>
        <v>5</v>
      </c>
      <c r="H12" s="13" t="str">
        <f t="shared" ca="1" si="7"/>
        <v>Technical</v>
      </c>
      <c r="I12" s="13">
        <f t="shared" ca="1" si="8"/>
        <v>0</v>
      </c>
      <c r="J12" s="13">
        <f t="shared" ca="1" si="9"/>
        <v>0</v>
      </c>
      <c r="K12" s="14">
        <f t="shared" ca="1" si="10"/>
        <v>99256</v>
      </c>
      <c r="L12" s="13">
        <f t="shared" ca="1" si="11"/>
        <v>6</v>
      </c>
      <c r="M12" s="13" t="str">
        <f t="shared" ca="1" si="12"/>
        <v>Beyelsa</v>
      </c>
      <c r="N12" s="13" t="str">
        <f t="shared" ca="1" si="13"/>
        <v>South</v>
      </c>
      <c r="O12" s="14">
        <f t="shared" ca="1" si="14"/>
        <v>297768</v>
      </c>
      <c r="P12" s="14">
        <f t="shared" ca="1" si="15"/>
        <v>191705.55138882087</v>
      </c>
      <c r="Q12" s="14">
        <f t="shared" ca="1" si="16"/>
        <v>0</v>
      </c>
      <c r="R12" s="14">
        <f t="shared" ca="1" si="17"/>
        <v>0</v>
      </c>
      <c r="S12" s="14">
        <f t="shared" ca="1" si="18"/>
        <v>5343.4586392752681</v>
      </c>
      <c r="T12" s="14">
        <f t="shared" ca="1" si="19"/>
        <v>143866.26111304079</v>
      </c>
      <c r="U12" s="14">
        <f t="shared" ca="1" si="20"/>
        <v>441634.26111304079</v>
      </c>
      <c r="V12" s="14">
        <f t="shared" ca="1" si="21"/>
        <v>197049.01002809615</v>
      </c>
      <c r="W12" s="15">
        <f t="shared" ca="1" si="22"/>
        <v>244585.25108494464</v>
      </c>
      <c r="Z12" s="45">
        <f t="shared" ca="1" si="23"/>
        <v>0</v>
      </c>
      <c r="AA12" s="46">
        <f t="shared" ca="1" si="24"/>
        <v>1</v>
      </c>
      <c r="AB12" s="49"/>
      <c r="AC12" s="50"/>
      <c r="AE12" s="45">
        <f ca="1">IF(Table1[[#This Row],[Occupation]]="Teaching", 1, 0)</f>
        <v>1</v>
      </c>
      <c r="AF12" s="46">
        <f ca="1">IF(Table1[[#This Row],[Occupation]]="General Work", 1, 0)</f>
        <v>0</v>
      </c>
      <c r="AG12" s="46">
        <f ca="1">IF(Table1[[#This Row],[Occupation]]="Construction", 1, 0)</f>
        <v>0</v>
      </c>
      <c r="AH12" s="46">
        <f ca="1">IF(Table1[[#This Row],[Occupation]]="IT", 1, 0)</f>
        <v>0</v>
      </c>
      <c r="AI12" s="46">
        <f ca="1">IF(Table1[[#This Row],[Occupation]]="Health", 1, 0)</f>
        <v>0</v>
      </c>
      <c r="AJ12" s="46">
        <f ca="1">IF(Table1[[#This Row],[Occupation]]="Agriculture", 1, 0)</f>
        <v>0</v>
      </c>
      <c r="AK12" s="49"/>
      <c r="AL12" s="46"/>
      <c r="AM12" s="46"/>
      <c r="AN12" s="46"/>
      <c r="AO12" s="46"/>
      <c r="AP12" s="50"/>
      <c r="AQ12" s="48"/>
      <c r="AR12" s="47">
        <f t="shared" ca="1" si="25"/>
        <v>0</v>
      </c>
      <c r="AS12" s="48"/>
      <c r="AT12" s="45">
        <f ca="1">IF(Table1[[#This Row],[Debts of the Person]]&gt;$AU$2,1,0)</f>
        <v>1</v>
      </c>
      <c r="AU12" s="46"/>
      <c r="AV12" s="50"/>
      <c r="AW12" s="2">
        <f ca="1">Table1[[#This Row],[Mortgage Left]]/Table1[[#This Row],[Valued House]]</f>
        <v>0.64380843941867782</v>
      </c>
      <c r="AX12" s="46">
        <f t="shared" ca="1" si="26"/>
        <v>0</v>
      </c>
      <c r="AY12" s="46"/>
      <c r="AZ12" s="46"/>
      <c r="BA12" s="47">
        <f ca="1">IF(Table1[[#This Row],[Region]]="East",Table1[[#This Row],[Income]],0)</f>
        <v>0</v>
      </c>
      <c r="BB12" s="48">
        <f ca="1">IF(Table1[[#This Row],[Region]]="South",Table1[[#This Row],[Income]],0)</f>
        <v>99256</v>
      </c>
      <c r="BC12" s="48">
        <f ca="1">IF(Table1[[#This Row],[Region]]="West",Table1[[#This Row],[Income]],0)</f>
        <v>0</v>
      </c>
      <c r="BD12" s="64">
        <f ca="1">IF(Table1[[#This Row],[Region]]="North",Table1[[#This Row],[Income]],0)</f>
        <v>0</v>
      </c>
      <c r="BE12" s="47">
        <f ca="1">IF(Table1[[#This Row],[Occupation]]="Teaching",Table1[[#This Row],[Income]],0)</f>
        <v>99256</v>
      </c>
      <c r="BF12" s="48">
        <f ca="1">IF(Table1[[#This Row],[Occupation]]="General Work",Table1[[#This Row],[Income]],0)</f>
        <v>0</v>
      </c>
      <c r="BG12" s="48">
        <f ca="1">IF(Table1[[#This Row],[Occupation]]="Construction",Table1[[#This Row],[Income]],0)</f>
        <v>0</v>
      </c>
      <c r="BH12" s="48">
        <f ca="1">IF(Table1[[#This Row],[Occupation]]="IT",Table1[[#This Row],[Income]],0)</f>
        <v>0</v>
      </c>
      <c r="BI12" s="48">
        <f ca="1">IF(Table1[[#This Row],[Occupation]]="Health",Table1[[#This Row],[Income]],0)</f>
        <v>0</v>
      </c>
      <c r="BJ12" s="64">
        <f ca="1">IF(Table1[[#This Row],[Occupation]]="Agriculture",Table1[[#This Row],[Income]],0)</f>
        <v>0</v>
      </c>
      <c r="BK12" s="45">
        <f ca="1">IF(Table1[[#This Row],[Debts of the Person]]&gt;Table1[[#This Row],[Income]],1,0)</f>
        <v>1</v>
      </c>
      <c r="BL12" s="46"/>
      <c r="BM12" s="45">
        <f ca="1">IF(Table1[[#This Row],[Net worth of Person ('#)]]&gt;$BN$2,Table1[[#This Row],[Age]],0)</f>
        <v>30</v>
      </c>
      <c r="BN12" s="50"/>
      <c r="BO12" s="46"/>
      <c r="BP12" s="46"/>
      <c r="BQ12" s="46"/>
      <c r="BS12" s="44">
        <v>1</v>
      </c>
      <c r="BT12" s="44" t="s">
        <v>20</v>
      </c>
      <c r="BU12" s="44" t="s">
        <v>52</v>
      </c>
    </row>
    <row r="13" spans="1:75" x14ac:dyDescent="0.3">
      <c r="A13" s="12">
        <v>11</v>
      </c>
      <c r="B13" s="13">
        <f t="shared" ca="1" si="1"/>
        <v>1</v>
      </c>
      <c r="C13" s="13" t="str">
        <f t="shared" ca="1" si="2"/>
        <v>Male</v>
      </c>
      <c r="D13" s="13">
        <f t="shared" ca="1" si="3"/>
        <v>32</v>
      </c>
      <c r="E13" s="13">
        <f t="shared" ca="1" si="4"/>
        <v>4</v>
      </c>
      <c r="F13" s="13" t="str">
        <f t="shared" ca="1" si="5"/>
        <v>IT</v>
      </c>
      <c r="G13" s="13">
        <f t="shared" ca="1" si="6"/>
        <v>5</v>
      </c>
      <c r="H13" s="13" t="str">
        <f t="shared" ca="1" si="7"/>
        <v>Technical</v>
      </c>
      <c r="I13" s="13">
        <f t="shared" ca="1" si="8"/>
        <v>2</v>
      </c>
      <c r="J13" s="13">
        <f t="shared" ca="1" si="9"/>
        <v>0</v>
      </c>
      <c r="K13" s="14">
        <f t="shared" ca="1" si="10"/>
        <v>38909</v>
      </c>
      <c r="L13" s="13">
        <f t="shared" ca="1" si="11"/>
        <v>26</v>
      </c>
      <c r="M13" s="13" t="str">
        <f t="shared" ca="1" si="12"/>
        <v>Ondo</v>
      </c>
      <c r="N13" s="13" t="str">
        <f t="shared" ca="1" si="13"/>
        <v>West</v>
      </c>
      <c r="O13" s="14">
        <f t="shared" ca="1" si="14"/>
        <v>116727</v>
      </c>
      <c r="P13" s="14">
        <f t="shared" ca="1" si="15"/>
        <v>33969.950309056054</v>
      </c>
      <c r="Q13" s="14">
        <f t="shared" ca="1" si="16"/>
        <v>0</v>
      </c>
      <c r="R13" s="14">
        <f t="shared" ca="1" si="17"/>
        <v>0</v>
      </c>
      <c r="S13" s="14">
        <f t="shared" ca="1" si="18"/>
        <v>38990.027940178981</v>
      </c>
      <c r="T13" s="14">
        <f t="shared" ca="1" si="19"/>
        <v>43479.639021815718</v>
      </c>
      <c r="U13" s="14">
        <f t="shared" ca="1" si="20"/>
        <v>160206.63902181573</v>
      </c>
      <c r="V13" s="14">
        <f t="shared" ca="1" si="21"/>
        <v>72959.978249235035</v>
      </c>
      <c r="W13" s="15">
        <f t="shared" ca="1" si="22"/>
        <v>87246.660772580697</v>
      </c>
      <c r="Z13" s="45">
        <f t="shared" ca="1" si="23"/>
        <v>1</v>
      </c>
      <c r="AA13" s="46">
        <f t="shared" ca="1" si="24"/>
        <v>1</v>
      </c>
      <c r="AB13" s="49"/>
      <c r="AC13" s="50"/>
      <c r="AE13" s="45">
        <f ca="1">IF(Table1[[#This Row],[Occupation]]="Teaching", 1, 0)</f>
        <v>0</v>
      </c>
      <c r="AF13" s="46">
        <f ca="1">IF(Table1[[#This Row],[Occupation]]="General Work", 1, 0)</f>
        <v>0</v>
      </c>
      <c r="AG13" s="46">
        <f ca="1">IF(Table1[[#This Row],[Occupation]]="Construction", 1, 0)</f>
        <v>0</v>
      </c>
      <c r="AH13" s="46">
        <f ca="1">IF(Table1[[#This Row],[Occupation]]="IT", 1, 0)</f>
        <v>1</v>
      </c>
      <c r="AI13" s="46">
        <f ca="1">IF(Table1[[#This Row],[Occupation]]="Health", 1, 0)</f>
        <v>0</v>
      </c>
      <c r="AJ13" s="46">
        <f ca="1">IF(Table1[[#This Row],[Occupation]]="Agriculture", 1, 0)</f>
        <v>0</v>
      </c>
      <c r="AK13" s="49"/>
      <c r="AL13" s="46"/>
      <c r="AM13" s="46"/>
      <c r="AN13" s="46"/>
      <c r="AO13" s="46"/>
      <c r="AP13" s="50"/>
      <c r="AQ13" s="48"/>
      <c r="AR13" s="47">
        <f t="shared" ca="1" si="25"/>
        <v>0</v>
      </c>
      <c r="AS13" s="48"/>
      <c r="AT13" s="45">
        <f ca="1">IF(Table1[[#This Row],[Debts of the Person]]&gt;$AU$2,1,0)</f>
        <v>1</v>
      </c>
      <c r="AU13" s="46"/>
      <c r="AV13" s="50"/>
      <c r="AW13" s="2">
        <f ca="1">Table1[[#This Row],[Mortgage Left]]/Table1[[#This Row],[Valued House]]</f>
        <v>0.29102050347439801</v>
      </c>
      <c r="AX13" s="46">
        <f t="shared" ca="1" si="26"/>
        <v>1</v>
      </c>
      <c r="AY13" s="46"/>
      <c r="AZ13" s="46"/>
      <c r="BA13" s="47">
        <f ca="1">IF(Table1[[#This Row],[Region]]="East",Table1[[#This Row],[Income]],0)</f>
        <v>0</v>
      </c>
      <c r="BB13" s="48">
        <f ca="1">IF(Table1[[#This Row],[Region]]="South",Table1[[#This Row],[Income]],0)</f>
        <v>0</v>
      </c>
      <c r="BC13" s="48">
        <f ca="1">IF(Table1[[#This Row],[Region]]="West",Table1[[#This Row],[Income]],0)</f>
        <v>38909</v>
      </c>
      <c r="BD13" s="64">
        <f ca="1">IF(Table1[[#This Row],[Region]]="North",Table1[[#This Row],[Income]],0)</f>
        <v>0</v>
      </c>
      <c r="BE13" s="47">
        <f ca="1">IF(Table1[[#This Row],[Occupation]]="Teaching",Table1[[#This Row],[Income]],0)</f>
        <v>0</v>
      </c>
      <c r="BF13" s="48">
        <f ca="1">IF(Table1[[#This Row],[Occupation]]="General Work",Table1[[#This Row],[Income]],0)</f>
        <v>0</v>
      </c>
      <c r="BG13" s="48">
        <f ca="1">IF(Table1[[#This Row],[Occupation]]="Construction",Table1[[#This Row],[Income]],0)</f>
        <v>0</v>
      </c>
      <c r="BH13" s="48">
        <f ca="1">IF(Table1[[#This Row],[Occupation]]="IT",Table1[[#This Row],[Income]],0)</f>
        <v>38909</v>
      </c>
      <c r="BI13" s="48">
        <f ca="1">IF(Table1[[#This Row],[Occupation]]="Health",Table1[[#This Row],[Income]],0)</f>
        <v>0</v>
      </c>
      <c r="BJ13" s="64">
        <f ca="1">IF(Table1[[#This Row],[Occupation]]="Agriculture",Table1[[#This Row],[Income]],0)</f>
        <v>0</v>
      </c>
      <c r="BK13" s="45">
        <f ca="1">IF(Table1[[#This Row],[Debts of the Person]]&gt;Table1[[#This Row],[Income]],1,0)</f>
        <v>1</v>
      </c>
      <c r="BL13" s="46"/>
      <c r="BM13" s="45">
        <f ca="1">IF(Table1[[#This Row],[Net worth of Person ('#)]]&gt;$BN$2,Table1[[#This Row],[Age]],0)</f>
        <v>0</v>
      </c>
      <c r="BN13" s="50"/>
      <c r="BO13" s="46"/>
      <c r="BP13" s="46"/>
      <c r="BQ13" s="46"/>
      <c r="BS13" s="44">
        <v>2</v>
      </c>
      <c r="BT13" s="44" t="s">
        <v>21</v>
      </c>
      <c r="BU13" s="44" t="s">
        <v>53</v>
      </c>
    </row>
    <row r="14" spans="1:75" x14ac:dyDescent="0.3">
      <c r="A14" s="12">
        <v>12</v>
      </c>
      <c r="B14" s="13">
        <f t="shared" ca="1" si="1"/>
        <v>2</v>
      </c>
      <c r="C14" s="13" t="str">
        <f t="shared" ca="1" si="2"/>
        <v>Female</v>
      </c>
      <c r="D14" s="13">
        <f t="shared" ca="1" si="3"/>
        <v>28</v>
      </c>
      <c r="E14" s="13">
        <f t="shared" ca="1" si="4"/>
        <v>3</v>
      </c>
      <c r="F14" s="13" t="str">
        <f t="shared" ca="1" si="5"/>
        <v>Teaching</v>
      </c>
      <c r="G14" s="13">
        <f t="shared" ca="1" si="6"/>
        <v>2</v>
      </c>
      <c r="H14" s="13" t="str">
        <f t="shared" ca="1" si="7"/>
        <v>Primary</v>
      </c>
      <c r="I14" s="13">
        <f t="shared" ca="1" si="8"/>
        <v>1</v>
      </c>
      <c r="J14" s="13">
        <f t="shared" ca="1" si="9"/>
        <v>0</v>
      </c>
      <c r="K14" s="14">
        <f t="shared" ca="1" si="10"/>
        <v>52807</v>
      </c>
      <c r="L14" s="13">
        <f t="shared" ca="1" si="11"/>
        <v>3</v>
      </c>
      <c r="M14" s="13" t="str">
        <f t="shared" ca="1" si="12"/>
        <v>Adamawa</v>
      </c>
      <c r="N14" s="13" t="str">
        <f t="shared" ca="1" si="13"/>
        <v>North</v>
      </c>
      <c r="O14" s="14">
        <f t="shared" ca="1" si="14"/>
        <v>264035</v>
      </c>
      <c r="P14" s="14">
        <f t="shared" ca="1" si="15"/>
        <v>115617.70356928479</v>
      </c>
      <c r="Q14" s="14">
        <f t="shared" ca="1" si="16"/>
        <v>0</v>
      </c>
      <c r="R14" s="14">
        <f t="shared" ca="1" si="17"/>
        <v>0</v>
      </c>
      <c r="S14" s="14">
        <f t="shared" ca="1" si="18"/>
        <v>18771.942462116425</v>
      </c>
      <c r="T14" s="14">
        <f t="shared" ca="1" si="19"/>
        <v>24547.122385692954</v>
      </c>
      <c r="U14" s="14">
        <f t="shared" ca="1" si="20"/>
        <v>288582.12238569296</v>
      </c>
      <c r="V14" s="14">
        <f t="shared" ca="1" si="21"/>
        <v>134389.64603140121</v>
      </c>
      <c r="W14" s="15">
        <f t="shared" ca="1" si="22"/>
        <v>154192.47635429175</v>
      </c>
      <c r="Z14" s="45">
        <f t="shared" ca="1" si="23"/>
        <v>0</v>
      </c>
      <c r="AA14" s="46">
        <f t="shared" ca="1" si="24"/>
        <v>0</v>
      </c>
      <c r="AB14" s="49"/>
      <c r="AC14" s="50"/>
      <c r="AE14" s="45">
        <f ca="1">IF(Table1[[#This Row],[Occupation]]="Teaching", 1, 0)</f>
        <v>1</v>
      </c>
      <c r="AF14" s="46">
        <f ca="1">IF(Table1[[#This Row],[Occupation]]="General Work", 1, 0)</f>
        <v>0</v>
      </c>
      <c r="AG14" s="46">
        <f ca="1">IF(Table1[[#This Row],[Occupation]]="Construction", 1, 0)</f>
        <v>0</v>
      </c>
      <c r="AH14" s="46">
        <f ca="1">IF(Table1[[#This Row],[Occupation]]="IT", 1, 0)</f>
        <v>0</v>
      </c>
      <c r="AI14" s="46">
        <f ca="1">IF(Table1[[#This Row],[Occupation]]="Health", 1, 0)</f>
        <v>0</v>
      </c>
      <c r="AJ14" s="46">
        <f ca="1">IF(Table1[[#This Row],[Occupation]]="Agriculture", 1, 0)</f>
        <v>0</v>
      </c>
      <c r="AK14" s="49"/>
      <c r="AL14" s="46"/>
      <c r="AM14" s="46"/>
      <c r="AN14" s="46"/>
      <c r="AO14" s="46"/>
      <c r="AP14" s="50"/>
      <c r="AQ14" s="48"/>
      <c r="AR14" s="47">
        <f t="shared" ca="1" si="25"/>
        <v>0</v>
      </c>
      <c r="AS14" s="48"/>
      <c r="AT14" s="45">
        <f ca="1">IF(Table1[[#This Row],[Debts of the Person]]&gt;$AU$2,1,0)</f>
        <v>1</v>
      </c>
      <c r="AU14" s="46"/>
      <c r="AV14" s="50"/>
      <c r="AW14" s="2">
        <f ca="1">Table1[[#This Row],[Mortgage Left]]/Table1[[#This Row],[Valued House]]</f>
        <v>0.43788779354738872</v>
      </c>
      <c r="AX14" s="46">
        <f t="shared" ca="1" si="26"/>
        <v>0</v>
      </c>
      <c r="AY14" s="46"/>
      <c r="AZ14" s="46"/>
      <c r="BA14" s="47">
        <f ca="1">IF(Table1[[#This Row],[Region]]="East",Table1[[#This Row],[Income]],0)</f>
        <v>0</v>
      </c>
      <c r="BB14" s="48">
        <f ca="1">IF(Table1[[#This Row],[Region]]="South",Table1[[#This Row],[Income]],0)</f>
        <v>0</v>
      </c>
      <c r="BC14" s="48">
        <f ca="1">IF(Table1[[#This Row],[Region]]="West",Table1[[#This Row],[Income]],0)</f>
        <v>0</v>
      </c>
      <c r="BD14" s="64">
        <f ca="1">IF(Table1[[#This Row],[Region]]="North",Table1[[#This Row],[Income]],0)</f>
        <v>52807</v>
      </c>
      <c r="BE14" s="47">
        <f ca="1">IF(Table1[[#This Row],[Occupation]]="Teaching",Table1[[#This Row],[Income]],0)</f>
        <v>52807</v>
      </c>
      <c r="BF14" s="48">
        <f ca="1">IF(Table1[[#This Row],[Occupation]]="General Work",Table1[[#This Row],[Income]],0)</f>
        <v>0</v>
      </c>
      <c r="BG14" s="48">
        <f ca="1">IF(Table1[[#This Row],[Occupation]]="Construction",Table1[[#This Row],[Income]],0)</f>
        <v>0</v>
      </c>
      <c r="BH14" s="48">
        <f ca="1">IF(Table1[[#This Row],[Occupation]]="IT",Table1[[#This Row],[Income]],0)</f>
        <v>0</v>
      </c>
      <c r="BI14" s="48">
        <f ca="1">IF(Table1[[#This Row],[Occupation]]="Health",Table1[[#This Row],[Income]],0)</f>
        <v>0</v>
      </c>
      <c r="BJ14" s="64">
        <f ca="1">IF(Table1[[#This Row],[Occupation]]="Agriculture",Table1[[#This Row],[Income]],0)</f>
        <v>0</v>
      </c>
      <c r="BK14" s="45">
        <f ca="1">IF(Table1[[#This Row],[Debts of the Person]]&gt;Table1[[#This Row],[Income]],1,0)</f>
        <v>1</v>
      </c>
      <c r="BL14" s="46"/>
      <c r="BM14" s="45">
        <f ca="1">IF(Table1[[#This Row],[Net worth of Person ('#)]]&gt;$BN$2,Table1[[#This Row],[Age]],0)</f>
        <v>28</v>
      </c>
      <c r="BN14" s="50"/>
      <c r="BO14" s="46"/>
      <c r="BP14" s="46"/>
      <c r="BQ14" s="46"/>
      <c r="BS14" s="44">
        <v>3</v>
      </c>
      <c r="BT14" s="44" t="s">
        <v>22</v>
      </c>
      <c r="BU14" s="44" t="s">
        <v>53</v>
      </c>
    </row>
    <row r="15" spans="1:75" x14ac:dyDescent="0.3">
      <c r="A15" s="12">
        <v>13</v>
      </c>
      <c r="B15" s="13">
        <f t="shared" ca="1" si="1"/>
        <v>2</v>
      </c>
      <c r="C15" s="13" t="str">
        <f t="shared" ca="1" si="2"/>
        <v>Female</v>
      </c>
      <c r="D15" s="13">
        <f t="shared" ca="1" si="3"/>
        <v>43</v>
      </c>
      <c r="E15" s="13">
        <f t="shared" ca="1" si="4"/>
        <v>3</v>
      </c>
      <c r="F15" s="13" t="str">
        <f t="shared" ca="1" si="5"/>
        <v>Teaching</v>
      </c>
      <c r="G15" s="13">
        <f t="shared" ca="1" si="6"/>
        <v>5</v>
      </c>
      <c r="H15" s="13" t="str">
        <f t="shared" ca="1" si="7"/>
        <v>Technical</v>
      </c>
      <c r="I15" s="13">
        <f t="shared" ca="1" si="8"/>
        <v>2</v>
      </c>
      <c r="J15" s="13">
        <f t="shared" ca="1" si="9"/>
        <v>3</v>
      </c>
      <c r="K15" s="14">
        <f t="shared" ca="1" si="10"/>
        <v>69928</v>
      </c>
      <c r="L15" s="13">
        <f t="shared" ca="1" si="11"/>
        <v>17</v>
      </c>
      <c r="M15" s="13" t="str">
        <f t="shared" ca="1" si="12"/>
        <v>Kano</v>
      </c>
      <c r="N15" s="13" t="str">
        <f t="shared" ref="N15:N78" ca="1" si="27">VLOOKUP(L15, $BS$12:$BU$44, 3)</f>
        <v>North</v>
      </c>
      <c r="O15" s="14">
        <f t="shared" ref="O15:O78" ca="1" si="28">K15*RANDBETWEEN(3, 6)</f>
        <v>419568</v>
      </c>
      <c r="P15" s="14">
        <f t="shared" ca="1" si="15"/>
        <v>373939.64445734245</v>
      </c>
      <c r="Q15" s="14">
        <f t="shared" ref="Q15:Q78" ca="1" si="29">J15*RAND()*K15</f>
        <v>44576.768399811335</v>
      </c>
      <c r="R15" s="14">
        <f t="shared" ca="1" si="17"/>
        <v>2819</v>
      </c>
      <c r="S15" s="14">
        <f t="shared" ref="S15:S78" ca="1" si="30">RAND()*K15*2</f>
        <v>11448.062000899436</v>
      </c>
      <c r="T15" s="14">
        <f t="shared" ref="T15:T78" ca="1" si="31">RAND()*K15*1.5</f>
        <v>32217.781950018863</v>
      </c>
      <c r="U15" s="14">
        <f t="shared" ref="U15:U78" ca="1" si="32">O15+Q15+T15</f>
        <v>496362.55034983018</v>
      </c>
      <c r="V15" s="14">
        <f t="shared" ref="V15:V78" ca="1" si="33">P15+R15+S15</f>
        <v>388206.70645824191</v>
      </c>
      <c r="W15" s="15">
        <f t="shared" ref="W15:W78" ca="1" si="34">U15-V15</f>
        <v>108155.84389158827</v>
      </c>
      <c r="Z15" s="45">
        <f t="shared" ca="1" si="23"/>
        <v>0</v>
      </c>
      <c r="AA15" s="46">
        <f t="shared" ca="1" si="24"/>
        <v>1</v>
      </c>
      <c r="AB15" s="49"/>
      <c r="AC15" s="50"/>
      <c r="AE15" s="45">
        <f ca="1">IF(Table1[[#This Row],[Occupation]]="Teaching", 1, 0)</f>
        <v>1</v>
      </c>
      <c r="AF15" s="46">
        <f ca="1">IF(Table1[[#This Row],[Occupation]]="General Work", 1, 0)</f>
        <v>0</v>
      </c>
      <c r="AG15" s="46">
        <f ca="1">IF(Table1[[#This Row],[Occupation]]="Construction", 1, 0)</f>
        <v>0</v>
      </c>
      <c r="AH15" s="46">
        <f ca="1">IF(Table1[[#This Row],[Occupation]]="IT", 1, 0)</f>
        <v>0</v>
      </c>
      <c r="AI15" s="46">
        <f ca="1">IF(Table1[[#This Row],[Occupation]]="Health", 1, 0)</f>
        <v>0</v>
      </c>
      <c r="AJ15" s="46">
        <f ca="1">IF(Table1[[#This Row],[Occupation]]="Agriculture", 1, 0)</f>
        <v>0</v>
      </c>
      <c r="AK15" s="49"/>
      <c r="AL15" s="46"/>
      <c r="AM15" s="46"/>
      <c r="AN15" s="46"/>
      <c r="AO15" s="46"/>
      <c r="AP15" s="50"/>
      <c r="AQ15" s="48"/>
      <c r="AR15" s="47">
        <f t="shared" ca="1" si="25"/>
        <v>124646.54815244749</v>
      </c>
      <c r="AS15" s="48"/>
      <c r="AT15" s="45">
        <f ca="1">IF(Table1[[#This Row],[Debts of the Person]]&gt;$AU$2,1,0)</f>
        <v>1</v>
      </c>
      <c r="AU15" s="46"/>
      <c r="AV15" s="50"/>
      <c r="AW15" s="2">
        <f ca="1">Table1[[#This Row],[Mortgage Left]]/Table1[[#This Row],[Valued House]]</f>
        <v>0.89124920026632737</v>
      </c>
      <c r="AX15" s="46">
        <f t="shared" ca="1" si="26"/>
        <v>0</v>
      </c>
      <c r="AY15" s="46"/>
      <c r="AZ15" s="46"/>
      <c r="BA15" s="47">
        <f ca="1">IF(Table1[[#This Row],[Region]]="East",Table1[[#This Row],[Income]],0)</f>
        <v>0</v>
      </c>
      <c r="BB15" s="48">
        <f ca="1">IF(Table1[[#This Row],[Region]]="South",Table1[[#This Row],[Income]],0)</f>
        <v>0</v>
      </c>
      <c r="BC15" s="48">
        <f ca="1">IF(Table1[[#This Row],[Region]]="West",Table1[[#This Row],[Income]],0)</f>
        <v>0</v>
      </c>
      <c r="BD15" s="64">
        <f ca="1">IF(Table1[[#This Row],[Region]]="North",Table1[[#This Row],[Income]],0)</f>
        <v>69928</v>
      </c>
      <c r="BE15" s="47">
        <f ca="1">IF(Table1[[#This Row],[Occupation]]="Teaching",Table1[[#This Row],[Income]],0)</f>
        <v>69928</v>
      </c>
      <c r="BF15" s="48">
        <f ca="1">IF(Table1[[#This Row],[Occupation]]="General Work",Table1[[#This Row],[Income]],0)</f>
        <v>0</v>
      </c>
      <c r="BG15" s="48">
        <f ca="1">IF(Table1[[#This Row],[Occupation]]="Construction",Table1[[#This Row],[Income]],0)</f>
        <v>0</v>
      </c>
      <c r="BH15" s="48">
        <f ca="1">IF(Table1[[#This Row],[Occupation]]="IT",Table1[[#This Row],[Income]],0)</f>
        <v>0</v>
      </c>
      <c r="BI15" s="48">
        <f ca="1">IF(Table1[[#This Row],[Occupation]]="Health",Table1[[#This Row],[Income]],0)</f>
        <v>0</v>
      </c>
      <c r="BJ15" s="64">
        <f ca="1">IF(Table1[[#This Row],[Occupation]]="Agriculture",Table1[[#This Row],[Income]],0)</f>
        <v>0</v>
      </c>
      <c r="BK15" s="45">
        <f ca="1">IF(Table1[[#This Row],[Debts of the Person]]&gt;Table1[[#This Row],[Income]],1,0)</f>
        <v>1</v>
      </c>
      <c r="BL15" s="46"/>
      <c r="BM15" s="45">
        <f ca="1">IF(Table1[[#This Row],[Net worth of Person ('#)]]&gt;$BN$2,Table1[[#This Row],[Age]],0)</f>
        <v>43</v>
      </c>
      <c r="BN15" s="50"/>
      <c r="BO15" s="46"/>
      <c r="BP15" s="46"/>
      <c r="BQ15" s="46"/>
      <c r="BS15" s="44">
        <v>4</v>
      </c>
      <c r="BT15" s="44" t="s">
        <v>57</v>
      </c>
      <c r="BU15" s="44" t="s">
        <v>54</v>
      </c>
    </row>
    <row r="16" spans="1:75" x14ac:dyDescent="0.3">
      <c r="A16" s="12">
        <v>14</v>
      </c>
      <c r="B16" s="13">
        <f t="shared" ca="1" si="1"/>
        <v>2</v>
      </c>
      <c r="C16" s="13" t="str">
        <f t="shared" ca="1" si="2"/>
        <v>Female</v>
      </c>
      <c r="D16" s="13">
        <f t="shared" ca="1" si="3"/>
        <v>45</v>
      </c>
      <c r="E16" s="13">
        <f t="shared" ca="1" si="4"/>
        <v>4</v>
      </c>
      <c r="F16" s="13" t="str">
        <f t="shared" ca="1" si="5"/>
        <v>IT</v>
      </c>
      <c r="G16" s="13">
        <f t="shared" ca="1" si="6"/>
        <v>6</v>
      </c>
      <c r="H16" s="13" t="str">
        <f t="shared" ca="1" si="7"/>
        <v>Others</v>
      </c>
      <c r="I16" s="13">
        <f t="shared" ca="1" si="8"/>
        <v>4</v>
      </c>
      <c r="J16" s="13">
        <f t="shared" ca="1" si="9"/>
        <v>0</v>
      </c>
      <c r="K16" s="14">
        <f t="shared" ca="1" si="10"/>
        <v>26856</v>
      </c>
      <c r="L16" s="13">
        <f t="shared" ca="1" si="11"/>
        <v>10</v>
      </c>
      <c r="M16" s="13" t="str">
        <f t="shared" ca="1" si="12"/>
        <v>Ebonyi</v>
      </c>
      <c r="N16" s="13" t="str">
        <f t="shared" ca="1" si="27"/>
        <v>East</v>
      </c>
      <c r="O16" s="14">
        <f t="shared" ca="1" si="28"/>
        <v>161136</v>
      </c>
      <c r="P16" s="14">
        <f t="shared" ca="1" si="15"/>
        <v>71426.344555482283</v>
      </c>
      <c r="Q16" s="14">
        <f t="shared" ca="1" si="29"/>
        <v>0</v>
      </c>
      <c r="R16" s="14">
        <f t="shared" ca="1" si="17"/>
        <v>0</v>
      </c>
      <c r="S16" s="14">
        <f t="shared" ca="1" si="30"/>
        <v>18786.734799717884</v>
      </c>
      <c r="T16" s="14">
        <f t="shared" ca="1" si="31"/>
        <v>11170.626649291185</v>
      </c>
      <c r="U16" s="14">
        <f t="shared" ca="1" si="32"/>
        <v>172306.6266492912</v>
      </c>
      <c r="V16" s="14">
        <f t="shared" ca="1" si="33"/>
        <v>90213.079355200171</v>
      </c>
      <c r="W16" s="15">
        <f t="shared" ca="1" si="34"/>
        <v>82093.547294091026</v>
      </c>
      <c r="Z16" s="45">
        <f t="shared" ca="1" si="23"/>
        <v>0</v>
      </c>
      <c r="AA16" s="46">
        <f t="shared" ca="1" si="24"/>
        <v>1</v>
      </c>
      <c r="AB16" s="49"/>
      <c r="AC16" s="50"/>
      <c r="AE16" s="45">
        <f ca="1">IF(Table1[[#This Row],[Occupation]]="Teaching", 1, 0)</f>
        <v>0</v>
      </c>
      <c r="AF16" s="46">
        <f ca="1">IF(Table1[[#This Row],[Occupation]]="General Work", 1, 0)</f>
        <v>0</v>
      </c>
      <c r="AG16" s="46">
        <f ca="1">IF(Table1[[#This Row],[Occupation]]="Construction", 1, 0)</f>
        <v>0</v>
      </c>
      <c r="AH16" s="46">
        <f ca="1">IF(Table1[[#This Row],[Occupation]]="IT", 1, 0)</f>
        <v>1</v>
      </c>
      <c r="AI16" s="46">
        <f ca="1">IF(Table1[[#This Row],[Occupation]]="Health", 1, 0)</f>
        <v>0</v>
      </c>
      <c r="AJ16" s="46">
        <f ca="1">IF(Table1[[#This Row],[Occupation]]="Agriculture", 1, 0)</f>
        <v>0</v>
      </c>
      <c r="AK16" s="49"/>
      <c r="AL16" s="46"/>
      <c r="AM16" s="46"/>
      <c r="AN16" s="46"/>
      <c r="AO16" s="46"/>
      <c r="AP16" s="50"/>
      <c r="AQ16" s="48"/>
      <c r="AR16" s="47">
        <f t="shared" ca="1" si="25"/>
        <v>0</v>
      </c>
      <c r="AS16" s="48"/>
      <c r="AT16" s="45">
        <f ca="1">IF(Table1[[#This Row],[Debts of the Person]]&gt;$AU$2,1,0)</f>
        <v>1</v>
      </c>
      <c r="AU16" s="46"/>
      <c r="AV16" s="50"/>
      <c r="AW16" s="2">
        <f ca="1">Table1[[#This Row],[Mortgage Left]]/Table1[[#This Row],[Valued House]]</f>
        <v>0.44326745454449834</v>
      </c>
      <c r="AX16" s="46">
        <f t="shared" ca="1" si="26"/>
        <v>0</v>
      </c>
      <c r="AY16" s="46"/>
      <c r="AZ16" s="46"/>
      <c r="BA16" s="47">
        <f ca="1">IF(Table1[[#This Row],[Region]]="East",Table1[[#This Row],[Income]],0)</f>
        <v>26856</v>
      </c>
      <c r="BB16" s="48">
        <f ca="1">IF(Table1[[#This Row],[Region]]="South",Table1[[#This Row],[Income]],0)</f>
        <v>0</v>
      </c>
      <c r="BC16" s="48">
        <f ca="1">IF(Table1[[#This Row],[Region]]="West",Table1[[#This Row],[Income]],0)</f>
        <v>0</v>
      </c>
      <c r="BD16" s="64">
        <f ca="1">IF(Table1[[#This Row],[Region]]="North",Table1[[#This Row],[Income]],0)</f>
        <v>0</v>
      </c>
      <c r="BE16" s="47">
        <f ca="1">IF(Table1[[#This Row],[Occupation]]="Teaching",Table1[[#This Row],[Income]],0)</f>
        <v>0</v>
      </c>
      <c r="BF16" s="48">
        <f ca="1">IF(Table1[[#This Row],[Occupation]]="General Work",Table1[[#This Row],[Income]],0)</f>
        <v>0</v>
      </c>
      <c r="BG16" s="48">
        <f ca="1">IF(Table1[[#This Row],[Occupation]]="Construction",Table1[[#This Row],[Income]],0)</f>
        <v>0</v>
      </c>
      <c r="BH16" s="48">
        <f ca="1">IF(Table1[[#This Row],[Occupation]]="IT",Table1[[#This Row],[Income]],0)</f>
        <v>26856</v>
      </c>
      <c r="BI16" s="48">
        <f ca="1">IF(Table1[[#This Row],[Occupation]]="Health",Table1[[#This Row],[Income]],0)</f>
        <v>0</v>
      </c>
      <c r="BJ16" s="64">
        <f ca="1">IF(Table1[[#This Row],[Occupation]]="Agriculture",Table1[[#This Row],[Income]],0)</f>
        <v>0</v>
      </c>
      <c r="BK16" s="45">
        <f ca="1">IF(Table1[[#This Row],[Debts of the Person]]&gt;Table1[[#This Row],[Income]],1,0)</f>
        <v>1</v>
      </c>
      <c r="BL16" s="46"/>
      <c r="BM16" s="45">
        <f ca="1">IF(Table1[[#This Row],[Net worth of Person ('#)]]&gt;$BN$2,Table1[[#This Row],[Age]],0)</f>
        <v>0</v>
      </c>
      <c r="BN16" s="50"/>
      <c r="BO16" s="46"/>
      <c r="BP16" s="46"/>
      <c r="BQ16" s="46"/>
      <c r="BS16" s="44">
        <v>5</v>
      </c>
      <c r="BT16" s="44" t="s">
        <v>23</v>
      </c>
      <c r="BU16" s="44" t="s">
        <v>53</v>
      </c>
    </row>
    <row r="17" spans="1:73" x14ac:dyDescent="0.3">
      <c r="A17" s="12">
        <v>15</v>
      </c>
      <c r="B17" s="13">
        <f t="shared" ca="1" si="1"/>
        <v>2</v>
      </c>
      <c r="C17" s="13" t="str">
        <f t="shared" ca="1" si="2"/>
        <v>Female</v>
      </c>
      <c r="D17" s="13">
        <f t="shared" ca="1" si="3"/>
        <v>38</v>
      </c>
      <c r="E17" s="13">
        <f t="shared" ca="1" si="4"/>
        <v>1</v>
      </c>
      <c r="F17" s="13" t="str">
        <f t="shared" ca="1" si="5"/>
        <v>Health</v>
      </c>
      <c r="G17" s="13">
        <f t="shared" ca="1" si="6"/>
        <v>5</v>
      </c>
      <c r="H17" s="13" t="str">
        <f t="shared" ca="1" si="7"/>
        <v>Technical</v>
      </c>
      <c r="I17" s="13">
        <f t="shared" ca="1" si="8"/>
        <v>2</v>
      </c>
      <c r="J17" s="13">
        <f t="shared" ca="1" si="9"/>
        <v>1</v>
      </c>
      <c r="K17" s="14">
        <f t="shared" ca="1" si="10"/>
        <v>57032</v>
      </c>
      <c r="L17" s="13">
        <f t="shared" ca="1" si="11"/>
        <v>13</v>
      </c>
      <c r="M17" s="13" t="str">
        <f t="shared" ca="1" si="12"/>
        <v>Gombe</v>
      </c>
      <c r="N17" s="13" t="str">
        <f t="shared" ca="1" si="27"/>
        <v>North</v>
      </c>
      <c r="O17" s="14">
        <f t="shared" ca="1" si="28"/>
        <v>342192</v>
      </c>
      <c r="P17" s="14">
        <f t="shared" ca="1" si="15"/>
        <v>55931.634624150363</v>
      </c>
      <c r="Q17" s="14">
        <f t="shared" ca="1" si="29"/>
        <v>51799.546493464964</v>
      </c>
      <c r="R17" s="14">
        <f t="shared" ca="1" si="17"/>
        <v>26682</v>
      </c>
      <c r="S17" s="14">
        <f t="shared" ca="1" si="30"/>
        <v>84206.695413136069</v>
      </c>
      <c r="T17" s="14">
        <f t="shared" ca="1" si="31"/>
        <v>15066.422804939148</v>
      </c>
      <c r="U17" s="14">
        <f t="shared" ca="1" si="32"/>
        <v>409057.96929840412</v>
      </c>
      <c r="V17" s="14">
        <f t="shared" ca="1" si="33"/>
        <v>166820.33003728645</v>
      </c>
      <c r="W17" s="15">
        <f t="shared" ca="1" si="34"/>
        <v>242237.63926111767</v>
      </c>
      <c r="Z17" s="45">
        <f t="shared" ca="1" si="23"/>
        <v>0</v>
      </c>
      <c r="AA17" s="46">
        <f t="shared" ca="1" si="24"/>
        <v>1</v>
      </c>
      <c r="AB17" s="49"/>
      <c r="AC17" s="50"/>
      <c r="AE17" s="45">
        <f ca="1">IF(Table1[[#This Row],[Occupation]]="Teaching", 1, 0)</f>
        <v>0</v>
      </c>
      <c r="AF17" s="46">
        <f ca="1">IF(Table1[[#This Row],[Occupation]]="General Work", 1, 0)</f>
        <v>0</v>
      </c>
      <c r="AG17" s="46">
        <f ca="1">IF(Table1[[#This Row],[Occupation]]="Construction", 1, 0)</f>
        <v>0</v>
      </c>
      <c r="AH17" s="46">
        <f ca="1">IF(Table1[[#This Row],[Occupation]]="IT", 1, 0)</f>
        <v>0</v>
      </c>
      <c r="AI17" s="46">
        <f ca="1">IF(Table1[[#This Row],[Occupation]]="Health", 1, 0)</f>
        <v>1</v>
      </c>
      <c r="AJ17" s="46">
        <f ca="1">IF(Table1[[#This Row],[Occupation]]="Agriculture", 1, 0)</f>
        <v>0</v>
      </c>
      <c r="AK17" s="49"/>
      <c r="AL17" s="46"/>
      <c r="AM17" s="46"/>
      <c r="AN17" s="46"/>
      <c r="AO17" s="46"/>
      <c r="AP17" s="50"/>
      <c r="AQ17" s="48"/>
      <c r="AR17" s="47">
        <f t="shared" ca="1" si="25"/>
        <v>55931.634624150363</v>
      </c>
      <c r="AS17" s="48"/>
      <c r="AT17" s="45">
        <f ca="1">IF(Table1[[#This Row],[Debts of the Person]]&gt;$AU$2,1,0)</f>
        <v>1</v>
      </c>
      <c r="AU17" s="46"/>
      <c r="AV17" s="50"/>
      <c r="AW17" s="2">
        <f ca="1">Table1[[#This Row],[Mortgage Left]]/Table1[[#This Row],[Valued House]]</f>
        <v>0.16345102931731414</v>
      </c>
      <c r="AX17" s="46">
        <f t="shared" ca="1" si="26"/>
        <v>1</v>
      </c>
      <c r="AY17" s="46"/>
      <c r="AZ17" s="46"/>
      <c r="BA17" s="47">
        <f ca="1">IF(Table1[[#This Row],[Region]]="East",Table1[[#This Row],[Income]],0)</f>
        <v>0</v>
      </c>
      <c r="BB17" s="48">
        <f ca="1">IF(Table1[[#This Row],[Region]]="South",Table1[[#This Row],[Income]],0)</f>
        <v>0</v>
      </c>
      <c r="BC17" s="48">
        <f ca="1">IF(Table1[[#This Row],[Region]]="West",Table1[[#This Row],[Income]],0)</f>
        <v>0</v>
      </c>
      <c r="BD17" s="64">
        <f ca="1">IF(Table1[[#This Row],[Region]]="North",Table1[[#This Row],[Income]],0)</f>
        <v>57032</v>
      </c>
      <c r="BE17" s="47">
        <f ca="1">IF(Table1[[#This Row],[Occupation]]="Teaching",Table1[[#This Row],[Income]],0)</f>
        <v>0</v>
      </c>
      <c r="BF17" s="48">
        <f ca="1">IF(Table1[[#This Row],[Occupation]]="General Work",Table1[[#This Row],[Income]],0)</f>
        <v>0</v>
      </c>
      <c r="BG17" s="48">
        <f ca="1">IF(Table1[[#This Row],[Occupation]]="Construction",Table1[[#This Row],[Income]],0)</f>
        <v>0</v>
      </c>
      <c r="BH17" s="48">
        <f ca="1">IF(Table1[[#This Row],[Occupation]]="IT",Table1[[#This Row],[Income]],0)</f>
        <v>0</v>
      </c>
      <c r="BI17" s="48">
        <f ca="1">IF(Table1[[#This Row],[Occupation]]="Health",Table1[[#This Row],[Income]],0)</f>
        <v>57032</v>
      </c>
      <c r="BJ17" s="64">
        <f ca="1">IF(Table1[[#This Row],[Occupation]]="Agriculture",Table1[[#This Row],[Income]],0)</f>
        <v>0</v>
      </c>
      <c r="BK17" s="45">
        <f ca="1">IF(Table1[[#This Row],[Debts of the Person]]&gt;Table1[[#This Row],[Income]],1,0)</f>
        <v>1</v>
      </c>
      <c r="BL17" s="46"/>
      <c r="BM17" s="45">
        <f ca="1">IF(Table1[[#This Row],[Net worth of Person ('#)]]&gt;$BN$2,Table1[[#This Row],[Age]],0)</f>
        <v>38</v>
      </c>
      <c r="BN17" s="50"/>
      <c r="BO17" s="46"/>
      <c r="BP17" s="46"/>
      <c r="BQ17" s="46"/>
      <c r="BS17" s="44">
        <v>6</v>
      </c>
      <c r="BT17" s="44" t="s">
        <v>24</v>
      </c>
      <c r="BU17" s="44" t="s">
        <v>54</v>
      </c>
    </row>
    <row r="18" spans="1:73" x14ac:dyDescent="0.3">
      <c r="A18" s="12">
        <v>16</v>
      </c>
      <c r="B18" s="13">
        <f t="shared" ca="1" si="1"/>
        <v>2</v>
      </c>
      <c r="C18" s="13" t="str">
        <f t="shared" ca="1" si="2"/>
        <v>Female</v>
      </c>
      <c r="D18" s="13">
        <f t="shared" ca="1" si="3"/>
        <v>42</v>
      </c>
      <c r="E18" s="13">
        <f t="shared" ca="1" si="4"/>
        <v>5</v>
      </c>
      <c r="F18" s="13" t="str">
        <f t="shared" ca="1" si="5"/>
        <v>General Work</v>
      </c>
      <c r="G18" s="13">
        <f t="shared" ca="1" si="6"/>
        <v>3</v>
      </c>
      <c r="H18" s="13" t="str">
        <f t="shared" ca="1" si="7"/>
        <v>Secondary</v>
      </c>
      <c r="I18" s="13">
        <f t="shared" ca="1" si="8"/>
        <v>3</v>
      </c>
      <c r="J18" s="13">
        <f t="shared" ca="1" si="9"/>
        <v>0</v>
      </c>
      <c r="K18" s="14">
        <f t="shared" ca="1" si="10"/>
        <v>55426</v>
      </c>
      <c r="L18" s="13">
        <f t="shared" ca="1" si="11"/>
        <v>23</v>
      </c>
      <c r="M18" s="13" t="str">
        <f t="shared" ca="1" si="12"/>
        <v>Nasarawa</v>
      </c>
      <c r="N18" s="13" t="str">
        <f t="shared" ca="1" si="27"/>
        <v>North</v>
      </c>
      <c r="O18" s="14">
        <f t="shared" ca="1" si="28"/>
        <v>221704</v>
      </c>
      <c r="P18" s="14">
        <f t="shared" ca="1" si="15"/>
        <v>4291.9311192633422</v>
      </c>
      <c r="Q18" s="14">
        <f t="shared" ca="1" si="29"/>
        <v>0</v>
      </c>
      <c r="R18" s="14">
        <f t="shared" ca="1" si="17"/>
        <v>0</v>
      </c>
      <c r="S18" s="14">
        <f t="shared" ca="1" si="30"/>
        <v>7906.8582084676391</v>
      </c>
      <c r="T18" s="14">
        <f t="shared" ca="1" si="31"/>
        <v>53113.749418392974</v>
      </c>
      <c r="U18" s="14">
        <f t="shared" ca="1" si="32"/>
        <v>274817.74941839295</v>
      </c>
      <c r="V18" s="14">
        <f t="shared" ca="1" si="33"/>
        <v>12198.789327730981</v>
      </c>
      <c r="W18" s="15">
        <f t="shared" ca="1" si="34"/>
        <v>262618.96009066195</v>
      </c>
      <c r="Z18" s="45">
        <f t="shared" ca="1" si="23"/>
        <v>0</v>
      </c>
      <c r="AA18" s="46">
        <f t="shared" ca="1" si="24"/>
        <v>1</v>
      </c>
      <c r="AB18" s="49"/>
      <c r="AC18" s="50"/>
      <c r="AE18" s="45">
        <f ca="1">IF(Table1[[#This Row],[Occupation]]="Teaching", 1, 0)</f>
        <v>0</v>
      </c>
      <c r="AF18" s="46">
        <f ca="1">IF(Table1[[#This Row],[Occupation]]="General Work", 1, 0)</f>
        <v>1</v>
      </c>
      <c r="AG18" s="46">
        <f ca="1">IF(Table1[[#This Row],[Occupation]]="Construction", 1, 0)</f>
        <v>0</v>
      </c>
      <c r="AH18" s="46">
        <f ca="1">IF(Table1[[#This Row],[Occupation]]="IT", 1, 0)</f>
        <v>0</v>
      </c>
      <c r="AI18" s="46">
        <f ca="1">IF(Table1[[#This Row],[Occupation]]="Health", 1, 0)</f>
        <v>0</v>
      </c>
      <c r="AJ18" s="46">
        <f ca="1">IF(Table1[[#This Row],[Occupation]]="Agriculture", 1, 0)</f>
        <v>0</v>
      </c>
      <c r="AK18" s="49"/>
      <c r="AL18" s="46"/>
      <c r="AM18" s="46"/>
      <c r="AN18" s="46"/>
      <c r="AO18" s="46"/>
      <c r="AP18" s="50"/>
      <c r="AQ18" s="48"/>
      <c r="AR18" s="47">
        <f t="shared" ca="1" si="25"/>
        <v>0</v>
      </c>
      <c r="AS18" s="48"/>
      <c r="AT18" s="45">
        <f ca="1">IF(Table1[[#This Row],[Debts of the Person]]&gt;$AU$2,1,0)</f>
        <v>0</v>
      </c>
      <c r="AU18" s="46"/>
      <c r="AV18" s="50"/>
      <c r="AW18" s="2">
        <f ca="1">Table1[[#This Row],[Mortgage Left]]/Table1[[#This Row],[Valued House]]</f>
        <v>1.9358834839530825E-2</v>
      </c>
      <c r="AX18" s="46">
        <f t="shared" ca="1" si="26"/>
        <v>1</v>
      </c>
      <c r="AY18" s="46"/>
      <c r="AZ18" s="46"/>
      <c r="BA18" s="47">
        <f ca="1">IF(Table1[[#This Row],[Region]]="East",Table1[[#This Row],[Income]],0)</f>
        <v>0</v>
      </c>
      <c r="BB18" s="48">
        <f ca="1">IF(Table1[[#This Row],[Region]]="South",Table1[[#This Row],[Income]],0)</f>
        <v>0</v>
      </c>
      <c r="BC18" s="48">
        <f ca="1">IF(Table1[[#This Row],[Region]]="West",Table1[[#This Row],[Income]],0)</f>
        <v>0</v>
      </c>
      <c r="BD18" s="64">
        <f ca="1">IF(Table1[[#This Row],[Region]]="North",Table1[[#This Row],[Income]],0)</f>
        <v>55426</v>
      </c>
      <c r="BE18" s="47">
        <f ca="1">IF(Table1[[#This Row],[Occupation]]="Teaching",Table1[[#This Row],[Income]],0)</f>
        <v>0</v>
      </c>
      <c r="BF18" s="48">
        <f ca="1">IF(Table1[[#This Row],[Occupation]]="General Work",Table1[[#This Row],[Income]],0)</f>
        <v>55426</v>
      </c>
      <c r="BG18" s="48">
        <f ca="1">IF(Table1[[#This Row],[Occupation]]="Construction",Table1[[#This Row],[Income]],0)</f>
        <v>0</v>
      </c>
      <c r="BH18" s="48">
        <f ca="1">IF(Table1[[#This Row],[Occupation]]="IT",Table1[[#This Row],[Income]],0)</f>
        <v>0</v>
      </c>
      <c r="BI18" s="48">
        <f ca="1">IF(Table1[[#This Row],[Occupation]]="Health",Table1[[#This Row],[Income]],0)</f>
        <v>0</v>
      </c>
      <c r="BJ18" s="64">
        <f ca="1">IF(Table1[[#This Row],[Occupation]]="Agriculture",Table1[[#This Row],[Income]],0)</f>
        <v>0</v>
      </c>
      <c r="BK18" s="45">
        <f ca="1">IF(Table1[[#This Row],[Debts of the Person]]&gt;Table1[[#This Row],[Income]],1,0)</f>
        <v>0</v>
      </c>
      <c r="BL18" s="46"/>
      <c r="BM18" s="45">
        <f ca="1">IF(Table1[[#This Row],[Net worth of Person ('#)]]&gt;$BN$2,Table1[[#This Row],[Age]],0)</f>
        <v>42</v>
      </c>
      <c r="BN18" s="50"/>
      <c r="BO18" s="46"/>
      <c r="BP18" s="46"/>
      <c r="BQ18" s="46"/>
      <c r="BS18" s="44">
        <v>7</v>
      </c>
      <c r="BT18" s="44" t="s">
        <v>25</v>
      </c>
      <c r="BU18" s="44" t="s">
        <v>53</v>
      </c>
    </row>
    <row r="19" spans="1:73" x14ac:dyDescent="0.3">
      <c r="A19" s="12">
        <v>17</v>
      </c>
      <c r="B19" s="13">
        <f t="shared" ca="1" si="1"/>
        <v>2</v>
      </c>
      <c r="C19" s="13" t="str">
        <f t="shared" ca="1" si="2"/>
        <v>Female</v>
      </c>
      <c r="D19" s="13">
        <f t="shared" ca="1" si="3"/>
        <v>34</v>
      </c>
      <c r="E19" s="13">
        <f t="shared" ca="1" si="4"/>
        <v>5</v>
      </c>
      <c r="F19" s="13" t="str">
        <f t="shared" ca="1" si="5"/>
        <v>General Work</v>
      </c>
      <c r="G19" s="13">
        <f t="shared" ca="1" si="6"/>
        <v>4</v>
      </c>
      <c r="H19" s="13" t="str">
        <f t="shared" ca="1" si="7"/>
        <v>Tertiary</v>
      </c>
      <c r="I19" s="13">
        <f t="shared" ca="1" si="8"/>
        <v>0</v>
      </c>
      <c r="J19" s="13">
        <f t="shared" ca="1" si="9"/>
        <v>2</v>
      </c>
      <c r="K19" s="14">
        <f t="shared" ca="1" si="10"/>
        <v>75392</v>
      </c>
      <c r="L19" s="13">
        <f t="shared" ca="1" si="11"/>
        <v>29</v>
      </c>
      <c r="M19" s="13" t="str">
        <f t="shared" ca="1" si="12"/>
        <v>Plateau</v>
      </c>
      <c r="N19" s="13" t="str">
        <f t="shared" ca="1" si="27"/>
        <v>North</v>
      </c>
      <c r="O19" s="14">
        <f t="shared" ca="1" si="28"/>
        <v>301568</v>
      </c>
      <c r="P19" s="14">
        <f t="shared" ca="1" si="15"/>
        <v>65600.380179919492</v>
      </c>
      <c r="Q19" s="14">
        <f t="shared" ca="1" si="29"/>
        <v>51927.163998782758</v>
      </c>
      <c r="R19" s="14">
        <f t="shared" ca="1" si="17"/>
        <v>24442</v>
      </c>
      <c r="S19" s="14">
        <f t="shared" ca="1" si="30"/>
        <v>110402.31110772274</v>
      </c>
      <c r="T19" s="14">
        <f t="shared" ca="1" si="31"/>
        <v>66863.034853546182</v>
      </c>
      <c r="U19" s="14">
        <f t="shared" ca="1" si="32"/>
        <v>420358.19885232893</v>
      </c>
      <c r="V19" s="14">
        <f t="shared" ca="1" si="33"/>
        <v>200444.69128764223</v>
      </c>
      <c r="W19" s="15">
        <f t="shared" ca="1" si="34"/>
        <v>219913.5075646867</v>
      </c>
      <c r="Z19" s="45">
        <f t="shared" ca="1" si="23"/>
        <v>0</v>
      </c>
      <c r="AA19" s="46">
        <f t="shared" ca="1" si="24"/>
        <v>1</v>
      </c>
      <c r="AB19" s="49"/>
      <c r="AC19" s="50"/>
      <c r="AE19" s="45">
        <f ca="1">IF(Table1[[#This Row],[Occupation]]="Teaching", 1, 0)</f>
        <v>0</v>
      </c>
      <c r="AF19" s="46">
        <f ca="1">IF(Table1[[#This Row],[Occupation]]="General Work", 1, 0)</f>
        <v>1</v>
      </c>
      <c r="AG19" s="46">
        <f ca="1">IF(Table1[[#This Row],[Occupation]]="Construction", 1, 0)</f>
        <v>0</v>
      </c>
      <c r="AH19" s="46">
        <f ca="1">IF(Table1[[#This Row],[Occupation]]="IT", 1, 0)</f>
        <v>0</v>
      </c>
      <c r="AI19" s="46">
        <f ca="1">IF(Table1[[#This Row],[Occupation]]="Health", 1, 0)</f>
        <v>0</v>
      </c>
      <c r="AJ19" s="46">
        <f ca="1">IF(Table1[[#This Row],[Occupation]]="Agriculture", 1, 0)</f>
        <v>0</v>
      </c>
      <c r="AK19" s="49"/>
      <c r="AL19" s="46"/>
      <c r="AM19" s="46"/>
      <c r="AN19" s="46"/>
      <c r="AO19" s="46"/>
      <c r="AP19" s="50"/>
      <c r="AQ19" s="48"/>
      <c r="AR19" s="47">
        <f t="shared" ca="1" si="25"/>
        <v>32800.190089959746</v>
      </c>
      <c r="AS19" s="48"/>
      <c r="AT19" s="45">
        <f ca="1">IF(Table1[[#This Row],[Debts of the Person]]&gt;$AU$2,1,0)</f>
        <v>1</v>
      </c>
      <c r="AU19" s="46"/>
      <c r="AV19" s="50"/>
      <c r="AW19" s="2">
        <f ca="1">Table1[[#This Row],[Mortgage Left]]/Table1[[#This Row],[Valued House]]</f>
        <v>0.21753097205247071</v>
      </c>
      <c r="AX19" s="46">
        <f t="shared" ca="1" si="26"/>
        <v>1</v>
      </c>
      <c r="AY19" s="46"/>
      <c r="AZ19" s="46"/>
      <c r="BA19" s="47">
        <f ca="1">IF(Table1[[#This Row],[Region]]="East",Table1[[#This Row],[Income]],0)</f>
        <v>0</v>
      </c>
      <c r="BB19" s="48">
        <f ca="1">IF(Table1[[#This Row],[Region]]="South",Table1[[#This Row],[Income]],0)</f>
        <v>0</v>
      </c>
      <c r="BC19" s="48">
        <f ca="1">IF(Table1[[#This Row],[Region]]="West",Table1[[#This Row],[Income]],0)</f>
        <v>0</v>
      </c>
      <c r="BD19" s="64">
        <f ca="1">IF(Table1[[#This Row],[Region]]="North",Table1[[#This Row],[Income]],0)</f>
        <v>75392</v>
      </c>
      <c r="BE19" s="47">
        <f ca="1">IF(Table1[[#This Row],[Occupation]]="Teaching",Table1[[#This Row],[Income]],0)</f>
        <v>0</v>
      </c>
      <c r="BF19" s="48">
        <f ca="1">IF(Table1[[#This Row],[Occupation]]="General Work",Table1[[#This Row],[Income]],0)</f>
        <v>75392</v>
      </c>
      <c r="BG19" s="48">
        <f ca="1">IF(Table1[[#This Row],[Occupation]]="Construction",Table1[[#This Row],[Income]],0)</f>
        <v>0</v>
      </c>
      <c r="BH19" s="48">
        <f ca="1">IF(Table1[[#This Row],[Occupation]]="IT",Table1[[#This Row],[Income]],0)</f>
        <v>0</v>
      </c>
      <c r="BI19" s="48">
        <f ca="1">IF(Table1[[#This Row],[Occupation]]="Health",Table1[[#This Row],[Income]],0)</f>
        <v>0</v>
      </c>
      <c r="BJ19" s="64">
        <f ca="1">IF(Table1[[#This Row],[Occupation]]="Agriculture",Table1[[#This Row],[Income]],0)</f>
        <v>0</v>
      </c>
      <c r="BK19" s="45">
        <f ca="1">IF(Table1[[#This Row],[Debts of the Person]]&gt;Table1[[#This Row],[Income]],1,0)</f>
        <v>1</v>
      </c>
      <c r="BL19" s="46"/>
      <c r="BM19" s="45">
        <f ca="1">IF(Table1[[#This Row],[Net worth of Person ('#)]]&gt;$BN$2,Table1[[#This Row],[Age]],0)</f>
        <v>34</v>
      </c>
      <c r="BN19" s="50"/>
      <c r="BO19" s="46"/>
      <c r="BP19" s="46"/>
      <c r="BQ19" s="46"/>
      <c r="BS19" s="44">
        <v>8</v>
      </c>
      <c r="BT19" s="44" t="s">
        <v>26</v>
      </c>
      <c r="BU19" s="44" t="s">
        <v>54</v>
      </c>
    </row>
    <row r="20" spans="1:73" x14ac:dyDescent="0.3">
      <c r="A20" s="12">
        <v>18</v>
      </c>
      <c r="B20" s="13">
        <f t="shared" ca="1" si="1"/>
        <v>2</v>
      </c>
      <c r="C20" s="13" t="str">
        <f t="shared" ca="1" si="2"/>
        <v>Female</v>
      </c>
      <c r="D20" s="13">
        <f t="shared" ca="1" si="3"/>
        <v>28</v>
      </c>
      <c r="E20" s="13">
        <f t="shared" ca="1" si="4"/>
        <v>5</v>
      </c>
      <c r="F20" s="13" t="str">
        <f t="shared" ca="1" si="5"/>
        <v>General Work</v>
      </c>
      <c r="G20" s="13">
        <f t="shared" ca="1" si="6"/>
        <v>2</v>
      </c>
      <c r="H20" s="13" t="str">
        <f t="shared" ca="1" si="7"/>
        <v>Primary</v>
      </c>
      <c r="I20" s="13">
        <f t="shared" ca="1" si="8"/>
        <v>3</v>
      </c>
      <c r="J20" s="13">
        <f t="shared" ca="1" si="9"/>
        <v>2</v>
      </c>
      <c r="K20" s="14">
        <f t="shared" ca="1" si="10"/>
        <v>69863</v>
      </c>
      <c r="L20" s="13">
        <f t="shared" ca="1" si="11"/>
        <v>1</v>
      </c>
      <c r="M20" s="13" t="str">
        <f t="shared" ca="1" si="12"/>
        <v>Abia</v>
      </c>
      <c r="N20" s="13" t="str">
        <f t="shared" ca="1" si="27"/>
        <v>East</v>
      </c>
      <c r="O20" s="14">
        <f t="shared" ca="1" si="28"/>
        <v>419178</v>
      </c>
      <c r="P20" s="14">
        <f t="shared" ca="1" si="15"/>
        <v>202107.43490130082</v>
      </c>
      <c r="Q20" s="14">
        <f t="shared" ca="1" si="29"/>
        <v>5805.1959111796468</v>
      </c>
      <c r="R20" s="14">
        <f t="shared" ca="1" si="17"/>
        <v>609</v>
      </c>
      <c r="S20" s="14">
        <f t="shared" ca="1" si="30"/>
        <v>1139.9513200875001</v>
      </c>
      <c r="T20" s="14">
        <f t="shared" ca="1" si="31"/>
        <v>65539.640868661867</v>
      </c>
      <c r="U20" s="14">
        <f t="shared" ca="1" si="32"/>
        <v>490522.83677984151</v>
      </c>
      <c r="V20" s="14">
        <f t="shared" ca="1" si="33"/>
        <v>203856.38622138833</v>
      </c>
      <c r="W20" s="15">
        <f t="shared" ca="1" si="34"/>
        <v>286666.45055845322</v>
      </c>
      <c r="Z20" s="45">
        <f t="shared" ca="1" si="23"/>
        <v>0</v>
      </c>
      <c r="AA20" s="46">
        <f t="shared" ca="1" si="24"/>
        <v>1</v>
      </c>
      <c r="AB20" s="49"/>
      <c r="AC20" s="50"/>
      <c r="AE20" s="45">
        <f ca="1">IF(Table1[[#This Row],[Occupation]]="Teaching", 1, 0)</f>
        <v>0</v>
      </c>
      <c r="AF20" s="46">
        <f ca="1">IF(Table1[[#This Row],[Occupation]]="General Work", 1, 0)</f>
        <v>1</v>
      </c>
      <c r="AG20" s="46">
        <f ca="1">IF(Table1[[#This Row],[Occupation]]="Construction", 1, 0)</f>
        <v>0</v>
      </c>
      <c r="AH20" s="46">
        <f ca="1">IF(Table1[[#This Row],[Occupation]]="IT", 1, 0)</f>
        <v>0</v>
      </c>
      <c r="AI20" s="46">
        <f ca="1">IF(Table1[[#This Row],[Occupation]]="Health", 1, 0)</f>
        <v>0</v>
      </c>
      <c r="AJ20" s="46">
        <f ca="1">IF(Table1[[#This Row],[Occupation]]="Agriculture", 1, 0)</f>
        <v>0</v>
      </c>
      <c r="AK20" s="49"/>
      <c r="AL20" s="46"/>
      <c r="AM20" s="46"/>
      <c r="AN20" s="46"/>
      <c r="AO20" s="46"/>
      <c r="AP20" s="50"/>
      <c r="AQ20" s="48"/>
      <c r="AR20" s="47">
        <f t="shared" ca="1" si="25"/>
        <v>101053.71745065041</v>
      </c>
      <c r="AS20" s="48"/>
      <c r="AT20" s="45">
        <f ca="1">IF(Table1[[#This Row],[Debts of the Person]]&gt;$AU$2,1,0)</f>
        <v>1</v>
      </c>
      <c r="AU20" s="46"/>
      <c r="AV20" s="50"/>
      <c r="AW20" s="2">
        <f ca="1">Table1[[#This Row],[Mortgage Left]]/Table1[[#This Row],[Valued House]]</f>
        <v>0.48215181832372123</v>
      </c>
      <c r="AX20" s="46">
        <f t="shared" ca="1" si="26"/>
        <v>0</v>
      </c>
      <c r="AY20" s="46"/>
      <c r="AZ20" s="46"/>
      <c r="BA20" s="47">
        <f ca="1">IF(Table1[[#This Row],[Region]]="East",Table1[[#This Row],[Income]],0)</f>
        <v>69863</v>
      </c>
      <c r="BB20" s="48">
        <f ca="1">IF(Table1[[#This Row],[Region]]="South",Table1[[#This Row],[Income]],0)</f>
        <v>0</v>
      </c>
      <c r="BC20" s="48">
        <f ca="1">IF(Table1[[#This Row],[Region]]="West",Table1[[#This Row],[Income]],0)</f>
        <v>0</v>
      </c>
      <c r="BD20" s="64">
        <f ca="1">IF(Table1[[#This Row],[Region]]="North",Table1[[#This Row],[Income]],0)</f>
        <v>0</v>
      </c>
      <c r="BE20" s="47">
        <f ca="1">IF(Table1[[#This Row],[Occupation]]="Teaching",Table1[[#This Row],[Income]],0)</f>
        <v>0</v>
      </c>
      <c r="BF20" s="48">
        <f ca="1">IF(Table1[[#This Row],[Occupation]]="General Work",Table1[[#This Row],[Income]],0)</f>
        <v>69863</v>
      </c>
      <c r="BG20" s="48">
        <f ca="1">IF(Table1[[#This Row],[Occupation]]="Construction",Table1[[#This Row],[Income]],0)</f>
        <v>0</v>
      </c>
      <c r="BH20" s="48">
        <f ca="1">IF(Table1[[#This Row],[Occupation]]="IT",Table1[[#This Row],[Income]],0)</f>
        <v>0</v>
      </c>
      <c r="BI20" s="48">
        <f ca="1">IF(Table1[[#This Row],[Occupation]]="Health",Table1[[#This Row],[Income]],0)</f>
        <v>0</v>
      </c>
      <c r="BJ20" s="64">
        <f ca="1">IF(Table1[[#This Row],[Occupation]]="Agriculture",Table1[[#This Row],[Income]],0)</f>
        <v>0</v>
      </c>
      <c r="BK20" s="45">
        <f ca="1">IF(Table1[[#This Row],[Debts of the Person]]&gt;Table1[[#This Row],[Income]],1,0)</f>
        <v>1</v>
      </c>
      <c r="BL20" s="46"/>
      <c r="BM20" s="45">
        <f ca="1">IF(Table1[[#This Row],[Net worth of Person ('#)]]&gt;$BN$2,Table1[[#This Row],[Age]],0)</f>
        <v>28</v>
      </c>
      <c r="BN20" s="50"/>
      <c r="BO20" s="46"/>
      <c r="BP20" s="46"/>
      <c r="BQ20" s="46"/>
      <c r="BS20" s="44">
        <v>9</v>
      </c>
      <c r="BT20" s="44" t="s">
        <v>27</v>
      </c>
      <c r="BU20" s="44" t="s">
        <v>54</v>
      </c>
    </row>
    <row r="21" spans="1:73" x14ac:dyDescent="0.3">
      <c r="A21" s="12">
        <v>19</v>
      </c>
      <c r="B21" s="13">
        <f t="shared" ca="1" si="1"/>
        <v>1</v>
      </c>
      <c r="C21" s="13" t="str">
        <f t="shared" ca="1" si="2"/>
        <v>Male</v>
      </c>
      <c r="D21" s="13">
        <f t="shared" ca="1" si="3"/>
        <v>25</v>
      </c>
      <c r="E21" s="13">
        <f t="shared" ca="1" si="4"/>
        <v>2</v>
      </c>
      <c r="F21" s="13" t="str">
        <f t="shared" ca="1" si="5"/>
        <v>Construction</v>
      </c>
      <c r="G21" s="13">
        <f t="shared" ca="1" si="6"/>
        <v>5</v>
      </c>
      <c r="H21" s="13" t="str">
        <f t="shared" ca="1" si="7"/>
        <v>Technical</v>
      </c>
      <c r="I21" s="13">
        <f t="shared" ca="1" si="8"/>
        <v>3</v>
      </c>
      <c r="J21" s="13">
        <f t="shared" ca="1" si="9"/>
        <v>0</v>
      </c>
      <c r="K21" s="14">
        <f t="shared" ca="1" si="10"/>
        <v>66947</v>
      </c>
      <c r="L21" s="13">
        <f t="shared" ca="1" si="11"/>
        <v>24</v>
      </c>
      <c r="M21" s="13" t="str">
        <f t="shared" ca="1" si="12"/>
        <v>Niger</v>
      </c>
      <c r="N21" s="13" t="str">
        <f t="shared" ca="1" si="27"/>
        <v>North</v>
      </c>
      <c r="O21" s="14">
        <f t="shared" ca="1" si="28"/>
        <v>401682</v>
      </c>
      <c r="P21" s="14">
        <f t="shared" ca="1" si="15"/>
        <v>366690.15930872853</v>
      </c>
      <c r="Q21" s="14">
        <f t="shared" ca="1" si="29"/>
        <v>0</v>
      </c>
      <c r="R21" s="14">
        <f t="shared" ca="1" si="17"/>
        <v>0</v>
      </c>
      <c r="S21" s="14">
        <f t="shared" ca="1" si="30"/>
        <v>22911.973000899889</v>
      </c>
      <c r="T21" s="14">
        <f t="shared" ca="1" si="31"/>
        <v>51665.671539036222</v>
      </c>
      <c r="U21" s="14">
        <f t="shared" ca="1" si="32"/>
        <v>453347.67153903621</v>
      </c>
      <c r="V21" s="14">
        <f t="shared" ca="1" si="33"/>
        <v>389602.13230962842</v>
      </c>
      <c r="W21" s="15">
        <f t="shared" ca="1" si="34"/>
        <v>63745.53922940779</v>
      </c>
      <c r="Z21" s="45">
        <f t="shared" ca="1" si="23"/>
        <v>1</v>
      </c>
      <c r="AA21" s="46">
        <f t="shared" ca="1" si="24"/>
        <v>1</v>
      </c>
      <c r="AB21" s="49"/>
      <c r="AC21" s="50"/>
      <c r="AE21" s="45">
        <f ca="1">IF(Table1[[#This Row],[Occupation]]="Teaching", 1, 0)</f>
        <v>0</v>
      </c>
      <c r="AF21" s="46">
        <f ca="1">IF(Table1[[#This Row],[Occupation]]="General Work", 1, 0)</f>
        <v>0</v>
      </c>
      <c r="AG21" s="46">
        <f ca="1">IF(Table1[[#This Row],[Occupation]]="Construction", 1, 0)</f>
        <v>1</v>
      </c>
      <c r="AH21" s="46">
        <f ca="1">IF(Table1[[#This Row],[Occupation]]="IT", 1, 0)</f>
        <v>0</v>
      </c>
      <c r="AI21" s="46">
        <f ca="1">IF(Table1[[#This Row],[Occupation]]="Health", 1, 0)</f>
        <v>0</v>
      </c>
      <c r="AJ21" s="46">
        <f ca="1">IF(Table1[[#This Row],[Occupation]]="Agriculture", 1, 0)</f>
        <v>0</v>
      </c>
      <c r="AK21" s="49"/>
      <c r="AL21" s="46"/>
      <c r="AM21" s="46"/>
      <c r="AN21" s="46"/>
      <c r="AO21" s="46"/>
      <c r="AP21" s="50"/>
      <c r="AQ21" s="48"/>
      <c r="AR21" s="47">
        <f t="shared" ca="1" si="25"/>
        <v>0</v>
      </c>
      <c r="AS21" s="48"/>
      <c r="AT21" s="45">
        <f ca="1">IF(Table1[[#This Row],[Debts of the Person]]&gt;$AU$2,1,0)</f>
        <v>1</v>
      </c>
      <c r="AU21" s="46"/>
      <c r="AV21" s="50"/>
      <c r="AW21" s="2">
        <f ca="1">Table1[[#This Row],[Mortgage Left]]/Table1[[#This Row],[Valued House]]</f>
        <v>0.91288670965771068</v>
      </c>
      <c r="AX21" s="46">
        <f t="shared" ca="1" si="26"/>
        <v>0</v>
      </c>
      <c r="AY21" s="46"/>
      <c r="AZ21" s="46"/>
      <c r="BA21" s="47">
        <f ca="1">IF(Table1[[#This Row],[Region]]="East",Table1[[#This Row],[Income]],0)</f>
        <v>0</v>
      </c>
      <c r="BB21" s="48">
        <f ca="1">IF(Table1[[#This Row],[Region]]="South",Table1[[#This Row],[Income]],0)</f>
        <v>0</v>
      </c>
      <c r="BC21" s="48">
        <f ca="1">IF(Table1[[#This Row],[Region]]="West",Table1[[#This Row],[Income]],0)</f>
        <v>0</v>
      </c>
      <c r="BD21" s="64">
        <f ca="1">IF(Table1[[#This Row],[Region]]="North",Table1[[#This Row],[Income]],0)</f>
        <v>66947</v>
      </c>
      <c r="BE21" s="47">
        <f ca="1">IF(Table1[[#This Row],[Occupation]]="Teaching",Table1[[#This Row],[Income]],0)</f>
        <v>0</v>
      </c>
      <c r="BF21" s="48">
        <f ca="1">IF(Table1[[#This Row],[Occupation]]="General Work",Table1[[#This Row],[Income]],0)</f>
        <v>0</v>
      </c>
      <c r="BG21" s="48">
        <f ca="1">IF(Table1[[#This Row],[Occupation]]="Construction",Table1[[#This Row],[Income]],0)</f>
        <v>66947</v>
      </c>
      <c r="BH21" s="48">
        <f ca="1">IF(Table1[[#This Row],[Occupation]]="IT",Table1[[#This Row],[Income]],0)</f>
        <v>0</v>
      </c>
      <c r="BI21" s="48">
        <f ca="1">IF(Table1[[#This Row],[Occupation]]="Health",Table1[[#This Row],[Income]],0)</f>
        <v>0</v>
      </c>
      <c r="BJ21" s="64">
        <f ca="1">IF(Table1[[#This Row],[Occupation]]="Agriculture",Table1[[#This Row],[Income]],0)</f>
        <v>0</v>
      </c>
      <c r="BK21" s="45">
        <f ca="1">IF(Table1[[#This Row],[Debts of the Person]]&gt;Table1[[#This Row],[Income]],1,0)</f>
        <v>1</v>
      </c>
      <c r="BL21" s="46"/>
      <c r="BM21" s="45">
        <f ca="1">IF(Table1[[#This Row],[Net worth of Person ('#)]]&gt;$BN$2,Table1[[#This Row],[Age]],0)</f>
        <v>0</v>
      </c>
      <c r="BN21" s="50"/>
      <c r="BO21" s="46"/>
      <c r="BP21" s="46"/>
      <c r="BQ21" s="46"/>
      <c r="BS21" s="44">
        <v>10</v>
      </c>
      <c r="BT21" s="44" t="s">
        <v>28</v>
      </c>
      <c r="BU21" s="44" t="s">
        <v>52</v>
      </c>
    </row>
    <row r="22" spans="1:73" x14ac:dyDescent="0.3">
      <c r="A22" s="12">
        <v>20</v>
      </c>
      <c r="B22" s="13">
        <f t="shared" ca="1" si="1"/>
        <v>1</v>
      </c>
      <c r="C22" s="13" t="str">
        <f t="shared" ca="1" si="2"/>
        <v>Male</v>
      </c>
      <c r="D22" s="13">
        <f t="shared" ca="1" si="3"/>
        <v>43</v>
      </c>
      <c r="E22" s="13">
        <f t="shared" ca="1" si="4"/>
        <v>4</v>
      </c>
      <c r="F22" s="13" t="str">
        <f t="shared" ca="1" si="5"/>
        <v>IT</v>
      </c>
      <c r="G22" s="13">
        <f t="shared" ca="1" si="6"/>
        <v>3</v>
      </c>
      <c r="H22" s="13" t="str">
        <f t="shared" ca="1" si="7"/>
        <v>Secondary</v>
      </c>
      <c r="I22" s="13">
        <f t="shared" ca="1" si="8"/>
        <v>0</v>
      </c>
      <c r="J22" s="13">
        <f t="shared" ca="1" si="9"/>
        <v>1</v>
      </c>
      <c r="K22" s="14">
        <f t="shared" ca="1" si="10"/>
        <v>75382</v>
      </c>
      <c r="L22" s="13">
        <f t="shared" ca="1" si="11"/>
        <v>32</v>
      </c>
      <c r="M22" s="13" t="str">
        <f t="shared" ca="1" si="12"/>
        <v>Taraba</v>
      </c>
      <c r="N22" s="13" t="str">
        <f t="shared" ca="1" si="27"/>
        <v>North</v>
      </c>
      <c r="O22" s="14">
        <f t="shared" ca="1" si="28"/>
        <v>301528</v>
      </c>
      <c r="P22" s="14">
        <f t="shared" ca="1" si="15"/>
        <v>33193.305381874074</v>
      </c>
      <c r="Q22" s="14">
        <f t="shared" ca="1" si="29"/>
        <v>39295.857733147051</v>
      </c>
      <c r="R22" s="14">
        <f t="shared" ca="1" si="17"/>
        <v>17983</v>
      </c>
      <c r="S22" s="14">
        <f t="shared" ca="1" si="30"/>
        <v>36504.220008877906</v>
      </c>
      <c r="T22" s="14">
        <f t="shared" ca="1" si="31"/>
        <v>80975.894909630631</v>
      </c>
      <c r="U22" s="14">
        <f t="shared" ca="1" si="32"/>
        <v>421799.75264277769</v>
      </c>
      <c r="V22" s="14">
        <f t="shared" ca="1" si="33"/>
        <v>87680.52539075198</v>
      </c>
      <c r="W22" s="15">
        <f t="shared" ca="1" si="34"/>
        <v>334119.22725202574</v>
      </c>
      <c r="Z22" s="45">
        <f t="shared" ca="1" si="23"/>
        <v>1</v>
      </c>
      <c r="AA22" s="46">
        <f t="shared" ca="1" si="24"/>
        <v>0</v>
      </c>
      <c r="AB22" s="49"/>
      <c r="AC22" s="50"/>
      <c r="AE22" s="45">
        <f ca="1">IF(Table1[[#This Row],[Occupation]]="Teaching", 1, 0)</f>
        <v>0</v>
      </c>
      <c r="AF22" s="46">
        <f ca="1">IF(Table1[[#This Row],[Occupation]]="General Work", 1, 0)</f>
        <v>0</v>
      </c>
      <c r="AG22" s="46">
        <f ca="1">IF(Table1[[#This Row],[Occupation]]="Construction", 1, 0)</f>
        <v>0</v>
      </c>
      <c r="AH22" s="46">
        <f ca="1">IF(Table1[[#This Row],[Occupation]]="IT", 1, 0)</f>
        <v>1</v>
      </c>
      <c r="AI22" s="46">
        <f ca="1">IF(Table1[[#This Row],[Occupation]]="Health", 1, 0)</f>
        <v>0</v>
      </c>
      <c r="AJ22" s="46">
        <f ca="1">IF(Table1[[#This Row],[Occupation]]="Agriculture", 1, 0)</f>
        <v>0</v>
      </c>
      <c r="AK22" s="49"/>
      <c r="AL22" s="46"/>
      <c r="AM22" s="46"/>
      <c r="AN22" s="46"/>
      <c r="AO22" s="46"/>
      <c r="AP22" s="50"/>
      <c r="AQ22" s="48"/>
      <c r="AR22" s="47">
        <f t="shared" ca="1" si="25"/>
        <v>33193.305381874074</v>
      </c>
      <c r="AS22" s="48"/>
      <c r="AT22" s="45">
        <f ca="1">IF(Table1[[#This Row],[Debts of the Person]]&gt;$AU$2,1,0)</f>
        <v>1</v>
      </c>
      <c r="AU22" s="46"/>
      <c r="AV22" s="50"/>
      <c r="AW22" s="2">
        <f ca="1">Table1[[#This Row],[Mortgage Left]]/Table1[[#This Row],[Valued House]]</f>
        <v>0.11008365850559176</v>
      </c>
      <c r="AX22" s="46">
        <f t="shared" ca="1" si="26"/>
        <v>1</v>
      </c>
      <c r="AY22" s="46"/>
      <c r="AZ22" s="46"/>
      <c r="BA22" s="47">
        <f ca="1">IF(Table1[[#This Row],[Region]]="East",Table1[[#This Row],[Income]],0)</f>
        <v>0</v>
      </c>
      <c r="BB22" s="48">
        <f ca="1">IF(Table1[[#This Row],[Region]]="South",Table1[[#This Row],[Income]],0)</f>
        <v>0</v>
      </c>
      <c r="BC22" s="48">
        <f ca="1">IF(Table1[[#This Row],[Region]]="West",Table1[[#This Row],[Income]],0)</f>
        <v>0</v>
      </c>
      <c r="BD22" s="64">
        <f ca="1">IF(Table1[[#This Row],[Region]]="North",Table1[[#This Row],[Income]],0)</f>
        <v>75382</v>
      </c>
      <c r="BE22" s="47">
        <f ca="1">IF(Table1[[#This Row],[Occupation]]="Teaching",Table1[[#This Row],[Income]],0)</f>
        <v>0</v>
      </c>
      <c r="BF22" s="48">
        <f ca="1">IF(Table1[[#This Row],[Occupation]]="General Work",Table1[[#This Row],[Income]],0)</f>
        <v>0</v>
      </c>
      <c r="BG22" s="48">
        <f ca="1">IF(Table1[[#This Row],[Occupation]]="Construction",Table1[[#This Row],[Income]],0)</f>
        <v>0</v>
      </c>
      <c r="BH22" s="48">
        <f ca="1">IF(Table1[[#This Row],[Occupation]]="IT",Table1[[#This Row],[Income]],0)</f>
        <v>75382</v>
      </c>
      <c r="BI22" s="48">
        <f ca="1">IF(Table1[[#This Row],[Occupation]]="Health",Table1[[#This Row],[Income]],0)</f>
        <v>0</v>
      </c>
      <c r="BJ22" s="64">
        <f ca="1">IF(Table1[[#This Row],[Occupation]]="Agriculture",Table1[[#This Row],[Income]],0)</f>
        <v>0</v>
      </c>
      <c r="BK22" s="45">
        <f ca="1">IF(Table1[[#This Row],[Debts of the Person]]&gt;Table1[[#This Row],[Income]],1,0)</f>
        <v>1</v>
      </c>
      <c r="BL22" s="46"/>
      <c r="BM22" s="45">
        <f ca="1">IF(Table1[[#This Row],[Net worth of Person ('#)]]&gt;$BN$2,Table1[[#This Row],[Age]],0)</f>
        <v>43</v>
      </c>
      <c r="BN22" s="50"/>
      <c r="BO22" s="46"/>
      <c r="BP22" s="46"/>
      <c r="BQ22" s="46"/>
      <c r="BS22" s="44">
        <v>11</v>
      </c>
      <c r="BT22" s="44" t="s">
        <v>29</v>
      </c>
      <c r="BU22" s="44" t="s">
        <v>54</v>
      </c>
    </row>
    <row r="23" spans="1:73" x14ac:dyDescent="0.3">
      <c r="A23" s="12">
        <v>21</v>
      </c>
      <c r="B23" s="13">
        <f t="shared" ca="1" si="1"/>
        <v>2</v>
      </c>
      <c r="C23" s="13" t="str">
        <f t="shared" ca="1" si="2"/>
        <v>Female</v>
      </c>
      <c r="D23" s="13">
        <f t="shared" ca="1" si="3"/>
        <v>27</v>
      </c>
      <c r="E23" s="13">
        <f t="shared" ca="1" si="4"/>
        <v>6</v>
      </c>
      <c r="F23" s="13" t="str">
        <f t="shared" ca="1" si="5"/>
        <v>Agriculture</v>
      </c>
      <c r="G23" s="13">
        <f t="shared" ca="1" si="6"/>
        <v>6</v>
      </c>
      <c r="H23" s="13" t="str">
        <f t="shared" ca="1" si="7"/>
        <v>Others</v>
      </c>
      <c r="I23" s="13">
        <f t="shared" ca="1" si="8"/>
        <v>2</v>
      </c>
      <c r="J23" s="13">
        <f t="shared" ca="1" si="9"/>
        <v>0</v>
      </c>
      <c r="K23" s="14">
        <f t="shared" ca="1" si="10"/>
        <v>83847</v>
      </c>
      <c r="L23" s="13">
        <f t="shared" ca="1" si="11"/>
        <v>33</v>
      </c>
      <c r="M23" s="13" t="str">
        <f t="shared" ca="1" si="12"/>
        <v>Zamfara</v>
      </c>
      <c r="N23" s="13" t="str">
        <f t="shared" ca="1" si="27"/>
        <v>North</v>
      </c>
      <c r="O23" s="14">
        <f t="shared" ca="1" si="28"/>
        <v>251541</v>
      </c>
      <c r="P23" s="14">
        <f t="shared" ca="1" si="15"/>
        <v>87974.5182202414</v>
      </c>
      <c r="Q23" s="14">
        <f t="shared" ca="1" si="29"/>
        <v>0</v>
      </c>
      <c r="R23" s="14">
        <f t="shared" ca="1" si="17"/>
        <v>0</v>
      </c>
      <c r="S23" s="14">
        <f t="shared" ca="1" si="30"/>
        <v>62204.322961231512</v>
      </c>
      <c r="T23" s="14">
        <f t="shared" ca="1" si="31"/>
        <v>103730.0319516937</v>
      </c>
      <c r="U23" s="14">
        <f t="shared" ca="1" si="32"/>
        <v>355271.0319516937</v>
      </c>
      <c r="V23" s="14">
        <f t="shared" ca="1" si="33"/>
        <v>150178.8411814729</v>
      </c>
      <c r="W23" s="15">
        <f t="shared" ca="1" si="34"/>
        <v>205092.1907702208</v>
      </c>
      <c r="Z23" s="45">
        <f t="shared" ca="1" si="23"/>
        <v>0</v>
      </c>
      <c r="AA23" s="46">
        <f t="shared" ca="1" si="24"/>
        <v>0</v>
      </c>
      <c r="AB23" s="49"/>
      <c r="AC23" s="50"/>
      <c r="AE23" s="45">
        <f ca="1">IF(Table1[[#This Row],[Occupation]]="Teaching", 1, 0)</f>
        <v>0</v>
      </c>
      <c r="AF23" s="46">
        <f ca="1">IF(Table1[[#This Row],[Occupation]]="General Work", 1, 0)</f>
        <v>0</v>
      </c>
      <c r="AG23" s="46">
        <f ca="1">IF(Table1[[#This Row],[Occupation]]="Construction", 1, 0)</f>
        <v>0</v>
      </c>
      <c r="AH23" s="46">
        <f ca="1">IF(Table1[[#This Row],[Occupation]]="IT", 1, 0)</f>
        <v>0</v>
      </c>
      <c r="AI23" s="46">
        <f ca="1">IF(Table1[[#This Row],[Occupation]]="Health", 1, 0)</f>
        <v>0</v>
      </c>
      <c r="AJ23" s="46">
        <f ca="1">IF(Table1[[#This Row],[Occupation]]="Agriculture", 1, 0)</f>
        <v>1</v>
      </c>
      <c r="AK23" s="49"/>
      <c r="AL23" s="46"/>
      <c r="AM23" s="46"/>
      <c r="AN23" s="46"/>
      <c r="AO23" s="46"/>
      <c r="AP23" s="50"/>
      <c r="AQ23" s="48"/>
      <c r="AR23" s="47">
        <f t="shared" ca="1" si="25"/>
        <v>0</v>
      </c>
      <c r="AS23" s="48"/>
      <c r="AT23" s="45">
        <f ca="1">IF(Table1[[#This Row],[Debts of the Person]]&gt;$AU$2,1,0)</f>
        <v>1</v>
      </c>
      <c r="AU23" s="46"/>
      <c r="AV23" s="50"/>
      <c r="AW23" s="2">
        <f ca="1">Table1[[#This Row],[Mortgage Left]]/Table1[[#This Row],[Valued House]]</f>
        <v>0.34974226158058291</v>
      </c>
      <c r="AX23" s="46">
        <f t="shared" ca="1" si="26"/>
        <v>0</v>
      </c>
      <c r="AY23" s="46"/>
      <c r="AZ23" s="46"/>
      <c r="BA23" s="47">
        <f ca="1">IF(Table1[[#This Row],[Region]]="East",Table1[[#This Row],[Income]],0)</f>
        <v>0</v>
      </c>
      <c r="BB23" s="48">
        <f ca="1">IF(Table1[[#This Row],[Region]]="South",Table1[[#This Row],[Income]],0)</f>
        <v>0</v>
      </c>
      <c r="BC23" s="48">
        <f ca="1">IF(Table1[[#This Row],[Region]]="West",Table1[[#This Row],[Income]],0)</f>
        <v>0</v>
      </c>
      <c r="BD23" s="64">
        <f ca="1">IF(Table1[[#This Row],[Region]]="North",Table1[[#This Row],[Income]],0)</f>
        <v>83847</v>
      </c>
      <c r="BE23" s="47">
        <f ca="1">IF(Table1[[#This Row],[Occupation]]="Teaching",Table1[[#This Row],[Income]],0)</f>
        <v>0</v>
      </c>
      <c r="BF23" s="48">
        <f ca="1">IF(Table1[[#This Row],[Occupation]]="General Work",Table1[[#This Row],[Income]],0)</f>
        <v>0</v>
      </c>
      <c r="BG23" s="48">
        <f ca="1">IF(Table1[[#This Row],[Occupation]]="Construction",Table1[[#This Row],[Income]],0)</f>
        <v>0</v>
      </c>
      <c r="BH23" s="48">
        <f ca="1">IF(Table1[[#This Row],[Occupation]]="IT",Table1[[#This Row],[Income]],0)</f>
        <v>0</v>
      </c>
      <c r="BI23" s="48">
        <f ca="1">IF(Table1[[#This Row],[Occupation]]="Health",Table1[[#This Row],[Income]],0)</f>
        <v>0</v>
      </c>
      <c r="BJ23" s="64">
        <f ca="1">IF(Table1[[#This Row],[Occupation]]="Agriculture",Table1[[#This Row],[Income]],0)</f>
        <v>83847</v>
      </c>
      <c r="BK23" s="45">
        <f ca="1">IF(Table1[[#This Row],[Debts of the Person]]&gt;Table1[[#This Row],[Income]],1,0)</f>
        <v>1</v>
      </c>
      <c r="BL23" s="46"/>
      <c r="BM23" s="45">
        <f ca="1">IF(Table1[[#This Row],[Net worth of Person ('#)]]&gt;$BN$2,Table1[[#This Row],[Age]],0)</f>
        <v>27</v>
      </c>
      <c r="BN23" s="50"/>
      <c r="BO23" s="46"/>
      <c r="BP23" s="46"/>
      <c r="BQ23" s="46"/>
      <c r="BS23" s="44">
        <v>12</v>
      </c>
      <c r="BT23" s="44" t="s">
        <v>30</v>
      </c>
      <c r="BU23" s="44" t="s">
        <v>52</v>
      </c>
    </row>
    <row r="24" spans="1:73" x14ac:dyDescent="0.3">
      <c r="A24" s="12">
        <v>22</v>
      </c>
      <c r="B24" s="13">
        <f t="shared" ca="1" si="1"/>
        <v>2</v>
      </c>
      <c r="C24" s="13" t="str">
        <f t="shared" ca="1" si="2"/>
        <v>Female</v>
      </c>
      <c r="D24" s="13">
        <f t="shared" ca="1" si="3"/>
        <v>35</v>
      </c>
      <c r="E24" s="13">
        <f t="shared" ca="1" si="4"/>
        <v>1</v>
      </c>
      <c r="F24" s="13" t="str">
        <f t="shared" ca="1" si="5"/>
        <v>Health</v>
      </c>
      <c r="G24" s="13">
        <f t="shared" ca="1" si="6"/>
        <v>4</v>
      </c>
      <c r="H24" s="13" t="str">
        <f t="shared" ca="1" si="7"/>
        <v>Tertiary</v>
      </c>
      <c r="I24" s="13">
        <f t="shared" ca="1" si="8"/>
        <v>1</v>
      </c>
      <c r="J24" s="13">
        <f t="shared" ca="1" si="9"/>
        <v>1</v>
      </c>
      <c r="K24" s="14">
        <f t="shared" ca="1" si="10"/>
        <v>42207</v>
      </c>
      <c r="L24" s="13">
        <f t="shared" ca="1" si="11"/>
        <v>18</v>
      </c>
      <c r="M24" s="13" t="str">
        <f t="shared" ca="1" si="12"/>
        <v>Kastina</v>
      </c>
      <c r="N24" s="13" t="str">
        <f t="shared" ca="1" si="27"/>
        <v>North</v>
      </c>
      <c r="O24" s="14">
        <f t="shared" ca="1" si="28"/>
        <v>211035</v>
      </c>
      <c r="P24" s="14">
        <f t="shared" ca="1" si="15"/>
        <v>90507.890545613685</v>
      </c>
      <c r="Q24" s="14">
        <f t="shared" ca="1" si="29"/>
        <v>3943.7557009695306</v>
      </c>
      <c r="R24" s="14">
        <f t="shared" ca="1" si="17"/>
        <v>613</v>
      </c>
      <c r="S24" s="14">
        <f t="shared" ca="1" si="30"/>
        <v>37036.843801130948</v>
      </c>
      <c r="T24" s="14">
        <f t="shared" ca="1" si="31"/>
        <v>12490.472604509981</v>
      </c>
      <c r="U24" s="14">
        <f t="shared" ca="1" si="32"/>
        <v>227469.22830547951</v>
      </c>
      <c r="V24" s="14">
        <f t="shared" ca="1" si="33"/>
        <v>128157.73434674463</v>
      </c>
      <c r="W24" s="15">
        <f t="shared" ca="1" si="34"/>
        <v>99311.493958734878</v>
      </c>
      <c r="Z24" s="45">
        <f t="shared" ca="1" si="23"/>
        <v>0</v>
      </c>
      <c r="AA24" s="46">
        <f t="shared" ca="1" si="24"/>
        <v>1</v>
      </c>
      <c r="AB24" s="49"/>
      <c r="AC24" s="50"/>
      <c r="AE24" s="45">
        <f ca="1">IF(Table1[[#This Row],[Occupation]]="Teaching", 1, 0)</f>
        <v>0</v>
      </c>
      <c r="AF24" s="46">
        <f ca="1">IF(Table1[[#This Row],[Occupation]]="General Work", 1, 0)</f>
        <v>0</v>
      </c>
      <c r="AG24" s="46">
        <f ca="1">IF(Table1[[#This Row],[Occupation]]="Construction", 1, 0)</f>
        <v>0</v>
      </c>
      <c r="AH24" s="46">
        <f ca="1">IF(Table1[[#This Row],[Occupation]]="IT", 1, 0)</f>
        <v>0</v>
      </c>
      <c r="AI24" s="46">
        <f ca="1">IF(Table1[[#This Row],[Occupation]]="Health", 1, 0)</f>
        <v>1</v>
      </c>
      <c r="AJ24" s="46">
        <f ca="1">IF(Table1[[#This Row],[Occupation]]="Agriculture", 1, 0)</f>
        <v>0</v>
      </c>
      <c r="AK24" s="49"/>
      <c r="AL24" s="46"/>
      <c r="AM24" s="46"/>
      <c r="AN24" s="46"/>
      <c r="AO24" s="46"/>
      <c r="AP24" s="50"/>
      <c r="AQ24" s="48"/>
      <c r="AR24" s="47">
        <f t="shared" ca="1" si="25"/>
        <v>90507.890545613685</v>
      </c>
      <c r="AS24" s="48"/>
      <c r="AT24" s="45">
        <f ca="1">IF(Table1[[#This Row],[Debts of the Person]]&gt;$AU$2,1,0)</f>
        <v>1</v>
      </c>
      <c r="AU24" s="46"/>
      <c r="AV24" s="50"/>
      <c r="AW24" s="2">
        <f ca="1">Table1[[#This Row],[Mortgage Left]]/Table1[[#This Row],[Valued House]]</f>
        <v>0.42887620795419568</v>
      </c>
      <c r="AX24" s="46">
        <f t="shared" ca="1" si="26"/>
        <v>0</v>
      </c>
      <c r="AY24" s="46"/>
      <c r="AZ24" s="46"/>
      <c r="BA24" s="47">
        <f ca="1">IF(Table1[[#This Row],[Region]]="East",Table1[[#This Row],[Income]],0)</f>
        <v>0</v>
      </c>
      <c r="BB24" s="48">
        <f ca="1">IF(Table1[[#This Row],[Region]]="South",Table1[[#This Row],[Income]],0)</f>
        <v>0</v>
      </c>
      <c r="BC24" s="48">
        <f ca="1">IF(Table1[[#This Row],[Region]]="West",Table1[[#This Row],[Income]],0)</f>
        <v>0</v>
      </c>
      <c r="BD24" s="64">
        <f ca="1">IF(Table1[[#This Row],[Region]]="North",Table1[[#This Row],[Income]],0)</f>
        <v>42207</v>
      </c>
      <c r="BE24" s="47">
        <f ca="1">IF(Table1[[#This Row],[Occupation]]="Teaching",Table1[[#This Row],[Income]],0)</f>
        <v>0</v>
      </c>
      <c r="BF24" s="48">
        <f ca="1">IF(Table1[[#This Row],[Occupation]]="General Work",Table1[[#This Row],[Income]],0)</f>
        <v>0</v>
      </c>
      <c r="BG24" s="48">
        <f ca="1">IF(Table1[[#This Row],[Occupation]]="Construction",Table1[[#This Row],[Income]],0)</f>
        <v>0</v>
      </c>
      <c r="BH24" s="48">
        <f ca="1">IF(Table1[[#This Row],[Occupation]]="IT",Table1[[#This Row],[Income]],0)</f>
        <v>0</v>
      </c>
      <c r="BI24" s="48">
        <f ca="1">IF(Table1[[#This Row],[Occupation]]="Health",Table1[[#This Row],[Income]],0)</f>
        <v>42207</v>
      </c>
      <c r="BJ24" s="64">
        <f ca="1">IF(Table1[[#This Row],[Occupation]]="Agriculture",Table1[[#This Row],[Income]],0)</f>
        <v>0</v>
      </c>
      <c r="BK24" s="45">
        <f ca="1">IF(Table1[[#This Row],[Debts of the Person]]&gt;Table1[[#This Row],[Income]],1,0)</f>
        <v>1</v>
      </c>
      <c r="BL24" s="46"/>
      <c r="BM24" s="45">
        <f ca="1">IF(Table1[[#This Row],[Net worth of Person ('#)]]&gt;$BN$2,Table1[[#This Row],[Age]],0)</f>
        <v>0</v>
      </c>
      <c r="BN24" s="50"/>
      <c r="BO24" s="46"/>
      <c r="BP24" s="46"/>
      <c r="BQ24" s="46"/>
      <c r="BS24" s="44">
        <v>13</v>
      </c>
      <c r="BT24" s="44" t="s">
        <v>31</v>
      </c>
      <c r="BU24" s="44" t="s">
        <v>53</v>
      </c>
    </row>
    <row r="25" spans="1:73" x14ac:dyDescent="0.3">
      <c r="A25" s="12">
        <v>23</v>
      </c>
      <c r="B25" s="13">
        <f t="shared" ca="1" si="1"/>
        <v>2</v>
      </c>
      <c r="C25" s="13" t="str">
        <f t="shared" ca="1" si="2"/>
        <v>Female</v>
      </c>
      <c r="D25" s="13">
        <f t="shared" ca="1" si="3"/>
        <v>42</v>
      </c>
      <c r="E25" s="13">
        <f t="shared" ca="1" si="4"/>
        <v>4</v>
      </c>
      <c r="F25" s="13" t="str">
        <f t="shared" ca="1" si="5"/>
        <v>IT</v>
      </c>
      <c r="G25" s="13">
        <f t="shared" ca="1" si="6"/>
        <v>2</v>
      </c>
      <c r="H25" s="13" t="str">
        <f t="shared" ca="1" si="7"/>
        <v>Primary</v>
      </c>
      <c r="I25" s="13">
        <f t="shared" ca="1" si="8"/>
        <v>0</v>
      </c>
      <c r="J25" s="13">
        <f t="shared" ca="1" si="9"/>
        <v>3</v>
      </c>
      <c r="K25" s="14">
        <f t="shared" ca="1" si="10"/>
        <v>58710</v>
      </c>
      <c r="L25" s="13">
        <f t="shared" ca="1" si="11"/>
        <v>17</v>
      </c>
      <c r="M25" s="13" t="str">
        <f t="shared" ca="1" si="12"/>
        <v>Kano</v>
      </c>
      <c r="N25" s="13" t="str">
        <f t="shared" ca="1" si="27"/>
        <v>North</v>
      </c>
      <c r="O25" s="14">
        <f t="shared" ca="1" si="28"/>
        <v>352260</v>
      </c>
      <c r="P25" s="14">
        <f t="shared" ca="1" si="15"/>
        <v>157006.72875994863</v>
      </c>
      <c r="Q25" s="14">
        <f t="shared" ca="1" si="29"/>
        <v>49843.435236718768</v>
      </c>
      <c r="R25" s="14">
        <f t="shared" ca="1" si="17"/>
        <v>20148</v>
      </c>
      <c r="S25" s="14">
        <f t="shared" ca="1" si="30"/>
        <v>44499.562921117162</v>
      </c>
      <c r="T25" s="14">
        <f t="shared" ca="1" si="31"/>
        <v>70189.068895378514</v>
      </c>
      <c r="U25" s="14">
        <f t="shared" ca="1" si="32"/>
        <v>472292.50413209724</v>
      </c>
      <c r="V25" s="14">
        <f t="shared" ca="1" si="33"/>
        <v>221654.29168106581</v>
      </c>
      <c r="W25" s="15">
        <f t="shared" ca="1" si="34"/>
        <v>250638.21245103143</v>
      </c>
      <c r="Z25" s="45">
        <f t="shared" ca="1" si="23"/>
        <v>0</v>
      </c>
      <c r="AA25" s="46">
        <f t="shared" ca="1" si="24"/>
        <v>1</v>
      </c>
      <c r="AB25" s="49"/>
      <c r="AC25" s="50"/>
      <c r="AE25" s="45">
        <f ca="1">IF(Table1[[#This Row],[Occupation]]="Teaching", 1, 0)</f>
        <v>0</v>
      </c>
      <c r="AF25" s="46">
        <f ca="1">IF(Table1[[#This Row],[Occupation]]="General Work", 1, 0)</f>
        <v>0</v>
      </c>
      <c r="AG25" s="46">
        <f ca="1">IF(Table1[[#This Row],[Occupation]]="Construction", 1, 0)</f>
        <v>0</v>
      </c>
      <c r="AH25" s="46">
        <f ca="1">IF(Table1[[#This Row],[Occupation]]="IT", 1, 0)</f>
        <v>1</v>
      </c>
      <c r="AI25" s="46">
        <f ca="1">IF(Table1[[#This Row],[Occupation]]="Health", 1, 0)</f>
        <v>0</v>
      </c>
      <c r="AJ25" s="46">
        <f ca="1">IF(Table1[[#This Row],[Occupation]]="Agriculture", 1, 0)</f>
        <v>0</v>
      </c>
      <c r="AK25" s="49"/>
      <c r="AL25" s="46"/>
      <c r="AM25" s="46"/>
      <c r="AN25" s="46"/>
      <c r="AO25" s="46"/>
      <c r="AP25" s="50"/>
      <c r="AQ25" s="48"/>
      <c r="AR25" s="47">
        <f t="shared" ca="1" si="25"/>
        <v>52335.576253316212</v>
      </c>
      <c r="AS25" s="48"/>
      <c r="AT25" s="45">
        <f ca="1">IF(Table1[[#This Row],[Debts of the Person]]&gt;$AU$2,1,0)</f>
        <v>1</v>
      </c>
      <c r="AU25" s="46"/>
      <c r="AV25" s="50"/>
      <c r="AW25" s="2">
        <f ca="1">Table1[[#This Row],[Mortgage Left]]/Table1[[#This Row],[Valued House]]</f>
        <v>0.44571262351657476</v>
      </c>
      <c r="AX25" s="46">
        <f t="shared" ca="1" si="26"/>
        <v>0</v>
      </c>
      <c r="AY25" s="46"/>
      <c r="AZ25" s="46"/>
      <c r="BA25" s="47">
        <f ca="1">IF(Table1[[#This Row],[Region]]="East",Table1[[#This Row],[Income]],0)</f>
        <v>0</v>
      </c>
      <c r="BB25" s="48">
        <f ca="1">IF(Table1[[#This Row],[Region]]="South",Table1[[#This Row],[Income]],0)</f>
        <v>0</v>
      </c>
      <c r="BC25" s="48">
        <f ca="1">IF(Table1[[#This Row],[Region]]="West",Table1[[#This Row],[Income]],0)</f>
        <v>0</v>
      </c>
      <c r="BD25" s="64">
        <f ca="1">IF(Table1[[#This Row],[Region]]="North",Table1[[#This Row],[Income]],0)</f>
        <v>58710</v>
      </c>
      <c r="BE25" s="47">
        <f ca="1">IF(Table1[[#This Row],[Occupation]]="Teaching",Table1[[#This Row],[Income]],0)</f>
        <v>0</v>
      </c>
      <c r="BF25" s="48">
        <f ca="1">IF(Table1[[#This Row],[Occupation]]="General Work",Table1[[#This Row],[Income]],0)</f>
        <v>0</v>
      </c>
      <c r="BG25" s="48">
        <f ca="1">IF(Table1[[#This Row],[Occupation]]="Construction",Table1[[#This Row],[Income]],0)</f>
        <v>0</v>
      </c>
      <c r="BH25" s="48">
        <f ca="1">IF(Table1[[#This Row],[Occupation]]="IT",Table1[[#This Row],[Income]],0)</f>
        <v>58710</v>
      </c>
      <c r="BI25" s="48">
        <f ca="1">IF(Table1[[#This Row],[Occupation]]="Health",Table1[[#This Row],[Income]],0)</f>
        <v>0</v>
      </c>
      <c r="BJ25" s="64">
        <f ca="1">IF(Table1[[#This Row],[Occupation]]="Agriculture",Table1[[#This Row],[Income]],0)</f>
        <v>0</v>
      </c>
      <c r="BK25" s="45">
        <f ca="1">IF(Table1[[#This Row],[Debts of the Person]]&gt;Table1[[#This Row],[Income]],1,0)</f>
        <v>1</v>
      </c>
      <c r="BL25" s="46"/>
      <c r="BM25" s="45">
        <f ca="1">IF(Table1[[#This Row],[Net worth of Person ('#)]]&gt;$BN$2,Table1[[#This Row],[Age]],0)</f>
        <v>42</v>
      </c>
      <c r="BN25" s="50"/>
      <c r="BO25" s="46"/>
      <c r="BP25" s="46"/>
      <c r="BQ25" s="46"/>
      <c r="BS25" s="44">
        <v>14</v>
      </c>
      <c r="BT25" s="44" t="s">
        <v>32</v>
      </c>
      <c r="BU25" s="44" t="s">
        <v>52</v>
      </c>
    </row>
    <row r="26" spans="1:73" x14ac:dyDescent="0.3">
      <c r="A26" s="12">
        <v>24</v>
      </c>
      <c r="B26" s="13">
        <f t="shared" ca="1" si="1"/>
        <v>2</v>
      </c>
      <c r="C26" s="13" t="str">
        <f t="shared" ca="1" si="2"/>
        <v>Female</v>
      </c>
      <c r="D26" s="13">
        <f t="shared" ca="1" si="3"/>
        <v>35</v>
      </c>
      <c r="E26" s="13">
        <f t="shared" ca="1" si="4"/>
        <v>2</v>
      </c>
      <c r="F26" s="13" t="str">
        <f t="shared" ca="1" si="5"/>
        <v>Construction</v>
      </c>
      <c r="G26" s="13">
        <f t="shared" ca="1" si="6"/>
        <v>6</v>
      </c>
      <c r="H26" s="13" t="str">
        <f t="shared" ca="1" si="7"/>
        <v>Others</v>
      </c>
      <c r="I26" s="13">
        <f t="shared" ca="1" si="8"/>
        <v>1</v>
      </c>
      <c r="J26" s="13">
        <f t="shared" ca="1" si="9"/>
        <v>3</v>
      </c>
      <c r="K26" s="14">
        <f t="shared" ca="1" si="10"/>
        <v>37186</v>
      </c>
      <c r="L26" s="13">
        <f t="shared" ca="1" si="11"/>
        <v>25</v>
      </c>
      <c r="M26" s="13" t="str">
        <f t="shared" ca="1" si="12"/>
        <v>Ogun</v>
      </c>
      <c r="N26" s="13" t="str">
        <f t="shared" ca="1" si="27"/>
        <v>West</v>
      </c>
      <c r="O26" s="14">
        <f t="shared" ca="1" si="28"/>
        <v>185930</v>
      </c>
      <c r="P26" s="14">
        <f t="shared" ca="1" si="15"/>
        <v>147609.69342091578</v>
      </c>
      <c r="Q26" s="14">
        <f t="shared" ca="1" si="29"/>
        <v>105594.79818730944</v>
      </c>
      <c r="R26" s="14">
        <f t="shared" ca="1" si="17"/>
        <v>45800</v>
      </c>
      <c r="S26" s="14">
        <f t="shared" ca="1" si="30"/>
        <v>67666.548557403774</v>
      </c>
      <c r="T26" s="14">
        <f t="shared" ca="1" si="31"/>
        <v>42127.140848083851</v>
      </c>
      <c r="U26" s="14">
        <f t="shared" ca="1" si="32"/>
        <v>333651.93903539324</v>
      </c>
      <c r="V26" s="14">
        <f t="shared" ca="1" si="33"/>
        <v>261076.24197831954</v>
      </c>
      <c r="W26" s="15">
        <f t="shared" ca="1" si="34"/>
        <v>72575.697057073703</v>
      </c>
      <c r="Z26" s="45">
        <f t="shared" ca="1" si="23"/>
        <v>0</v>
      </c>
      <c r="AA26" s="46">
        <f t="shared" ca="1" si="24"/>
        <v>1</v>
      </c>
      <c r="AB26" s="49"/>
      <c r="AC26" s="50"/>
      <c r="AE26" s="45">
        <f ca="1">IF(Table1[[#This Row],[Occupation]]="Teaching", 1, 0)</f>
        <v>0</v>
      </c>
      <c r="AF26" s="46">
        <f ca="1">IF(Table1[[#This Row],[Occupation]]="General Work", 1, 0)</f>
        <v>0</v>
      </c>
      <c r="AG26" s="46">
        <f ca="1">IF(Table1[[#This Row],[Occupation]]="Construction", 1, 0)</f>
        <v>1</v>
      </c>
      <c r="AH26" s="46">
        <f ca="1">IF(Table1[[#This Row],[Occupation]]="IT", 1, 0)</f>
        <v>0</v>
      </c>
      <c r="AI26" s="46">
        <f ca="1">IF(Table1[[#This Row],[Occupation]]="Health", 1, 0)</f>
        <v>0</v>
      </c>
      <c r="AJ26" s="46">
        <f ca="1">IF(Table1[[#This Row],[Occupation]]="Agriculture", 1, 0)</f>
        <v>0</v>
      </c>
      <c r="AK26" s="49"/>
      <c r="AL26" s="46"/>
      <c r="AM26" s="46"/>
      <c r="AN26" s="46"/>
      <c r="AO26" s="46"/>
      <c r="AP26" s="50"/>
      <c r="AQ26" s="48"/>
      <c r="AR26" s="47">
        <f t="shared" ca="1" si="25"/>
        <v>49203.231140305259</v>
      </c>
      <c r="AS26" s="48"/>
      <c r="AT26" s="45">
        <f ca="1">IF(Table1[[#This Row],[Debts of the Person]]&gt;$AU$2,1,0)</f>
        <v>1</v>
      </c>
      <c r="AU26" s="46"/>
      <c r="AV26" s="50"/>
      <c r="AW26" s="2">
        <f ca="1">Table1[[#This Row],[Mortgage Left]]/Table1[[#This Row],[Valued House]]</f>
        <v>0.79389928156250078</v>
      </c>
      <c r="AX26" s="46">
        <f t="shared" ca="1" si="26"/>
        <v>0</v>
      </c>
      <c r="AY26" s="46"/>
      <c r="AZ26" s="46"/>
      <c r="BA26" s="47">
        <f ca="1">IF(Table1[[#This Row],[Region]]="East",Table1[[#This Row],[Income]],0)</f>
        <v>0</v>
      </c>
      <c r="BB26" s="48">
        <f ca="1">IF(Table1[[#This Row],[Region]]="South",Table1[[#This Row],[Income]],0)</f>
        <v>0</v>
      </c>
      <c r="BC26" s="48">
        <f ca="1">IF(Table1[[#This Row],[Region]]="West",Table1[[#This Row],[Income]],0)</f>
        <v>37186</v>
      </c>
      <c r="BD26" s="64">
        <f ca="1">IF(Table1[[#This Row],[Region]]="North",Table1[[#This Row],[Income]],0)</f>
        <v>0</v>
      </c>
      <c r="BE26" s="47">
        <f ca="1">IF(Table1[[#This Row],[Occupation]]="Teaching",Table1[[#This Row],[Income]],0)</f>
        <v>0</v>
      </c>
      <c r="BF26" s="48">
        <f ca="1">IF(Table1[[#This Row],[Occupation]]="General Work",Table1[[#This Row],[Income]],0)</f>
        <v>0</v>
      </c>
      <c r="BG26" s="48">
        <f ca="1">IF(Table1[[#This Row],[Occupation]]="Construction",Table1[[#This Row],[Income]],0)</f>
        <v>37186</v>
      </c>
      <c r="BH26" s="48">
        <f ca="1">IF(Table1[[#This Row],[Occupation]]="IT",Table1[[#This Row],[Income]],0)</f>
        <v>0</v>
      </c>
      <c r="BI26" s="48">
        <f ca="1">IF(Table1[[#This Row],[Occupation]]="Health",Table1[[#This Row],[Income]],0)</f>
        <v>0</v>
      </c>
      <c r="BJ26" s="64">
        <f ca="1">IF(Table1[[#This Row],[Occupation]]="Agriculture",Table1[[#This Row],[Income]],0)</f>
        <v>0</v>
      </c>
      <c r="BK26" s="45">
        <f ca="1">IF(Table1[[#This Row],[Debts of the Person]]&gt;Table1[[#This Row],[Income]],1,0)</f>
        <v>1</v>
      </c>
      <c r="BL26" s="46"/>
      <c r="BM26" s="45">
        <f ca="1">IF(Table1[[#This Row],[Net worth of Person ('#)]]&gt;$BN$2,Table1[[#This Row],[Age]],0)</f>
        <v>0</v>
      </c>
      <c r="BN26" s="50"/>
      <c r="BO26" s="46"/>
      <c r="BP26" s="46"/>
      <c r="BQ26" s="46"/>
      <c r="BS26" s="44">
        <v>15</v>
      </c>
      <c r="BT26" s="44" t="s">
        <v>33</v>
      </c>
      <c r="BU26" s="44" t="s">
        <v>53</v>
      </c>
    </row>
    <row r="27" spans="1:73" x14ac:dyDescent="0.3">
      <c r="A27" s="12">
        <v>25</v>
      </c>
      <c r="B27" s="13">
        <f t="shared" ca="1" si="1"/>
        <v>1</v>
      </c>
      <c r="C27" s="13" t="str">
        <f t="shared" ca="1" si="2"/>
        <v>Male</v>
      </c>
      <c r="D27" s="13">
        <f t="shared" ca="1" si="3"/>
        <v>27</v>
      </c>
      <c r="E27" s="13">
        <f t="shared" ca="1" si="4"/>
        <v>5</v>
      </c>
      <c r="F27" s="13" t="str">
        <f t="shared" ca="1" si="5"/>
        <v>General Work</v>
      </c>
      <c r="G27" s="13">
        <f t="shared" ca="1" si="6"/>
        <v>4</v>
      </c>
      <c r="H27" s="13" t="str">
        <f t="shared" ca="1" si="7"/>
        <v>Tertiary</v>
      </c>
      <c r="I27" s="13">
        <f t="shared" ca="1" si="8"/>
        <v>0</v>
      </c>
      <c r="J27" s="13">
        <f t="shared" ca="1" si="9"/>
        <v>1</v>
      </c>
      <c r="K27" s="14">
        <f t="shared" ca="1" si="10"/>
        <v>57218</v>
      </c>
      <c r="L27" s="13">
        <f t="shared" ca="1" si="11"/>
        <v>22</v>
      </c>
      <c r="M27" s="13" t="str">
        <f t="shared" ca="1" si="12"/>
        <v>Lagos</v>
      </c>
      <c r="N27" s="13" t="str">
        <f t="shared" ca="1" si="27"/>
        <v>West</v>
      </c>
      <c r="O27" s="14">
        <f t="shared" ca="1" si="28"/>
        <v>286090</v>
      </c>
      <c r="P27" s="14">
        <f t="shared" ca="1" si="15"/>
        <v>278561.06065291783</v>
      </c>
      <c r="Q27" s="14">
        <f t="shared" ca="1" si="29"/>
        <v>36731.586101769579</v>
      </c>
      <c r="R27" s="14">
        <f t="shared" ca="1" si="17"/>
        <v>36066</v>
      </c>
      <c r="S27" s="14">
        <f t="shared" ca="1" si="30"/>
        <v>109392.2513007348</v>
      </c>
      <c r="T27" s="14">
        <f t="shared" ca="1" si="31"/>
        <v>231.66084743527676</v>
      </c>
      <c r="U27" s="14">
        <f t="shared" ca="1" si="32"/>
        <v>323053.24694920488</v>
      </c>
      <c r="V27" s="14">
        <f t="shared" ca="1" si="33"/>
        <v>424019.31195365265</v>
      </c>
      <c r="W27" s="15">
        <f t="shared" ca="1" si="34"/>
        <v>-100966.06500444777</v>
      </c>
      <c r="Z27" s="45">
        <f t="shared" ca="1" si="23"/>
        <v>1</v>
      </c>
      <c r="AA27" s="46">
        <f t="shared" ca="1" si="24"/>
        <v>1</v>
      </c>
      <c r="AB27" s="49"/>
      <c r="AC27" s="50"/>
      <c r="AE27" s="45">
        <f ca="1">IF(Table1[[#This Row],[Occupation]]="Teaching", 1, 0)</f>
        <v>0</v>
      </c>
      <c r="AF27" s="46">
        <f ca="1">IF(Table1[[#This Row],[Occupation]]="General Work", 1, 0)</f>
        <v>1</v>
      </c>
      <c r="AG27" s="46">
        <f ca="1">IF(Table1[[#This Row],[Occupation]]="Construction", 1, 0)</f>
        <v>0</v>
      </c>
      <c r="AH27" s="46">
        <f ca="1">IF(Table1[[#This Row],[Occupation]]="IT", 1, 0)</f>
        <v>0</v>
      </c>
      <c r="AI27" s="46">
        <f ca="1">IF(Table1[[#This Row],[Occupation]]="Health", 1, 0)</f>
        <v>0</v>
      </c>
      <c r="AJ27" s="46">
        <f ca="1">IF(Table1[[#This Row],[Occupation]]="Agriculture", 1, 0)</f>
        <v>0</v>
      </c>
      <c r="AK27" s="49"/>
      <c r="AL27" s="46"/>
      <c r="AM27" s="46"/>
      <c r="AN27" s="46"/>
      <c r="AO27" s="46"/>
      <c r="AP27" s="50"/>
      <c r="AQ27" s="48"/>
      <c r="AR27" s="47">
        <f t="shared" ca="1" si="25"/>
        <v>278561.06065291783</v>
      </c>
      <c r="AS27" s="48"/>
      <c r="AT27" s="45">
        <f ca="1">IF(Table1[[#This Row],[Debts of the Person]]&gt;$AU$2,1,0)</f>
        <v>1</v>
      </c>
      <c r="AU27" s="46"/>
      <c r="AV27" s="50"/>
      <c r="AW27" s="2">
        <f ca="1">Table1[[#This Row],[Mortgage Left]]/Table1[[#This Row],[Valued House]]</f>
        <v>0.97368331872109415</v>
      </c>
      <c r="AX27" s="46">
        <f t="shared" ca="1" si="26"/>
        <v>0</v>
      </c>
      <c r="AY27" s="46"/>
      <c r="AZ27" s="46"/>
      <c r="BA27" s="47">
        <f ca="1">IF(Table1[[#This Row],[Region]]="East",Table1[[#This Row],[Income]],0)</f>
        <v>0</v>
      </c>
      <c r="BB27" s="48">
        <f ca="1">IF(Table1[[#This Row],[Region]]="South",Table1[[#This Row],[Income]],0)</f>
        <v>0</v>
      </c>
      <c r="BC27" s="48">
        <f ca="1">IF(Table1[[#This Row],[Region]]="West",Table1[[#This Row],[Income]],0)</f>
        <v>57218</v>
      </c>
      <c r="BD27" s="64">
        <f ca="1">IF(Table1[[#This Row],[Region]]="North",Table1[[#This Row],[Income]],0)</f>
        <v>0</v>
      </c>
      <c r="BE27" s="47">
        <f ca="1">IF(Table1[[#This Row],[Occupation]]="Teaching",Table1[[#This Row],[Income]],0)</f>
        <v>0</v>
      </c>
      <c r="BF27" s="48">
        <f ca="1">IF(Table1[[#This Row],[Occupation]]="General Work",Table1[[#This Row],[Income]],0)</f>
        <v>57218</v>
      </c>
      <c r="BG27" s="48">
        <f ca="1">IF(Table1[[#This Row],[Occupation]]="Construction",Table1[[#This Row],[Income]],0)</f>
        <v>0</v>
      </c>
      <c r="BH27" s="48">
        <f ca="1">IF(Table1[[#This Row],[Occupation]]="IT",Table1[[#This Row],[Income]],0)</f>
        <v>0</v>
      </c>
      <c r="BI27" s="48">
        <f ca="1">IF(Table1[[#This Row],[Occupation]]="Health",Table1[[#This Row],[Income]],0)</f>
        <v>0</v>
      </c>
      <c r="BJ27" s="64">
        <f ca="1">IF(Table1[[#This Row],[Occupation]]="Agriculture",Table1[[#This Row],[Income]],0)</f>
        <v>0</v>
      </c>
      <c r="BK27" s="45">
        <f ca="1">IF(Table1[[#This Row],[Debts of the Person]]&gt;Table1[[#This Row],[Income]],1,0)</f>
        <v>1</v>
      </c>
      <c r="BL27" s="46"/>
      <c r="BM27" s="45">
        <f ca="1">IF(Table1[[#This Row],[Net worth of Person ('#)]]&gt;$BN$2,Table1[[#This Row],[Age]],0)</f>
        <v>0</v>
      </c>
      <c r="BN27" s="50"/>
      <c r="BO27" s="46"/>
      <c r="BP27" s="46"/>
      <c r="BQ27" s="46"/>
      <c r="BS27" s="44">
        <v>16</v>
      </c>
      <c r="BT27" s="44" t="s">
        <v>34</v>
      </c>
      <c r="BU27" s="44" t="s">
        <v>53</v>
      </c>
    </row>
    <row r="28" spans="1:73" x14ac:dyDescent="0.3">
      <c r="A28" s="12">
        <v>26</v>
      </c>
      <c r="B28" s="13">
        <f t="shared" ca="1" si="1"/>
        <v>2</v>
      </c>
      <c r="C28" s="13" t="str">
        <f t="shared" ca="1" si="2"/>
        <v>Female</v>
      </c>
      <c r="D28" s="13">
        <f t="shared" ca="1" si="3"/>
        <v>25</v>
      </c>
      <c r="E28" s="13">
        <f t="shared" ca="1" si="4"/>
        <v>6</v>
      </c>
      <c r="F28" s="13" t="str">
        <f t="shared" ca="1" si="5"/>
        <v>Agriculture</v>
      </c>
      <c r="G28" s="13">
        <f t="shared" ca="1" si="6"/>
        <v>1</v>
      </c>
      <c r="H28" s="13" t="str">
        <f t="shared" ca="1" si="7"/>
        <v>No Formal</v>
      </c>
      <c r="I28" s="13">
        <f t="shared" ca="1" si="8"/>
        <v>0</v>
      </c>
      <c r="J28" s="13">
        <f t="shared" ca="1" si="9"/>
        <v>1</v>
      </c>
      <c r="K28" s="14">
        <f t="shared" ca="1" si="10"/>
        <v>54540</v>
      </c>
      <c r="L28" s="13">
        <f t="shared" ca="1" si="11"/>
        <v>9</v>
      </c>
      <c r="M28" s="13" t="str">
        <f t="shared" ca="1" si="12"/>
        <v>Delta</v>
      </c>
      <c r="N28" s="13" t="str">
        <f t="shared" ca="1" si="27"/>
        <v>South</v>
      </c>
      <c r="O28" s="14">
        <f t="shared" ca="1" si="28"/>
        <v>327240</v>
      </c>
      <c r="P28" s="14">
        <f t="shared" ca="1" si="15"/>
        <v>172012.43645267669</v>
      </c>
      <c r="Q28" s="14">
        <f t="shared" ca="1" si="29"/>
        <v>21346.630005245665</v>
      </c>
      <c r="R28" s="14">
        <f t="shared" ca="1" si="17"/>
        <v>12151</v>
      </c>
      <c r="S28" s="14">
        <f t="shared" ca="1" si="30"/>
        <v>76223.598484616028</v>
      </c>
      <c r="T28" s="14">
        <f t="shared" ca="1" si="31"/>
        <v>68233.055768564736</v>
      </c>
      <c r="U28" s="14">
        <f t="shared" ca="1" si="32"/>
        <v>416819.68577381043</v>
      </c>
      <c r="V28" s="14">
        <f t="shared" ca="1" si="33"/>
        <v>260387.03493729272</v>
      </c>
      <c r="W28" s="15">
        <f t="shared" ca="1" si="34"/>
        <v>156432.65083651771</v>
      </c>
      <c r="Z28" s="45">
        <f t="shared" ca="1" si="23"/>
        <v>0</v>
      </c>
      <c r="AA28" s="46">
        <f t="shared" ca="1" si="24"/>
        <v>0</v>
      </c>
      <c r="AB28" s="49"/>
      <c r="AC28" s="50"/>
      <c r="AE28" s="45">
        <f ca="1">IF(Table1[[#This Row],[Occupation]]="Teaching", 1, 0)</f>
        <v>0</v>
      </c>
      <c r="AF28" s="46">
        <f ca="1">IF(Table1[[#This Row],[Occupation]]="General Work", 1, 0)</f>
        <v>0</v>
      </c>
      <c r="AG28" s="46">
        <f ca="1">IF(Table1[[#This Row],[Occupation]]="Construction", 1, 0)</f>
        <v>0</v>
      </c>
      <c r="AH28" s="46">
        <f ca="1">IF(Table1[[#This Row],[Occupation]]="IT", 1, 0)</f>
        <v>0</v>
      </c>
      <c r="AI28" s="46">
        <f ca="1">IF(Table1[[#This Row],[Occupation]]="Health", 1, 0)</f>
        <v>0</v>
      </c>
      <c r="AJ28" s="46">
        <f ca="1">IF(Table1[[#This Row],[Occupation]]="Agriculture", 1, 0)</f>
        <v>1</v>
      </c>
      <c r="AK28" s="49"/>
      <c r="AL28" s="46"/>
      <c r="AM28" s="46"/>
      <c r="AN28" s="46"/>
      <c r="AO28" s="46"/>
      <c r="AP28" s="50"/>
      <c r="AQ28" s="48"/>
      <c r="AR28" s="47">
        <f t="shared" ca="1" si="25"/>
        <v>172012.43645267669</v>
      </c>
      <c r="AS28" s="48"/>
      <c r="AT28" s="45">
        <f ca="1">IF(Table1[[#This Row],[Debts of the Person]]&gt;$AU$2,1,0)</f>
        <v>1</v>
      </c>
      <c r="AU28" s="46"/>
      <c r="AV28" s="50"/>
      <c r="AW28" s="2">
        <f ca="1">Table1[[#This Row],[Mortgage Left]]/Table1[[#This Row],[Valued House]]</f>
        <v>0.52564612043966719</v>
      </c>
      <c r="AX28" s="46">
        <f t="shared" ca="1" si="26"/>
        <v>0</v>
      </c>
      <c r="AY28" s="46"/>
      <c r="AZ28" s="46"/>
      <c r="BA28" s="47">
        <f ca="1">IF(Table1[[#This Row],[Region]]="East",Table1[[#This Row],[Income]],0)</f>
        <v>0</v>
      </c>
      <c r="BB28" s="48">
        <f ca="1">IF(Table1[[#This Row],[Region]]="South",Table1[[#This Row],[Income]],0)</f>
        <v>54540</v>
      </c>
      <c r="BC28" s="48">
        <f ca="1">IF(Table1[[#This Row],[Region]]="West",Table1[[#This Row],[Income]],0)</f>
        <v>0</v>
      </c>
      <c r="BD28" s="64">
        <f ca="1">IF(Table1[[#This Row],[Region]]="North",Table1[[#This Row],[Income]],0)</f>
        <v>0</v>
      </c>
      <c r="BE28" s="47">
        <f ca="1">IF(Table1[[#This Row],[Occupation]]="Teaching",Table1[[#This Row],[Income]],0)</f>
        <v>0</v>
      </c>
      <c r="BF28" s="48">
        <f ca="1">IF(Table1[[#This Row],[Occupation]]="General Work",Table1[[#This Row],[Income]],0)</f>
        <v>0</v>
      </c>
      <c r="BG28" s="48">
        <f ca="1">IF(Table1[[#This Row],[Occupation]]="Construction",Table1[[#This Row],[Income]],0)</f>
        <v>0</v>
      </c>
      <c r="BH28" s="48">
        <f ca="1">IF(Table1[[#This Row],[Occupation]]="IT",Table1[[#This Row],[Income]],0)</f>
        <v>0</v>
      </c>
      <c r="BI28" s="48">
        <f ca="1">IF(Table1[[#This Row],[Occupation]]="Health",Table1[[#This Row],[Income]],0)</f>
        <v>0</v>
      </c>
      <c r="BJ28" s="64">
        <f ca="1">IF(Table1[[#This Row],[Occupation]]="Agriculture",Table1[[#This Row],[Income]],0)</f>
        <v>54540</v>
      </c>
      <c r="BK28" s="45">
        <f ca="1">IF(Table1[[#This Row],[Debts of the Person]]&gt;Table1[[#This Row],[Income]],1,0)</f>
        <v>1</v>
      </c>
      <c r="BL28" s="46"/>
      <c r="BM28" s="45">
        <f ca="1">IF(Table1[[#This Row],[Net worth of Person ('#)]]&gt;$BN$2,Table1[[#This Row],[Age]],0)</f>
        <v>25</v>
      </c>
      <c r="BN28" s="50"/>
      <c r="BO28" s="46"/>
      <c r="BP28" s="46"/>
      <c r="BQ28" s="46"/>
      <c r="BS28" s="44">
        <v>17</v>
      </c>
      <c r="BT28" s="44" t="s">
        <v>35</v>
      </c>
      <c r="BU28" s="44" t="s">
        <v>53</v>
      </c>
    </row>
    <row r="29" spans="1:73" x14ac:dyDescent="0.3">
      <c r="A29" s="12">
        <v>27</v>
      </c>
      <c r="B29" s="13">
        <f t="shared" ca="1" si="1"/>
        <v>2</v>
      </c>
      <c r="C29" s="13" t="str">
        <f t="shared" ca="1" si="2"/>
        <v>Female</v>
      </c>
      <c r="D29" s="13">
        <f t="shared" ca="1" si="3"/>
        <v>27</v>
      </c>
      <c r="E29" s="13">
        <f t="shared" ca="1" si="4"/>
        <v>5</v>
      </c>
      <c r="F29" s="13" t="str">
        <f t="shared" ca="1" si="5"/>
        <v>General Work</v>
      </c>
      <c r="G29" s="13">
        <f t="shared" ca="1" si="6"/>
        <v>1</v>
      </c>
      <c r="H29" s="13" t="str">
        <f t="shared" ca="1" si="7"/>
        <v>No Formal</v>
      </c>
      <c r="I29" s="13">
        <f t="shared" ca="1" si="8"/>
        <v>2</v>
      </c>
      <c r="J29" s="13">
        <f t="shared" ca="1" si="9"/>
        <v>3</v>
      </c>
      <c r="K29" s="14">
        <f t="shared" ca="1" si="10"/>
        <v>74276</v>
      </c>
      <c r="L29" s="13">
        <f t="shared" ca="1" si="11"/>
        <v>5</v>
      </c>
      <c r="M29" s="13" t="str">
        <f t="shared" ca="1" si="12"/>
        <v>Bauchi</v>
      </c>
      <c r="N29" s="13" t="str">
        <f t="shared" ca="1" si="27"/>
        <v>North</v>
      </c>
      <c r="O29" s="14">
        <f t="shared" ca="1" si="28"/>
        <v>222828</v>
      </c>
      <c r="P29" s="14">
        <f t="shared" ca="1" si="15"/>
        <v>7605.7523157569631</v>
      </c>
      <c r="Q29" s="14">
        <f t="shared" ca="1" si="29"/>
        <v>150202.83447702409</v>
      </c>
      <c r="R29" s="14">
        <f t="shared" ca="1" si="17"/>
        <v>97054</v>
      </c>
      <c r="S29" s="14">
        <f t="shared" ca="1" si="30"/>
        <v>139176.31424410164</v>
      </c>
      <c r="T29" s="14">
        <f t="shared" ca="1" si="31"/>
        <v>25736.805938137313</v>
      </c>
      <c r="U29" s="14">
        <f t="shared" ca="1" si="32"/>
        <v>398767.64041516138</v>
      </c>
      <c r="V29" s="14">
        <f t="shared" ca="1" si="33"/>
        <v>243836.06655985862</v>
      </c>
      <c r="W29" s="15">
        <f t="shared" ca="1" si="34"/>
        <v>154931.57385530276</v>
      </c>
      <c r="Z29" s="45">
        <f t="shared" ca="1" si="23"/>
        <v>0</v>
      </c>
      <c r="AA29" s="46">
        <f t="shared" ca="1" si="24"/>
        <v>1</v>
      </c>
      <c r="AB29" s="49"/>
      <c r="AC29" s="50"/>
      <c r="AE29" s="45">
        <f ca="1">IF(Table1[[#This Row],[Occupation]]="Teaching", 1, 0)</f>
        <v>0</v>
      </c>
      <c r="AF29" s="46">
        <f ca="1">IF(Table1[[#This Row],[Occupation]]="General Work", 1, 0)</f>
        <v>1</v>
      </c>
      <c r="AG29" s="46">
        <f ca="1">IF(Table1[[#This Row],[Occupation]]="Construction", 1, 0)</f>
        <v>0</v>
      </c>
      <c r="AH29" s="46">
        <f ca="1">IF(Table1[[#This Row],[Occupation]]="IT", 1, 0)</f>
        <v>0</v>
      </c>
      <c r="AI29" s="46">
        <f ca="1">IF(Table1[[#This Row],[Occupation]]="Health", 1, 0)</f>
        <v>0</v>
      </c>
      <c r="AJ29" s="46">
        <f ca="1">IF(Table1[[#This Row],[Occupation]]="Agriculture", 1, 0)</f>
        <v>0</v>
      </c>
      <c r="AK29" s="49"/>
      <c r="AL29" s="46"/>
      <c r="AM29" s="46"/>
      <c r="AN29" s="46"/>
      <c r="AO29" s="46"/>
      <c r="AP29" s="50"/>
      <c r="AQ29" s="48"/>
      <c r="AR29" s="47">
        <f t="shared" ca="1" si="25"/>
        <v>2535.2507719189875</v>
      </c>
      <c r="AS29" s="48"/>
      <c r="AT29" s="45">
        <f ca="1">IF(Table1[[#This Row],[Debts of the Person]]&gt;$AU$2,1,0)</f>
        <v>1</v>
      </c>
      <c r="AU29" s="46"/>
      <c r="AV29" s="50"/>
      <c r="AW29" s="2">
        <f ca="1">Table1[[#This Row],[Mortgage Left]]/Table1[[#This Row],[Valued House]]</f>
        <v>3.4132839300971884E-2</v>
      </c>
      <c r="AX29" s="46">
        <f t="shared" ca="1" si="26"/>
        <v>1</v>
      </c>
      <c r="AY29" s="46"/>
      <c r="AZ29" s="46"/>
      <c r="BA29" s="47">
        <f ca="1">IF(Table1[[#This Row],[Region]]="East",Table1[[#This Row],[Income]],0)</f>
        <v>0</v>
      </c>
      <c r="BB29" s="48">
        <f ca="1">IF(Table1[[#This Row],[Region]]="South",Table1[[#This Row],[Income]],0)</f>
        <v>0</v>
      </c>
      <c r="BC29" s="48">
        <f ca="1">IF(Table1[[#This Row],[Region]]="West",Table1[[#This Row],[Income]],0)</f>
        <v>0</v>
      </c>
      <c r="BD29" s="64">
        <f ca="1">IF(Table1[[#This Row],[Region]]="North",Table1[[#This Row],[Income]],0)</f>
        <v>74276</v>
      </c>
      <c r="BE29" s="47">
        <f ca="1">IF(Table1[[#This Row],[Occupation]]="Teaching",Table1[[#This Row],[Income]],0)</f>
        <v>0</v>
      </c>
      <c r="BF29" s="48">
        <f ca="1">IF(Table1[[#This Row],[Occupation]]="General Work",Table1[[#This Row],[Income]],0)</f>
        <v>74276</v>
      </c>
      <c r="BG29" s="48">
        <f ca="1">IF(Table1[[#This Row],[Occupation]]="Construction",Table1[[#This Row],[Income]],0)</f>
        <v>0</v>
      </c>
      <c r="BH29" s="48">
        <f ca="1">IF(Table1[[#This Row],[Occupation]]="IT",Table1[[#This Row],[Income]],0)</f>
        <v>0</v>
      </c>
      <c r="BI29" s="48">
        <f ca="1">IF(Table1[[#This Row],[Occupation]]="Health",Table1[[#This Row],[Income]],0)</f>
        <v>0</v>
      </c>
      <c r="BJ29" s="64">
        <f ca="1">IF(Table1[[#This Row],[Occupation]]="Agriculture",Table1[[#This Row],[Income]],0)</f>
        <v>0</v>
      </c>
      <c r="BK29" s="45">
        <f ca="1">IF(Table1[[#This Row],[Debts of the Person]]&gt;Table1[[#This Row],[Income]],1,0)</f>
        <v>1</v>
      </c>
      <c r="BL29" s="46"/>
      <c r="BM29" s="45">
        <f ca="1">IF(Table1[[#This Row],[Net worth of Person ('#)]]&gt;$BN$2,Table1[[#This Row],[Age]],0)</f>
        <v>27</v>
      </c>
      <c r="BN29" s="50"/>
      <c r="BO29" s="46"/>
      <c r="BP29" s="46"/>
      <c r="BQ29" s="46"/>
      <c r="BS29" s="44">
        <v>18</v>
      </c>
      <c r="BT29" s="44" t="s">
        <v>36</v>
      </c>
      <c r="BU29" s="44" t="s">
        <v>53</v>
      </c>
    </row>
    <row r="30" spans="1:73" x14ac:dyDescent="0.3">
      <c r="A30" s="12">
        <v>28</v>
      </c>
      <c r="B30" s="13">
        <f t="shared" ca="1" si="1"/>
        <v>2</v>
      </c>
      <c r="C30" s="13" t="str">
        <f t="shared" ca="1" si="2"/>
        <v>Female</v>
      </c>
      <c r="D30" s="13">
        <f t="shared" ca="1" si="3"/>
        <v>37</v>
      </c>
      <c r="E30" s="13">
        <f t="shared" ca="1" si="4"/>
        <v>6</v>
      </c>
      <c r="F30" s="13" t="str">
        <f t="shared" ca="1" si="5"/>
        <v>Agriculture</v>
      </c>
      <c r="G30" s="13">
        <f t="shared" ca="1" si="6"/>
        <v>6</v>
      </c>
      <c r="H30" s="13" t="str">
        <f t="shared" ca="1" si="7"/>
        <v>Others</v>
      </c>
      <c r="I30" s="13">
        <f t="shared" ca="1" si="8"/>
        <v>4</v>
      </c>
      <c r="J30" s="13">
        <f t="shared" ca="1" si="9"/>
        <v>1</v>
      </c>
      <c r="K30" s="14">
        <f t="shared" ca="1" si="10"/>
        <v>30067</v>
      </c>
      <c r="L30" s="13">
        <f t="shared" ca="1" si="11"/>
        <v>27</v>
      </c>
      <c r="M30" s="13" t="str">
        <f t="shared" ca="1" si="12"/>
        <v>Osun</v>
      </c>
      <c r="N30" s="13" t="str">
        <f t="shared" ca="1" si="27"/>
        <v>West</v>
      </c>
      <c r="O30" s="14">
        <f t="shared" ca="1" si="28"/>
        <v>180402</v>
      </c>
      <c r="P30" s="14">
        <f t="shared" ca="1" si="15"/>
        <v>23809.348152638278</v>
      </c>
      <c r="Q30" s="14">
        <f t="shared" ca="1" si="29"/>
        <v>15926.889097447678</v>
      </c>
      <c r="R30" s="14">
        <f t="shared" ca="1" si="17"/>
        <v>15194</v>
      </c>
      <c r="S30" s="14">
        <f t="shared" ca="1" si="30"/>
        <v>44641.644749217143</v>
      </c>
      <c r="T30" s="14">
        <f t="shared" ca="1" si="31"/>
        <v>641.15628324732052</v>
      </c>
      <c r="U30" s="14">
        <f t="shared" ca="1" si="32"/>
        <v>196970.045380695</v>
      </c>
      <c r="V30" s="14">
        <f t="shared" ca="1" si="33"/>
        <v>83644.992901855425</v>
      </c>
      <c r="W30" s="15">
        <f t="shared" ca="1" si="34"/>
        <v>113325.05247883957</v>
      </c>
      <c r="Z30" s="45">
        <f t="shared" ca="1" si="23"/>
        <v>0</v>
      </c>
      <c r="AA30" s="46">
        <f t="shared" ca="1" si="24"/>
        <v>1</v>
      </c>
      <c r="AB30" s="49"/>
      <c r="AC30" s="50"/>
      <c r="AE30" s="45">
        <f ca="1">IF(Table1[[#This Row],[Occupation]]="Teaching", 1, 0)</f>
        <v>0</v>
      </c>
      <c r="AF30" s="46">
        <f ca="1">IF(Table1[[#This Row],[Occupation]]="General Work", 1, 0)</f>
        <v>0</v>
      </c>
      <c r="AG30" s="46">
        <f ca="1">IF(Table1[[#This Row],[Occupation]]="Construction", 1, 0)</f>
        <v>0</v>
      </c>
      <c r="AH30" s="46">
        <f ca="1">IF(Table1[[#This Row],[Occupation]]="IT", 1, 0)</f>
        <v>0</v>
      </c>
      <c r="AI30" s="46">
        <f ca="1">IF(Table1[[#This Row],[Occupation]]="Health", 1, 0)</f>
        <v>0</v>
      </c>
      <c r="AJ30" s="46">
        <f ca="1">IF(Table1[[#This Row],[Occupation]]="Agriculture", 1, 0)</f>
        <v>1</v>
      </c>
      <c r="AK30" s="49"/>
      <c r="AL30" s="46"/>
      <c r="AM30" s="46"/>
      <c r="AN30" s="46"/>
      <c r="AO30" s="46"/>
      <c r="AP30" s="50"/>
      <c r="AQ30" s="48"/>
      <c r="AR30" s="47">
        <f t="shared" ca="1" si="25"/>
        <v>23809.348152638278</v>
      </c>
      <c r="AS30" s="48"/>
      <c r="AT30" s="45">
        <f ca="1">IF(Table1[[#This Row],[Debts of the Person]]&gt;$AU$2,1,0)</f>
        <v>1</v>
      </c>
      <c r="AU30" s="46"/>
      <c r="AV30" s="50"/>
      <c r="AW30" s="2">
        <f ca="1">Table1[[#This Row],[Mortgage Left]]/Table1[[#This Row],[Valued House]]</f>
        <v>0.13197940240484185</v>
      </c>
      <c r="AX30" s="46">
        <f t="shared" ca="1" si="26"/>
        <v>1</v>
      </c>
      <c r="AY30" s="46"/>
      <c r="AZ30" s="46"/>
      <c r="BA30" s="47">
        <f ca="1">IF(Table1[[#This Row],[Region]]="East",Table1[[#This Row],[Income]],0)</f>
        <v>0</v>
      </c>
      <c r="BB30" s="48">
        <f ca="1">IF(Table1[[#This Row],[Region]]="South",Table1[[#This Row],[Income]],0)</f>
        <v>0</v>
      </c>
      <c r="BC30" s="48">
        <f ca="1">IF(Table1[[#This Row],[Region]]="West",Table1[[#This Row],[Income]],0)</f>
        <v>30067</v>
      </c>
      <c r="BD30" s="64">
        <f ca="1">IF(Table1[[#This Row],[Region]]="North",Table1[[#This Row],[Income]],0)</f>
        <v>0</v>
      </c>
      <c r="BE30" s="47">
        <f ca="1">IF(Table1[[#This Row],[Occupation]]="Teaching",Table1[[#This Row],[Income]],0)</f>
        <v>0</v>
      </c>
      <c r="BF30" s="48">
        <f ca="1">IF(Table1[[#This Row],[Occupation]]="General Work",Table1[[#This Row],[Income]],0)</f>
        <v>0</v>
      </c>
      <c r="BG30" s="48">
        <f ca="1">IF(Table1[[#This Row],[Occupation]]="Construction",Table1[[#This Row],[Income]],0)</f>
        <v>0</v>
      </c>
      <c r="BH30" s="48">
        <f ca="1">IF(Table1[[#This Row],[Occupation]]="IT",Table1[[#This Row],[Income]],0)</f>
        <v>0</v>
      </c>
      <c r="BI30" s="48">
        <f ca="1">IF(Table1[[#This Row],[Occupation]]="Health",Table1[[#This Row],[Income]],0)</f>
        <v>0</v>
      </c>
      <c r="BJ30" s="64">
        <f ca="1">IF(Table1[[#This Row],[Occupation]]="Agriculture",Table1[[#This Row],[Income]],0)</f>
        <v>30067</v>
      </c>
      <c r="BK30" s="45">
        <f ca="1">IF(Table1[[#This Row],[Debts of the Person]]&gt;Table1[[#This Row],[Income]],1,0)</f>
        <v>1</v>
      </c>
      <c r="BL30" s="46"/>
      <c r="BM30" s="45">
        <f ca="1">IF(Table1[[#This Row],[Net worth of Person ('#)]]&gt;$BN$2,Table1[[#This Row],[Age]],0)</f>
        <v>37</v>
      </c>
      <c r="BN30" s="50"/>
      <c r="BO30" s="46"/>
      <c r="BP30" s="46"/>
      <c r="BQ30" s="46"/>
      <c r="BS30" s="44">
        <v>19</v>
      </c>
      <c r="BT30" s="44" t="s">
        <v>37</v>
      </c>
      <c r="BU30" s="44" t="s">
        <v>53</v>
      </c>
    </row>
    <row r="31" spans="1:73" x14ac:dyDescent="0.3">
      <c r="A31" s="12">
        <v>29</v>
      </c>
      <c r="B31" s="13">
        <f t="shared" ca="1" si="1"/>
        <v>2</v>
      </c>
      <c r="C31" s="13" t="str">
        <f t="shared" ca="1" si="2"/>
        <v>Female</v>
      </c>
      <c r="D31" s="13">
        <f t="shared" ca="1" si="3"/>
        <v>39</v>
      </c>
      <c r="E31" s="13">
        <f t="shared" ca="1" si="4"/>
        <v>2</v>
      </c>
      <c r="F31" s="13" t="str">
        <f t="shared" ca="1" si="5"/>
        <v>Construction</v>
      </c>
      <c r="G31" s="13">
        <f t="shared" ca="1" si="6"/>
        <v>4</v>
      </c>
      <c r="H31" s="13" t="str">
        <f t="shared" ca="1" si="7"/>
        <v>Tertiary</v>
      </c>
      <c r="I31" s="13">
        <f t="shared" ca="1" si="8"/>
        <v>2</v>
      </c>
      <c r="J31" s="13">
        <f t="shared" ca="1" si="9"/>
        <v>2</v>
      </c>
      <c r="K31" s="14">
        <f t="shared" ca="1" si="10"/>
        <v>67881</v>
      </c>
      <c r="L31" s="13">
        <f t="shared" ca="1" si="11"/>
        <v>23</v>
      </c>
      <c r="M31" s="13" t="str">
        <f t="shared" ca="1" si="12"/>
        <v>Nasarawa</v>
      </c>
      <c r="N31" s="13" t="str">
        <f t="shared" ca="1" si="27"/>
        <v>North</v>
      </c>
      <c r="O31" s="14">
        <f t="shared" ca="1" si="28"/>
        <v>339405</v>
      </c>
      <c r="P31" s="14">
        <f t="shared" ca="1" si="15"/>
        <v>78126.621511854508</v>
      </c>
      <c r="Q31" s="14">
        <f t="shared" ca="1" si="29"/>
        <v>113890.65874323087</v>
      </c>
      <c r="R31" s="14">
        <f t="shared" ca="1" si="17"/>
        <v>97067</v>
      </c>
      <c r="S31" s="14">
        <f t="shared" ca="1" si="30"/>
        <v>17768.736921367217</v>
      </c>
      <c r="T31" s="14">
        <f t="shared" ca="1" si="31"/>
        <v>72210.067992988974</v>
      </c>
      <c r="U31" s="14">
        <f t="shared" ca="1" si="32"/>
        <v>525505.72673621983</v>
      </c>
      <c r="V31" s="14">
        <f t="shared" ca="1" si="33"/>
        <v>192962.35843322173</v>
      </c>
      <c r="W31" s="15">
        <f t="shared" ca="1" si="34"/>
        <v>332543.36830299813</v>
      </c>
      <c r="Z31" s="45">
        <f t="shared" ca="1" si="23"/>
        <v>0</v>
      </c>
      <c r="AA31" s="46">
        <f t="shared" ca="1" si="24"/>
        <v>1</v>
      </c>
      <c r="AB31" s="49"/>
      <c r="AC31" s="50"/>
      <c r="AE31" s="45">
        <f ca="1">IF(Table1[[#This Row],[Occupation]]="Teaching", 1, 0)</f>
        <v>0</v>
      </c>
      <c r="AF31" s="46">
        <f ca="1">IF(Table1[[#This Row],[Occupation]]="General Work", 1, 0)</f>
        <v>0</v>
      </c>
      <c r="AG31" s="46">
        <f ca="1">IF(Table1[[#This Row],[Occupation]]="Construction", 1, 0)</f>
        <v>1</v>
      </c>
      <c r="AH31" s="46">
        <f ca="1">IF(Table1[[#This Row],[Occupation]]="IT", 1, 0)</f>
        <v>0</v>
      </c>
      <c r="AI31" s="46">
        <f ca="1">IF(Table1[[#This Row],[Occupation]]="Health", 1, 0)</f>
        <v>0</v>
      </c>
      <c r="AJ31" s="46">
        <f ca="1">IF(Table1[[#This Row],[Occupation]]="Agriculture", 1, 0)</f>
        <v>0</v>
      </c>
      <c r="AK31" s="49"/>
      <c r="AL31" s="46"/>
      <c r="AM31" s="46"/>
      <c r="AN31" s="46"/>
      <c r="AO31" s="46"/>
      <c r="AP31" s="50"/>
      <c r="AQ31" s="48"/>
      <c r="AR31" s="47">
        <f t="shared" ca="1" si="25"/>
        <v>39063.310755927254</v>
      </c>
      <c r="AS31" s="48"/>
      <c r="AT31" s="45">
        <f ca="1">IF(Table1[[#This Row],[Debts of the Person]]&gt;$AU$2,1,0)</f>
        <v>1</v>
      </c>
      <c r="AU31" s="46"/>
      <c r="AV31" s="50"/>
      <c r="AW31" s="2">
        <f ca="1">Table1[[#This Row],[Mortgage Left]]/Table1[[#This Row],[Valued House]]</f>
        <v>0.23018700818153684</v>
      </c>
      <c r="AX31" s="46">
        <f t="shared" ca="1" si="26"/>
        <v>1</v>
      </c>
      <c r="AY31" s="46"/>
      <c r="AZ31" s="46"/>
      <c r="BA31" s="47">
        <f ca="1">IF(Table1[[#This Row],[Region]]="East",Table1[[#This Row],[Income]],0)</f>
        <v>0</v>
      </c>
      <c r="BB31" s="48">
        <f ca="1">IF(Table1[[#This Row],[Region]]="South",Table1[[#This Row],[Income]],0)</f>
        <v>0</v>
      </c>
      <c r="BC31" s="48">
        <f ca="1">IF(Table1[[#This Row],[Region]]="West",Table1[[#This Row],[Income]],0)</f>
        <v>0</v>
      </c>
      <c r="BD31" s="64">
        <f ca="1">IF(Table1[[#This Row],[Region]]="North",Table1[[#This Row],[Income]],0)</f>
        <v>67881</v>
      </c>
      <c r="BE31" s="47">
        <f ca="1">IF(Table1[[#This Row],[Occupation]]="Teaching",Table1[[#This Row],[Income]],0)</f>
        <v>0</v>
      </c>
      <c r="BF31" s="48">
        <f ca="1">IF(Table1[[#This Row],[Occupation]]="General Work",Table1[[#This Row],[Income]],0)</f>
        <v>0</v>
      </c>
      <c r="BG31" s="48">
        <f ca="1">IF(Table1[[#This Row],[Occupation]]="Construction",Table1[[#This Row],[Income]],0)</f>
        <v>67881</v>
      </c>
      <c r="BH31" s="48">
        <f ca="1">IF(Table1[[#This Row],[Occupation]]="IT",Table1[[#This Row],[Income]],0)</f>
        <v>0</v>
      </c>
      <c r="BI31" s="48">
        <f ca="1">IF(Table1[[#This Row],[Occupation]]="Health",Table1[[#This Row],[Income]],0)</f>
        <v>0</v>
      </c>
      <c r="BJ31" s="64">
        <f ca="1">IF(Table1[[#This Row],[Occupation]]="Agriculture",Table1[[#This Row],[Income]],0)</f>
        <v>0</v>
      </c>
      <c r="BK31" s="45">
        <f ca="1">IF(Table1[[#This Row],[Debts of the Person]]&gt;Table1[[#This Row],[Income]],1,0)</f>
        <v>1</v>
      </c>
      <c r="BL31" s="46"/>
      <c r="BM31" s="45">
        <f ca="1">IF(Table1[[#This Row],[Net worth of Person ('#)]]&gt;$BN$2,Table1[[#This Row],[Age]],0)</f>
        <v>39</v>
      </c>
      <c r="BN31" s="50"/>
      <c r="BO31" s="46"/>
      <c r="BP31" s="46"/>
      <c r="BQ31" s="46"/>
      <c r="BS31" s="44">
        <v>20</v>
      </c>
      <c r="BT31" s="44" t="s">
        <v>38</v>
      </c>
      <c r="BU31" s="44" t="s">
        <v>53</v>
      </c>
    </row>
    <row r="32" spans="1:73" x14ac:dyDescent="0.3">
      <c r="A32" s="12">
        <v>30</v>
      </c>
      <c r="B32" s="13">
        <f t="shared" ca="1" si="1"/>
        <v>1</v>
      </c>
      <c r="C32" s="13" t="str">
        <f t="shared" ca="1" si="2"/>
        <v>Male</v>
      </c>
      <c r="D32" s="13">
        <f t="shared" ca="1" si="3"/>
        <v>42</v>
      </c>
      <c r="E32" s="13">
        <f t="shared" ca="1" si="4"/>
        <v>3</v>
      </c>
      <c r="F32" s="13" t="str">
        <f t="shared" ca="1" si="5"/>
        <v>Teaching</v>
      </c>
      <c r="G32" s="13">
        <f t="shared" ca="1" si="6"/>
        <v>5</v>
      </c>
      <c r="H32" s="13" t="str">
        <f t="shared" ca="1" si="7"/>
        <v>Technical</v>
      </c>
      <c r="I32" s="13">
        <f t="shared" ca="1" si="8"/>
        <v>2</v>
      </c>
      <c r="J32" s="13">
        <f t="shared" ca="1" si="9"/>
        <v>1</v>
      </c>
      <c r="K32" s="14">
        <f t="shared" ca="1" si="10"/>
        <v>71283</v>
      </c>
      <c r="L32" s="13">
        <f t="shared" ca="1" si="11"/>
        <v>18</v>
      </c>
      <c r="M32" s="13" t="str">
        <f t="shared" ca="1" si="12"/>
        <v>Kastina</v>
      </c>
      <c r="N32" s="13" t="str">
        <f t="shared" ca="1" si="27"/>
        <v>North</v>
      </c>
      <c r="O32" s="14">
        <f t="shared" ca="1" si="28"/>
        <v>427698</v>
      </c>
      <c r="P32" s="14">
        <f t="shared" ca="1" si="15"/>
        <v>373857.80904508405</v>
      </c>
      <c r="Q32" s="14">
        <f t="shared" ca="1" si="29"/>
        <v>5402.325442448483</v>
      </c>
      <c r="R32" s="14">
        <f t="shared" ca="1" si="17"/>
        <v>884</v>
      </c>
      <c r="S32" s="14">
        <f t="shared" ca="1" si="30"/>
        <v>45705.625235841886</v>
      </c>
      <c r="T32" s="14">
        <f t="shared" ca="1" si="31"/>
        <v>52845.164315095375</v>
      </c>
      <c r="U32" s="14">
        <f t="shared" ca="1" si="32"/>
        <v>485945.4897575439</v>
      </c>
      <c r="V32" s="14">
        <f t="shared" ca="1" si="33"/>
        <v>420447.43428092595</v>
      </c>
      <c r="W32" s="15">
        <f t="shared" ca="1" si="34"/>
        <v>65498.055476617941</v>
      </c>
      <c r="Z32" s="45">
        <f t="shared" ca="1" si="23"/>
        <v>1</v>
      </c>
      <c r="AA32" s="46">
        <f t="shared" ca="1" si="24"/>
        <v>1</v>
      </c>
      <c r="AB32" s="49"/>
      <c r="AC32" s="50"/>
      <c r="AE32" s="45">
        <f ca="1">IF(Table1[[#This Row],[Occupation]]="Teaching", 1, 0)</f>
        <v>1</v>
      </c>
      <c r="AF32" s="46">
        <f ca="1">IF(Table1[[#This Row],[Occupation]]="General Work", 1, 0)</f>
        <v>0</v>
      </c>
      <c r="AG32" s="46">
        <f ca="1">IF(Table1[[#This Row],[Occupation]]="Construction", 1, 0)</f>
        <v>0</v>
      </c>
      <c r="AH32" s="46">
        <f ca="1">IF(Table1[[#This Row],[Occupation]]="IT", 1, 0)</f>
        <v>0</v>
      </c>
      <c r="AI32" s="46">
        <f ca="1">IF(Table1[[#This Row],[Occupation]]="Health", 1, 0)</f>
        <v>0</v>
      </c>
      <c r="AJ32" s="46">
        <f ca="1">IF(Table1[[#This Row],[Occupation]]="Agriculture", 1, 0)</f>
        <v>0</v>
      </c>
      <c r="AK32" s="49"/>
      <c r="AL32" s="46"/>
      <c r="AM32" s="46"/>
      <c r="AN32" s="46"/>
      <c r="AO32" s="46"/>
      <c r="AP32" s="50"/>
      <c r="AQ32" s="48"/>
      <c r="AR32" s="47">
        <f t="shared" ca="1" si="25"/>
        <v>373857.80904508405</v>
      </c>
      <c r="AS32" s="48"/>
      <c r="AT32" s="45">
        <f ca="1">IF(Table1[[#This Row],[Debts of the Person]]&gt;$AU$2,1,0)</f>
        <v>1</v>
      </c>
      <c r="AU32" s="46"/>
      <c r="AV32" s="50"/>
      <c r="AW32" s="2">
        <f ca="1">Table1[[#This Row],[Mortgage Left]]/Table1[[#This Row],[Valued House]]</f>
        <v>0.87411633686639656</v>
      </c>
      <c r="AX32" s="46">
        <f t="shared" ca="1" si="26"/>
        <v>0</v>
      </c>
      <c r="AY32" s="46"/>
      <c r="AZ32" s="46"/>
      <c r="BA32" s="47">
        <f ca="1">IF(Table1[[#This Row],[Region]]="East",Table1[[#This Row],[Income]],0)</f>
        <v>0</v>
      </c>
      <c r="BB32" s="48">
        <f ca="1">IF(Table1[[#This Row],[Region]]="South",Table1[[#This Row],[Income]],0)</f>
        <v>0</v>
      </c>
      <c r="BC32" s="48">
        <f ca="1">IF(Table1[[#This Row],[Region]]="West",Table1[[#This Row],[Income]],0)</f>
        <v>0</v>
      </c>
      <c r="BD32" s="64">
        <f ca="1">IF(Table1[[#This Row],[Region]]="North",Table1[[#This Row],[Income]],0)</f>
        <v>71283</v>
      </c>
      <c r="BE32" s="47">
        <f ca="1">IF(Table1[[#This Row],[Occupation]]="Teaching",Table1[[#This Row],[Income]],0)</f>
        <v>71283</v>
      </c>
      <c r="BF32" s="48">
        <f ca="1">IF(Table1[[#This Row],[Occupation]]="General Work",Table1[[#This Row],[Income]],0)</f>
        <v>0</v>
      </c>
      <c r="BG32" s="48">
        <f ca="1">IF(Table1[[#This Row],[Occupation]]="Construction",Table1[[#This Row],[Income]],0)</f>
        <v>0</v>
      </c>
      <c r="BH32" s="48">
        <f ca="1">IF(Table1[[#This Row],[Occupation]]="IT",Table1[[#This Row],[Income]],0)</f>
        <v>0</v>
      </c>
      <c r="BI32" s="48">
        <f ca="1">IF(Table1[[#This Row],[Occupation]]="Health",Table1[[#This Row],[Income]],0)</f>
        <v>0</v>
      </c>
      <c r="BJ32" s="64">
        <f ca="1">IF(Table1[[#This Row],[Occupation]]="Agriculture",Table1[[#This Row],[Income]],0)</f>
        <v>0</v>
      </c>
      <c r="BK32" s="45">
        <f ca="1">IF(Table1[[#This Row],[Debts of the Person]]&gt;Table1[[#This Row],[Income]],1,0)</f>
        <v>1</v>
      </c>
      <c r="BL32" s="46"/>
      <c r="BM32" s="45">
        <f ca="1">IF(Table1[[#This Row],[Net worth of Person ('#)]]&gt;$BN$2,Table1[[#This Row],[Age]],0)</f>
        <v>0</v>
      </c>
      <c r="BN32" s="50"/>
      <c r="BO32" s="46"/>
      <c r="BP32" s="46"/>
      <c r="BQ32" s="46"/>
      <c r="BS32" s="44">
        <v>21</v>
      </c>
      <c r="BT32" s="44" t="s">
        <v>39</v>
      </c>
      <c r="BU32" s="44" t="s">
        <v>53</v>
      </c>
    </row>
    <row r="33" spans="1:73" x14ac:dyDescent="0.3">
      <c r="A33" s="12">
        <v>31</v>
      </c>
      <c r="B33" s="13">
        <f t="shared" ca="1" si="1"/>
        <v>2</v>
      </c>
      <c r="C33" s="13" t="str">
        <f t="shared" ca="1" si="2"/>
        <v>Female</v>
      </c>
      <c r="D33" s="13">
        <f t="shared" ca="1" si="3"/>
        <v>26</v>
      </c>
      <c r="E33" s="13">
        <f t="shared" ca="1" si="4"/>
        <v>3</v>
      </c>
      <c r="F33" s="13" t="str">
        <f t="shared" ca="1" si="5"/>
        <v>Teaching</v>
      </c>
      <c r="G33" s="13">
        <f t="shared" ca="1" si="6"/>
        <v>5</v>
      </c>
      <c r="H33" s="13" t="str">
        <f t="shared" ca="1" si="7"/>
        <v>Technical</v>
      </c>
      <c r="I33" s="13">
        <f t="shared" ca="1" si="8"/>
        <v>4</v>
      </c>
      <c r="J33" s="13">
        <f t="shared" ca="1" si="9"/>
        <v>1</v>
      </c>
      <c r="K33" s="14">
        <f t="shared" ca="1" si="10"/>
        <v>48001</v>
      </c>
      <c r="L33" s="13">
        <f t="shared" ca="1" si="11"/>
        <v>9</v>
      </c>
      <c r="M33" s="13" t="str">
        <f t="shared" ca="1" si="12"/>
        <v>Delta</v>
      </c>
      <c r="N33" s="13" t="str">
        <f t="shared" ca="1" si="27"/>
        <v>South</v>
      </c>
      <c r="O33" s="14">
        <f t="shared" ca="1" si="28"/>
        <v>240005</v>
      </c>
      <c r="P33" s="14">
        <f t="shared" ca="1" si="15"/>
        <v>152081.32695991677</v>
      </c>
      <c r="Q33" s="14">
        <f t="shared" ca="1" si="29"/>
        <v>41882.656677233659</v>
      </c>
      <c r="R33" s="14">
        <f t="shared" ca="1" si="17"/>
        <v>23537</v>
      </c>
      <c r="S33" s="14">
        <f t="shared" ca="1" si="30"/>
        <v>59053.574311874676</v>
      </c>
      <c r="T33" s="14">
        <f t="shared" ca="1" si="31"/>
        <v>14040.978684436537</v>
      </c>
      <c r="U33" s="14">
        <f t="shared" ca="1" si="32"/>
        <v>295928.63536167017</v>
      </c>
      <c r="V33" s="14">
        <f t="shared" ca="1" si="33"/>
        <v>234671.90127179143</v>
      </c>
      <c r="W33" s="15">
        <f t="shared" ca="1" si="34"/>
        <v>61256.734089878737</v>
      </c>
      <c r="Z33" s="45">
        <f t="shared" ca="1" si="23"/>
        <v>0</v>
      </c>
      <c r="AA33" s="46">
        <f t="shared" ca="1" si="24"/>
        <v>0</v>
      </c>
      <c r="AB33" s="49"/>
      <c r="AC33" s="50"/>
      <c r="AE33" s="45">
        <f ca="1">IF(Table1[[#This Row],[Occupation]]="Teaching", 1, 0)</f>
        <v>1</v>
      </c>
      <c r="AF33" s="46">
        <f ca="1">IF(Table1[[#This Row],[Occupation]]="General Work", 1, 0)</f>
        <v>0</v>
      </c>
      <c r="AG33" s="46">
        <f ca="1">IF(Table1[[#This Row],[Occupation]]="Construction", 1, 0)</f>
        <v>0</v>
      </c>
      <c r="AH33" s="46">
        <f ca="1">IF(Table1[[#This Row],[Occupation]]="IT", 1, 0)</f>
        <v>0</v>
      </c>
      <c r="AI33" s="46">
        <f ca="1">IF(Table1[[#This Row],[Occupation]]="Health", 1, 0)</f>
        <v>0</v>
      </c>
      <c r="AJ33" s="46">
        <f ca="1">IF(Table1[[#This Row],[Occupation]]="Agriculture", 1, 0)</f>
        <v>0</v>
      </c>
      <c r="AK33" s="49"/>
      <c r="AL33" s="46"/>
      <c r="AM33" s="46"/>
      <c r="AN33" s="46"/>
      <c r="AO33" s="46"/>
      <c r="AP33" s="50"/>
      <c r="AQ33" s="48"/>
      <c r="AR33" s="47">
        <f t="shared" ca="1" si="25"/>
        <v>152081.32695991677</v>
      </c>
      <c r="AS33" s="48"/>
      <c r="AT33" s="45">
        <f ca="1">IF(Table1[[#This Row],[Debts of the Person]]&gt;$AU$2,1,0)</f>
        <v>1</v>
      </c>
      <c r="AU33" s="46"/>
      <c r="AV33" s="50"/>
      <c r="AW33" s="2">
        <f ca="1">Table1[[#This Row],[Mortgage Left]]/Table1[[#This Row],[Valued House]]</f>
        <v>0.63365899443726914</v>
      </c>
      <c r="AX33" s="46">
        <f t="shared" ca="1" si="26"/>
        <v>0</v>
      </c>
      <c r="AY33" s="46"/>
      <c r="AZ33" s="46"/>
      <c r="BA33" s="47">
        <f ca="1">IF(Table1[[#This Row],[Region]]="East",Table1[[#This Row],[Income]],0)</f>
        <v>0</v>
      </c>
      <c r="BB33" s="48">
        <f ca="1">IF(Table1[[#This Row],[Region]]="South",Table1[[#This Row],[Income]],0)</f>
        <v>48001</v>
      </c>
      <c r="BC33" s="48">
        <f ca="1">IF(Table1[[#This Row],[Region]]="West",Table1[[#This Row],[Income]],0)</f>
        <v>0</v>
      </c>
      <c r="BD33" s="64">
        <f ca="1">IF(Table1[[#This Row],[Region]]="North",Table1[[#This Row],[Income]],0)</f>
        <v>0</v>
      </c>
      <c r="BE33" s="47">
        <f ca="1">IF(Table1[[#This Row],[Occupation]]="Teaching",Table1[[#This Row],[Income]],0)</f>
        <v>48001</v>
      </c>
      <c r="BF33" s="48">
        <f ca="1">IF(Table1[[#This Row],[Occupation]]="General Work",Table1[[#This Row],[Income]],0)</f>
        <v>0</v>
      </c>
      <c r="BG33" s="48">
        <f ca="1">IF(Table1[[#This Row],[Occupation]]="Construction",Table1[[#This Row],[Income]],0)</f>
        <v>0</v>
      </c>
      <c r="BH33" s="48">
        <f ca="1">IF(Table1[[#This Row],[Occupation]]="IT",Table1[[#This Row],[Income]],0)</f>
        <v>0</v>
      </c>
      <c r="BI33" s="48">
        <f ca="1">IF(Table1[[#This Row],[Occupation]]="Health",Table1[[#This Row],[Income]],0)</f>
        <v>0</v>
      </c>
      <c r="BJ33" s="64">
        <f ca="1">IF(Table1[[#This Row],[Occupation]]="Agriculture",Table1[[#This Row],[Income]],0)</f>
        <v>0</v>
      </c>
      <c r="BK33" s="45">
        <f ca="1">IF(Table1[[#This Row],[Debts of the Person]]&gt;Table1[[#This Row],[Income]],1,0)</f>
        <v>1</v>
      </c>
      <c r="BL33" s="46"/>
      <c r="BM33" s="45">
        <f ca="1">IF(Table1[[#This Row],[Net worth of Person ('#)]]&gt;$BN$2,Table1[[#This Row],[Age]],0)</f>
        <v>0</v>
      </c>
      <c r="BN33" s="50"/>
      <c r="BO33" s="46"/>
      <c r="BP33" s="46"/>
      <c r="BQ33" s="46"/>
      <c r="BS33" s="44">
        <v>22</v>
      </c>
      <c r="BT33" s="44" t="s">
        <v>40</v>
      </c>
      <c r="BU33" s="44" t="s">
        <v>55</v>
      </c>
    </row>
    <row r="34" spans="1:73" x14ac:dyDescent="0.3">
      <c r="A34" s="12">
        <v>32</v>
      </c>
      <c r="B34" s="13">
        <f t="shared" ca="1" si="1"/>
        <v>2</v>
      </c>
      <c r="C34" s="13" t="str">
        <f t="shared" ca="1" si="2"/>
        <v>Female</v>
      </c>
      <c r="D34" s="13">
        <f t="shared" ca="1" si="3"/>
        <v>33</v>
      </c>
      <c r="E34" s="13">
        <f t="shared" ca="1" si="4"/>
        <v>4</v>
      </c>
      <c r="F34" s="13" t="str">
        <f t="shared" ca="1" si="5"/>
        <v>IT</v>
      </c>
      <c r="G34" s="13">
        <f t="shared" ca="1" si="6"/>
        <v>6</v>
      </c>
      <c r="H34" s="13" t="str">
        <f t="shared" ca="1" si="7"/>
        <v>Others</v>
      </c>
      <c r="I34" s="13">
        <f t="shared" ca="1" si="8"/>
        <v>2</v>
      </c>
      <c r="J34" s="13">
        <f t="shared" ca="1" si="9"/>
        <v>2</v>
      </c>
      <c r="K34" s="14">
        <f t="shared" ca="1" si="10"/>
        <v>83986</v>
      </c>
      <c r="L34" s="13">
        <f t="shared" ca="1" si="11"/>
        <v>6</v>
      </c>
      <c r="M34" s="13" t="str">
        <f t="shared" ca="1" si="12"/>
        <v>Beyelsa</v>
      </c>
      <c r="N34" s="13" t="str">
        <f t="shared" ca="1" si="27"/>
        <v>South</v>
      </c>
      <c r="O34" s="14">
        <f t="shared" ca="1" si="28"/>
        <v>419930</v>
      </c>
      <c r="P34" s="14">
        <f t="shared" ca="1" si="15"/>
        <v>307180.86929194583</v>
      </c>
      <c r="Q34" s="14">
        <f t="shared" ca="1" si="29"/>
        <v>6918.7923067922075</v>
      </c>
      <c r="R34" s="14">
        <f t="shared" ca="1" si="17"/>
        <v>3886</v>
      </c>
      <c r="S34" s="14">
        <f t="shared" ca="1" si="30"/>
        <v>106397.70537311962</v>
      </c>
      <c r="T34" s="14">
        <f t="shared" ca="1" si="31"/>
        <v>66504.490658833296</v>
      </c>
      <c r="U34" s="14">
        <f t="shared" ca="1" si="32"/>
        <v>493353.28296562552</v>
      </c>
      <c r="V34" s="14">
        <f t="shared" ca="1" si="33"/>
        <v>417464.57466506545</v>
      </c>
      <c r="W34" s="15">
        <f t="shared" ca="1" si="34"/>
        <v>75888.708300560073</v>
      </c>
      <c r="Z34" s="45">
        <f t="shared" ca="1" si="23"/>
        <v>0</v>
      </c>
      <c r="AA34" s="46">
        <f t="shared" ca="1" si="24"/>
        <v>1</v>
      </c>
      <c r="AB34" s="49"/>
      <c r="AC34" s="50"/>
      <c r="AE34" s="45">
        <f ca="1">IF(Table1[[#This Row],[Occupation]]="Teaching", 1, 0)</f>
        <v>0</v>
      </c>
      <c r="AF34" s="46">
        <f ca="1">IF(Table1[[#This Row],[Occupation]]="General Work", 1, 0)</f>
        <v>0</v>
      </c>
      <c r="AG34" s="46">
        <f ca="1">IF(Table1[[#This Row],[Occupation]]="Construction", 1, 0)</f>
        <v>0</v>
      </c>
      <c r="AH34" s="46">
        <f ca="1">IF(Table1[[#This Row],[Occupation]]="IT", 1, 0)</f>
        <v>1</v>
      </c>
      <c r="AI34" s="46">
        <f ca="1">IF(Table1[[#This Row],[Occupation]]="Health", 1, 0)</f>
        <v>0</v>
      </c>
      <c r="AJ34" s="46">
        <f ca="1">IF(Table1[[#This Row],[Occupation]]="Agriculture", 1, 0)</f>
        <v>0</v>
      </c>
      <c r="AK34" s="49"/>
      <c r="AL34" s="46"/>
      <c r="AM34" s="46"/>
      <c r="AN34" s="46"/>
      <c r="AO34" s="46"/>
      <c r="AP34" s="50"/>
      <c r="AQ34" s="48"/>
      <c r="AR34" s="47">
        <f t="shared" ca="1" si="25"/>
        <v>153590.43464597291</v>
      </c>
      <c r="AS34" s="48"/>
      <c r="AT34" s="45">
        <f ca="1">IF(Table1[[#This Row],[Debts of the Person]]&gt;$AU$2,1,0)</f>
        <v>1</v>
      </c>
      <c r="AU34" s="46"/>
      <c r="AV34" s="50"/>
      <c r="AW34" s="2">
        <f ca="1">Table1[[#This Row],[Mortgage Left]]/Table1[[#This Row],[Valued House]]</f>
        <v>0.73150493961361618</v>
      </c>
      <c r="AX34" s="46">
        <f t="shared" ca="1" si="26"/>
        <v>0</v>
      </c>
      <c r="AY34" s="46"/>
      <c r="AZ34" s="46"/>
      <c r="BA34" s="47">
        <f ca="1">IF(Table1[[#This Row],[Region]]="East",Table1[[#This Row],[Income]],0)</f>
        <v>0</v>
      </c>
      <c r="BB34" s="48">
        <f ca="1">IF(Table1[[#This Row],[Region]]="South",Table1[[#This Row],[Income]],0)</f>
        <v>83986</v>
      </c>
      <c r="BC34" s="48">
        <f ca="1">IF(Table1[[#This Row],[Region]]="West",Table1[[#This Row],[Income]],0)</f>
        <v>0</v>
      </c>
      <c r="BD34" s="64">
        <f ca="1">IF(Table1[[#This Row],[Region]]="North",Table1[[#This Row],[Income]],0)</f>
        <v>0</v>
      </c>
      <c r="BE34" s="47">
        <f ca="1">IF(Table1[[#This Row],[Occupation]]="Teaching",Table1[[#This Row],[Income]],0)</f>
        <v>0</v>
      </c>
      <c r="BF34" s="48">
        <f ca="1">IF(Table1[[#This Row],[Occupation]]="General Work",Table1[[#This Row],[Income]],0)</f>
        <v>0</v>
      </c>
      <c r="BG34" s="48">
        <f ca="1">IF(Table1[[#This Row],[Occupation]]="Construction",Table1[[#This Row],[Income]],0)</f>
        <v>0</v>
      </c>
      <c r="BH34" s="48">
        <f ca="1">IF(Table1[[#This Row],[Occupation]]="IT",Table1[[#This Row],[Income]],0)</f>
        <v>83986</v>
      </c>
      <c r="BI34" s="48">
        <f ca="1">IF(Table1[[#This Row],[Occupation]]="Health",Table1[[#This Row],[Income]],0)</f>
        <v>0</v>
      </c>
      <c r="BJ34" s="64">
        <f ca="1">IF(Table1[[#This Row],[Occupation]]="Agriculture",Table1[[#This Row],[Income]],0)</f>
        <v>0</v>
      </c>
      <c r="BK34" s="45">
        <f ca="1">IF(Table1[[#This Row],[Debts of the Person]]&gt;Table1[[#This Row],[Income]],1,0)</f>
        <v>1</v>
      </c>
      <c r="BL34" s="46"/>
      <c r="BM34" s="45">
        <f ca="1">IF(Table1[[#This Row],[Net worth of Person ('#)]]&gt;$BN$2,Table1[[#This Row],[Age]],0)</f>
        <v>0</v>
      </c>
      <c r="BN34" s="50"/>
      <c r="BO34" s="46"/>
      <c r="BP34" s="46"/>
      <c r="BQ34" s="46"/>
      <c r="BS34" s="44">
        <v>23</v>
      </c>
      <c r="BT34" s="44" t="s">
        <v>41</v>
      </c>
      <c r="BU34" s="44" t="s">
        <v>53</v>
      </c>
    </row>
    <row r="35" spans="1:73" x14ac:dyDescent="0.3">
      <c r="A35" s="12">
        <v>33</v>
      </c>
      <c r="B35" s="13">
        <f t="shared" ca="1" si="1"/>
        <v>2</v>
      </c>
      <c r="C35" s="13" t="str">
        <f t="shared" ca="1" si="2"/>
        <v>Female</v>
      </c>
      <c r="D35" s="13">
        <f t="shared" ca="1" si="3"/>
        <v>25</v>
      </c>
      <c r="E35" s="13">
        <f t="shared" ca="1" si="4"/>
        <v>1</v>
      </c>
      <c r="F35" s="13" t="str">
        <f t="shared" ca="1" si="5"/>
        <v>Health</v>
      </c>
      <c r="G35" s="13">
        <f t="shared" ca="1" si="6"/>
        <v>1</v>
      </c>
      <c r="H35" s="13" t="str">
        <f t="shared" ca="1" si="7"/>
        <v>No Formal</v>
      </c>
      <c r="I35" s="13">
        <f t="shared" ca="1" si="8"/>
        <v>2</v>
      </c>
      <c r="J35" s="13">
        <f t="shared" ca="1" si="9"/>
        <v>3</v>
      </c>
      <c r="K35" s="14">
        <f t="shared" ca="1" si="10"/>
        <v>96489</v>
      </c>
      <c r="L35" s="13">
        <f t="shared" ca="1" si="11"/>
        <v>9</v>
      </c>
      <c r="M35" s="13" t="str">
        <f t="shared" ca="1" si="12"/>
        <v>Delta</v>
      </c>
      <c r="N35" s="13" t="str">
        <f t="shared" ca="1" si="27"/>
        <v>South</v>
      </c>
      <c r="O35" s="14">
        <f t="shared" ca="1" si="28"/>
        <v>578934</v>
      </c>
      <c r="P35" s="14">
        <f t="shared" ca="1" si="15"/>
        <v>83318.735309049225</v>
      </c>
      <c r="Q35" s="14">
        <f t="shared" ca="1" si="29"/>
        <v>191410.97562169639</v>
      </c>
      <c r="R35" s="14">
        <f t="shared" ca="1" si="17"/>
        <v>40406</v>
      </c>
      <c r="S35" s="14">
        <f t="shared" ca="1" si="30"/>
        <v>123365.89177736931</v>
      </c>
      <c r="T35" s="14">
        <f t="shared" ca="1" si="31"/>
        <v>50837.670248089824</v>
      </c>
      <c r="U35" s="14">
        <f t="shared" ca="1" si="32"/>
        <v>821182.64586978615</v>
      </c>
      <c r="V35" s="14">
        <f t="shared" ca="1" si="33"/>
        <v>247090.62708641854</v>
      </c>
      <c r="W35" s="15">
        <f t="shared" ca="1" si="34"/>
        <v>574092.01878336759</v>
      </c>
      <c r="Z35" s="45">
        <f t="shared" ca="1" si="23"/>
        <v>0</v>
      </c>
      <c r="AA35" s="46">
        <f t="shared" ca="1" si="24"/>
        <v>1</v>
      </c>
      <c r="AB35" s="49"/>
      <c r="AC35" s="50"/>
      <c r="AE35" s="45">
        <f ca="1">IF(Table1[[#This Row],[Occupation]]="Teaching", 1, 0)</f>
        <v>0</v>
      </c>
      <c r="AF35" s="46">
        <f ca="1">IF(Table1[[#This Row],[Occupation]]="General Work", 1, 0)</f>
        <v>0</v>
      </c>
      <c r="AG35" s="46">
        <f ca="1">IF(Table1[[#This Row],[Occupation]]="Construction", 1, 0)</f>
        <v>0</v>
      </c>
      <c r="AH35" s="46">
        <f ca="1">IF(Table1[[#This Row],[Occupation]]="IT", 1, 0)</f>
        <v>0</v>
      </c>
      <c r="AI35" s="46">
        <f ca="1">IF(Table1[[#This Row],[Occupation]]="Health", 1, 0)</f>
        <v>1</v>
      </c>
      <c r="AJ35" s="46">
        <f ca="1">IF(Table1[[#This Row],[Occupation]]="Agriculture", 1, 0)</f>
        <v>0</v>
      </c>
      <c r="AK35" s="49"/>
      <c r="AL35" s="46"/>
      <c r="AM35" s="46"/>
      <c r="AN35" s="46"/>
      <c r="AO35" s="46"/>
      <c r="AP35" s="50"/>
      <c r="AQ35" s="48"/>
      <c r="AR35" s="47">
        <f t="shared" ca="1" si="25"/>
        <v>27772.911769683076</v>
      </c>
      <c r="AS35" s="48"/>
      <c r="AT35" s="45">
        <f ca="1">IF(Table1[[#This Row],[Debts of the Person]]&gt;$AU$2,1,0)</f>
        <v>1</v>
      </c>
      <c r="AU35" s="46"/>
      <c r="AV35" s="50"/>
      <c r="AW35" s="2">
        <f ca="1">Table1[[#This Row],[Mortgage Left]]/Table1[[#This Row],[Valued House]]</f>
        <v>0.14391750235613943</v>
      </c>
      <c r="AX35" s="46">
        <f t="shared" ca="1" si="26"/>
        <v>1</v>
      </c>
      <c r="AY35" s="46"/>
      <c r="AZ35" s="46"/>
      <c r="BA35" s="47">
        <f ca="1">IF(Table1[[#This Row],[Region]]="East",Table1[[#This Row],[Income]],0)</f>
        <v>0</v>
      </c>
      <c r="BB35" s="48">
        <f ca="1">IF(Table1[[#This Row],[Region]]="South",Table1[[#This Row],[Income]],0)</f>
        <v>96489</v>
      </c>
      <c r="BC35" s="48">
        <f ca="1">IF(Table1[[#This Row],[Region]]="West",Table1[[#This Row],[Income]],0)</f>
        <v>0</v>
      </c>
      <c r="BD35" s="64">
        <f ca="1">IF(Table1[[#This Row],[Region]]="North",Table1[[#This Row],[Income]],0)</f>
        <v>0</v>
      </c>
      <c r="BE35" s="47">
        <f ca="1">IF(Table1[[#This Row],[Occupation]]="Teaching",Table1[[#This Row],[Income]],0)</f>
        <v>0</v>
      </c>
      <c r="BF35" s="48">
        <f ca="1">IF(Table1[[#This Row],[Occupation]]="General Work",Table1[[#This Row],[Income]],0)</f>
        <v>0</v>
      </c>
      <c r="BG35" s="48">
        <f ca="1">IF(Table1[[#This Row],[Occupation]]="Construction",Table1[[#This Row],[Income]],0)</f>
        <v>0</v>
      </c>
      <c r="BH35" s="48">
        <f ca="1">IF(Table1[[#This Row],[Occupation]]="IT",Table1[[#This Row],[Income]],0)</f>
        <v>0</v>
      </c>
      <c r="BI35" s="48">
        <f ca="1">IF(Table1[[#This Row],[Occupation]]="Health",Table1[[#This Row],[Income]],0)</f>
        <v>96489</v>
      </c>
      <c r="BJ35" s="64">
        <f ca="1">IF(Table1[[#This Row],[Occupation]]="Agriculture",Table1[[#This Row],[Income]],0)</f>
        <v>0</v>
      </c>
      <c r="BK35" s="45">
        <f ca="1">IF(Table1[[#This Row],[Debts of the Person]]&gt;Table1[[#This Row],[Income]],1,0)</f>
        <v>1</v>
      </c>
      <c r="BL35" s="46"/>
      <c r="BM35" s="45">
        <f ca="1">IF(Table1[[#This Row],[Net worth of Person ('#)]]&gt;$BN$2,Table1[[#This Row],[Age]],0)</f>
        <v>25</v>
      </c>
      <c r="BN35" s="50"/>
      <c r="BO35" s="46"/>
      <c r="BP35" s="46"/>
      <c r="BQ35" s="46"/>
      <c r="BS35" s="44">
        <v>24</v>
      </c>
      <c r="BT35" s="44" t="s">
        <v>42</v>
      </c>
      <c r="BU35" s="44" t="s">
        <v>53</v>
      </c>
    </row>
    <row r="36" spans="1:73" x14ac:dyDescent="0.3">
      <c r="A36" s="12">
        <v>34</v>
      </c>
      <c r="B36" s="13">
        <f t="shared" ca="1" si="1"/>
        <v>1</v>
      </c>
      <c r="C36" s="13" t="str">
        <f t="shared" ca="1" si="2"/>
        <v>Male</v>
      </c>
      <c r="D36" s="13">
        <f t="shared" ca="1" si="3"/>
        <v>43</v>
      </c>
      <c r="E36" s="13">
        <f t="shared" ca="1" si="4"/>
        <v>1</v>
      </c>
      <c r="F36" s="13" t="str">
        <f t="shared" ca="1" si="5"/>
        <v>Health</v>
      </c>
      <c r="G36" s="13">
        <f t="shared" ca="1" si="6"/>
        <v>5</v>
      </c>
      <c r="H36" s="13" t="str">
        <f t="shared" ca="1" si="7"/>
        <v>Technical</v>
      </c>
      <c r="I36" s="13">
        <f t="shared" ca="1" si="8"/>
        <v>2</v>
      </c>
      <c r="J36" s="13">
        <f t="shared" ca="1" si="9"/>
        <v>0</v>
      </c>
      <c r="K36" s="14">
        <f t="shared" ca="1" si="10"/>
        <v>88428</v>
      </c>
      <c r="L36" s="13">
        <f t="shared" ca="1" si="11"/>
        <v>12</v>
      </c>
      <c r="M36" s="13" t="str">
        <f t="shared" ca="1" si="12"/>
        <v>Enugu</v>
      </c>
      <c r="N36" s="13" t="str">
        <f t="shared" ca="1" si="27"/>
        <v>East</v>
      </c>
      <c r="O36" s="14">
        <f t="shared" ca="1" si="28"/>
        <v>442140</v>
      </c>
      <c r="P36" s="14">
        <f t="shared" ca="1" si="15"/>
        <v>102219.29319556011</v>
      </c>
      <c r="Q36" s="14">
        <f t="shared" ca="1" si="29"/>
        <v>0</v>
      </c>
      <c r="R36" s="14">
        <f t="shared" ca="1" si="17"/>
        <v>0</v>
      </c>
      <c r="S36" s="14">
        <f t="shared" ca="1" si="30"/>
        <v>71254.530086688392</v>
      </c>
      <c r="T36" s="14">
        <f t="shared" ca="1" si="31"/>
        <v>73784.347164882842</v>
      </c>
      <c r="U36" s="14">
        <f t="shared" ca="1" si="32"/>
        <v>515924.34716488281</v>
      </c>
      <c r="V36" s="14">
        <f t="shared" ca="1" si="33"/>
        <v>173473.82328224852</v>
      </c>
      <c r="W36" s="15">
        <f t="shared" ca="1" si="34"/>
        <v>342450.5238826343</v>
      </c>
      <c r="Z36" s="45">
        <f t="shared" ca="1" si="23"/>
        <v>1</v>
      </c>
      <c r="AA36" s="46">
        <f t="shared" ca="1" si="24"/>
        <v>1</v>
      </c>
      <c r="AB36" s="49"/>
      <c r="AC36" s="50"/>
      <c r="AE36" s="45">
        <f ca="1">IF(Table1[[#This Row],[Occupation]]="Teaching", 1, 0)</f>
        <v>0</v>
      </c>
      <c r="AF36" s="46">
        <f ca="1">IF(Table1[[#This Row],[Occupation]]="General Work", 1, 0)</f>
        <v>0</v>
      </c>
      <c r="AG36" s="46">
        <f ca="1">IF(Table1[[#This Row],[Occupation]]="Construction", 1, 0)</f>
        <v>0</v>
      </c>
      <c r="AH36" s="46">
        <f ca="1">IF(Table1[[#This Row],[Occupation]]="IT", 1, 0)</f>
        <v>0</v>
      </c>
      <c r="AI36" s="46">
        <f ca="1">IF(Table1[[#This Row],[Occupation]]="Health", 1, 0)</f>
        <v>1</v>
      </c>
      <c r="AJ36" s="46">
        <f ca="1">IF(Table1[[#This Row],[Occupation]]="Agriculture", 1, 0)</f>
        <v>0</v>
      </c>
      <c r="AK36" s="49"/>
      <c r="AL36" s="46"/>
      <c r="AM36" s="46"/>
      <c r="AN36" s="46"/>
      <c r="AO36" s="46"/>
      <c r="AP36" s="50"/>
      <c r="AQ36" s="48"/>
      <c r="AR36" s="47">
        <f t="shared" ca="1" si="25"/>
        <v>0</v>
      </c>
      <c r="AS36" s="48"/>
      <c r="AT36" s="45">
        <f ca="1">IF(Table1[[#This Row],[Debts of the Person]]&gt;$AU$2,1,0)</f>
        <v>1</v>
      </c>
      <c r="AU36" s="46"/>
      <c r="AV36" s="50"/>
      <c r="AW36" s="2">
        <f ca="1">Table1[[#This Row],[Mortgage Left]]/Table1[[#This Row],[Valued House]]</f>
        <v>0.23119214094078824</v>
      </c>
      <c r="AX36" s="46">
        <f t="shared" ca="1" si="26"/>
        <v>1</v>
      </c>
      <c r="AY36" s="46"/>
      <c r="AZ36" s="46"/>
      <c r="BA36" s="47">
        <f ca="1">IF(Table1[[#This Row],[Region]]="East",Table1[[#This Row],[Income]],0)</f>
        <v>88428</v>
      </c>
      <c r="BB36" s="48">
        <f ca="1">IF(Table1[[#This Row],[Region]]="South",Table1[[#This Row],[Income]],0)</f>
        <v>0</v>
      </c>
      <c r="BC36" s="48">
        <f ca="1">IF(Table1[[#This Row],[Region]]="West",Table1[[#This Row],[Income]],0)</f>
        <v>0</v>
      </c>
      <c r="BD36" s="64">
        <f ca="1">IF(Table1[[#This Row],[Region]]="North",Table1[[#This Row],[Income]],0)</f>
        <v>0</v>
      </c>
      <c r="BE36" s="47">
        <f ca="1">IF(Table1[[#This Row],[Occupation]]="Teaching",Table1[[#This Row],[Income]],0)</f>
        <v>0</v>
      </c>
      <c r="BF36" s="48">
        <f ca="1">IF(Table1[[#This Row],[Occupation]]="General Work",Table1[[#This Row],[Income]],0)</f>
        <v>0</v>
      </c>
      <c r="BG36" s="48">
        <f ca="1">IF(Table1[[#This Row],[Occupation]]="Construction",Table1[[#This Row],[Income]],0)</f>
        <v>0</v>
      </c>
      <c r="BH36" s="48">
        <f ca="1">IF(Table1[[#This Row],[Occupation]]="IT",Table1[[#This Row],[Income]],0)</f>
        <v>0</v>
      </c>
      <c r="BI36" s="48">
        <f ca="1">IF(Table1[[#This Row],[Occupation]]="Health",Table1[[#This Row],[Income]],0)</f>
        <v>88428</v>
      </c>
      <c r="BJ36" s="64">
        <f ca="1">IF(Table1[[#This Row],[Occupation]]="Agriculture",Table1[[#This Row],[Income]],0)</f>
        <v>0</v>
      </c>
      <c r="BK36" s="45">
        <f ca="1">IF(Table1[[#This Row],[Debts of the Person]]&gt;Table1[[#This Row],[Income]],1,0)</f>
        <v>1</v>
      </c>
      <c r="BL36" s="46"/>
      <c r="BM36" s="45">
        <f ca="1">IF(Table1[[#This Row],[Net worth of Person ('#)]]&gt;$BN$2,Table1[[#This Row],[Age]],0)</f>
        <v>43</v>
      </c>
      <c r="BN36" s="50"/>
      <c r="BO36" s="46"/>
      <c r="BP36" s="46"/>
      <c r="BQ36" s="46"/>
      <c r="BS36" s="44">
        <v>25</v>
      </c>
      <c r="BT36" s="44" t="s">
        <v>43</v>
      </c>
      <c r="BU36" s="44" t="s">
        <v>55</v>
      </c>
    </row>
    <row r="37" spans="1:73" x14ac:dyDescent="0.3">
      <c r="A37" s="12">
        <v>35</v>
      </c>
      <c r="B37" s="13">
        <f t="shared" ca="1" si="1"/>
        <v>2</v>
      </c>
      <c r="C37" s="13" t="str">
        <f t="shared" ca="1" si="2"/>
        <v>Female</v>
      </c>
      <c r="D37" s="13">
        <f t="shared" ca="1" si="3"/>
        <v>29</v>
      </c>
      <c r="E37" s="13">
        <f t="shared" ca="1" si="4"/>
        <v>4</v>
      </c>
      <c r="F37" s="13" t="str">
        <f t="shared" ca="1" si="5"/>
        <v>IT</v>
      </c>
      <c r="G37" s="13">
        <f t="shared" ca="1" si="6"/>
        <v>2</v>
      </c>
      <c r="H37" s="13" t="str">
        <f t="shared" ca="1" si="7"/>
        <v>Primary</v>
      </c>
      <c r="I37" s="13">
        <f t="shared" ca="1" si="8"/>
        <v>0</v>
      </c>
      <c r="J37" s="13">
        <f t="shared" ca="1" si="9"/>
        <v>3</v>
      </c>
      <c r="K37" s="14">
        <f t="shared" ca="1" si="10"/>
        <v>84600</v>
      </c>
      <c r="L37" s="13">
        <f t="shared" ca="1" si="11"/>
        <v>17</v>
      </c>
      <c r="M37" s="13" t="str">
        <f t="shared" ca="1" si="12"/>
        <v>Kano</v>
      </c>
      <c r="N37" s="13" t="str">
        <f t="shared" ca="1" si="27"/>
        <v>North</v>
      </c>
      <c r="O37" s="14">
        <f t="shared" ca="1" si="28"/>
        <v>423000</v>
      </c>
      <c r="P37" s="14">
        <f t="shared" ca="1" si="15"/>
        <v>63999.057104296036</v>
      </c>
      <c r="Q37" s="14">
        <f t="shared" ca="1" si="29"/>
        <v>237893.96653088488</v>
      </c>
      <c r="R37" s="14">
        <f t="shared" ca="1" si="17"/>
        <v>61371</v>
      </c>
      <c r="S37" s="14">
        <f t="shared" ca="1" si="30"/>
        <v>10346.893707999809</v>
      </c>
      <c r="T37" s="14">
        <f t="shared" ca="1" si="31"/>
        <v>28407.236301519948</v>
      </c>
      <c r="U37" s="14">
        <f t="shared" ca="1" si="32"/>
        <v>689301.20283240476</v>
      </c>
      <c r="V37" s="14">
        <f t="shared" ca="1" si="33"/>
        <v>135716.95081229584</v>
      </c>
      <c r="W37" s="15">
        <f t="shared" ca="1" si="34"/>
        <v>553584.25202010898</v>
      </c>
      <c r="Z37" s="45">
        <f t="shared" ca="1" si="23"/>
        <v>0</v>
      </c>
      <c r="AA37" s="46">
        <f t="shared" ca="1" si="24"/>
        <v>0</v>
      </c>
      <c r="AB37" s="49"/>
      <c r="AC37" s="50"/>
      <c r="AE37" s="45">
        <f ca="1">IF(Table1[[#This Row],[Occupation]]="Teaching", 1, 0)</f>
        <v>0</v>
      </c>
      <c r="AF37" s="46">
        <f ca="1">IF(Table1[[#This Row],[Occupation]]="General Work", 1, 0)</f>
        <v>0</v>
      </c>
      <c r="AG37" s="46">
        <f ca="1">IF(Table1[[#This Row],[Occupation]]="Construction", 1, 0)</f>
        <v>0</v>
      </c>
      <c r="AH37" s="46">
        <f ca="1">IF(Table1[[#This Row],[Occupation]]="IT", 1, 0)</f>
        <v>1</v>
      </c>
      <c r="AI37" s="46">
        <f ca="1">IF(Table1[[#This Row],[Occupation]]="Health", 1, 0)</f>
        <v>0</v>
      </c>
      <c r="AJ37" s="46">
        <f ca="1">IF(Table1[[#This Row],[Occupation]]="Agriculture", 1, 0)</f>
        <v>0</v>
      </c>
      <c r="AK37" s="49"/>
      <c r="AL37" s="46"/>
      <c r="AM37" s="46"/>
      <c r="AN37" s="46"/>
      <c r="AO37" s="46"/>
      <c r="AP37" s="50"/>
      <c r="AQ37" s="48"/>
      <c r="AR37" s="47">
        <f t="shared" ca="1" si="25"/>
        <v>21333.019034765344</v>
      </c>
      <c r="AS37" s="48"/>
      <c r="AT37" s="45">
        <f ca="1">IF(Table1[[#This Row],[Debts of the Person]]&gt;$AU$2,1,0)</f>
        <v>1</v>
      </c>
      <c r="AU37" s="46"/>
      <c r="AV37" s="50"/>
      <c r="AW37" s="2">
        <f ca="1">Table1[[#This Row],[Mortgage Left]]/Table1[[#This Row],[Valued House]]</f>
        <v>0.15129800733876131</v>
      </c>
      <c r="AX37" s="46">
        <f t="shared" ca="1" si="26"/>
        <v>1</v>
      </c>
      <c r="AY37" s="46"/>
      <c r="AZ37" s="46"/>
      <c r="BA37" s="47">
        <f ca="1">IF(Table1[[#This Row],[Region]]="East",Table1[[#This Row],[Income]],0)</f>
        <v>0</v>
      </c>
      <c r="BB37" s="48">
        <f ca="1">IF(Table1[[#This Row],[Region]]="South",Table1[[#This Row],[Income]],0)</f>
        <v>0</v>
      </c>
      <c r="BC37" s="48">
        <f ca="1">IF(Table1[[#This Row],[Region]]="West",Table1[[#This Row],[Income]],0)</f>
        <v>0</v>
      </c>
      <c r="BD37" s="64">
        <f ca="1">IF(Table1[[#This Row],[Region]]="North",Table1[[#This Row],[Income]],0)</f>
        <v>84600</v>
      </c>
      <c r="BE37" s="47">
        <f ca="1">IF(Table1[[#This Row],[Occupation]]="Teaching",Table1[[#This Row],[Income]],0)</f>
        <v>0</v>
      </c>
      <c r="BF37" s="48">
        <f ca="1">IF(Table1[[#This Row],[Occupation]]="General Work",Table1[[#This Row],[Income]],0)</f>
        <v>0</v>
      </c>
      <c r="BG37" s="48">
        <f ca="1">IF(Table1[[#This Row],[Occupation]]="Construction",Table1[[#This Row],[Income]],0)</f>
        <v>0</v>
      </c>
      <c r="BH37" s="48">
        <f ca="1">IF(Table1[[#This Row],[Occupation]]="IT",Table1[[#This Row],[Income]],0)</f>
        <v>84600</v>
      </c>
      <c r="BI37" s="48">
        <f ca="1">IF(Table1[[#This Row],[Occupation]]="Health",Table1[[#This Row],[Income]],0)</f>
        <v>0</v>
      </c>
      <c r="BJ37" s="64">
        <f ca="1">IF(Table1[[#This Row],[Occupation]]="Agriculture",Table1[[#This Row],[Income]],0)</f>
        <v>0</v>
      </c>
      <c r="BK37" s="45">
        <f ca="1">IF(Table1[[#This Row],[Debts of the Person]]&gt;Table1[[#This Row],[Income]],1,0)</f>
        <v>1</v>
      </c>
      <c r="BL37" s="46"/>
      <c r="BM37" s="45">
        <f ca="1">IF(Table1[[#This Row],[Net worth of Person ('#)]]&gt;$BN$2,Table1[[#This Row],[Age]],0)</f>
        <v>29</v>
      </c>
      <c r="BN37" s="50"/>
      <c r="BO37" s="46"/>
      <c r="BP37" s="46"/>
      <c r="BQ37" s="46"/>
      <c r="BS37" s="44">
        <v>26</v>
      </c>
      <c r="BT37" s="44" t="s">
        <v>45</v>
      </c>
      <c r="BU37" s="44" t="s">
        <v>55</v>
      </c>
    </row>
    <row r="38" spans="1:73" x14ac:dyDescent="0.3">
      <c r="A38" s="12">
        <v>36</v>
      </c>
      <c r="B38" s="13">
        <f t="shared" ca="1" si="1"/>
        <v>1</v>
      </c>
      <c r="C38" s="13" t="str">
        <f t="shared" ca="1" si="2"/>
        <v>Male</v>
      </c>
      <c r="D38" s="13">
        <f t="shared" ca="1" si="3"/>
        <v>37</v>
      </c>
      <c r="E38" s="13">
        <f t="shared" ca="1" si="4"/>
        <v>1</v>
      </c>
      <c r="F38" s="13" t="str">
        <f t="shared" ca="1" si="5"/>
        <v>Health</v>
      </c>
      <c r="G38" s="13">
        <f t="shared" ca="1" si="6"/>
        <v>4</v>
      </c>
      <c r="H38" s="13" t="str">
        <f t="shared" ca="1" si="7"/>
        <v>Tertiary</v>
      </c>
      <c r="I38" s="13">
        <f t="shared" ca="1" si="8"/>
        <v>0</v>
      </c>
      <c r="J38" s="13">
        <f t="shared" ca="1" si="9"/>
        <v>0</v>
      </c>
      <c r="K38" s="14">
        <f t="shared" ca="1" si="10"/>
        <v>94713</v>
      </c>
      <c r="L38" s="13">
        <f t="shared" ca="1" si="11"/>
        <v>15</v>
      </c>
      <c r="M38" s="13" t="str">
        <f t="shared" ca="1" si="12"/>
        <v>Jigawa</v>
      </c>
      <c r="N38" s="13" t="str">
        <f t="shared" ca="1" si="27"/>
        <v>North</v>
      </c>
      <c r="O38" s="14">
        <f t="shared" ca="1" si="28"/>
        <v>568278</v>
      </c>
      <c r="P38" s="14">
        <f t="shared" ca="1" si="15"/>
        <v>549464.73066541564</v>
      </c>
      <c r="Q38" s="14">
        <f t="shared" ca="1" si="29"/>
        <v>0</v>
      </c>
      <c r="R38" s="14">
        <f t="shared" ca="1" si="17"/>
        <v>0</v>
      </c>
      <c r="S38" s="14">
        <f t="shared" ca="1" si="30"/>
        <v>28412.155611004724</v>
      </c>
      <c r="T38" s="14">
        <f t="shared" ca="1" si="31"/>
        <v>137014.47854189854</v>
      </c>
      <c r="U38" s="14">
        <f t="shared" ca="1" si="32"/>
        <v>705292.47854189854</v>
      </c>
      <c r="V38" s="14">
        <f t="shared" ca="1" si="33"/>
        <v>577876.88627642032</v>
      </c>
      <c r="W38" s="15">
        <f t="shared" ca="1" si="34"/>
        <v>127415.59226547822</v>
      </c>
      <c r="Z38" s="45">
        <f t="shared" ca="1" si="23"/>
        <v>1</v>
      </c>
      <c r="AA38" s="46">
        <f t="shared" ca="1" si="24"/>
        <v>1</v>
      </c>
      <c r="AB38" s="49"/>
      <c r="AC38" s="50"/>
      <c r="AE38" s="45">
        <f ca="1">IF(Table1[[#This Row],[Occupation]]="Teaching", 1, 0)</f>
        <v>0</v>
      </c>
      <c r="AF38" s="46">
        <f ca="1">IF(Table1[[#This Row],[Occupation]]="General Work", 1, 0)</f>
        <v>0</v>
      </c>
      <c r="AG38" s="46">
        <f ca="1">IF(Table1[[#This Row],[Occupation]]="Construction", 1, 0)</f>
        <v>0</v>
      </c>
      <c r="AH38" s="46">
        <f ca="1">IF(Table1[[#This Row],[Occupation]]="IT", 1, 0)</f>
        <v>0</v>
      </c>
      <c r="AI38" s="46">
        <f ca="1">IF(Table1[[#This Row],[Occupation]]="Health", 1, 0)</f>
        <v>1</v>
      </c>
      <c r="AJ38" s="46">
        <f ca="1">IF(Table1[[#This Row],[Occupation]]="Agriculture", 1, 0)</f>
        <v>0</v>
      </c>
      <c r="AK38" s="49"/>
      <c r="AL38" s="46"/>
      <c r="AM38" s="46"/>
      <c r="AN38" s="46"/>
      <c r="AO38" s="46"/>
      <c r="AP38" s="50"/>
      <c r="AQ38" s="48"/>
      <c r="AR38" s="47">
        <f t="shared" ca="1" si="25"/>
        <v>0</v>
      </c>
      <c r="AS38" s="48"/>
      <c r="AT38" s="45">
        <f ca="1">IF(Table1[[#This Row],[Debts of the Person]]&gt;$AU$2,1,0)</f>
        <v>1</v>
      </c>
      <c r="AU38" s="46"/>
      <c r="AV38" s="50"/>
      <c r="AW38" s="2">
        <f ca="1">Table1[[#This Row],[Mortgage Left]]/Table1[[#This Row],[Valued House]]</f>
        <v>0.96689425011247254</v>
      </c>
      <c r="AX38" s="46">
        <f t="shared" ca="1" si="26"/>
        <v>0</v>
      </c>
      <c r="AY38" s="46"/>
      <c r="AZ38" s="46"/>
      <c r="BA38" s="47">
        <f ca="1">IF(Table1[[#This Row],[Region]]="East",Table1[[#This Row],[Income]],0)</f>
        <v>0</v>
      </c>
      <c r="BB38" s="48">
        <f ca="1">IF(Table1[[#This Row],[Region]]="South",Table1[[#This Row],[Income]],0)</f>
        <v>0</v>
      </c>
      <c r="BC38" s="48">
        <f ca="1">IF(Table1[[#This Row],[Region]]="West",Table1[[#This Row],[Income]],0)</f>
        <v>0</v>
      </c>
      <c r="BD38" s="64">
        <f ca="1">IF(Table1[[#This Row],[Region]]="North",Table1[[#This Row],[Income]],0)</f>
        <v>94713</v>
      </c>
      <c r="BE38" s="47">
        <f ca="1">IF(Table1[[#This Row],[Occupation]]="Teaching",Table1[[#This Row],[Income]],0)</f>
        <v>0</v>
      </c>
      <c r="BF38" s="48">
        <f ca="1">IF(Table1[[#This Row],[Occupation]]="General Work",Table1[[#This Row],[Income]],0)</f>
        <v>0</v>
      </c>
      <c r="BG38" s="48">
        <f ca="1">IF(Table1[[#This Row],[Occupation]]="Construction",Table1[[#This Row],[Income]],0)</f>
        <v>0</v>
      </c>
      <c r="BH38" s="48">
        <f ca="1">IF(Table1[[#This Row],[Occupation]]="IT",Table1[[#This Row],[Income]],0)</f>
        <v>0</v>
      </c>
      <c r="BI38" s="48">
        <f ca="1">IF(Table1[[#This Row],[Occupation]]="Health",Table1[[#This Row],[Income]],0)</f>
        <v>94713</v>
      </c>
      <c r="BJ38" s="64">
        <f ca="1">IF(Table1[[#This Row],[Occupation]]="Agriculture",Table1[[#This Row],[Income]],0)</f>
        <v>0</v>
      </c>
      <c r="BK38" s="45">
        <f ca="1">IF(Table1[[#This Row],[Debts of the Person]]&gt;Table1[[#This Row],[Income]],1,0)</f>
        <v>1</v>
      </c>
      <c r="BL38" s="46"/>
      <c r="BM38" s="45">
        <f ca="1">IF(Table1[[#This Row],[Net worth of Person ('#)]]&gt;$BN$2,Table1[[#This Row],[Age]],0)</f>
        <v>37</v>
      </c>
      <c r="BN38" s="50"/>
      <c r="BO38" s="46"/>
      <c r="BP38" s="46"/>
      <c r="BQ38" s="46"/>
      <c r="BS38" s="44">
        <v>27</v>
      </c>
      <c r="BT38" s="44" t="s">
        <v>44</v>
      </c>
      <c r="BU38" s="44" t="s">
        <v>55</v>
      </c>
    </row>
    <row r="39" spans="1:73" x14ac:dyDescent="0.3">
      <c r="A39" s="12">
        <v>37</v>
      </c>
      <c r="B39" s="13">
        <f t="shared" ca="1" si="1"/>
        <v>2</v>
      </c>
      <c r="C39" s="13" t="str">
        <f t="shared" ca="1" si="2"/>
        <v>Female</v>
      </c>
      <c r="D39" s="13">
        <f t="shared" ca="1" si="3"/>
        <v>38</v>
      </c>
      <c r="E39" s="13">
        <f t="shared" ca="1" si="4"/>
        <v>1</v>
      </c>
      <c r="F39" s="13" t="str">
        <f t="shared" ca="1" si="5"/>
        <v>Health</v>
      </c>
      <c r="G39" s="13">
        <f t="shared" ca="1" si="6"/>
        <v>4</v>
      </c>
      <c r="H39" s="13" t="str">
        <f t="shared" ca="1" si="7"/>
        <v>Tertiary</v>
      </c>
      <c r="I39" s="13">
        <f t="shared" ca="1" si="8"/>
        <v>4</v>
      </c>
      <c r="J39" s="13">
        <f t="shared" ca="1" si="9"/>
        <v>1</v>
      </c>
      <c r="K39" s="14">
        <f t="shared" ca="1" si="10"/>
        <v>79583</v>
      </c>
      <c r="L39" s="13">
        <f t="shared" ca="1" si="11"/>
        <v>30</v>
      </c>
      <c r="M39" s="13" t="str">
        <f t="shared" ca="1" si="12"/>
        <v>Rivers</v>
      </c>
      <c r="N39" s="13" t="str">
        <f t="shared" ca="1" si="27"/>
        <v>South</v>
      </c>
      <c r="O39" s="14">
        <f t="shared" ca="1" si="28"/>
        <v>238749</v>
      </c>
      <c r="P39" s="14">
        <f t="shared" ca="1" si="15"/>
        <v>93574.613993621009</v>
      </c>
      <c r="Q39" s="14">
        <f t="shared" ca="1" si="29"/>
        <v>76012.402127822948</v>
      </c>
      <c r="R39" s="14">
        <f t="shared" ca="1" si="17"/>
        <v>67600</v>
      </c>
      <c r="S39" s="14">
        <f t="shared" ca="1" si="30"/>
        <v>55382.953436847383</v>
      </c>
      <c r="T39" s="14">
        <f t="shared" ca="1" si="31"/>
        <v>42620.808630617379</v>
      </c>
      <c r="U39" s="14">
        <f t="shared" ca="1" si="32"/>
        <v>357382.21075844037</v>
      </c>
      <c r="V39" s="14">
        <f t="shared" ca="1" si="33"/>
        <v>216557.56743046839</v>
      </c>
      <c r="W39" s="15">
        <f t="shared" ca="1" si="34"/>
        <v>140824.64332797198</v>
      </c>
      <c r="Z39" s="45">
        <f t="shared" ca="1" si="23"/>
        <v>0</v>
      </c>
      <c r="AA39" s="46">
        <f t="shared" ca="1" si="24"/>
        <v>0</v>
      </c>
      <c r="AB39" s="49"/>
      <c r="AC39" s="50"/>
      <c r="AE39" s="45">
        <f ca="1">IF(Table1[[#This Row],[Occupation]]="Teaching", 1, 0)</f>
        <v>0</v>
      </c>
      <c r="AF39" s="46">
        <f ca="1">IF(Table1[[#This Row],[Occupation]]="General Work", 1, 0)</f>
        <v>0</v>
      </c>
      <c r="AG39" s="46">
        <f ca="1">IF(Table1[[#This Row],[Occupation]]="Construction", 1, 0)</f>
        <v>0</v>
      </c>
      <c r="AH39" s="46">
        <f ca="1">IF(Table1[[#This Row],[Occupation]]="IT", 1, 0)</f>
        <v>0</v>
      </c>
      <c r="AI39" s="46">
        <f ca="1">IF(Table1[[#This Row],[Occupation]]="Health", 1, 0)</f>
        <v>1</v>
      </c>
      <c r="AJ39" s="46">
        <f ca="1">IF(Table1[[#This Row],[Occupation]]="Agriculture", 1, 0)</f>
        <v>0</v>
      </c>
      <c r="AK39" s="49"/>
      <c r="AL39" s="46"/>
      <c r="AM39" s="46"/>
      <c r="AN39" s="46"/>
      <c r="AO39" s="46"/>
      <c r="AP39" s="50"/>
      <c r="AQ39" s="48"/>
      <c r="AR39" s="47">
        <f t="shared" ca="1" si="25"/>
        <v>93574.613993621009</v>
      </c>
      <c r="AS39" s="48"/>
      <c r="AT39" s="45">
        <f ca="1">IF(Table1[[#This Row],[Debts of the Person]]&gt;$AU$2,1,0)</f>
        <v>1</v>
      </c>
      <c r="AU39" s="46"/>
      <c r="AV39" s="50"/>
      <c r="AW39" s="2">
        <f ca="1">Table1[[#This Row],[Mortgage Left]]/Table1[[#This Row],[Valued House]]</f>
        <v>0.39193719761599422</v>
      </c>
      <c r="AX39" s="46">
        <f t="shared" ca="1" si="26"/>
        <v>0</v>
      </c>
      <c r="AY39" s="46"/>
      <c r="AZ39" s="46"/>
      <c r="BA39" s="47">
        <f ca="1">IF(Table1[[#This Row],[Region]]="East",Table1[[#This Row],[Income]],0)</f>
        <v>0</v>
      </c>
      <c r="BB39" s="48">
        <f ca="1">IF(Table1[[#This Row],[Region]]="South",Table1[[#This Row],[Income]],0)</f>
        <v>79583</v>
      </c>
      <c r="BC39" s="48">
        <f ca="1">IF(Table1[[#This Row],[Region]]="West",Table1[[#This Row],[Income]],0)</f>
        <v>0</v>
      </c>
      <c r="BD39" s="64">
        <f ca="1">IF(Table1[[#This Row],[Region]]="North",Table1[[#This Row],[Income]],0)</f>
        <v>0</v>
      </c>
      <c r="BE39" s="47">
        <f ca="1">IF(Table1[[#This Row],[Occupation]]="Teaching",Table1[[#This Row],[Income]],0)</f>
        <v>0</v>
      </c>
      <c r="BF39" s="48">
        <f ca="1">IF(Table1[[#This Row],[Occupation]]="General Work",Table1[[#This Row],[Income]],0)</f>
        <v>0</v>
      </c>
      <c r="BG39" s="48">
        <f ca="1">IF(Table1[[#This Row],[Occupation]]="Construction",Table1[[#This Row],[Income]],0)</f>
        <v>0</v>
      </c>
      <c r="BH39" s="48">
        <f ca="1">IF(Table1[[#This Row],[Occupation]]="IT",Table1[[#This Row],[Income]],0)</f>
        <v>0</v>
      </c>
      <c r="BI39" s="48">
        <f ca="1">IF(Table1[[#This Row],[Occupation]]="Health",Table1[[#This Row],[Income]],0)</f>
        <v>79583</v>
      </c>
      <c r="BJ39" s="64">
        <f ca="1">IF(Table1[[#This Row],[Occupation]]="Agriculture",Table1[[#This Row],[Income]],0)</f>
        <v>0</v>
      </c>
      <c r="BK39" s="45">
        <f ca="1">IF(Table1[[#This Row],[Debts of the Person]]&gt;Table1[[#This Row],[Income]],1,0)</f>
        <v>1</v>
      </c>
      <c r="BL39" s="46"/>
      <c r="BM39" s="45">
        <f ca="1">IF(Table1[[#This Row],[Net worth of Person ('#)]]&gt;$BN$2,Table1[[#This Row],[Age]],0)</f>
        <v>38</v>
      </c>
      <c r="BN39" s="50"/>
      <c r="BO39" s="46"/>
      <c r="BP39" s="46"/>
      <c r="BQ39" s="46"/>
      <c r="BS39" s="44">
        <v>28</v>
      </c>
      <c r="BT39" s="44" t="s">
        <v>46</v>
      </c>
      <c r="BU39" s="44" t="s">
        <v>55</v>
      </c>
    </row>
    <row r="40" spans="1:73" x14ac:dyDescent="0.3">
      <c r="A40" s="12">
        <v>38</v>
      </c>
      <c r="B40" s="13">
        <f t="shared" ca="1" si="1"/>
        <v>2</v>
      </c>
      <c r="C40" s="13" t="str">
        <f t="shared" ca="1" si="2"/>
        <v>Female</v>
      </c>
      <c r="D40" s="13">
        <f t="shared" ca="1" si="3"/>
        <v>30</v>
      </c>
      <c r="E40" s="13">
        <f t="shared" ca="1" si="4"/>
        <v>1</v>
      </c>
      <c r="F40" s="13" t="str">
        <f t="shared" ca="1" si="5"/>
        <v>Health</v>
      </c>
      <c r="G40" s="13">
        <f t="shared" ca="1" si="6"/>
        <v>2</v>
      </c>
      <c r="H40" s="13" t="str">
        <f t="shared" ca="1" si="7"/>
        <v>Primary</v>
      </c>
      <c r="I40" s="13">
        <f t="shared" ca="1" si="8"/>
        <v>3</v>
      </c>
      <c r="J40" s="13">
        <f t="shared" ca="1" si="9"/>
        <v>1</v>
      </c>
      <c r="K40" s="14">
        <f t="shared" ca="1" si="10"/>
        <v>95969</v>
      </c>
      <c r="L40" s="13">
        <f t="shared" ca="1" si="11"/>
        <v>16</v>
      </c>
      <c r="M40" s="13" t="str">
        <f t="shared" ca="1" si="12"/>
        <v>Kaduna</v>
      </c>
      <c r="N40" s="13" t="str">
        <f t="shared" ca="1" si="27"/>
        <v>North</v>
      </c>
      <c r="O40" s="14">
        <f t="shared" ca="1" si="28"/>
        <v>479845</v>
      </c>
      <c r="P40" s="14">
        <f t="shared" ca="1" si="15"/>
        <v>412283.69917693804</v>
      </c>
      <c r="Q40" s="14">
        <f t="shared" ca="1" si="29"/>
        <v>72511.332173704533</v>
      </c>
      <c r="R40" s="14">
        <f t="shared" ca="1" si="17"/>
        <v>50002</v>
      </c>
      <c r="S40" s="14">
        <f t="shared" ca="1" si="30"/>
        <v>130368.15026996617</v>
      </c>
      <c r="T40" s="14">
        <f t="shared" ca="1" si="31"/>
        <v>16867.099181790603</v>
      </c>
      <c r="U40" s="14">
        <f t="shared" ca="1" si="32"/>
        <v>569223.43135549512</v>
      </c>
      <c r="V40" s="14">
        <f t="shared" ca="1" si="33"/>
        <v>592653.84944690415</v>
      </c>
      <c r="W40" s="15">
        <f t="shared" ca="1" si="34"/>
        <v>-23430.418091409025</v>
      </c>
      <c r="Z40" s="45">
        <f t="shared" ca="1" si="23"/>
        <v>0</v>
      </c>
      <c r="AA40" s="46">
        <f t="shared" ca="1" si="24"/>
        <v>1</v>
      </c>
      <c r="AB40" s="49"/>
      <c r="AC40" s="50"/>
      <c r="AE40" s="45">
        <f ca="1">IF(Table1[[#This Row],[Occupation]]="Teaching", 1, 0)</f>
        <v>0</v>
      </c>
      <c r="AF40" s="46">
        <f ca="1">IF(Table1[[#This Row],[Occupation]]="General Work", 1, 0)</f>
        <v>0</v>
      </c>
      <c r="AG40" s="46">
        <f ca="1">IF(Table1[[#This Row],[Occupation]]="Construction", 1, 0)</f>
        <v>0</v>
      </c>
      <c r="AH40" s="46">
        <f ca="1">IF(Table1[[#This Row],[Occupation]]="IT", 1, 0)</f>
        <v>0</v>
      </c>
      <c r="AI40" s="46">
        <f ca="1">IF(Table1[[#This Row],[Occupation]]="Health", 1, 0)</f>
        <v>1</v>
      </c>
      <c r="AJ40" s="46">
        <f ca="1">IF(Table1[[#This Row],[Occupation]]="Agriculture", 1, 0)</f>
        <v>0</v>
      </c>
      <c r="AK40" s="49"/>
      <c r="AL40" s="46"/>
      <c r="AM40" s="46"/>
      <c r="AN40" s="46"/>
      <c r="AO40" s="46"/>
      <c r="AP40" s="50"/>
      <c r="AQ40" s="48"/>
      <c r="AR40" s="47">
        <f t="shared" ca="1" si="25"/>
        <v>412283.69917693804</v>
      </c>
      <c r="AS40" s="48"/>
      <c r="AT40" s="45">
        <f ca="1">IF(Table1[[#This Row],[Debts of the Person]]&gt;$AU$2,1,0)</f>
        <v>1</v>
      </c>
      <c r="AU40" s="46"/>
      <c r="AV40" s="50"/>
      <c r="AW40" s="2">
        <f ca="1">Table1[[#This Row],[Mortgage Left]]/Table1[[#This Row],[Valued House]]</f>
        <v>0.85920182387424693</v>
      </c>
      <c r="AX40" s="46">
        <f t="shared" ca="1" si="26"/>
        <v>0</v>
      </c>
      <c r="AY40" s="46"/>
      <c r="AZ40" s="46"/>
      <c r="BA40" s="47">
        <f ca="1">IF(Table1[[#This Row],[Region]]="East",Table1[[#This Row],[Income]],0)</f>
        <v>0</v>
      </c>
      <c r="BB40" s="48">
        <f ca="1">IF(Table1[[#This Row],[Region]]="South",Table1[[#This Row],[Income]],0)</f>
        <v>0</v>
      </c>
      <c r="BC40" s="48">
        <f ca="1">IF(Table1[[#This Row],[Region]]="West",Table1[[#This Row],[Income]],0)</f>
        <v>0</v>
      </c>
      <c r="BD40" s="64">
        <f ca="1">IF(Table1[[#This Row],[Region]]="North",Table1[[#This Row],[Income]],0)</f>
        <v>95969</v>
      </c>
      <c r="BE40" s="47">
        <f ca="1">IF(Table1[[#This Row],[Occupation]]="Teaching",Table1[[#This Row],[Income]],0)</f>
        <v>0</v>
      </c>
      <c r="BF40" s="48">
        <f ca="1">IF(Table1[[#This Row],[Occupation]]="General Work",Table1[[#This Row],[Income]],0)</f>
        <v>0</v>
      </c>
      <c r="BG40" s="48">
        <f ca="1">IF(Table1[[#This Row],[Occupation]]="Construction",Table1[[#This Row],[Income]],0)</f>
        <v>0</v>
      </c>
      <c r="BH40" s="48">
        <f ca="1">IF(Table1[[#This Row],[Occupation]]="IT",Table1[[#This Row],[Income]],0)</f>
        <v>0</v>
      </c>
      <c r="BI40" s="48">
        <f ca="1">IF(Table1[[#This Row],[Occupation]]="Health",Table1[[#This Row],[Income]],0)</f>
        <v>95969</v>
      </c>
      <c r="BJ40" s="64">
        <f ca="1">IF(Table1[[#This Row],[Occupation]]="Agriculture",Table1[[#This Row],[Income]],0)</f>
        <v>0</v>
      </c>
      <c r="BK40" s="45">
        <f ca="1">IF(Table1[[#This Row],[Debts of the Person]]&gt;Table1[[#This Row],[Income]],1,0)</f>
        <v>1</v>
      </c>
      <c r="BL40" s="46"/>
      <c r="BM40" s="45">
        <f ca="1">IF(Table1[[#This Row],[Net worth of Person ('#)]]&gt;$BN$2,Table1[[#This Row],[Age]],0)</f>
        <v>0</v>
      </c>
      <c r="BN40" s="50"/>
      <c r="BO40" s="46"/>
      <c r="BP40" s="46"/>
      <c r="BQ40" s="46"/>
      <c r="BS40" s="44">
        <v>29</v>
      </c>
      <c r="BT40" s="44" t="s">
        <v>47</v>
      </c>
      <c r="BU40" s="44" t="s">
        <v>53</v>
      </c>
    </row>
    <row r="41" spans="1:73" x14ac:dyDescent="0.3">
      <c r="A41" s="12">
        <v>39</v>
      </c>
      <c r="B41" s="13">
        <f t="shared" ca="1" si="1"/>
        <v>1</v>
      </c>
      <c r="C41" s="13" t="str">
        <f t="shared" ca="1" si="2"/>
        <v>Male</v>
      </c>
      <c r="D41" s="13">
        <f t="shared" ca="1" si="3"/>
        <v>43</v>
      </c>
      <c r="E41" s="13">
        <f t="shared" ca="1" si="4"/>
        <v>2</v>
      </c>
      <c r="F41" s="13" t="str">
        <f t="shared" ca="1" si="5"/>
        <v>Construction</v>
      </c>
      <c r="G41" s="13">
        <f t="shared" ca="1" si="6"/>
        <v>5</v>
      </c>
      <c r="H41" s="13" t="str">
        <f t="shared" ca="1" si="7"/>
        <v>Technical</v>
      </c>
      <c r="I41" s="13">
        <f t="shared" ca="1" si="8"/>
        <v>0</v>
      </c>
      <c r="J41" s="13">
        <f t="shared" ca="1" si="9"/>
        <v>3</v>
      </c>
      <c r="K41" s="14">
        <f t="shared" ca="1" si="10"/>
        <v>90785</v>
      </c>
      <c r="L41" s="13">
        <f t="shared" ca="1" si="11"/>
        <v>7</v>
      </c>
      <c r="M41" s="13" t="str">
        <f t="shared" ca="1" si="12"/>
        <v>Benue</v>
      </c>
      <c r="N41" s="13" t="str">
        <f t="shared" ca="1" si="27"/>
        <v>North</v>
      </c>
      <c r="O41" s="14">
        <f t="shared" ca="1" si="28"/>
        <v>363140</v>
      </c>
      <c r="P41" s="14">
        <f t="shared" ca="1" si="15"/>
        <v>49634.024309300192</v>
      </c>
      <c r="Q41" s="14">
        <f t="shared" ca="1" si="29"/>
        <v>137654.04575487517</v>
      </c>
      <c r="R41" s="14">
        <f t="shared" ca="1" si="17"/>
        <v>55404</v>
      </c>
      <c r="S41" s="14">
        <f t="shared" ca="1" si="30"/>
        <v>48258.959828981671</v>
      </c>
      <c r="T41" s="14">
        <f t="shared" ca="1" si="31"/>
        <v>78119.591237457455</v>
      </c>
      <c r="U41" s="14">
        <f t="shared" ca="1" si="32"/>
        <v>578913.63699233264</v>
      </c>
      <c r="V41" s="14">
        <f t="shared" ca="1" si="33"/>
        <v>153296.98413828187</v>
      </c>
      <c r="W41" s="15">
        <f t="shared" ca="1" si="34"/>
        <v>425616.65285405074</v>
      </c>
      <c r="Z41" s="45">
        <f t="shared" ca="1" si="23"/>
        <v>1</v>
      </c>
      <c r="AA41" s="46">
        <f t="shared" ca="1" si="24"/>
        <v>1</v>
      </c>
      <c r="AB41" s="49"/>
      <c r="AC41" s="50"/>
      <c r="AE41" s="45">
        <f ca="1">IF(Table1[[#This Row],[Occupation]]="Teaching", 1, 0)</f>
        <v>0</v>
      </c>
      <c r="AF41" s="46">
        <f ca="1">IF(Table1[[#This Row],[Occupation]]="General Work", 1, 0)</f>
        <v>0</v>
      </c>
      <c r="AG41" s="46">
        <f ca="1">IF(Table1[[#This Row],[Occupation]]="Construction", 1, 0)</f>
        <v>1</v>
      </c>
      <c r="AH41" s="46">
        <f ca="1">IF(Table1[[#This Row],[Occupation]]="IT", 1, 0)</f>
        <v>0</v>
      </c>
      <c r="AI41" s="46">
        <f ca="1">IF(Table1[[#This Row],[Occupation]]="Health", 1, 0)</f>
        <v>0</v>
      </c>
      <c r="AJ41" s="46">
        <f ca="1">IF(Table1[[#This Row],[Occupation]]="Agriculture", 1, 0)</f>
        <v>0</v>
      </c>
      <c r="AK41" s="49"/>
      <c r="AL41" s="46"/>
      <c r="AM41" s="46"/>
      <c r="AN41" s="46"/>
      <c r="AO41" s="46"/>
      <c r="AP41" s="50"/>
      <c r="AQ41" s="48"/>
      <c r="AR41" s="47">
        <f t="shared" ca="1" si="25"/>
        <v>16544.674769766731</v>
      </c>
      <c r="AS41" s="48"/>
      <c r="AT41" s="45">
        <f ca="1">IF(Table1[[#This Row],[Debts of the Person]]&gt;$AU$2,1,0)</f>
        <v>1</v>
      </c>
      <c r="AU41" s="46"/>
      <c r="AV41" s="50"/>
      <c r="AW41" s="2">
        <f ca="1">Table1[[#This Row],[Mortgage Left]]/Table1[[#This Row],[Valued House]]</f>
        <v>0.13668013523517153</v>
      </c>
      <c r="AX41" s="46">
        <f t="shared" ca="1" si="26"/>
        <v>1</v>
      </c>
      <c r="AY41" s="46"/>
      <c r="AZ41" s="46"/>
      <c r="BA41" s="47">
        <f ca="1">IF(Table1[[#This Row],[Region]]="East",Table1[[#This Row],[Income]],0)</f>
        <v>0</v>
      </c>
      <c r="BB41" s="48">
        <f ca="1">IF(Table1[[#This Row],[Region]]="South",Table1[[#This Row],[Income]],0)</f>
        <v>0</v>
      </c>
      <c r="BC41" s="48">
        <f ca="1">IF(Table1[[#This Row],[Region]]="West",Table1[[#This Row],[Income]],0)</f>
        <v>0</v>
      </c>
      <c r="BD41" s="64">
        <f ca="1">IF(Table1[[#This Row],[Region]]="North",Table1[[#This Row],[Income]],0)</f>
        <v>90785</v>
      </c>
      <c r="BE41" s="47">
        <f ca="1">IF(Table1[[#This Row],[Occupation]]="Teaching",Table1[[#This Row],[Income]],0)</f>
        <v>0</v>
      </c>
      <c r="BF41" s="48">
        <f ca="1">IF(Table1[[#This Row],[Occupation]]="General Work",Table1[[#This Row],[Income]],0)</f>
        <v>0</v>
      </c>
      <c r="BG41" s="48">
        <f ca="1">IF(Table1[[#This Row],[Occupation]]="Construction",Table1[[#This Row],[Income]],0)</f>
        <v>90785</v>
      </c>
      <c r="BH41" s="48">
        <f ca="1">IF(Table1[[#This Row],[Occupation]]="IT",Table1[[#This Row],[Income]],0)</f>
        <v>0</v>
      </c>
      <c r="BI41" s="48">
        <f ca="1">IF(Table1[[#This Row],[Occupation]]="Health",Table1[[#This Row],[Income]],0)</f>
        <v>0</v>
      </c>
      <c r="BJ41" s="64">
        <f ca="1">IF(Table1[[#This Row],[Occupation]]="Agriculture",Table1[[#This Row],[Income]],0)</f>
        <v>0</v>
      </c>
      <c r="BK41" s="45">
        <f ca="1">IF(Table1[[#This Row],[Debts of the Person]]&gt;Table1[[#This Row],[Income]],1,0)</f>
        <v>1</v>
      </c>
      <c r="BL41" s="46"/>
      <c r="BM41" s="45">
        <f ca="1">IF(Table1[[#This Row],[Net worth of Person ('#)]]&gt;$BN$2,Table1[[#This Row],[Age]],0)</f>
        <v>43</v>
      </c>
      <c r="BN41" s="50"/>
      <c r="BO41" s="46"/>
      <c r="BP41" s="46"/>
      <c r="BQ41" s="46"/>
      <c r="BS41" s="44">
        <v>30</v>
      </c>
      <c r="BT41" s="44" t="s">
        <v>50</v>
      </c>
      <c r="BU41" s="44" t="s">
        <v>54</v>
      </c>
    </row>
    <row r="42" spans="1:73" x14ac:dyDescent="0.3">
      <c r="A42" s="12">
        <v>40</v>
      </c>
      <c r="B42" s="13">
        <f t="shared" ca="1" si="1"/>
        <v>2</v>
      </c>
      <c r="C42" s="13" t="str">
        <f t="shared" ca="1" si="2"/>
        <v>Female</v>
      </c>
      <c r="D42" s="13">
        <f t="shared" ca="1" si="3"/>
        <v>37</v>
      </c>
      <c r="E42" s="13">
        <f t="shared" ca="1" si="4"/>
        <v>1</v>
      </c>
      <c r="F42" s="13" t="str">
        <f t="shared" ca="1" si="5"/>
        <v>Health</v>
      </c>
      <c r="G42" s="13">
        <f t="shared" ca="1" si="6"/>
        <v>6</v>
      </c>
      <c r="H42" s="13" t="str">
        <f t="shared" ca="1" si="7"/>
        <v>Others</v>
      </c>
      <c r="I42" s="13">
        <f t="shared" ca="1" si="8"/>
        <v>4</v>
      </c>
      <c r="J42" s="13">
        <f t="shared" ca="1" si="9"/>
        <v>1</v>
      </c>
      <c r="K42" s="14">
        <f t="shared" ca="1" si="10"/>
        <v>27192</v>
      </c>
      <c r="L42" s="13">
        <f t="shared" ca="1" si="11"/>
        <v>10</v>
      </c>
      <c r="M42" s="13" t="str">
        <f t="shared" ca="1" si="12"/>
        <v>Ebonyi</v>
      </c>
      <c r="N42" s="13" t="str">
        <f t="shared" ca="1" si="27"/>
        <v>East</v>
      </c>
      <c r="O42" s="14">
        <f t="shared" ca="1" si="28"/>
        <v>81576</v>
      </c>
      <c r="P42" s="14">
        <f t="shared" ca="1" si="15"/>
        <v>18743.071723930661</v>
      </c>
      <c r="Q42" s="14">
        <f t="shared" ca="1" si="29"/>
        <v>15638.47792017424</v>
      </c>
      <c r="R42" s="14">
        <f t="shared" ca="1" si="17"/>
        <v>3256</v>
      </c>
      <c r="S42" s="14">
        <f t="shared" ca="1" si="30"/>
        <v>38469.06905918233</v>
      </c>
      <c r="T42" s="14">
        <f t="shared" ca="1" si="31"/>
        <v>32105.908466678724</v>
      </c>
      <c r="U42" s="14">
        <f t="shared" ca="1" si="32"/>
        <v>129320.38638685296</v>
      </c>
      <c r="V42" s="14">
        <f t="shared" ca="1" si="33"/>
        <v>60468.140783112991</v>
      </c>
      <c r="W42" s="15">
        <f t="shared" ca="1" si="34"/>
        <v>68852.245603739968</v>
      </c>
      <c r="Z42" s="45">
        <f t="shared" ca="1" si="23"/>
        <v>0</v>
      </c>
      <c r="AA42" s="46">
        <f t="shared" ca="1" si="24"/>
        <v>0</v>
      </c>
      <c r="AB42" s="49"/>
      <c r="AC42" s="50"/>
      <c r="AE42" s="45">
        <f ca="1">IF(Table1[[#This Row],[Occupation]]="Teaching", 1, 0)</f>
        <v>0</v>
      </c>
      <c r="AF42" s="46">
        <f ca="1">IF(Table1[[#This Row],[Occupation]]="General Work", 1, 0)</f>
        <v>0</v>
      </c>
      <c r="AG42" s="46">
        <f ca="1">IF(Table1[[#This Row],[Occupation]]="Construction", 1, 0)</f>
        <v>0</v>
      </c>
      <c r="AH42" s="46">
        <f ca="1">IF(Table1[[#This Row],[Occupation]]="IT", 1, 0)</f>
        <v>0</v>
      </c>
      <c r="AI42" s="46">
        <f ca="1">IF(Table1[[#This Row],[Occupation]]="Health", 1, 0)</f>
        <v>1</v>
      </c>
      <c r="AJ42" s="46">
        <f ca="1">IF(Table1[[#This Row],[Occupation]]="Agriculture", 1, 0)</f>
        <v>0</v>
      </c>
      <c r="AK42" s="49"/>
      <c r="AL42" s="46"/>
      <c r="AM42" s="46"/>
      <c r="AN42" s="46"/>
      <c r="AO42" s="46"/>
      <c r="AP42" s="50"/>
      <c r="AQ42" s="48"/>
      <c r="AR42" s="47">
        <f t="shared" ca="1" si="25"/>
        <v>18743.071723930661</v>
      </c>
      <c r="AS42" s="48"/>
      <c r="AT42" s="45">
        <f ca="1">IF(Table1[[#This Row],[Debts of the Person]]&gt;$AU$2,1,0)</f>
        <v>1</v>
      </c>
      <c r="AU42" s="46"/>
      <c r="AV42" s="50"/>
      <c r="AW42" s="2">
        <f ca="1">Table1[[#This Row],[Mortgage Left]]/Table1[[#This Row],[Valued House]]</f>
        <v>0.22976208350410246</v>
      </c>
      <c r="AX42" s="46">
        <f t="shared" ca="1" si="26"/>
        <v>1</v>
      </c>
      <c r="AY42" s="46"/>
      <c r="AZ42" s="46"/>
      <c r="BA42" s="47">
        <f ca="1">IF(Table1[[#This Row],[Region]]="East",Table1[[#This Row],[Income]],0)</f>
        <v>27192</v>
      </c>
      <c r="BB42" s="48">
        <f ca="1">IF(Table1[[#This Row],[Region]]="South",Table1[[#This Row],[Income]],0)</f>
        <v>0</v>
      </c>
      <c r="BC42" s="48">
        <f ca="1">IF(Table1[[#This Row],[Region]]="West",Table1[[#This Row],[Income]],0)</f>
        <v>0</v>
      </c>
      <c r="BD42" s="64">
        <f ca="1">IF(Table1[[#This Row],[Region]]="North",Table1[[#This Row],[Income]],0)</f>
        <v>0</v>
      </c>
      <c r="BE42" s="47">
        <f ca="1">IF(Table1[[#This Row],[Occupation]]="Teaching",Table1[[#This Row],[Income]],0)</f>
        <v>0</v>
      </c>
      <c r="BF42" s="48">
        <f ca="1">IF(Table1[[#This Row],[Occupation]]="General Work",Table1[[#This Row],[Income]],0)</f>
        <v>0</v>
      </c>
      <c r="BG42" s="48">
        <f ca="1">IF(Table1[[#This Row],[Occupation]]="Construction",Table1[[#This Row],[Income]],0)</f>
        <v>0</v>
      </c>
      <c r="BH42" s="48">
        <f ca="1">IF(Table1[[#This Row],[Occupation]]="IT",Table1[[#This Row],[Income]],0)</f>
        <v>0</v>
      </c>
      <c r="BI42" s="48">
        <f ca="1">IF(Table1[[#This Row],[Occupation]]="Health",Table1[[#This Row],[Income]],0)</f>
        <v>27192</v>
      </c>
      <c r="BJ42" s="64">
        <f ca="1">IF(Table1[[#This Row],[Occupation]]="Agriculture",Table1[[#This Row],[Income]],0)</f>
        <v>0</v>
      </c>
      <c r="BK42" s="45">
        <f ca="1">IF(Table1[[#This Row],[Debts of the Person]]&gt;Table1[[#This Row],[Income]],1,0)</f>
        <v>1</v>
      </c>
      <c r="BL42" s="46"/>
      <c r="BM42" s="45">
        <f ca="1">IF(Table1[[#This Row],[Net worth of Person ('#)]]&gt;$BN$2,Table1[[#This Row],[Age]],0)</f>
        <v>0</v>
      </c>
      <c r="BN42" s="50"/>
      <c r="BO42" s="46"/>
      <c r="BP42" s="46"/>
      <c r="BQ42" s="46"/>
      <c r="BS42" s="44">
        <v>31</v>
      </c>
      <c r="BT42" s="44" t="s">
        <v>48</v>
      </c>
      <c r="BU42" s="44" t="s">
        <v>53</v>
      </c>
    </row>
    <row r="43" spans="1:73" x14ac:dyDescent="0.3">
      <c r="A43" s="12">
        <v>41</v>
      </c>
      <c r="B43" s="13">
        <f t="shared" ca="1" si="1"/>
        <v>2</v>
      </c>
      <c r="C43" s="13" t="str">
        <f t="shared" ca="1" si="2"/>
        <v>Female</v>
      </c>
      <c r="D43" s="13">
        <f t="shared" ca="1" si="3"/>
        <v>35</v>
      </c>
      <c r="E43" s="13">
        <f t="shared" ca="1" si="4"/>
        <v>6</v>
      </c>
      <c r="F43" s="13" t="str">
        <f t="shared" ca="1" si="5"/>
        <v>Agriculture</v>
      </c>
      <c r="G43" s="13">
        <f t="shared" ca="1" si="6"/>
        <v>2</v>
      </c>
      <c r="H43" s="13" t="str">
        <f t="shared" ca="1" si="7"/>
        <v>Primary</v>
      </c>
      <c r="I43" s="13">
        <f t="shared" ca="1" si="8"/>
        <v>2</v>
      </c>
      <c r="J43" s="13">
        <f t="shared" ca="1" si="9"/>
        <v>0</v>
      </c>
      <c r="K43" s="14">
        <f t="shared" ca="1" si="10"/>
        <v>83095</v>
      </c>
      <c r="L43" s="13">
        <f t="shared" ca="1" si="11"/>
        <v>7</v>
      </c>
      <c r="M43" s="13" t="str">
        <f t="shared" ca="1" si="12"/>
        <v>Benue</v>
      </c>
      <c r="N43" s="13" t="str">
        <f t="shared" ca="1" si="27"/>
        <v>North</v>
      </c>
      <c r="O43" s="14">
        <f t="shared" ca="1" si="28"/>
        <v>249285</v>
      </c>
      <c r="P43" s="14">
        <f t="shared" ca="1" si="15"/>
        <v>91668.068264109621</v>
      </c>
      <c r="Q43" s="14">
        <f t="shared" ca="1" si="29"/>
        <v>0</v>
      </c>
      <c r="R43" s="14">
        <f t="shared" ca="1" si="17"/>
        <v>0</v>
      </c>
      <c r="S43" s="14">
        <f t="shared" ca="1" si="30"/>
        <v>79148.156383625203</v>
      </c>
      <c r="T43" s="14">
        <f t="shared" ca="1" si="31"/>
        <v>99513.829928537278</v>
      </c>
      <c r="U43" s="14">
        <f t="shared" ca="1" si="32"/>
        <v>348798.82992853725</v>
      </c>
      <c r="V43" s="14">
        <f t="shared" ca="1" si="33"/>
        <v>170816.22464773484</v>
      </c>
      <c r="W43" s="15">
        <f t="shared" ca="1" si="34"/>
        <v>177982.60528080241</v>
      </c>
      <c r="Z43" s="45">
        <f t="shared" ca="1" si="23"/>
        <v>0</v>
      </c>
      <c r="AA43" s="46">
        <f t="shared" ca="1" si="24"/>
        <v>1</v>
      </c>
      <c r="AB43" s="49"/>
      <c r="AC43" s="50"/>
      <c r="AE43" s="45">
        <f ca="1">IF(Table1[[#This Row],[Occupation]]="Teaching", 1, 0)</f>
        <v>0</v>
      </c>
      <c r="AF43" s="46">
        <f ca="1">IF(Table1[[#This Row],[Occupation]]="General Work", 1, 0)</f>
        <v>0</v>
      </c>
      <c r="AG43" s="46">
        <f ca="1">IF(Table1[[#This Row],[Occupation]]="Construction", 1, 0)</f>
        <v>0</v>
      </c>
      <c r="AH43" s="46">
        <f ca="1">IF(Table1[[#This Row],[Occupation]]="IT", 1, 0)</f>
        <v>0</v>
      </c>
      <c r="AI43" s="46">
        <f ca="1">IF(Table1[[#This Row],[Occupation]]="Health", 1, 0)</f>
        <v>0</v>
      </c>
      <c r="AJ43" s="46">
        <f ca="1">IF(Table1[[#This Row],[Occupation]]="Agriculture", 1, 0)</f>
        <v>1</v>
      </c>
      <c r="AK43" s="49"/>
      <c r="AL43" s="46"/>
      <c r="AM43" s="46"/>
      <c r="AN43" s="46"/>
      <c r="AO43" s="46"/>
      <c r="AP43" s="50"/>
      <c r="AQ43" s="48"/>
      <c r="AR43" s="47">
        <f t="shared" ca="1" si="25"/>
        <v>0</v>
      </c>
      <c r="AS43" s="48"/>
      <c r="AT43" s="45">
        <f ca="1">IF(Table1[[#This Row],[Debts of the Person]]&gt;$AU$2,1,0)</f>
        <v>1</v>
      </c>
      <c r="AU43" s="46"/>
      <c r="AV43" s="50"/>
      <c r="AW43" s="2">
        <f ca="1">Table1[[#This Row],[Mortgage Left]]/Table1[[#This Row],[Valued House]]</f>
        <v>0.36772396359231252</v>
      </c>
      <c r="AX43" s="46">
        <f t="shared" ca="1" si="26"/>
        <v>0</v>
      </c>
      <c r="AY43" s="46"/>
      <c r="AZ43" s="46"/>
      <c r="BA43" s="47">
        <f ca="1">IF(Table1[[#This Row],[Region]]="East",Table1[[#This Row],[Income]],0)</f>
        <v>0</v>
      </c>
      <c r="BB43" s="48">
        <f ca="1">IF(Table1[[#This Row],[Region]]="South",Table1[[#This Row],[Income]],0)</f>
        <v>0</v>
      </c>
      <c r="BC43" s="48">
        <f ca="1">IF(Table1[[#This Row],[Region]]="West",Table1[[#This Row],[Income]],0)</f>
        <v>0</v>
      </c>
      <c r="BD43" s="64">
        <f ca="1">IF(Table1[[#This Row],[Region]]="North",Table1[[#This Row],[Income]],0)</f>
        <v>83095</v>
      </c>
      <c r="BE43" s="47">
        <f ca="1">IF(Table1[[#This Row],[Occupation]]="Teaching",Table1[[#This Row],[Income]],0)</f>
        <v>0</v>
      </c>
      <c r="BF43" s="48">
        <f ca="1">IF(Table1[[#This Row],[Occupation]]="General Work",Table1[[#This Row],[Income]],0)</f>
        <v>0</v>
      </c>
      <c r="BG43" s="48">
        <f ca="1">IF(Table1[[#This Row],[Occupation]]="Construction",Table1[[#This Row],[Income]],0)</f>
        <v>0</v>
      </c>
      <c r="BH43" s="48">
        <f ca="1">IF(Table1[[#This Row],[Occupation]]="IT",Table1[[#This Row],[Income]],0)</f>
        <v>0</v>
      </c>
      <c r="BI43" s="48">
        <f ca="1">IF(Table1[[#This Row],[Occupation]]="Health",Table1[[#This Row],[Income]],0)</f>
        <v>0</v>
      </c>
      <c r="BJ43" s="64">
        <f ca="1">IF(Table1[[#This Row],[Occupation]]="Agriculture",Table1[[#This Row],[Income]],0)</f>
        <v>83095</v>
      </c>
      <c r="BK43" s="45">
        <f ca="1">IF(Table1[[#This Row],[Debts of the Person]]&gt;Table1[[#This Row],[Income]],1,0)</f>
        <v>1</v>
      </c>
      <c r="BL43" s="46"/>
      <c r="BM43" s="45">
        <f ca="1">IF(Table1[[#This Row],[Net worth of Person ('#)]]&gt;$BN$2,Table1[[#This Row],[Age]],0)</f>
        <v>35</v>
      </c>
      <c r="BN43" s="50"/>
      <c r="BO43" s="46"/>
      <c r="BP43" s="46"/>
      <c r="BQ43" s="46"/>
      <c r="BS43" s="44">
        <v>32</v>
      </c>
      <c r="BT43" s="44" t="s">
        <v>56</v>
      </c>
      <c r="BU43" s="44" t="s">
        <v>53</v>
      </c>
    </row>
    <row r="44" spans="1:73" x14ac:dyDescent="0.3">
      <c r="A44" s="12">
        <v>42</v>
      </c>
      <c r="B44" s="13">
        <f t="shared" ca="1" si="1"/>
        <v>2</v>
      </c>
      <c r="C44" s="13" t="str">
        <f t="shared" ca="1" si="2"/>
        <v>Female</v>
      </c>
      <c r="D44" s="13">
        <f t="shared" ca="1" si="3"/>
        <v>45</v>
      </c>
      <c r="E44" s="13">
        <f t="shared" ca="1" si="4"/>
        <v>3</v>
      </c>
      <c r="F44" s="13" t="str">
        <f t="shared" ca="1" si="5"/>
        <v>Teaching</v>
      </c>
      <c r="G44" s="13">
        <f t="shared" ca="1" si="6"/>
        <v>5</v>
      </c>
      <c r="H44" s="13" t="str">
        <f t="shared" ca="1" si="7"/>
        <v>Technical</v>
      </c>
      <c r="I44" s="13">
        <f t="shared" ca="1" si="8"/>
        <v>1</v>
      </c>
      <c r="J44" s="13">
        <f t="shared" ca="1" si="9"/>
        <v>2</v>
      </c>
      <c r="K44" s="14">
        <f t="shared" ca="1" si="10"/>
        <v>79038</v>
      </c>
      <c r="L44" s="13">
        <f t="shared" ca="1" si="11"/>
        <v>32</v>
      </c>
      <c r="M44" s="13" t="str">
        <f t="shared" ca="1" si="12"/>
        <v>Taraba</v>
      </c>
      <c r="N44" s="13" t="str">
        <f t="shared" ca="1" si="27"/>
        <v>North</v>
      </c>
      <c r="O44" s="14">
        <f t="shared" ca="1" si="28"/>
        <v>237114</v>
      </c>
      <c r="P44" s="14">
        <f t="shared" ca="1" si="15"/>
        <v>59086.645819010337</v>
      </c>
      <c r="Q44" s="14">
        <f t="shared" ca="1" si="29"/>
        <v>56129.009268011345</v>
      </c>
      <c r="R44" s="14">
        <f t="shared" ca="1" si="17"/>
        <v>55534</v>
      </c>
      <c r="S44" s="14">
        <f t="shared" ca="1" si="30"/>
        <v>132713.13498640351</v>
      </c>
      <c r="T44" s="14">
        <f t="shared" ca="1" si="31"/>
        <v>48649.908169830371</v>
      </c>
      <c r="U44" s="14">
        <f t="shared" ca="1" si="32"/>
        <v>341892.91743784171</v>
      </c>
      <c r="V44" s="14">
        <f t="shared" ca="1" si="33"/>
        <v>247333.78080541384</v>
      </c>
      <c r="W44" s="15">
        <f t="shared" ca="1" si="34"/>
        <v>94559.136632427864</v>
      </c>
      <c r="Z44" s="45">
        <f t="shared" ca="1" si="23"/>
        <v>0</v>
      </c>
      <c r="AA44" s="46">
        <f t="shared" ca="1" si="24"/>
        <v>1</v>
      </c>
      <c r="AB44" s="49"/>
      <c r="AC44" s="50"/>
      <c r="AE44" s="45">
        <f ca="1">IF(Table1[[#This Row],[Occupation]]="Teaching", 1, 0)</f>
        <v>1</v>
      </c>
      <c r="AF44" s="46">
        <f ca="1">IF(Table1[[#This Row],[Occupation]]="General Work", 1, 0)</f>
        <v>0</v>
      </c>
      <c r="AG44" s="46">
        <f ca="1">IF(Table1[[#This Row],[Occupation]]="Construction", 1, 0)</f>
        <v>0</v>
      </c>
      <c r="AH44" s="46">
        <f ca="1">IF(Table1[[#This Row],[Occupation]]="IT", 1, 0)</f>
        <v>0</v>
      </c>
      <c r="AI44" s="46">
        <f ca="1">IF(Table1[[#This Row],[Occupation]]="Health", 1, 0)</f>
        <v>0</v>
      </c>
      <c r="AJ44" s="46">
        <f ca="1">IF(Table1[[#This Row],[Occupation]]="Agriculture", 1, 0)</f>
        <v>0</v>
      </c>
      <c r="AK44" s="49"/>
      <c r="AL44" s="46"/>
      <c r="AM44" s="46"/>
      <c r="AN44" s="46"/>
      <c r="AO44" s="46"/>
      <c r="AP44" s="50"/>
      <c r="AQ44" s="48"/>
      <c r="AR44" s="47">
        <f t="shared" ca="1" si="25"/>
        <v>29543.322909505168</v>
      </c>
      <c r="AS44" s="48"/>
      <c r="AT44" s="45">
        <f ca="1">IF(Table1[[#This Row],[Debts of the Person]]&gt;$AU$2,1,0)</f>
        <v>1</v>
      </c>
      <c r="AU44" s="46"/>
      <c r="AV44" s="50"/>
      <c r="AW44" s="2">
        <f ca="1">Table1[[#This Row],[Mortgage Left]]/Table1[[#This Row],[Valued House]]</f>
        <v>0.24919087788578631</v>
      </c>
      <c r="AX44" s="46">
        <f t="shared" ca="1" si="26"/>
        <v>1</v>
      </c>
      <c r="AY44" s="46"/>
      <c r="AZ44" s="46"/>
      <c r="BA44" s="47">
        <f ca="1">IF(Table1[[#This Row],[Region]]="East",Table1[[#This Row],[Income]],0)</f>
        <v>0</v>
      </c>
      <c r="BB44" s="48">
        <f ca="1">IF(Table1[[#This Row],[Region]]="South",Table1[[#This Row],[Income]],0)</f>
        <v>0</v>
      </c>
      <c r="BC44" s="48">
        <f ca="1">IF(Table1[[#This Row],[Region]]="West",Table1[[#This Row],[Income]],0)</f>
        <v>0</v>
      </c>
      <c r="BD44" s="64">
        <f ca="1">IF(Table1[[#This Row],[Region]]="North",Table1[[#This Row],[Income]],0)</f>
        <v>79038</v>
      </c>
      <c r="BE44" s="47">
        <f ca="1">IF(Table1[[#This Row],[Occupation]]="Teaching",Table1[[#This Row],[Income]],0)</f>
        <v>79038</v>
      </c>
      <c r="BF44" s="48">
        <f ca="1">IF(Table1[[#This Row],[Occupation]]="General Work",Table1[[#This Row],[Income]],0)</f>
        <v>0</v>
      </c>
      <c r="BG44" s="48">
        <f ca="1">IF(Table1[[#This Row],[Occupation]]="Construction",Table1[[#This Row],[Income]],0)</f>
        <v>0</v>
      </c>
      <c r="BH44" s="48">
        <f ca="1">IF(Table1[[#This Row],[Occupation]]="IT",Table1[[#This Row],[Income]],0)</f>
        <v>0</v>
      </c>
      <c r="BI44" s="48">
        <f ca="1">IF(Table1[[#This Row],[Occupation]]="Health",Table1[[#This Row],[Income]],0)</f>
        <v>0</v>
      </c>
      <c r="BJ44" s="64">
        <f ca="1">IF(Table1[[#This Row],[Occupation]]="Agriculture",Table1[[#This Row],[Income]],0)</f>
        <v>0</v>
      </c>
      <c r="BK44" s="45">
        <f ca="1">IF(Table1[[#This Row],[Debts of the Person]]&gt;Table1[[#This Row],[Income]],1,0)</f>
        <v>1</v>
      </c>
      <c r="BL44" s="46"/>
      <c r="BM44" s="45">
        <f ca="1">IF(Table1[[#This Row],[Net worth of Person ('#)]]&gt;$BN$2,Table1[[#This Row],[Age]],0)</f>
        <v>0</v>
      </c>
      <c r="BN44" s="50"/>
      <c r="BO44" s="46"/>
      <c r="BP44" s="46"/>
      <c r="BQ44" s="46"/>
      <c r="BS44" s="44">
        <v>33</v>
      </c>
      <c r="BT44" s="44" t="s">
        <v>49</v>
      </c>
      <c r="BU44" s="44" t="s">
        <v>53</v>
      </c>
    </row>
    <row r="45" spans="1:73" x14ac:dyDescent="0.3">
      <c r="A45" s="12">
        <v>43</v>
      </c>
      <c r="B45" s="13">
        <f t="shared" ca="1" si="1"/>
        <v>2</v>
      </c>
      <c r="C45" s="13" t="str">
        <f t="shared" ca="1" si="2"/>
        <v>Female</v>
      </c>
      <c r="D45" s="13">
        <f t="shared" ca="1" si="3"/>
        <v>29</v>
      </c>
      <c r="E45" s="13">
        <f t="shared" ca="1" si="4"/>
        <v>1</v>
      </c>
      <c r="F45" s="13" t="str">
        <f t="shared" ca="1" si="5"/>
        <v>Health</v>
      </c>
      <c r="G45" s="13">
        <f t="shared" ca="1" si="6"/>
        <v>3</v>
      </c>
      <c r="H45" s="13" t="str">
        <f t="shared" ca="1" si="7"/>
        <v>Secondary</v>
      </c>
      <c r="I45" s="13">
        <f t="shared" ca="1" si="8"/>
        <v>0</v>
      </c>
      <c r="J45" s="13">
        <f t="shared" ca="1" si="9"/>
        <v>1</v>
      </c>
      <c r="K45" s="14">
        <f t="shared" ca="1" si="10"/>
        <v>66819</v>
      </c>
      <c r="L45" s="13">
        <f t="shared" ca="1" si="11"/>
        <v>1</v>
      </c>
      <c r="M45" s="13" t="str">
        <f t="shared" ca="1" si="12"/>
        <v>Abia</v>
      </c>
      <c r="N45" s="13" t="str">
        <f t="shared" ca="1" si="27"/>
        <v>East</v>
      </c>
      <c r="O45" s="14">
        <f t="shared" ca="1" si="28"/>
        <v>400914</v>
      </c>
      <c r="P45" s="14">
        <f t="shared" ca="1" si="15"/>
        <v>235926.35808987435</v>
      </c>
      <c r="Q45" s="14">
        <f t="shared" ca="1" si="29"/>
        <v>32909.496650878435</v>
      </c>
      <c r="R45" s="14">
        <f t="shared" ca="1" si="17"/>
        <v>22337</v>
      </c>
      <c r="S45" s="14">
        <f t="shared" ca="1" si="30"/>
        <v>37287.434128192916</v>
      </c>
      <c r="T45" s="14">
        <f t="shared" ca="1" si="31"/>
        <v>61102.710904819789</v>
      </c>
      <c r="U45" s="14">
        <f t="shared" ca="1" si="32"/>
        <v>494926.20755569823</v>
      </c>
      <c r="V45" s="14">
        <f t="shared" ca="1" si="33"/>
        <v>295550.79221806728</v>
      </c>
      <c r="W45" s="15">
        <f t="shared" ca="1" si="34"/>
        <v>199375.41533763096</v>
      </c>
      <c r="Z45" s="45">
        <f t="shared" ca="1" si="23"/>
        <v>0</v>
      </c>
      <c r="AA45" s="46">
        <f t="shared" ca="1" si="24"/>
        <v>1</v>
      </c>
      <c r="AB45" s="49"/>
      <c r="AC45" s="50"/>
      <c r="AE45" s="45">
        <f ca="1">IF(Table1[[#This Row],[Occupation]]="Teaching", 1, 0)</f>
        <v>0</v>
      </c>
      <c r="AF45" s="46">
        <f ca="1">IF(Table1[[#This Row],[Occupation]]="General Work", 1, 0)</f>
        <v>0</v>
      </c>
      <c r="AG45" s="46">
        <f ca="1">IF(Table1[[#This Row],[Occupation]]="Construction", 1, 0)</f>
        <v>0</v>
      </c>
      <c r="AH45" s="46">
        <f ca="1">IF(Table1[[#This Row],[Occupation]]="IT", 1, 0)</f>
        <v>0</v>
      </c>
      <c r="AI45" s="46">
        <f ca="1">IF(Table1[[#This Row],[Occupation]]="Health", 1, 0)</f>
        <v>1</v>
      </c>
      <c r="AJ45" s="46">
        <f ca="1">IF(Table1[[#This Row],[Occupation]]="Agriculture", 1, 0)</f>
        <v>0</v>
      </c>
      <c r="AK45" s="49"/>
      <c r="AL45" s="46"/>
      <c r="AM45" s="46"/>
      <c r="AN45" s="46"/>
      <c r="AO45" s="46"/>
      <c r="AP45" s="50"/>
      <c r="AQ45" s="48"/>
      <c r="AR45" s="47">
        <f t="shared" ca="1" si="25"/>
        <v>235926.35808987435</v>
      </c>
      <c r="AS45" s="48"/>
      <c r="AT45" s="45">
        <f ca="1">IF(Table1[[#This Row],[Debts of the Person]]&gt;$AU$2,1,0)</f>
        <v>1</v>
      </c>
      <c r="AU45" s="46"/>
      <c r="AV45" s="50"/>
      <c r="AW45" s="2">
        <f ca="1">Table1[[#This Row],[Mortgage Left]]/Table1[[#This Row],[Valued House]]</f>
        <v>0.5884712384448394</v>
      </c>
      <c r="AX45" s="46">
        <f t="shared" ca="1" si="26"/>
        <v>0</v>
      </c>
      <c r="AY45" s="46"/>
      <c r="AZ45" s="46"/>
      <c r="BA45" s="47">
        <f ca="1">IF(Table1[[#This Row],[Region]]="East",Table1[[#This Row],[Income]],0)</f>
        <v>66819</v>
      </c>
      <c r="BB45" s="48">
        <f ca="1">IF(Table1[[#This Row],[Region]]="South",Table1[[#This Row],[Income]],0)</f>
        <v>0</v>
      </c>
      <c r="BC45" s="48">
        <f ca="1">IF(Table1[[#This Row],[Region]]="West",Table1[[#This Row],[Income]],0)</f>
        <v>0</v>
      </c>
      <c r="BD45" s="64">
        <f ca="1">IF(Table1[[#This Row],[Region]]="North",Table1[[#This Row],[Income]],0)</f>
        <v>0</v>
      </c>
      <c r="BE45" s="47">
        <f ca="1">IF(Table1[[#This Row],[Occupation]]="Teaching",Table1[[#This Row],[Income]],0)</f>
        <v>0</v>
      </c>
      <c r="BF45" s="48">
        <f ca="1">IF(Table1[[#This Row],[Occupation]]="General Work",Table1[[#This Row],[Income]],0)</f>
        <v>0</v>
      </c>
      <c r="BG45" s="48">
        <f ca="1">IF(Table1[[#This Row],[Occupation]]="Construction",Table1[[#This Row],[Income]],0)</f>
        <v>0</v>
      </c>
      <c r="BH45" s="48">
        <f ca="1">IF(Table1[[#This Row],[Occupation]]="IT",Table1[[#This Row],[Income]],0)</f>
        <v>0</v>
      </c>
      <c r="BI45" s="48">
        <f ca="1">IF(Table1[[#This Row],[Occupation]]="Health",Table1[[#This Row],[Income]],0)</f>
        <v>66819</v>
      </c>
      <c r="BJ45" s="64">
        <f ca="1">IF(Table1[[#This Row],[Occupation]]="Agriculture",Table1[[#This Row],[Income]],0)</f>
        <v>0</v>
      </c>
      <c r="BK45" s="45">
        <f ca="1">IF(Table1[[#This Row],[Debts of the Person]]&gt;Table1[[#This Row],[Income]],1,0)</f>
        <v>1</v>
      </c>
      <c r="BL45" s="46"/>
      <c r="BM45" s="45">
        <f ca="1">IF(Table1[[#This Row],[Net worth of Person ('#)]]&gt;$BN$2,Table1[[#This Row],[Age]],0)</f>
        <v>29</v>
      </c>
      <c r="BN45" s="50"/>
      <c r="BO45" s="46"/>
      <c r="BP45" s="46"/>
      <c r="BQ45" s="46"/>
    </row>
    <row r="46" spans="1:73" x14ac:dyDescent="0.3">
      <c r="A46" s="12">
        <v>44</v>
      </c>
      <c r="B46" s="13">
        <f t="shared" ca="1" si="1"/>
        <v>2</v>
      </c>
      <c r="C46" s="13" t="str">
        <f t="shared" ca="1" si="2"/>
        <v>Female</v>
      </c>
      <c r="D46" s="13">
        <f t="shared" ca="1" si="3"/>
        <v>35</v>
      </c>
      <c r="E46" s="13">
        <f t="shared" ca="1" si="4"/>
        <v>1</v>
      </c>
      <c r="F46" s="13" t="str">
        <f t="shared" ca="1" si="5"/>
        <v>Health</v>
      </c>
      <c r="G46" s="13">
        <f t="shared" ca="1" si="6"/>
        <v>1</v>
      </c>
      <c r="H46" s="13" t="str">
        <f t="shared" ca="1" si="7"/>
        <v>No Formal</v>
      </c>
      <c r="I46" s="13">
        <f t="shared" ca="1" si="8"/>
        <v>3</v>
      </c>
      <c r="J46" s="13">
        <f t="shared" ca="1" si="9"/>
        <v>2</v>
      </c>
      <c r="K46" s="14">
        <f t="shared" ca="1" si="10"/>
        <v>68628</v>
      </c>
      <c r="L46" s="13">
        <f t="shared" ca="1" si="11"/>
        <v>24</v>
      </c>
      <c r="M46" s="13" t="str">
        <f t="shared" ca="1" si="12"/>
        <v>Niger</v>
      </c>
      <c r="N46" s="13" t="str">
        <f t="shared" ca="1" si="27"/>
        <v>North</v>
      </c>
      <c r="O46" s="14">
        <f t="shared" ca="1" si="28"/>
        <v>205884</v>
      </c>
      <c r="P46" s="14">
        <f t="shared" ca="1" si="15"/>
        <v>55342.481051129711</v>
      </c>
      <c r="Q46" s="14">
        <f t="shared" ca="1" si="29"/>
        <v>106306.93128844211</v>
      </c>
      <c r="R46" s="14">
        <f t="shared" ca="1" si="17"/>
        <v>93445</v>
      </c>
      <c r="S46" s="14">
        <f t="shared" ca="1" si="30"/>
        <v>9637.2867496839826</v>
      </c>
      <c r="T46" s="14">
        <f t="shared" ca="1" si="31"/>
        <v>74602.681159422878</v>
      </c>
      <c r="U46" s="14">
        <f t="shared" ca="1" si="32"/>
        <v>386793.61244786496</v>
      </c>
      <c r="V46" s="14">
        <f t="shared" ca="1" si="33"/>
        <v>158424.76780081369</v>
      </c>
      <c r="W46" s="15">
        <f t="shared" ca="1" si="34"/>
        <v>228368.84464705127</v>
      </c>
      <c r="Z46" s="45">
        <f t="shared" ca="1" si="23"/>
        <v>0</v>
      </c>
      <c r="AA46" s="46">
        <f t="shared" ca="1" si="24"/>
        <v>1</v>
      </c>
      <c r="AB46" s="49"/>
      <c r="AC46" s="50"/>
      <c r="AE46" s="45">
        <f ca="1">IF(Table1[[#This Row],[Occupation]]="Teaching", 1, 0)</f>
        <v>0</v>
      </c>
      <c r="AF46" s="46">
        <f ca="1">IF(Table1[[#This Row],[Occupation]]="General Work", 1, 0)</f>
        <v>0</v>
      </c>
      <c r="AG46" s="46">
        <f ca="1">IF(Table1[[#This Row],[Occupation]]="Construction", 1, 0)</f>
        <v>0</v>
      </c>
      <c r="AH46" s="46">
        <f ca="1">IF(Table1[[#This Row],[Occupation]]="IT", 1, 0)</f>
        <v>0</v>
      </c>
      <c r="AI46" s="46">
        <f ca="1">IF(Table1[[#This Row],[Occupation]]="Health", 1, 0)</f>
        <v>1</v>
      </c>
      <c r="AJ46" s="46">
        <f ca="1">IF(Table1[[#This Row],[Occupation]]="Agriculture", 1, 0)</f>
        <v>0</v>
      </c>
      <c r="AK46" s="49"/>
      <c r="AL46" s="46"/>
      <c r="AM46" s="46"/>
      <c r="AN46" s="46"/>
      <c r="AO46" s="46"/>
      <c r="AP46" s="50"/>
      <c r="AQ46" s="48"/>
      <c r="AR46" s="47">
        <f t="shared" ca="1" si="25"/>
        <v>27671.240525564855</v>
      </c>
      <c r="AS46" s="48"/>
      <c r="AT46" s="45">
        <f ca="1">IF(Table1[[#This Row],[Debts of the Person]]&gt;$AU$2,1,0)</f>
        <v>1</v>
      </c>
      <c r="AU46" s="46"/>
      <c r="AV46" s="50"/>
      <c r="AW46" s="2">
        <f ca="1">Table1[[#This Row],[Mortgage Left]]/Table1[[#This Row],[Valued House]]</f>
        <v>0.26880418610056978</v>
      </c>
      <c r="AX46" s="46">
        <f t="shared" ca="1" si="26"/>
        <v>1</v>
      </c>
      <c r="AY46" s="46"/>
      <c r="AZ46" s="46"/>
      <c r="BA46" s="47">
        <f ca="1">IF(Table1[[#This Row],[Region]]="East",Table1[[#This Row],[Income]],0)</f>
        <v>0</v>
      </c>
      <c r="BB46" s="48">
        <f ca="1">IF(Table1[[#This Row],[Region]]="South",Table1[[#This Row],[Income]],0)</f>
        <v>0</v>
      </c>
      <c r="BC46" s="48">
        <f ca="1">IF(Table1[[#This Row],[Region]]="West",Table1[[#This Row],[Income]],0)</f>
        <v>0</v>
      </c>
      <c r="BD46" s="64">
        <f ca="1">IF(Table1[[#This Row],[Region]]="North",Table1[[#This Row],[Income]],0)</f>
        <v>68628</v>
      </c>
      <c r="BE46" s="47">
        <f ca="1">IF(Table1[[#This Row],[Occupation]]="Teaching",Table1[[#This Row],[Income]],0)</f>
        <v>0</v>
      </c>
      <c r="BF46" s="48">
        <f ca="1">IF(Table1[[#This Row],[Occupation]]="General Work",Table1[[#This Row],[Income]],0)</f>
        <v>0</v>
      </c>
      <c r="BG46" s="48">
        <f ca="1">IF(Table1[[#This Row],[Occupation]]="Construction",Table1[[#This Row],[Income]],0)</f>
        <v>0</v>
      </c>
      <c r="BH46" s="48">
        <f ca="1">IF(Table1[[#This Row],[Occupation]]="IT",Table1[[#This Row],[Income]],0)</f>
        <v>0</v>
      </c>
      <c r="BI46" s="48">
        <f ca="1">IF(Table1[[#This Row],[Occupation]]="Health",Table1[[#This Row],[Income]],0)</f>
        <v>68628</v>
      </c>
      <c r="BJ46" s="64">
        <f ca="1">IF(Table1[[#This Row],[Occupation]]="Agriculture",Table1[[#This Row],[Income]],0)</f>
        <v>0</v>
      </c>
      <c r="BK46" s="45">
        <f ca="1">IF(Table1[[#This Row],[Debts of the Person]]&gt;Table1[[#This Row],[Income]],1,0)</f>
        <v>1</v>
      </c>
      <c r="BL46" s="46"/>
      <c r="BM46" s="45">
        <f ca="1">IF(Table1[[#This Row],[Net worth of Person ('#)]]&gt;$BN$2,Table1[[#This Row],[Age]],0)</f>
        <v>35</v>
      </c>
      <c r="BN46" s="50"/>
      <c r="BO46" s="46"/>
      <c r="BP46" s="46"/>
      <c r="BQ46" s="46"/>
    </row>
    <row r="47" spans="1:73" x14ac:dyDescent="0.3">
      <c r="A47" s="12">
        <v>45</v>
      </c>
      <c r="B47" s="13">
        <f t="shared" ca="1" si="1"/>
        <v>2</v>
      </c>
      <c r="C47" s="13" t="str">
        <f t="shared" ca="1" si="2"/>
        <v>Female</v>
      </c>
      <c r="D47" s="13">
        <f t="shared" ca="1" si="3"/>
        <v>32</v>
      </c>
      <c r="E47" s="13">
        <f t="shared" ca="1" si="4"/>
        <v>2</v>
      </c>
      <c r="F47" s="13" t="str">
        <f t="shared" ca="1" si="5"/>
        <v>Construction</v>
      </c>
      <c r="G47" s="13">
        <f t="shared" ca="1" si="6"/>
        <v>6</v>
      </c>
      <c r="H47" s="13" t="str">
        <f t="shared" ca="1" si="7"/>
        <v>Others</v>
      </c>
      <c r="I47" s="13">
        <f t="shared" ca="1" si="8"/>
        <v>3</v>
      </c>
      <c r="J47" s="13">
        <f t="shared" ca="1" si="9"/>
        <v>0</v>
      </c>
      <c r="K47" s="14">
        <f t="shared" ca="1" si="10"/>
        <v>99343</v>
      </c>
      <c r="L47" s="13">
        <f t="shared" ca="1" si="11"/>
        <v>11</v>
      </c>
      <c r="M47" s="13" t="str">
        <f t="shared" ca="1" si="12"/>
        <v>Edo</v>
      </c>
      <c r="N47" s="13" t="str">
        <f t="shared" ca="1" si="27"/>
        <v>South</v>
      </c>
      <c r="O47" s="14">
        <f t="shared" ca="1" si="28"/>
        <v>596058</v>
      </c>
      <c r="P47" s="14">
        <f t="shared" ca="1" si="15"/>
        <v>316397.26398915349</v>
      </c>
      <c r="Q47" s="14">
        <f t="shared" ca="1" si="29"/>
        <v>0</v>
      </c>
      <c r="R47" s="14">
        <f t="shared" ca="1" si="17"/>
        <v>0</v>
      </c>
      <c r="S47" s="14">
        <f t="shared" ca="1" si="30"/>
        <v>120582.47584119684</v>
      </c>
      <c r="T47" s="14">
        <f t="shared" ca="1" si="31"/>
        <v>69215.2707392624</v>
      </c>
      <c r="U47" s="14">
        <f t="shared" ca="1" si="32"/>
        <v>665273.27073926246</v>
      </c>
      <c r="V47" s="14">
        <f t="shared" ca="1" si="33"/>
        <v>436979.73983035033</v>
      </c>
      <c r="W47" s="15">
        <f t="shared" ca="1" si="34"/>
        <v>228293.53090891213</v>
      </c>
      <c r="Z47" s="45">
        <f t="shared" ca="1" si="23"/>
        <v>0</v>
      </c>
      <c r="AA47" s="46">
        <f t="shared" ca="1" si="24"/>
        <v>1</v>
      </c>
      <c r="AB47" s="49"/>
      <c r="AC47" s="50"/>
      <c r="AE47" s="45">
        <f ca="1">IF(Table1[[#This Row],[Occupation]]="Teaching", 1, 0)</f>
        <v>0</v>
      </c>
      <c r="AF47" s="46">
        <f ca="1">IF(Table1[[#This Row],[Occupation]]="General Work", 1, 0)</f>
        <v>0</v>
      </c>
      <c r="AG47" s="46">
        <f ca="1">IF(Table1[[#This Row],[Occupation]]="Construction", 1, 0)</f>
        <v>1</v>
      </c>
      <c r="AH47" s="46">
        <f ca="1">IF(Table1[[#This Row],[Occupation]]="IT", 1, 0)</f>
        <v>0</v>
      </c>
      <c r="AI47" s="46">
        <f ca="1">IF(Table1[[#This Row],[Occupation]]="Health", 1, 0)</f>
        <v>0</v>
      </c>
      <c r="AJ47" s="46">
        <f ca="1">IF(Table1[[#This Row],[Occupation]]="Agriculture", 1, 0)</f>
        <v>0</v>
      </c>
      <c r="AK47" s="49"/>
      <c r="AL47" s="46"/>
      <c r="AM47" s="46"/>
      <c r="AN47" s="46"/>
      <c r="AO47" s="46"/>
      <c r="AP47" s="50"/>
      <c r="AQ47" s="48"/>
      <c r="AR47" s="47">
        <f t="shared" ca="1" si="25"/>
        <v>0</v>
      </c>
      <c r="AS47" s="48"/>
      <c r="AT47" s="45">
        <f ca="1">IF(Table1[[#This Row],[Debts of the Person]]&gt;$AU$2,1,0)</f>
        <v>1</v>
      </c>
      <c r="AU47" s="46"/>
      <c r="AV47" s="50"/>
      <c r="AW47" s="2">
        <f ca="1">Table1[[#This Row],[Mortgage Left]]/Table1[[#This Row],[Valued House]]</f>
        <v>0.53081623598568173</v>
      </c>
      <c r="AX47" s="46">
        <f t="shared" ca="1" si="26"/>
        <v>0</v>
      </c>
      <c r="AY47" s="46"/>
      <c r="AZ47" s="46"/>
      <c r="BA47" s="47">
        <f ca="1">IF(Table1[[#This Row],[Region]]="East",Table1[[#This Row],[Income]],0)</f>
        <v>0</v>
      </c>
      <c r="BB47" s="48">
        <f ca="1">IF(Table1[[#This Row],[Region]]="South",Table1[[#This Row],[Income]],0)</f>
        <v>99343</v>
      </c>
      <c r="BC47" s="48">
        <f ca="1">IF(Table1[[#This Row],[Region]]="West",Table1[[#This Row],[Income]],0)</f>
        <v>0</v>
      </c>
      <c r="BD47" s="64">
        <f ca="1">IF(Table1[[#This Row],[Region]]="North",Table1[[#This Row],[Income]],0)</f>
        <v>0</v>
      </c>
      <c r="BE47" s="47">
        <f ca="1">IF(Table1[[#This Row],[Occupation]]="Teaching",Table1[[#This Row],[Income]],0)</f>
        <v>0</v>
      </c>
      <c r="BF47" s="48">
        <f ca="1">IF(Table1[[#This Row],[Occupation]]="General Work",Table1[[#This Row],[Income]],0)</f>
        <v>0</v>
      </c>
      <c r="BG47" s="48">
        <f ca="1">IF(Table1[[#This Row],[Occupation]]="Construction",Table1[[#This Row],[Income]],0)</f>
        <v>99343</v>
      </c>
      <c r="BH47" s="48">
        <f ca="1">IF(Table1[[#This Row],[Occupation]]="IT",Table1[[#This Row],[Income]],0)</f>
        <v>0</v>
      </c>
      <c r="BI47" s="48">
        <f ca="1">IF(Table1[[#This Row],[Occupation]]="Health",Table1[[#This Row],[Income]],0)</f>
        <v>0</v>
      </c>
      <c r="BJ47" s="64">
        <f ca="1">IF(Table1[[#This Row],[Occupation]]="Agriculture",Table1[[#This Row],[Income]],0)</f>
        <v>0</v>
      </c>
      <c r="BK47" s="45">
        <f ca="1">IF(Table1[[#This Row],[Debts of the Person]]&gt;Table1[[#This Row],[Income]],1,0)</f>
        <v>1</v>
      </c>
      <c r="BL47" s="46"/>
      <c r="BM47" s="45">
        <f ca="1">IF(Table1[[#This Row],[Net worth of Person ('#)]]&gt;$BN$2,Table1[[#This Row],[Age]],0)</f>
        <v>32</v>
      </c>
      <c r="BN47" s="50"/>
      <c r="BO47" s="46"/>
      <c r="BP47" s="46"/>
      <c r="BQ47" s="46"/>
    </row>
    <row r="48" spans="1:73" x14ac:dyDescent="0.3">
      <c r="A48" s="12">
        <v>46</v>
      </c>
      <c r="B48" s="13">
        <f t="shared" ca="1" si="1"/>
        <v>2</v>
      </c>
      <c r="C48" s="13" t="str">
        <f t="shared" ca="1" si="2"/>
        <v>Female</v>
      </c>
      <c r="D48" s="13">
        <f t="shared" ca="1" si="3"/>
        <v>45</v>
      </c>
      <c r="E48" s="13">
        <f t="shared" ca="1" si="4"/>
        <v>4</v>
      </c>
      <c r="F48" s="13" t="str">
        <f t="shared" ca="1" si="5"/>
        <v>IT</v>
      </c>
      <c r="G48" s="13">
        <f t="shared" ca="1" si="6"/>
        <v>2</v>
      </c>
      <c r="H48" s="13" t="str">
        <f t="shared" ca="1" si="7"/>
        <v>Primary</v>
      </c>
      <c r="I48" s="13">
        <f t="shared" ca="1" si="8"/>
        <v>1</v>
      </c>
      <c r="J48" s="13">
        <f t="shared" ca="1" si="9"/>
        <v>3</v>
      </c>
      <c r="K48" s="14">
        <f t="shared" ca="1" si="10"/>
        <v>49191</v>
      </c>
      <c r="L48" s="13">
        <f t="shared" ca="1" si="11"/>
        <v>30</v>
      </c>
      <c r="M48" s="13" t="str">
        <f t="shared" ca="1" si="12"/>
        <v>Rivers</v>
      </c>
      <c r="N48" s="13" t="str">
        <f t="shared" ca="1" si="27"/>
        <v>South</v>
      </c>
      <c r="O48" s="14">
        <f t="shared" ca="1" si="28"/>
        <v>245955</v>
      </c>
      <c r="P48" s="14">
        <f t="shared" ca="1" si="15"/>
        <v>27307.360745300623</v>
      </c>
      <c r="Q48" s="14">
        <f t="shared" ca="1" si="29"/>
        <v>100293.2890248631</v>
      </c>
      <c r="R48" s="14">
        <f t="shared" ca="1" si="17"/>
        <v>84531</v>
      </c>
      <c r="S48" s="14">
        <f t="shared" ca="1" si="30"/>
        <v>87729.489732529313</v>
      </c>
      <c r="T48" s="14">
        <f t="shared" ca="1" si="31"/>
        <v>7818.2687219707223</v>
      </c>
      <c r="U48" s="14">
        <f t="shared" ca="1" si="32"/>
        <v>354066.55774683383</v>
      </c>
      <c r="V48" s="14">
        <f t="shared" ca="1" si="33"/>
        <v>199567.85047782992</v>
      </c>
      <c r="W48" s="15">
        <f t="shared" ca="1" si="34"/>
        <v>154498.70726900391</v>
      </c>
      <c r="Z48" s="45">
        <f t="shared" ca="1" si="23"/>
        <v>0</v>
      </c>
      <c r="AA48" s="46">
        <f t="shared" ca="1" si="24"/>
        <v>1</v>
      </c>
      <c r="AB48" s="49"/>
      <c r="AC48" s="50"/>
      <c r="AE48" s="45">
        <f ca="1">IF(Table1[[#This Row],[Occupation]]="Teaching", 1, 0)</f>
        <v>0</v>
      </c>
      <c r="AF48" s="46">
        <f ca="1">IF(Table1[[#This Row],[Occupation]]="General Work", 1, 0)</f>
        <v>0</v>
      </c>
      <c r="AG48" s="46">
        <f ca="1">IF(Table1[[#This Row],[Occupation]]="Construction", 1, 0)</f>
        <v>0</v>
      </c>
      <c r="AH48" s="46">
        <f ca="1">IF(Table1[[#This Row],[Occupation]]="IT", 1, 0)</f>
        <v>1</v>
      </c>
      <c r="AI48" s="46">
        <f ca="1">IF(Table1[[#This Row],[Occupation]]="Health", 1, 0)</f>
        <v>0</v>
      </c>
      <c r="AJ48" s="46">
        <f ca="1">IF(Table1[[#This Row],[Occupation]]="Agriculture", 1, 0)</f>
        <v>0</v>
      </c>
      <c r="AK48" s="49"/>
      <c r="AL48" s="46"/>
      <c r="AM48" s="46"/>
      <c r="AN48" s="46"/>
      <c r="AO48" s="46"/>
      <c r="AP48" s="50"/>
      <c r="AQ48" s="48"/>
      <c r="AR48" s="47">
        <f t="shared" ca="1" si="25"/>
        <v>9102.4535817668748</v>
      </c>
      <c r="AS48" s="48"/>
      <c r="AT48" s="45">
        <f ca="1">IF(Table1[[#This Row],[Debts of the Person]]&gt;$AU$2,1,0)</f>
        <v>1</v>
      </c>
      <c r="AU48" s="46"/>
      <c r="AV48" s="50"/>
      <c r="AW48" s="2">
        <f ca="1">Table1[[#This Row],[Mortgage Left]]/Table1[[#This Row],[Valued House]]</f>
        <v>0.11102584109003932</v>
      </c>
      <c r="AX48" s="46">
        <f t="shared" ca="1" si="26"/>
        <v>1</v>
      </c>
      <c r="AY48" s="46"/>
      <c r="AZ48" s="46"/>
      <c r="BA48" s="47">
        <f ca="1">IF(Table1[[#This Row],[Region]]="East",Table1[[#This Row],[Income]],0)</f>
        <v>0</v>
      </c>
      <c r="BB48" s="48">
        <f ca="1">IF(Table1[[#This Row],[Region]]="South",Table1[[#This Row],[Income]],0)</f>
        <v>49191</v>
      </c>
      <c r="BC48" s="48">
        <f ca="1">IF(Table1[[#This Row],[Region]]="West",Table1[[#This Row],[Income]],0)</f>
        <v>0</v>
      </c>
      <c r="BD48" s="64">
        <f ca="1">IF(Table1[[#This Row],[Region]]="North",Table1[[#This Row],[Income]],0)</f>
        <v>0</v>
      </c>
      <c r="BE48" s="47">
        <f ca="1">IF(Table1[[#This Row],[Occupation]]="Teaching",Table1[[#This Row],[Income]],0)</f>
        <v>0</v>
      </c>
      <c r="BF48" s="48">
        <f ca="1">IF(Table1[[#This Row],[Occupation]]="General Work",Table1[[#This Row],[Income]],0)</f>
        <v>0</v>
      </c>
      <c r="BG48" s="48">
        <f ca="1">IF(Table1[[#This Row],[Occupation]]="Construction",Table1[[#This Row],[Income]],0)</f>
        <v>0</v>
      </c>
      <c r="BH48" s="48">
        <f ca="1">IF(Table1[[#This Row],[Occupation]]="IT",Table1[[#This Row],[Income]],0)</f>
        <v>49191</v>
      </c>
      <c r="BI48" s="48">
        <f ca="1">IF(Table1[[#This Row],[Occupation]]="Health",Table1[[#This Row],[Income]],0)</f>
        <v>0</v>
      </c>
      <c r="BJ48" s="64">
        <f ca="1">IF(Table1[[#This Row],[Occupation]]="Agriculture",Table1[[#This Row],[Income]],0)</f>
        <v>0</v>
      </c>
      <c r="BK48" s="45">
        <f ca="1">IF(Table1[[#This Row],[Debts of the Person]]&gt;Table1[[#This Row],[Income]],1,0)</f>
        <v>1</v>
      </c>
      <c r="BL48" s="46"/>
      <c r="BM48" s="45">
        <f ca="1">IF(Table1[[#This Row],[Net worth of Person ('#)]]&gt;$BN$2,Table1[[#This Row],[Age]],0)</f>
        <v>45</v>
      </c>
      <c r="BN48" s="50"/>
      <c r="BO48" s="46"/>
      <c r="BP48" s="46"/>
      <c r="BQ48" s="46"/>
    </row>
    <row r="49" spans="1:69" x14ac:dyDescent="0.3">
      <c r="A49" s="12">
        <v>47</v>
      </c>
      <c r="B49" s="13">
        <f t="shared" ca="1" si="1"/>
        <v>2</v>
      </c>
      <c r="C49" s="13" t="str">
        <f t="shared" ca="1" si="2"/>
        <v>Female</v>
      </c>
      <c r="D49" s="13">
        <f t="shared" ca="1" si="3"/>
        <v>42</v>
      </c>
      <c r="E49" s="13">
        <f t="shared" ca="1" si="4"/>
        <v>2</v>
      </c>
      <c r="F49" s="13" t="str">
        <f t="shared" ca="1" si="5"/>
        <v>Construction</v>
      </c>
      <c r="G49" s="13">
        <f t="shared" ca="1" si="6"/>
        <v>6</v>
      </c>
      <c r="H49" s="13" t="str">
        <f t="shared" ca="1" si="7"/>
        <v>Others</v>
      </c>
      <c r="I49" s="13">
        <f t="shared" ca="1" si="8"/>
        <v>1</v>
      </c>
      <c r="J49" s="13">
        <f t="shared" ca="1" si="9"/>
        <v>2</v>
      </c>
      <c r="K49" s="14">
        <f t="shared" ca="1" si="10"/>
        <v>40449</v>
      </c>
      <c r="L49" s="13">
        <f t="shared" ca="1" si="11"/>
        <v>10</v>
      </c>
      <c r="M49" s="13" t="str">
        <f t="shared" ca="1" si="12"/>
        <v>Ebonyi</v>
      </c>
      <c r="N49" s="13" t="str">
        <f t="shared" ca="1" si="27"/>
        <v>East</v>
      </c>
      <c r="O49" s="14">
        <f t="shared" ca="1" si="28"/>
        <v>242694</v>
      </c>
      <c r="P49" s="14">
        <f t="shared" ca="1" si="15"/>
        <v>176390.06990536614</v>
      </c>
      <c r="Q49" s="14">
        <f t="shared" ca="1" si="29"/>
        <v>3820.1244785748936</v>
      </c>
      <c r="R49" s="14">
        <f t="shared" ca="1" si="17"/>
        <v>1419</v>
      </c>
      <c r="S49" s="14">
        <f t="shared" ca="1" si="30"/>
        <v>71113.920241697735</v>
      </c>
      <c r="T49" s="14">
        <f t="shared" ca="1" si="31"/>
        <v>29258.817953633818</v>
      </c>
      <c r="U49" s="14">
        <f t="shared" ca="1" si="32"/>
        <v>275772.94243220874</v>
      </c>
      <c r="V49" s="14">
        <f t="shared" ca="1" si="33"/>
        <v>248922.99014706386</v>
      </c>
      <c r="W49" s="15">
        <f t="shared" ca="1" si="34"/>
        <v>26849.952285144886</v>
      </c>
      <c r="Z49" s="45">
        <f t="shared" ca="1" si="23"/>
        <v>0</v>
      </c>
      <c r="AA49" s="46">
        <f t="shared" ca="1" si="24"/>
        <v>1</v>
      </c>
      <c r="AB49" s="49"/>
      <c r="AC49" s="50"/>
      <c r="AE49" s="45">
        <f ca="1">IF(Table1[[#This Row],[Occupation]]="Teaching", 1, 0)</f>
        <v>0</v>
      </c>
      <c r="AF49" s="46">
        <f ca="1">IF(Table1[[#This Row],[Occupation]]="General Work", 1, 0)</f>
        <v>0</v>
      </c>
      <c r="AG49" s="46">
        <f ca="1">IF(Table1[[#This Row],[Occupation]]="Construction", 1, 0)</f>
        <v>1</v>
      </c>
      <c r="AH49" s="46">
        <f ca="1">IF(Table1[[#This Row],[Occupation]]="IT", 1, 0)</f>
        <v>0</v>
      </c>
      <c r="AI49" s="46">
        <f ca="1">IF(Table1[[#This Row],[Occupation]]="Health", 1, 0)</f>
        <v>0</v>
      </c>
      <c r="AJ49" s="46">
        <f ca="1">IF(Table1[[#This Row],[Occupation]]="Agriculture", 1, 0)</f>
        <v>0</v>
      </c>
      <c r="AK49" s="49"/>
      <c r="AL49" s="46"/>
      <c r="AM49" s="46"/>
      <c r="AN49" s="46"/>
      <c r="AO49" s="46"/>
      <c r="AP49" s="50"/>
      <c r="AQ49" s="48"/>
      <c r="AR49" s="47">
        <f t="shared" ca="1" si="25"/>
        <v>88195.034952683069</v>
      </c>
      <c r="AS49" s="48"/>
      <c r="AT49" s="45">
        <f ca="1">IF(Table1[[#This Row],[Debts of the Person]]&gt;$AU$2,1,0)</f>
        <v>1</v>
      </c>
      <c r="AU49" s="46"/>
      <c r="AV49" s="50"/>
      <c r="AW49" s="2">
        <f ca="1">Table1[[#This Row],[Mortgage Left]]/Table1[[#This Row],[Valued House]]</f>
        <v>0.72680029133545176</v>
      </c>
      <c r="AX49" s="46">
        <f t="shared" ca="1" si="26"/>
        <v>0</v>
      </c>
      <c r="AY49" s="46"/>
      <c r="AZ49" s="46"/>
      <c r="BA49" s="47">
        <f ca="1">IF(Table1[[#This Row],[Region]]="East",Table1[[#This Row],[Income]],0)</f>
        <v>40449</v>
      </c>
      <c r="BB49" s="48">
        <f ca="1">IF(Table1[[#This Row],[Region]]="South",Table1[[#This Row],[Income]],0)</f>
        <v>0</v>
      </c>
      <c r="BC49" s="48">
        <f ca="1">IF(Table1[[#This Row],[Region]]="West",Table1[[#This Row],[Income]],0)</f>
        <v>0</v>
      </c>
      <c r="BD49" s="64">
        <f ca="1">IF(Table1[[#This Row],[Region]]="North",Table1[[#This Row],[Income]],0)</f>
        <v>0</v>
      </c>
      <c r="BE49" s="47">
        <f ca="1">IF(Table1[[#This Row],[Occupation]]="Teaching",Table1[[#This Row],[Income]],0)</f>
        <v>0</v>
      </c>
      <c r="BF49" s="48">
        <f ca="1">IF(Table1[[#This Row],[Occupation]]="General Work",Table1[[#This Row],[Income]],0)</f>
        <v>0</v>
      </c>
      <c r="BG49" s="48">
        <f ca="1">IF(Table1[[#This Row],[Occupation]]="Construction",Table1[[#This Row],[Income]],0)</f>
        <v>40449</v>
      </c>
      <c r="BH49" s="48">
        <f ca="1">IF(Table1[[#This Row],[Occupation]]="IT",Table1[[#This Row],[Income]],0)</f>
        <v>0</v>
      </c>
      <c r="BI49" s="48">
        <f ca="1">IF(Table1[[#This Row],[Occupation]]="Health",Table1[[#This Row],[Income]],0)</f>
        <v>0</v>
      </c>
      <c r="BJ49" s="64">
        <f ca="1">IF(Table1[[#This Row],[Occupation]]="Agriculture",Table1[[#This Row],[Income]],0)</f>
        <v>0</v>
      </c>
      <c r="BK49" s="45">
        <f ca="1">IF(Table1[[#This Row],[Debts of the Person]]&gt;Table1[[#This Row],[Income]],1,0)</f>
        <v>1</v>
      </c>
      <c r="BL49" s="46"/>
      <c r="BM49" s="45">
        <f ca="1">IF(Table1[[#This Row],[Net worth of Person ('#)]]&gt;$BN$2,Table1[[#This Row],[Age]],0)</f>
        <v>0</v>
      </c>
      <c r="BN49" s="50"/>
      <c r="BO49" s="46"/>
      <c r="BP49" s="46"/>
      <c r="BQ49" s="46"/>
    </row>
    <row r="50" spans="1:69" x14ac:dyDescent="0.3">
      <c r="A50" s="12">
        <v>48</v>
      </c>
      <c r="B50" s="13">
        <f t="shared" ca="1" si="1"/>
        <v>1</v>
      </c>
      <c r="C50" s="13" t="str">
        <f t="shared" ca="1" si="2"/>
        <v>Male</v>
      </c>
      <c r="D50" s="13">
        <f t="shared" ca="1" si="3"/>
        <v>39</v>
      </c>
      <c r="E50" s="13">
        <f t="shared" ca="1" si="4"/>
        <v>1</v>
      </c>
      <c r="F50" s="13" t="str">
        <f t="shared" ca="1" si="5"/>
        <v>Health</v>
      </c>
      <c r="G50" s="13">
        <f t="shared" ca="1" si="6"/>
        <v>1</v>
      </c>
      <c r="H50" s="13" t="str">
        <f t="shared" ca="1" si="7"/>
        <v>No Formal</v>
      </c>
      <c r="I50" s="13">
        <f t="shared" ca="1" si="8"/>
        <v>2</v>
      </c>
      <c r="J50" s="13">
        <f t="shared" ca="1" si="9"/>
        <v>1</v>
      </c>
      <c r="K50" s="14">
        <f t="shared" ca="1" si="10"/>
        <v>52581</v>
      </c>
      <c r="L50" s="13">
        <f t="shared" ca="1" si="11"/>
        <v>12</v>
      </c>
      <c r="M50" s="13" t="str">
        <f t="shared" ca="1" si="12"/>
        <v>Enugu</v>
      </c>
      <c r="N50" s="13" t="str">
        <f t="shared" ca="1" si="27"/>
        <v>East</v>
      </c>
      <c r="O50" s="14">
        <f t="shared" ca="1" si="28"/>
        <v>210324</v>
      </c>
      <c r="P50" s="14">
        <f t="shared" ca="1" si="15"/>
        <v>185938.63050670939</v>
      </c>
      <c r="Q50" s="14">
        <f t="shared" ca="1" si="29"/>
        <v>18762.815633701601</v>
      </c>
      <c r="R50" s="14">
        <f t="shared" ca="1" si="17"/>
        <v>11143</v>
      </c>
      <c r="S50" s="14">
        <f t="shared" ca="1" si="30"/>
        <v>62171.194627093631</v>
      </c>
      <c r="T50" s="14">
        <f t="shared" ca="1" si="31"/>
        <v>28428.272427514341</v>
      </c>
      <c r="U50" s="14">
        <f t="shared" ca="1" si="32"/>
        <v>257515.08806121594</v>
      </c>
      <c r="V50" s="14">
        <f t="shared" ca="1" si="33"/>
        <v>259252.82513380301</v>
      </c>
      <c r="W50" s="15">
        <f t="shared" ca="1" si="34"/>
        <v>-1737.7370725870715</v>
      </c>
      <c r="Z50" s="45">
        <f t="shared" ca="1" si="23"/>
        <v>1</v>
      </c>
      <c r="AA50" s="46">
        <f t="shared" ca="1" si="24"/>
        <v>1</v>
      </c>
      <c r="AB50" s="49"/>
      <c r="AC50" s="50"/>
      <c r="AE50" s="45">
        <f ca="1">IF(Table1[[#This Row],[Occupation]]="Teaching", 1, 0)</f>
        <v>0</v>
      </c>
      <c r="AF50" s="46">
        <f ca="1">IF(Table1[[#This Row],[Occupation]]="General Work", 1, 0)</f>
        <v>0</v>
      </c>
      <c r="AG50" s="46">
        <f ca="1">IF(Table1[[#This Row],[Occupation]]="Construction", 1, 0)</f>
        <v>0</v>
      </c>
      <c r="AH50" s="46">
        <f ca="1">IF(Table1[[#This Row],[Occupation]]="IT", 1, 0)</f>
        <v>0</v>
      </c>
      <c r="AI50" s="46">
        <f ca="1">IF(Table1[[#This Row],[Occupation]]="Health", 1, 0)</f>
        <v>1</v>
      </c>
      <c r="AJ50" s="46">
        <f ca="1">IF(Table1[[#This Row],[Occupation]]="Agriculture", 1, 0)</f>
        <v>0</v>
      </c>
      <c r="AK50" s="49"/>
      <c r="AL50" s="46"/>
      <c r="AM50" s="46"/>
      <c r="AN50" s="46"/>
      <c r="AO50" s="46"/>
      <c r="AP50" s="50"/>
      <c r="AQ50" s="48"/>
      <c r="AR50" s="47">
        <f t="shared" ca="1" si="25"/>
        <v>185938.63050670939</v>
      </c>
      <c r="AS50" s="48"/>
      <c r="AT50" s="45">
        <f ca="1">IF(Table1[[#This Row],[Debts of the Person]]&gt;$AU$2,1,0)</f>
        <v>1</v>
      </c>
      <c r="AU50" s="46"/>
      <c r="AV50" s="50"/>
      <c r="AW50" s="2">
        <f ca="1">Table1[[#This Row],[Mortgage Left]]/Table1[[#This Row],[Valued House]]</f>
        <v>0.8840580747166723</v>
      </c>
      <c r="AX50" s="46">
        <f t="shared" ca="1" si="26"/>
        <v>0</v>
      </c>
      <c r="AY50" s="46"/>
      <c r="AZ50" s="46"/>
      <c r="BA50" s="47">
        <f ca="1">IF(Table1[[#This Row],[Region]]="East",Table1[[#This Row],[Income]],0)</f>
        <v>52581</v>
      </c>
      <c r="BB50" s="48">
        <f ca="1">IF(Table1[[#This Row],[Region]]="South",Table1[[#This Row],[Income]],0)</f>
        <v>0</v>
      </c>
      <c r="BC50" s="48">
        <f ca="1">IF(Table1[[#This Row],[Region]]="West",Table1[[#This Row],[Income]],0)</f>
        <v>0</v>
      </c>
      <c r="BD50" s="64">
        <f ca="1">IF(Table1[[#This Row],[Region]]="North",Table1[[#This Row],[Income]],0)</f>
        <v>0</v>
      </c>
      <c r="BE50" s="47">
        <f ca="1">IF(Table1[[#This Row],[Occupation]]="Teaching",Table1[[#This Row],[Income]],0)</f>
        <v>0</v>
      </c>
      <c r="BF50" s="48">
        <f ca="1">IF(Table1[[#This Row],[Occupation]]="General Work",Table1[[#This Row],[Income]],0)</f>
        <v>0</v>
      </c>
      <c r="BG50" s="48">
        <f ca="1">IF(Table1[[#This Row],[Occupation]]="Construction",Table1[[#This Row],[Income]],0)</f>
        <v>0</v>
      </c>
      <c r="BH50" s="48">
        <f ca="1">IF(Table1[[#This Row],[Occupation]]="IT",Table1[[#This Row],[Income]],0)</f>
        <v>0</v>
      </c>
      <c r="BI50" s="48">
        <f ca="1">IF(Table1[[#This Row],[Occupation]]="Health",Table1[[#This Row],[Income]],0)</f>
        <v>52581</v>
      </c>
      <c r="BJ50" s="64">
        <f ca="1">IF(Table1[[#This Row],[Occupation]]="Agriculture",Table1[[#This Row],[Income]],0)</f>
        <v>0</v>
      </c>
      <c r="BK50" s="45">
        <f ca="1">IF(Table1[[#This Row],[Debts of the Person]]&gt;Table1[[#This Row],[Income]],1,0)</f>
        <v>1</v>
      </c>
      <c r="BL50" s="46"/>
      <c r="BM50" s="45">
        <f ca="1">IF(Table1[[#This Row],[Net worth of Person ('#)]]&gt;$BN$2,Table1[[#This Row],[Age]],0)</f>
        <v>0</v>
      </c>
      <c r="BN50" s="50"/>
      <c r="BO50" s="46"/>
      <c r="BP50" s="46"/>
      <c r="BQ50" s="46"/>
    </row>
    <row r="51" spans="1:69" x14ac:dyDescent="0.3">
      <c r="A51" s="12">
        <v>49</v>
      </c>
      <c r="B51" s="13">
        <f t="shared" ca="1" si="1"/>
        <v>1</v>
      </c>
      <c r="C51" s="13" t="str">
        <f t="shared" ca="1" si="2"/>
        <v>Male</v>
      </c>
      <c r="D51" s="13">
        <f t="shared" ca="1" si="3"/>
        <v>26</v>
      </c>
      <c r="E51" s="13">
        <f t="shared" ca="1" si="4"/>
        <v>2</v>
      </c>
      <c r="F51" s="13" t="str">
        <f t="shared" ca="1" si="5"/>
        <v>Construction</v>
      </c>
      <c r="G51" s="13">
        <f t="shared" ca="1" si="6"/>
        <v>2</v>
      </c>
      <c r="H51" s="13" t="str">
        <f t="shared" ca="1" si="7"/>
        <v>Primary</v>
      </c>
      <c r="I51" s="13">
        <f t="shared" ca="1" si="8"/>
        <v>1</v>
      </c>
      <c r="J51" s="13">
        <f t="shared" ca="1" si="9"/>
        <v>3</v>
      </c>
      <c r="K51" s="14">
        <f t="shared" ca="1" si="10"/>
        <v>35831</v>
      </c>
      <c r="L51" s="13">
        <f t="shared" ca="1" si="11"/>
        <v>24</v>
      </c>
      <c r="M51" s="13" t="str">
        <f t="shared" ca="1" si="12"/>
        <v>Niger</v>
      </c>
      <c r="N51" s="13" t="str">
        <f t="shared" ca="1" si="27"/>
        <v>North</v>
      </c>
      <c r="O51" s="14">
        <f t="shared" ca="1" si="28"/>
        <v>107493</v>
      </c>
      <c r="P51" s="14">
        <f t="shared" ca="1" si="15"/>
        <v>4855.2588569647914</v>
      </c>
      <c r="Q51" s="14">
        <f t="shared" ca="1" si="29"/>
        <v>91225.426937756522</v>
      </c>
      <c r="R51" s="14">
        <f t="shared" ca="1" si="17"/>
        <v>56360</v>
      </c>
      <c r="S51" s="14">
        <f t="shared" ca="1" si="30"/>
        <v>33355.320020661988</v>
      </c>
      <c r="T51" s="14">
        <f t="shared" ca="1" si="31"/>
        <v>47073.703266079479</v>
      </c>
      <c r="U51" s="14">
        <f t="shared" ca="1" si="32"/>
        <v>245792.13020383602</v>
      </c>
      <c r="V51" s="14">
        <f t="shared" ca="1" si="33"/>
        <v>94570.578877626773</v>
      </c>
      <c r="W51" s="15">
        <f t="shared" ca="1" si="34"/>
        <v>151221.55132620924</v>
      </c>
      <c r="Z51" s="45">
        <f t="shared" ca="1" si="23"/>
        <v>1</v>
      </c>
      <c r="AA51" s="46">
        <f t="shared" ca="1" si="24"/>
        <v>0</v>
      </c>
      <c r="AB51" s="49"/>
      <c r="AC51" s="50"/>
      <c r="AE51" s="45">
        <f ca="1">IF(Table1[[#This Row],[Occupation]]="Teaching", 1, 0)</f>
        <v>0</v>
      </c>
      <c r="AF51" s="46">
        <f ca="1">IF(Table1[[#This Row],[Occupation]]="General Work", 1, 0)</f>
        <v>0</v>
      </c>
      <c r="AG51" s="46">
        <f ca="1">IF(Table1[[#This Row],[Occupation]]="Construction", 1, 0)</f>
        <v>1</v>
      </c>
      <c r="AH51" s="46">
        <f ca="1">IF(Table1[[#This Row],[Occupation]]="IT", 1, 0)</f>
        <v>0</v>
      </c>
      <c r="AI51" s="46">
        <f ca="1">IF(Table1[[#This Row],[Occupation]]="Health", 1, 0)</f>
        <v>0</v>
      </c>
      <c r="AJ51" s="46">
        <f ca="1">IF(Table1[[#This Row],[Occupation]]="Agriculture", 1, 0)</f>
        <v>0</v>
      </c>
      <c r="AK51" s="49"/>
      <c r="AL51" s="46"/>
      <c r="AM51" s="46"/>
      <c r="AN51" s="46"/>
      <c r="AO51" s="46"/>
      <c r="AP51" s="50"/>
      <c r="AQ51" s="48"/>
      <c r="AR51" s="47">
        <f t="shared" ca="1" si="25"/>
        <v>1618.4196189882639</v>
      </c>
      <c r="AS51" s="48"/>
      <c r="AT51" s="45">
        <f ca="1">IF(Table1[[#This Row],[Debts of the Person]]&gt;$AU$2,1,0)</f>
        <v>1</v>
      </c>
      <c r="AU51" s="46"/>
      <c r="AV51" s="50"/>
      <c r="AW51" s="2">
        <f ca="1">Table1[[#This Row],[Mortgage Left]]/Table1[[#This Row],[Valued House]]</f>
        <v>4.5168139850639499E-2</v>
      </c>
      <c r="AX51" s="46">
        <f t="shared" ca="1" si="26"/>
        <v>1</v>
      </c>
      <c r="AY51" s="46"/>
      <c r="AZ51" s="46"/>
      <c r="BA51" s="47">
        <f ca="1">IF(Table1[[#This Row],[Region]]="East",Table1[[#This Row],[Income]],0)</f>
        <v>0</v>
      </c>
      <c r="BB51" s="48">
        <f ca="1">IF(Table1[[#This Row],[Region]]="South",Table1[[#This Row],[Income]],0)</f>
        <v>0</v>
      </c>
      <c r="BC51" s="48">
        <f ca="1">IF(Table1[[#This Row],[Region]]="West",Table1[[#This Row],[Income]],0)</f>
        <v>0</v>
      </c>
      <c r="BD51" s="64">
        <f ca="1">IF(Table1[[#This Row],[Region]]="North",Table1[[#This Row],[Income]],0)</f>
        <v>35831</v>
      </c>
      <c r="BE51" s="47">
        <f ca="1">IF(Table1[[#This Row],[Occupation]]="Teaching",Table1[[#This Row],[Income]],0)</f>
        <v>0</v>
      </c>
      <c r="BF51" s="48">
        <f ca="1">IF(Table1[[#This Row],[Occupation]]="General Work",Table1[[#This Row],[Income]],0)</f>
        <v>0</v>
      </c>
      <c r="BG51" s="48">
        <f ca="1">IF(Table1[[#This Row],[Occupation]]="Construction",Table1[[#This Row],[Income]],0)</f>
        <v>35831</v>
      </c>
      <c r="BH51" s="48">
        <f ca="1">IF(Table1[[#This Row],[Occupation]]="IT",Table1[[#This Row],[Income]],0)</f>
        <v>0</v>
      </c>
      <c r="BI51" s="48">
        <f ca="1">IF(Table1[[#This Row],[Occupation]]="Health",Table1[[#This Row],[Income]],0)</f>
        <v>0</v>
      </c>
      <c r="BJ51" s="64">
        <f ca="1">IF(Table1[[#This Row],[Occupation]]="Agriculture",Table1[[#This Row],[Income]],0)</f>
        <v>0</v>
      </c>
      <c r="BK51" s="45">
        <f ca="1">IF(Table1[[#This Row],[Debts of the Person]]&gt;Table1[[#This Row],[Income]],1,0)</f>
        <v>1</v>
      </c>
      <c r="BL51" s="46"/>
      <c r="BM51" s="45">
        <f ca="1">IF(Table1[[#This Row],[Net worth of Person ('#)]]&gt;$BN$2,Table1[[#This Row],[Age]],0)</f>
        <v>26</v>
      </c>
      <c r="BN51" s="50"/>
      <c r="BO51" s="46"/>
      <c r="BP51" s="46"/>
      <c r="BQ51" s="46"/>
    </row>
    <row r="52" spans="1:69" x14ac:dyDescent="0.3">
      <c r="A52" s="12">
        <v>50</v>
      </c>
      <c r="B52" s="13">
        <f t="shared" ca="1" si="1"/>
        <v>2</v>
      </c>
      <c r="C52" s="13" t="str">
        <f t="shared" ca="1" si="2"/>
        <v>Female</v>
      </c>
      <c r="D52" s="13">
        <f t="shared" ca="1" si="3"/>
        <v>41</v>
      </c>
      <c r="E52" s="13">
        <f t="shared" ca="1" si="4"/>
        <v>6</v>
      </c>
      <c r="F52" s="13" t="str">
        <f t="shared" ca="1" si="5"/>
        <v>Agriculture</v>
      </c>
      <c r="G52" s="13">
        <f t="shared" ca="1" si="6"/>
        <v>1</v>
      </c>
      <c r="H52" s="13" t="str">
        <f t="shared" ca="1" si="7"/>
        <v>No Formal</v>
      </c>
      <c r="I52" s="13">
        <f t="shared" ca="1" si="8"/>
        <v>2</v>
      </c>
      <c r="J52" s="13">
        <f t="shared" ca="1" si="9"/>
        <v>2</v>
      </c>
      <c r="K52" s="14">
        <f t="shared" ca="1" si="10"/>
        <v>70639</v>
      </c>
      <c r="L52" s="13">
        <f t="shared" ca="1" si="11"/>
        <v>6</v>
      </c>
      <c r="M52" s="13" t="str">
        <f t="shared" ca="1" si="12"/>
        <v>Beyelsa</v>
      </c>
      <c r="N52" s="13" t="str">
        <f t="shared" ca="1" si="27"/>
        <v>South</v>
      </c>
      <c r="O52" s="14">
        <f t="shared" ca="1" si="28"/>
        <v>282556</v>
      </c>
      <c r="P52" s="14">
        <f t="shared" ca="1" si="15"/>
        <v>228329.23993749474</v>
      </c>
      <c r="Q52" s="14">
        <f t="shared" ca="1" si="29"/>
        <v>133752.89404822185</v>
      </c>
      <c r="R52" s="14">
        <f t="shared" ca="1" si="17"/>
        <v>32621</v>
      </c>
      <c r="S52" s="14">
        <f t="shared" ca="1" si="30"/>
        <v>16872.932177170511</v>
      </c>
      <c r="T52" s="14">
        <f t="shared" ca="1" si="31"/>
        <v>75164.499995548729</v>
      </c>
      <c r="U52" s="14">
        <f t="shared" ca="1" si="32"/>
        <v>491473.39404377062</v>
      </c>
      <c r="V52" s="14">
        <f t="shared" ca="1" si="33"/>
        <v>277823.17211466527</v>
      </c>
      <c r="W52" s="15">
        <f t="shared" ca="1" si="34"/>
        <v>213650.22192910535</v>
      </c>
      <c r="Z52" s="45">
        <f t="shared" ca="1" si="23"/>
        <v>0</v>
      </c>
      <c r="AA52" s="46">
        <f t="shared" ca="1" si="24"/>
        <v>0</v>
      </c>
      <c r="AB52" s="49"/>
      <c r="AC52" s="50"/>
      <c r="AE52" s="45">
        <f ca="1">IF(Table1[[#This Row],[Occupation]]="Teaching", 1, 0)</f>
        <v>0</v>
      </c>
      <c r="AF52" s="46">
        <f ca="1">IF(Table1[[#This Row],[Occupation]]="General Work", 1, 0)</f>
        <v>0</v>
      </c>
      <c r="AG52" s="46">
        <f ca="1">IF(Table1[[#This Row],[Occupation]]="Construction", 1, 0)</f>
        <v>0</v>
      </c>
      <c r="AH52" s="46">
        <f ca="1">IF(Table1[[#This Row],[Occupation]]="IT", 1, 0)</f>
        <v>0</v>
      </c>
      <c r="AI52" s="46">
        <f ca="1">IF(Table1[[#This Row],[Occupation]]="Health", 1, 0)</f>
        <v>0</v>
      </c>
      <c r="AJ52" s="46">
        <f ca="1">IF(Table1[[#This Row],[Occupation]]="Agriculture", 1, 0)</f>
        <v>1</v>
      </c>
      <c r="AK52" s="49"/>
      <c r="AL52" s="46"/>
      <c r="AM52" s="46"/>
      <c r="AN52" s="46"/>
      <c r="AO52" s="46"/>
      <c r="AP52" s="50"/>
      <c r="AQ52" s="48"/>
      <c r="AR52" s="47">
        <f t="shared" ca="1" si="25"/>
        <v>114164.61996874737</v>
      </c>
      <c r="AS52" s="48"/>
      <c r="AT52" s="45">
        <f ca="1">IF(Table1[[#This Row],[Debts of the Person]]&gt;$AU$2,1,0)</f>
        <v>1</v>
      </c>
      <c r="AU52" s="46"/>
      <c r="AV52" s="50"/>
      <c r="AW52" s="2">
        <f ca="1">Table1[[#This Row],[Mortgage Left]]/Table1[[#This Row],[Valued House]]</f>
        <v>0.8080849103805785</v>
      </c>
      <c r="AX52" s="46">
        <f t="shared" ca="1" si="26"/>
        <v>0</v>
      </c>
      <c r="AY52" s="46"/>
      <c r="AZ52" s="46"/>
      <c r="BA52" s="47">
        <f ca="1">IF(Table1[[#This Row],[Region]]="East",Table1[[#This Row],[Income]],0)</f>
        <v>0</v>
      </c>
      <c r="BB52" s="48">
        <f ca="1">IF(Table1[[#This Row],[Region]]="South",Table1[[#This Row],[Income]],0)</f>
        <v>70639</v>
      </c>
      <c r="BC52" s="48">
        <f ca="1">IF(Table1[[#This Row],[Region]]="West",Table1[[#This Row],[Income]],0)</f>
        <v>0</v>
      </c>
      <c r="BD52" s="64">
        <f ca="1">IF(Table1[[#This Row],[Region]]="North",Table1[[#This Row],[Income]],0)</f>
        <v>0</v>
      </c>
      <c r="BE52" s="47">
        <f ca="1">IF(Table1[[#This Row],[Occupation]]="Teaching",Table1[[#This Row],[Income]],0)</f>
        <v>0</v>
      </c>
      <c r="BF52" s="48">
        <f ca="1">IF(Table1[[#This Row],[Occupation]]="General Work",Table1[[#This Row],[Income]],0)</f>
        <v>0</v>
      </c>
      <c r="BG52" s="48">
        <f ca="1">IF(Table1[[#This Row],[Occupation]]="Construction",Table1[[#This Row],[Income]],0)</f>
        <v>0</v>
      </c>
      <c r="BH52" s="48">
        <f ca="1">IF(Table1[[#This Row],[Occupation]]="IT",Table1[[#This Row],[Income]],0)</f>
        <v>0</v>
      </c>
      <c r="BI52" s="48">
        <f ca="1">IF(Table1[[#This Row],[Occupation]]="Health",Table1[[#This Row],[Income]],0)</f>
        <v>0</v>
      </c>
      <c r="BJ52" s="64">
        <f ca="1">IF(Table1[[#This Row],[Occupation]]="Agriculture",Table1[[#This Row],[Income]],0)</f>
        <v>70639</v>
      </c>
      <c r="BK52" s="45">
        <f ca="1">IF(Table1[[#This Row],[Debts of the Person]]&gt;Table1[[#This Row],[Income]],1,0)</f>
        <v>1</v>
      </c>
      <c r="BL52" s="46"/>
      <c r="BM52" s="45">
        <f ca="1">IF(Table1[[#This Row],[Net worth of Person ('#)]]&gt;$BN$2,Table1[[#This Row],[Age]],0)</f>
        <v>41</v>
      </c>
      <c r="BN52" s="50"/>
      <c r="BO52" s="46"/>
      <c r="BP52" s="46"/>
      <c r="BQ52" s="46"/>
    </row>
    <row r="53" spans="1:69" x14ac:dyDescent="0.3">
      <c r="A53" s="12">
        <v>51</v>
      </c>
      <c r="B53" s="13">
        <f t="shared" ca="1" si="1"/>
        <v>1</v>
      </c>
      <c r="C53" s="13" t="str">
        <f t="shared" ca="1" si="2"/>
        <v>Male</v>
      </c>
      <c r="D53" s="13">
        <f t="shared" ca="1" si="3"/>
        <v>39</v>
      </c>
      <c r="E53" s="13">
        <f t="shared" ca="1" si="4"/>
        <v>6</v>
      </c>
      <c r="F53" s="13" t="str">
        <f t="shared" ca="1" si="5"/>
        <v>Agriculture</v>
      </c>
      <c r="G53" s="13">
        <f t="shared" ca="1" si="6"/>
        <v>4</v>
      </c>
      <c r="H53" s="13" t="str">
        <f t="shared" ca="1" si="7"/>
        <v>Tertiary</v>
      </c>
      <c r="I53" s="13">
        <f t="shared" ca="1" si="8"/>
        <v>2</v>
      </c>
      <c r="J53" s="13">
        <f t="shared" ca="1" si="9"/>
        <v>3</v>
      </c>
      <c r="K53" s="14">
        <f t="shared" ca="1" si="10"/>
        <v>70950</v>
      </c>
      <c r="L53" s="13">
        <f t="shared" ca="1" si="11"/>
        <v>18</v>
      </c>
      <c r="M53" s="13" t="str">
        <f t="shared" ca="1" si="12"/>
        <v>Kastina</v>
      </c>
      <c r="N53" s="13" t="str">
        <f t="shared" ca="1" si="27"/>
        <v>North</v>
      </c>
      <c r="O53" s="14">
        <f t="shared" ca="1" si="28"/>
        <v>212850</v>
      </c>
      <c r="P53" s="14">
        <f t="shared" ca="1" si="15"/>
        <v>113137.26286539882</v>
      </c>
      <c r="Q53" s="14">
        <f t="shared" ca="1" si="29"/>
        <v>60282.000808871351</v>
      </c>
      <c r="R53" s="14">
        <f t="shared" ca="1" si="17"/>
        <v>11142</v>
      </c>
      <c r="S53" s="14">
        <f t="shared" ca="1" si="30"/>
        <v>4722.2747335785607</v>
      </c>
      <c r="T53" s="14">
        <f t="shared" ca="1" si="31"/>
        <v>105576.81924768873</v>
      </c>
      <c r="U53" s="14">
        <f t="shared" ca="1" si="32"/>
        <v>378708.8200565601</v>
      </c>
      <c r="V53" s="14">
        <f t="shared" ca="1" si="33"/>
        <v>129001.53759897739</v>
      </c>
      <c r="W53" s="15">
        <f t="shared" ca="1" si="34"/>
        <v>249707.28245758271</v>
      </c>
      <c r="Z53" s="45">
        <f t="shared" ca="1" si="23"/>
        <v>1</v>
      </c>
      <c r="AA53" s="46">
        <f t="shared" ca="1" si="24"/>
        <v>1</v>
      </c>
      <c r="AB53" s="49"/>
      <c r="AC53" s="50"/>
      <c r="AE53" s="45">
        <f ca="1">IF(Table1[[#This Row],[Occupation]]="Teaching", 1, 0)</f>
        <v>0</v>
      </c>
      <c r="AF53" s="46">
        <f ca="1">IF(Table1[[#This Row],[Occupation]]="General Work", 1, 0)</f>
        <v>0</v>
      </c>
      <c r="AG53" s="46">
        <f ca="1">IF(Table1[[#This Row],[Occupation]]="Construction", 1, 0)</f>
        <v>0</v>
      </c>
      <c r="AH53" s="46">
        <f ca="1">IF(Table1[[#This Row],[Occupation]]="IT", 1, 0)</f>
        <v>0</v>
      </c>
      <c r="AI53" s="46">
        <f ca="1">IF(Table1[[#This Row],[Occupation]]="Health", 1, 0)</f>
        <v>0</v>
      </c>
      <c r="AJ53" s="46">
        <f ca="1">IF(Table1[[#This Row],[Occupation]]="Agriculture", 1, 0)</f>
        <v>1</v>
      </c>
      <c r="AK53" s="49"/>
      <c r="AL53" s="46"/>
      <c r="AM53" s="46"/>
      <c r="AN53" s="46"/>
      <c r="AO53" s="46"/>
      <c r="AP53" s="50"/>
      <c r="AQ53" s="48"/>
      <c r="AR53" s="47">
        <f t="shared" ca="1" si="25"/>
        <v>37712.42095513294</v>
      </c>
      <c r="AS53" s="48"/>
      <c r="AT53" s="45">
        <f ca="1">IF(Table1[[#This Row],[Debts of the Person]]&gt;$AU$2,1,0)</f>
        <v>1</v>
      </c>
      <c r="AU53" s="46"/>
      <c r="AV53" s="50"/>
      <c r="AW53" s="2">
        <f ca="1">Table1[[#This Row],[Mortgage Left]]/Table1[[#This Row],[Valued House]]</f>
        <v>0.53153517907164116</v>
      </c>
      <c r="AX53" s="46">
        <f t="shared" ca="1" si="26"/>
        <v>0</v>
      </c>
      <c r="AY53" s="46"/>
      <c r="AZ53" s="46"/>
      <c r="BA53" s="47">
        <f ca="1">IF(Table1[[#This Row],[Region]]="East",Table1[[#This Row],[Income]],0)</f>
        <v>0</v>
      </c>
      <c r="BB53" s="48">
        <f ca="1">IF(Table1[[#This Row],[Region]]="South",Table1[[#This Row],[Income]],0)</f>
        <v>0</v>
      </c>
      <c r="BC53" s="48">
        <f ca="1">IF(Table1[[#This Row],[Region]]="West",Table1[[#This Row],[Income]],0)</f>
        <v>0</v>
      </c>
      <c r="BD53" s="64">
        <f ca="1">IF(Table1[[#This Row],[Region]]="North",Table1[[#This Row],[Income]],0)</f>
        <v>70950</v>
      </c>
      <c r="BE53" s="47">
        <f ca="1">IF(Table1[[#This Row],[Occupation]]="Teaching",Table1[[#This Row],[Income]],0)</f>
        <v>0</v>
      </c>
      <c r="BF53" s="48">
        <f ca="1">IF(Table1[[#This Row],[Occupation]]="General Work",Table1[[#This Row],[Income]],0)</f>
        <v>0</v>
      </c>
      <c r="BG53" s="48">
        <f ca="1">IF(Table1[[#This Row],[Occupation]]="Construction",Table1[[#This Row],[Income]],0)</f>
        <v>0</v>
      </c>
      <c r="BH53" s="48">
        <f ca="1">IF(Table1[[#This Row],[Occupation]]="IT",Table1[[#This Row],[Income]],0)</f>
        <v>0</v>
      </c>
      <c r="BI53" s="48">
        <f ca="1">IF(Table1[[#This Row],[Occupation]]="Health",Table1[[#This Row],[Income]],0)</f>
        <v>0</v>
      </c>
      <c r="BJ53" s="64">
        <f ca="1">IF(Table1[[#This Row],[Occupation]]="Agriculture",Table1[[#This Row],[Income]],0)</f>
        <v>70950</v>
      </c>
      <c r="BK53" s="45">
        <f ca="1">IF(Table1[[#This Row],[Debts of the Person]]&gt;Table1[[#This Row],[Income]],1,0)</f>
        <v>1</v>
      </c>
      <c r="BL53" s="46"/>
      <c r="BM53" s="45">
        <f ca="1">IF(Table1[[#This Row],[Net worth of Person ('#)]]&gt;$BN$2,Table1[[#This Row],[Age]],0)</f>
        <v>39</v>
      </c>
      <c r="BN53" s="50"/>
      <c r="BO53" s="46"/>
      <c r="BP53" s="46"/>
      <c r="BQ53" s="46"/>
    </row>
    <row r="54" spans="1:69" x14ac:dyDescent="0.3">
      <c r="A54" s="12">
        <v>52</v>
      </c>
      <c r="B54" s="13">
        <f t="shared" ca="1" si="1"/>
        <v>1</v>
      </c>
      <c r="C54" s="13" t="str">
        <f t="shared" ca="1" si="2"/>
        <v>Male</v>
      </c>
      <c r="D54" s="13">
        <f t="shared" ca="1" si="3"/>
        <v>32</v>
      </c>
      <c r="E54" s="13">
        <f t="shared" ca="1" si="4"/>
        <v>3</v>
      </c>
      <c r="F54" s="13" t="str">
        <f t="shared" ca="1" si="5"/>
        <v>Teaching</v>
      </c>
      <c r="G54" s="13">
        <f t="shared" ca="1" si="6"/>
        <v>3</v>
      </c>
      <c r="H54" s="13" t="str">
        <f t="shared" ca="1" si="7"/>
        <v>Secondary</v>
      </c>
      <c r="I54" s="13">
        <f t="shared" ca="1" si="8"/>
        <v>2</v>
      </c>
      <c r="J54" s="13">
        <f t="shared" ca="1" si="9"/>
        <v>1</v>
      </c>
      <c r="K54" s="14">
        <f t="shared" ca="1" si="10"/>
        <v>62725</v>
      </c>
      <c r="L54" s="13">
        <f t="shared" ca="1" si="11"/>
        <v>4</v>
      </c>
      <c r="M54" s="13" t="str">
        <f t="shared" ca="1" si="12"/>
        <v>Akwa Ibom</v>
      </c>
      <c r="N54" s="13" t="str">
        <f t="shared" ca="1" si="27"/>
        <v>South</v>
      </c>
      <c r="O54" s="14">
        <f t="shared" ca="1" si="28"/>
        <v>313625</v>
      </c>
      <c r="P54" s="14">
        <f t="shared" ca="1" si="15"/>
        <v>312884.39614613005</v>
      </c>
      <c r="Q54" s="14">
        <f t="shared" ca="1" si="29"/>
        <v>30888.054763978165</v>
      </c>
      <c r="R54" s="14">
        <f t="shared" ca="1" si="17"/>
        <v>27460</v>
      </c>
      <c r="S54" s="14">
        <f t="shared" ca="1" si="30"/>
        <v>104136.51023637599</v>
      </c>
      <c r="T54" s="14">
        <f t="shared" ca="1" si="31"/>
        <v>54320.308917179515</v>
      </c>
      <c r="U54" s="14">
        <f t="shared" ca="1" si="32"/>
        <v>398833.3636811577</v>
      </c>
      <c r="V54" s="14">
        <f t="shared" ca="1" si="33"/>
        <v>444480.90638250601</v>
      </c>
      <c r="W54" s="15">
        <f t="shared" ca="1" si="34"/>
        <v>-45647.542701348313</v>
      </c>
      <c r="Z54" s="45">
        <f t="shared" ca="1" si="23"/>
        <v>1</v>
      </c>
      <c r="AA54" s="46">
        <f t="shared" ca="1" si="24"/>
        <v>0</v>
      </c>
      <c r="AB54" s="49"/>
      <c r="AC54" s="50"/>
      <c r="AE54" s="45">
        <f ca="1">IF(Table1[[#This Row],[Occupation]]="Teaching", 1, 0)</f>
        <v>1</v>
      </c>
      <c r="AF54" s="46">
        <f ca="1">IF(Table1[[#This Row],[Occupation]]="General Work", 1, 0)</f>
        <v>0</v>
      </c>
      <c r="AG54" s="46">
        <f ca="1">IF(Table1[[#This Row],[Occupation]]="Construction", 1, 0)</f>
        <v>0</v>
      </c>
      <c r="AH54" s="46">
        <f ca="1">IF(Table1[[#This Row],[Occupation]]="IT", 1, 0)</f>
        <v>0</v>
      </c>
      <c r="AI54" s="46">
        <f ca="1">IF(Table1[[#This Row],[Occupation]]="Health", 1, 0)</f>
        <v>0</v>
      </c>
      <c r="AJ54" s="46">
        <f ca="1">IF(Table1[[#This Row],[Occupation]]="Agriculture", 1, 0)</f>
        <v>0</v>
      </c>
      <c r="AK54" s="49"/>
      <c r="AL54" s="46"/>
      <c r="AM54" s="46"/>
      <c r="AN54" s="46"/>
      <c r="AO54" s="46"/>
      <c r="AP54" s="50"/>
      <c r="AQ54" s="48"/>
      <c r="AR54" s="47">
        <f t="shared" ca="1" si="25"/>
        <v>312884.39614613005</v>
      </c>
      <c r="AS54" s="48"/>
      <c r="AT54" s="45">
        <f ca="1">IF(Table1[[#This Row],[Debts of the Person]]&gt;$AU$2,1,0)</f>
        <v>1</v>
      </c>
      <c r="AU54" s="46"/>
      <c r="AV54" s="50"/>
      <c r="AW54" s="2">
        <f ca="1">Table1[[#This Row],[Mortgage Left]]/Table1[[#This Row],[Valued House]]</f>
        <v>0.99763856881986468</v>
      </c>
      <c r="AX54" s="46">
        <f t="shared" ca="1" si="26"/>
        <v>0</v>
      </c>
      <c r="AY54" s="46"/>
      <c r="AZ54" s="46"/>
      <c r="BA54" s="47">
        <f ca="1">IF(Table1[[#This Row],[Region]]="East",Table1[[#This Row],[Income]],0)</f>
        <v>0</v>
      </c>
      <c r="BB54" s="48">
        <f ca="1">IF(Table1[[#This Row],[Region]]="South",Table1[[#This Row],[Income]],0)</f>
        <v>62725</v>
      </c>
      <c r="BC54" s="48">
        <f ca="1">IF(Table1[[#This Row],[Region]]="West",Table1[[#This Row],[Income]],0)</f>
        <v>0</v>
      </c>
      <c r="BD54" s="64">
        <f ca="1">IF(Table1[[#This Row],[Region]]="North",Table1[[#This Row],[Income]],0)</f>
        <v>0</v>
      </c>
      <c r="BE54" s="47">
        <f ca="1">IF(Table1[[#This Row],[Occupation]]="Teaching",Table1[[#This Row],[Income]],0)</f>
        <v>62725</v>
      </c>
      <c r="BF54" s="48">
        <f ca="1">IF(Table1[[#This Row],[Occupation]]="General Work",Table1[[#This Row],[Income]],0)</f>
        <v>0</v>
      </c>
      <c r="BG54" s="48">
        <f ca="1">IF(Table1[[#This Row],[Occupation]]="Construction",Table1[[#This Row],[Income]],0)</f>
        <v>0</v>
      </c>
      <c r="BH54" s="48">
        <f ca="1">IF(Table1[[#This Row],[Occupation]]="IT",Table1[[#This Row],[Income]],0)</f>
        <v>0</v>
      </c>
      <c r="BI54" s="48">
        <f ca="1">IF(Table1[[#This Row],[Occupation]]="Health",Table1[[#This Row],[Income]],0)</f>
        <v>0</v>
      </c>
      <c r="BJ54" s="64">
        <f ca="1">IF(Table1[[#This Row],[Occupation]]="Agriculture",Table1[[#This Row],[Income]],0)</f>
        <v>0</v>
      </c>
      <c r="BK54" s="45">
        <f ca="1">IF(Table1[[#This Row],[Debts of the Person]]&gt;Table1[[#This Row],[Income]],1,0)</f>
        <v>1</v>
      </c>
      <c r="BL54" s="46"/>
      <c r="BM54" s="45">
        <f ca="1">IF(Table1[[#This Row],[Net worth of Person ('#)]]&gt;$BN$2,Table1[[#This Row],[Age]],0)</f>
        <v>0</v>
      </c>
      <c r="BN54" s="50"/>
      <c r="BO54" s="46"/>
      <c r="BP54" s="46"/>
      <c r="BQ54" s="46"/>
    </row>
    <row r="55" spans="1:69" x14ac:dyDescent="0.3">
      <c r="A55" s="12">
        <v>53</v>
      </c>
      <c r="B55" s="13">
        <f t="shared" ca="1" si="1"/>
        <v>1</v>
      </c>
      <c r="C55" s="13" t="str">
        <f t="shared" ca="1" si="2"/>
        <v>Male</v>
      </c>
      <c r="D55" s="13">
        <f t="shared" ca="1" si="3"/>
        <v>44</v>
      </c>
      <c r="E55" s="13">
        <f t="shared" ca="1" si="4"/>
        <v>1</v>
      </c>
      <c r="F55" s="13" t="str">
        <f t="shared" ca="1" si="5"/>
        <v>Health</v>
      </c>
      <c r="G55" s="13">
        <f t="shared" ca="1" si="6"/>
        <v>5</v>
      </c>
      <c r="H55" s="13" t="str">
        <f t="shared" ca="1" si="7"/>
        <v>Technical</v>
      </c>
      <c r="I55" s="13">
        <f t="shared" ca="1" si="8"/>
        <v>3</v>
      </c>
      <c r="J55" s="13">
        <f t="shared" ca="1" si="9"/>
        <v>3</v>
      </c>
      <c r="K55" s="14">
        <f t="shared" ca="1" si="10"/>
        <v>50873</v>
      </c>
      <c r="L55" s="13">
        <f t="shared" ca="1" si="11"/>
        <v>7</v>
      </c>
      <c r="M55" s="13" t="str">
        <f t="shared" ca="1" si="12"/>
        <v>Benue</v>
      </c>
      <c r="N55" s="13" t="str">
        <f t="shared" ca="1" si="27"/>
        <v>North</v>
      </c>
      <c r="O55" s="14">
        <f t="shared" ca="1" si="28"/>
        <v>203492</v>
      </c>
      <c r="P55" s="14">
        <f t="shared" ca="1" si="15"/>
        <v>158662.24298211728</v>
      </c>
      <c r="Q55" s="14">
        <f t="shared" ca="1" si="29"/>
        <v>148309.10821654176</v>
      </c>
      <c r="R55" s="14">
        <f t="shared" ca="1" si="17"/>
        <v>64587</v>
      </c>
      <c r="S55" s="14">
        <f t="shared" ca="1" si="30"/>
        <v>41667.912372355473</v>
      </c>
      <c r="T55" s="14">
        <f t="shared" ca="1" si="31"/>
        <v>24140.134017108448</v>
      </c>
      <c r="U55" s="14">
        <f t="shared" ca="1" si="32"/>
        <v>375941.24223365023</v>
      </c>
      <c r="V55" s="14">
        <f t="shared" ca="1" si="33"/>
        <v>264917.15535447275</v>
      </c>
      <c r="W55" s="15">
        <f t="shared" ca="1" si="34"/>
        <v>111024.08687917748</v>
      </c>
      <c r="Z55" s="45">
        <f t="shared" ca="1" si="23"/>
        <v>1</v>
      </c>
      <c r="AA55" s="46">
        <f t="shared" ca="1" si="24"/>
        <v>0</v>
      </c>
      <c r="AB55" s="49"/>
      <c r="AC55" s="50"/>
      <c r="AE55" s="45">
        <f ca="1">IF(Table1[[#This Row],[Occupation]]="Teaching", 1, 0)</f>
        <v>0</v>
      </c>
      <c r="AF55" s="46">
        <f ca="1">IF(Table1[[#This Row],[Occupation]]="General Work", 1, 0)</f>
        <v>0</v>
      </c>
      <c r="AG55" s="46">
        <f ca="1">IF(Table1[[#This Row],[Occupation]]="Construction", 1, 0)</f>
        <v>0</v>
      </c>
      <c r="AH55" s="46">
        <f ca="1">IF(Table1[[#This Row],[Occupation]]="IT", 1, 0)</f>
        <v>0</v>
      </c>
      <c r="AI55" s="46">
        <f ca="1">IF(Table1[[#This Row],[Occupation]]="Health", 1, 0)</f>
        <v>1</v>
      </c>
      <c r="AJ55" s="46">
        <f ca="1">IF(Table1[[#This Row],[Occupation]]="Agriculture", 1, 0)</f>
        <v>0</v>
      </c>
      <c r="AK55" s="49"/>
      <c r="AL55" s="46"/>
      <c r="AM55" s="46"/>
      <c r="AN55" s="46"/>
      <c r="AO55" s="46"/>
      <c r="AP55" s="50"/>
      <c r="AQ55" s="48"/>
      <c r="AR55" s="47">
        <f t="shared" ca="1" si="25"/>
        <v>52887.414327372426</v>
      </c>
      <c r="AS55" s="48"/>
      <c r="AT55" s="45">
        <f ca="1">IF(Table1[[#This Row],[Debts of the Person]]&gt;$AU$2,1,0)</f>
        <v>1</v>
      </c>
      <c r="AU55" s="46"/>
      <c r="AV55" s="50"/>
      <c r="AW55" s="2">
        <f ca="1">Table1[[#This Row],[Mortgage Left]]/Table1[[#This Row],[Valued House]]</f>
        <v>0.77969769318753213</v>
      </c>
      <c r="AX55" s="46">
        <f t="shared" ca="1" si="26"/>
        <v>0</v>
      </c>
      <c r="AY55" s="46"/>
      <c r="AZ55" s="46"/>
      <c r="BA55" s="47">
        <f ca="1">IF(Table1[[#This Row],[Region]]="East",Table1[[#This Row],[Income]],0)</f>
        <v>0</v>
      </c>
      <c r="BB55" s="48">
        <f ca="1">IF(Table1[[#This Row],[Region]]="South",Table1[[#This Row],[Income]],0)</f>
        <v>0</v>
      </c>
      <c r="BC55" s="48">
        <f ca="1">IF(Table1[[#This Row],[Region]]="West",Table1[[#This Row],[Income]],0)</f>
        <v>0</v>
      </c>
      <c r="BD55" s="64">
        <f ca="1">IF(Table1[[#This Row],[Region]]="North",Table1[[#This Row],[Income]],0)</f>
        <v>50873</v>
      </c>
      <c r="BE55" s="47">
        <f ca="1">IF(Table1[[#This Row],[Occupation]]="Teaching",Table1[[#This Row],[Income]],0)</f>
        <v>0</v>
      </c>
      <c r="BF55" s="48">
        <f ca="1">IF(Table1[[#This Row],[Occupation]]="General Work",Table1[[#This Row],[Income]],0)</f>
        <v>0</v>
      </c>
      <c r="BG55" s="48">
        <f ca="1">IF(Table1[[#This Row],[Occupation]]="Construction",Table1[[#This Row],[Income]],0)</f>
        <v>0</v>
      </c>
      <c r="BH55" s="48">
        <f ca="1">IF(Table1[[#This Row],[Occupation]]="IT",Table1[[#This Row],[Income]],0)</f>
        <v>0</v>
      </c>
      <c r="BI55" s="48">
        <f ca="1">IF(Table1[[#This Row],[Occupation]]="Health",Table1[[#This Row],[Income]],0)</f>
        <v>50873</v>
      </c>
      <c r="BJ55" s="64">
        <f ca="1">IF(Table1[[#This Row],[Occupation]]="Agriculture",Table1[[#This Row],[Income]],0)</f>
        <v>0</v>
      </c>
      <c r="BK55" s="45">
        <f ca="1">IF(Table1[[#This Row],[Debts of the Person]]&gt;Table1[[#This Row],[Income]],1,0)</f>
        <v>1</v>
      </c>
      <c r="BL55" s="46"/>
      <c r="BM55" s="45">
        <f ca="1">IF(Table1[[#This Row],[Net worth of Person ('#)]]&gt;$BN$2,Table1[[#This Row],[Age]],0)</f>
        <v>44</v>
      </c>
      <c r="BN55" s="50"/>
      <c r="BO55" s="46"/>
      <c r="BP55" s="46"/>
      <c r="BQ55" s="46"/>
    </row>
    <row r="56" spans="1:69" x14ac:dyDescent="0.3">
      <c r="A56" s="12">
        <v>54</v>
      </c>
      <c r="B56" s="13">
        <f t="shared" ca="1" si="1"/>
        <v>1</v>
      </c>
      <c r="C56" s="13" t="str">
        <f t="shared" ca="1" si="2"/>
        <v>Male</v>
      </c>
      <c r="D56" s="13">
        <f t="shared" ca="1" si="3"/>
        <v>45</v>
      </c>
      <c r="E56" s="13">
        <f t="shared" ca="1" si="4"/>
        <v>3</v>
      </c>
      <c r="F56" s="13" t="str">
        <f t="shared" ca="1" si="5"/>
        <v>Teaching</v>
      </c>
      <c r="G56" s="13">
        <f t="shared" ca="1" si="6"/>
        <v>1</v>
      </c>
      <c r="H56" s="13" t="str">
        <f t="shared" ca="1" si="7"/>
        <v>No Formal</v>
      </c>
      <c r="I56" s="13">
        <f t="shared" ca="1" si="8"/>
        <v>0</v>
      </c>
      <c r="J56" s="13">
        <f t="shared" ca="1" si="9"/>
        <v>0</v>
      </c>
      <c r="K56" s="14">
        <f t="shared" ca="1" si="10"/>
        <v>43491</v>
      </c>
      <c r="L56" s="13">
        <f t="shared" ca="1" si="11"/>
        <v>8</v>
      </c>
      <c r="M56" s="13" t="str">
        <f t="shared" ca="1" si="12"/>
        <v>Cross River</v>
      </c>
      <c r="N56" s="13" t="str">
        <f t="shared" ca="1" si="27"/>
        <v>South</v>
      </c>
      <c r="O56" s="14">
        <f t="shared" ca="1" si="28"/>
        <v>217455</v>
      </c>
      <c r="P56" s="14">
        <f t="shared" ca="1" si="15"/>
        <v>191715.1058316532</v>
      </c>
      <c r="Q56" s="14">
        <f t="shared" ca="1" si="29"/>
        <v>0</v>
      </c>
      <c r="R56" s="14">
        <f t="shared" ca="1" si="17"/>
        <v>0</v>
      </c>
      <c r="S56" s="14">
        <f t="shared" ca="1" si="30"/>
        <v>45223.320624166336</v>
      </c>
      <c r="T56" s="14">
        <f t="shared" ca="1" si="31"/>
        <v>36462.004890410048</v>
      </c>
      <c r="U56" s="14">
        <f t="shared" ca="1" si="32"/>
        <v>253917.00489041005</v>
      </c>
      <c r="V56" s="14">
        <f t="shared" ca="1" si="33"/>
        <v>236938.42645581954</v>
      </c>
      <c r="W56" s="15">
        <f t="shared" ca="1" si="34"/>
        <v>16978.578434590512</v>
      </c>
      <c r="Z56" s="45">
        <f t="shared" ca="1" si="23"/>
        <v>1</v>
      </c>
      <c r="AA56" s="46">
        <f t="shared" ca="1" si="24"/>
        <v>0</v>
      </c>
      <c r="AB56" s="49"/>
      <c r="AC56" s="50"/>
      <c r="AE56" s="45">
        <f ca="1">IF(Table1[[#This Row],[Occupation]]="Teaching", 1, 0)</f>
        <v>1</v>
      </c>
      <c r="AF56" s="46">
        <f ca="1">IF(Table1[[#This Row],[Occupation]]="General Work", 1, 0)</f>
        <v>0</v>
      </c>
      <c r="AG56" s="46">
        <f ca="1">IF(Table1[[#This Row],[Occupation]]="Construction", 1, 0)</f>
        <v>0</v>
      </c>
      <c r="AH56" s="46">
        <f ca="1">IF(Table1[[#This Row],[Occupation]]="IT", 1, 0)</f>
        <v>0</v>
      </c>
      <c r="AI56" s="46">
        <f ca="1">IF(Table1[[#This Row],[Occupation]]="Health", 1, 0)</f>
        <v>0</v>
      </c>
      <c r="AJ56" s="46">
        <f ca="1">IF(Table1[[#This Row],[Occupation]]="Agriculture", 1, 0)</f>
        <v>0</v>
      </c>
      <c r="AK56" s="49"/>
      <c r="AL56" s="46"/>
      <c r="AM56" s="46"/>
      <c r="AN56" s="46"/>
      <c r="AO56" s="46"/>
      <c r="AP56" s="50"/>
      <c r="AQ56" s="48"/>
      <c r="AR56" s="47">
        <f t="shared" ca="1" si="25"/>
        <v>0</v>
      </c>
      <c r="AS56" s="48"/>
      <c r="AT56" s="45">
        <f ca="1">IF(Table1[[#This Row],[Debts of the Person]]&gt;$AU$2,1,0)</f>
        <v>1</v>
      </c>
      <c r="AU56" s="46"/>
      <c r="AV56" s="50"/>
      <c r="AW56" s="2">
        <f ca="1">Table1[[#This Row],[Mortgage Left]]/Table1[[#This Row],[Valued House]]</f>
        <v>0.88163116889311899</v>
      </c>
      <c r="AX56" s="46">
        <f t="shared" ca="1" si="26"/>
        <v>0</v>
      </c>
      <c r="AY56" s="46"/>
      <c r="AZ56" s="46"/>
      <c r="BA56" s="47">
        <f ca="1">IF(Table1[[#This Row],[Region]]="East",Table1[[#This Row],[Income]],0)</f>
        <v>0</v>
      </c>
      <c r="BB56" s="48">
        <f ca="1">IF(Table1[[#This Row],[Region]]="South",Table1[[#This Row],[Income]],0)</f>
        <v>43491</v>
      </c>
      <c r="BC56" s="48">
        <f ca="1">IF(Table1[[#This Row],[Region]]="West",Table1[[#This Row],[Income]],0)</f>
        <v>0</v>
      </c>
      <c r="BD56" s="64">
        <f ca="1">IF(Table1[[#This Row],[Region]]="North",Table1[[#This Row],[Income]],0)</f>
        <v>0</v>
      </c>
      <c r="BE56" s="47">
        <f ca="1">IF(Table1[[#This Row],[Occupation]]="Teaching",Table1[[#This Row],[Income]],0)</f>
        <v>43491</v>
      </c>
      <c r="BF56" s="48">
        <f ca="1">IF(Table1[[#This Row],[Occupation]]="General Work",Table1[[#This Row],[Income]],0)</f>
        <v>0</v>
      </c>
      <c r="BG56" s="48">
        <f ca="1">IF(Table1[[#This Row],[Occupation]]="Construction",Table1[[#This Row],[Income]],0)</f>
        <v>0</v>
      </c>
      <c r="BH56" s="48">
        <f ca="1">IF(Table1[[#This Row],[Occupation]]="IT",Table1[[#This Row],[Income]],0)</f>
        <v>0</v>
      </c>
      <c r="BI56" s="48">
        <f ca="1">IF(Table1[[#This Row],[Occupation]]="Health",Table1[[#This Row],[Income]],0)</f>
        <v>0</v>
      </c>
      <c r="BJ56" s="64">
        <f ca="1">IF(Table1[[#This Row],[Occupation]]="Agriculture",Table1[[#This Row],[Income]],0)</f>
        <v>0</v>
      </c>
      <c r="BK56" s="45">
        <f ca="1">IF(Table1[[#This Row],[Debts of the Person]]&gt;Table1[[#This Row],[Income]],1,0)</f>
        <v>1</v>
      </c>
      <c r="BL56" s="46"/>
      <c r="BM56" s="45">
        <f ca="1">IF(Table1[[#This Row],[Net worth of Person ('#)]]&gt;$BN$2,Table1[[#This Row],[Age]],0)</f>
        <v>0</v>
      </c>
      <c r="BN56" s="50"/>
      <c r="BO56" s="46"/>
      <c r="BP56" s="46"/>
      <c r="BQ56" s="46"/>
    </row>
    <row r="57" spans="1:69" x14ac:dyDescent="0.3">
      <c r="A57" s="12">
        <v>55</v>
      </c>
      <c r="B57" s="13">
        <f t="shared" ca="1" si="1"/>
        <v>2</v>
      </c>
      <c r="C57" s="13" t="str">
        <f t="shared" ca="1" si="2"/>
        <v>Female</v>
      </c>
      <c r="D57" s="13">
        <f t="shared" ca="1" si="3"/>
        <v>29</v>
      </c>
      <c r="E57" s="13">
        <f t="shared" ca="1" si="4"/>
        <v>5</v>
      </c>
      <c r="F57" s="13" t="str">
        <f t="shared" ca="1" si="5"/>
        <v>General Work</v>
      </c>
      <c r="G57" s="13">
        <f t="shared" ca="1" si="6"/>
        <v>1</v>
      </c>
      <c r="H57" s="13" t="str">
        <f t="shared" ca="1" si="7"/>
        <v>No Formal</v>
      </c>
      <c r="I57" s="13">
        <f t="shared" ca="1" si="8"/>
        <v>1</v>
      </c>
      <c r="J57" s="13">
        <f t="shared" ca="1" si="9"/>
        <v>2</v>
      </c>
      <c r="K57" s="14">
        <f t="shared" ca="1" si="10"/>
        <v>79779</v>
      </c>
      <c r="L57" s="13">
        <f t="shared" ca="1" si="11"/>
        <v>9</v>
      </c>
      <c r="M57" s="13" t="str">
        <f t="shared" ca="1" si="12"/>
        <v>Delta</v>
      </c>
      <c r="N57" s="13" t="str">
        <f t="shared" ca="1" si="27"/>
        <v>South</v>
      </c>
      <c r="O57" s="14">
        <f t="shared" ca="1" si="28"/>
        <v>478674</v>
      </c>
      <c r="P57" s="14">
        <f t="shared" ca="1" si="15"/>
        <v>302852.58868901647</v>
      </c>
      <c r="Q57" s="14">
        <f t="shared" ca="1" si="29"/>
        <v>81309.255459763983</v>
      </c>
      <c r="R57" s="14">
        <f t="shared" ca="1" si="17"/>
        <v>75765</v>
      </c>
      <c r="S57" s="14">
        <f t="shared" ca="1" si="30"/>
        <v>99939.056086609315</v>
      </c>
      <c r="T57" s="14">
        <f t="shared" ca="1" si="31"/>
        <v>76842.107691773752</v>
      </c>
      <c r="U57" s="14">
        <f t="shared" ca="1" si="32"/>
        <v>636825.36315153784</v>
      </c>
      <c r="V57" s="14">
        <f t="shared" ca="1" si="33"/>
        <v>478556.64477562578</v>
      </c>
      <c r="W57" s="15">
        <f t="shared" ca="1" si="34"/>
        <v>158268.71837591205</v>
      </c>
      <c r="Z57" s="45">
        <f t="shared" ca="1" si="23"/>
        <v>0</v>
      </c>
      <c r="AA57" s="46">
        <f t="shared" ca="1" si="24"/>
        <v>0</v>
      </c>
      <c r="AB57" s="49"/>
      <c r="AC57" s="50"/>
      <c r="AE57" s="45">
        <f ca="1">IF(Table1[[#This Row],[Occupation]]="Teaching", 1, 0)</f>
        <v>0</v>
      </c>
      <c r="AF57" s="46">
        <f ca="1">IF(Table1[[#This Row],[Occupation]]="General Work", 1, 0)</f>
        <v>1</v>
      </c>
      <c r="AG57" s="46">
        <f ca="1">IF(Table1[[#This Row],[Occupation]]="Construction", 1, 0)</f>
        <v>0</v>
      </c>
      <c r="AH57" s="46">
        <f ca="1">IF(Table1[[#This Row],[Occupation]]="IT", 1, 0)</f>
        <v>0</v>
      </c>
      <c r="AI57" s="46">
        <f ca="1">IF(Table1[[#This Row],[Occupation]]="Health", 1, 0)</f>
        <v>0</v>
      </c>
      <c r="AJ57" s="46">
        <f ca="1">IF(Table1[[#This Row],[Occupation]]="Agriculture", 1, 0)</f>
        <v>0</v>
      </c>
      <c r="AK57" s="49"/>
      <c r="AL57" s="46"/>
      <c r="AM57" s="46"/>
      <c r="AN57" s="46"/>
      <c r="AO57" s="46"/>
      <c r="AP57" s="50"/>
      <c r="AQ57" s="48"/>
      <c r="AR57" s="47">
        <f t="shared" ca="1" si="25"/>
        <v>151426.29434450823</v>
      </c>
      <c r="AS57" s="48"/>
      <c r="AT57" s="45">
        <f ca="1">IF(Table1[[#This Row],[Debts of the Person]]&gt;$AU$2,1,0)</f>
        <v>1</v>
      </c>
      <c r="AU57" s="46"/>
      <c r="AV57" s="50"/>
      <c r="AW57" s="2">
        <f ca="1">Table1[[#This Row],[Mortgage Left]]/Table1[[#This Row],[Valued House]]</f>
        <v>0.63269070116408344</v>
      </c>
      <c r="AX57" s="46">
        <f t="shared" ca="1" si="26"/>
        <v>0</v>
      </c>
      <c r="AY57" s="46"/>
      <c r="AZ57" s="46"/>
      <c r="BA57" s="47">
        <f ca="1">IF(Table1[[#This Row],[Region]]="East",Table1[[#This Row],[Income]],0)</f>
        <v>0</v>
      </c>
      <c r="BB57" s="48">
        <f ca="1">IF(Table1[[#This Row],[Region]]="South",Table1[[#This Row],[Income]],0)</f>
        <v>79779</v>
      </c>
      <c r="BC57" s="48">
        <f ca="1">IF(Table1[[#This Row],[Region]]="West",Table1[[#This Row],[Income]],0)</f>
        <v>0</v>
      </c>
      <c r="BD57" s="64">
        <f ca="1">IF(Table1[[#This Row],[Region]]="North",Table1[[#This Row],[Income]],0)</f>
        <v>0</v>
      </c>
      <c r="BE57" s="47">
        <f ca="1">IF(Table1[[#This Row],[Occupation]]="Teaching",Table1[[#This Row],[Income]],0)</f>
        <v>0</v>
      </c>
      <c r="BF57" s="48">
        <f ca="1">IF(Table1[[#This Row],[Occupation]]="General Work",Table1[[#This Row],[Income]],0)</f>
        <v>79779</v>
      </c>
      <c r="BG57" s="48">
        <f ca="1">IF(Table1[[#This Row],[Occupation]]="Construction",Table1[[#This Row],[Income]],0)</f>
        <v>0</v>
      </c>
      <c r="BH57" s="48">
        <f ca="1">IF(Table1[[#This Row],[Occupation]]="IT",Table1[[#This Row],[Income]],0)</f>
        <v>0</v>
      </c>
      <c r="BI57" s="48">
        <f ca="1">IF(Table1[[#This Row],[Occupation]]="Health",Table1[[#This Row],[Income]],0)</f>
        <v>0</v>
      </c>
      <c r="BJ57" s="64">
        <f ca="1">IF(Table1[[#This Row],[Occupation]]="Agriculture",Table1[[#This Row],[Income]],0)</f>
        <v>0</v>
      </c>
      <c r="BK57" s="45">
        <f ca="1">IF(Table1[[#This Row],[Debts of the Person]]&gt;Table1[[#This Row],[Income]],1,0)</f>
        <v>1</v>
      </c>
      <c r="BL57" s="46"/>
      <c r="BM57" s="45">
        <f ca="1">IF(Table1[[#This Row],[Net worth of Person ('#)]]&gt;$BN$2,Table1[[#This Row],[Age]],0)</f>
        <v>29</v>
      </c>
      <c r="BN57" s="50"/>
      <c r="BO57" s="46"/>
      <c r="BP57" s="46"/>
      <c r="BQ57" s="46"/>
    </row>
    <row r="58" spans="1:69" x14ac:dyDescent="0.3">
      <c r="A58" s="12">
        <v>56</v>
      </c>
      <c r="B58" s="13">
        <f t="shared" ca="1" si="1"/>
        <v>2</v>
      </c>
      <c r="C58" s="13" t="str">
        <f t="shared" ca="1" si="2"/>
        <v>Female</v>
      </c>
      <c r="D58" s="13">
        <f t="shared" ca="1" si="3"/>
        <v>35</v>
      </c>
      <c r="E58" s="13">
        <f t="shared" ca="1" si="4"/>
        <v>2</v>
      </c>
      <c r="F58" s="13" t="str">
        <f t="shared" ca="1" si="5"/>
        <v>Construction</v>
      </c>
      <c r="G58" s="13">
        <f t="shared" ca="1" si="6"/>
        <v>2</v>
      </c>
      <c r="H58" s="13" t="str">
        <f t="shared" ca="1" si="7"/>
        <v>Primary</v>
      </c>
      <c r="I58" s="13">
        <f t="shared" ca="1" si="8"/>
        <v>3</v>
      </c>
      <c r="J58" s="13">
        <f t="shared" ca="1" si="9"/>
        <v>2</v>
      </c>
      <c r="K58" s="14">
        <f t="shared" ca="1" si="10"/>
        <v>69330</v>
      </c>
      <c r="L58" s="13">
        <f t="shared" ca="1" si="11"/>
        <v>27</v>
      </c>
      <c r="M58" s="13" t="str">
        <f t="shared" ca="1" si="12"/>
        <v>Osun</v>
      </c>
      <c r="N58" s="13" t="str">
        <f t="shared" ca="1" si="27"/>
        <v>West</v>
      </c>
      <c r="O58" s="14">
        <f t="shared" ca="1" si="28"/>
        <v>207990</v>
      </c>
      <c r="P58" s="14">
        <f t="shared" ca="1" si="15"/>
        <v>39896.42279392403</v>
      </c>
      <c r="Q58" s="14">
        <f t="shared" ca="1" si="29"/>
        <v>42509.657690251224</v>
      </c>
      <c r="R58" s="14">
        <f t="shared" ca="1" si="17"/>
        <v>20620</v>
      </c>
      <c r="S58" s="14">
        <f t="shared" ca="1" si="30"/>
        <v>12516.59424126663</v>
      </c>
      <c r="T58" s="14">
        <f t="shared" ca="1" si="31"/>
        <v>19132.532089527245</v>
      </c>
      <c r="U58" s="14">
        <f t="shared" ca="1" si="32"/>
        <v>269632.18977977848</v>
      </c>
      <c r="V58" s="14">
        <f t="shared" ca="1" si="33"/>
        <v>73033.017035190656</v>
      </c>
      <c r="W58" s="15">
        <f t="shared" ca="1" si="34"/>
        <v>196599.17274458782</v>
      </c>
      <c r="Z58" s="45">
        <f t="shared" ca="1" si="23"/>
        <v>0</v>
      </c>
      <c r="AA58" s="46">
        <f t="shared" ca="1" si="24"/>
        <v>1</v>
      </c>
      <c r="AB58" s="49"/>
      <c r="AC58" s="50"/>
      <c r="AE58" s="45">
        <f ca="1">IF(Table1[[#This Row],[Occupation]]="Teaching", 1, 0)</f>
        <v>0</v>
      </c>
      <c r="AF58" s="46">
        <f ca="1">IF(Table1[[#This Row],[Occupation]]="General Work", 1, 0)</f>
        <v>0</v>
      </c>
      <c r="AG58" s="46">
        <f ca="1">IF(Table1[[#This Row],[Occupation]]="Construction", 1, 0)</f>
        <v>1</v>
      </c>
      <c r="AH58" s="46">
        <f ca="1">IF(Table1[[#This Row],[Occupation]]="IT", 1, 0)</f>
        <v>0</v>
      </c>
      <c r="AI58" s="46">
        <f ca="1">IF(Table1[[#This Row],[Occupation]]="Health", 1, 0)</f>
        <v>0</v>
      </c>
      <c r="AJ58" s="46">
        <f ca="1">IF(Table1[[#This Row],[Occupation]]="Agriculture", 1, 0)</f>
        <v>0</v>
      </c>
      <c r="AK58" s="49"/>
      <c r="AL58" s="46"/>
      <c r="AM58" s="46"/>
      <c r="AN58" s="46"/>
      <c r="AO58" s="46"/>
      <c r="AP58" s="50"/>
      <c r="AQ58" s="48"/>
      <c r="AR58" s="47">
        <f t="shared" ca="1" si="25"/>
        <v>19948.211396962015</v>
      </c>
      <c r="AS58" s="48"/>
      <c r="AT58" s="45">
        <f ca="1">IF(Table1[[#This Row],[Debts of the Person]]&gt;$AU$2,1,0)</f>
        <v>1</v>
      </c>
      <c r="AU58" s="46"/>
      <c r="AV58" s="50"/>
      <c r="AW58" s="2">
        <f ca="1">Table1[[#This Row],[Mortgage Left]]/Table1[[#This Row],[Valued House]]</f>
        <v>0.19181894703554994</v>
      </c>
      <c r="AX58" s="46">
        <f t="shared" ca="1" si="26"/>
        <v>1</v>
      </c>
      <c r="AY58" s="46"/>
      <c r="AZ58" s="46"/>
      <c r="BA58" s="47">
        <f ca="1">IF(Table1[[#This Row],[Region]]="East",Table1[[#This Row],[Income]],0)</f>
        <v>0</v>
      </c>
      <c r="BB58" s="48">
        <f ca="1">IF(Table1[[#This Row],[Region]]="South",Table1[[#This Row],[Income]],0)</f>
        <v>0</v>
      </c>
      <c r="BC58" s="48">
        <f ca="1">IF(Table1[[#This Row],[Region]]="West",Table1[[#This Row],[Income]],0)</f>
        <v>69330</v>
      </c>
      <c r="BD58" s="64">
        <f ca="1">IF(Table1[[#This Row],[Region]]="North",Table1[[#This Row],[Income]],0)</f>
        <v>0</v>
      </c>
      <c r="BE58" s="47">
        <f ca="1">IF(Table1[[#This Row],[Occupation]]="Teaching",Table1[[#This Row],[Income]],0)</f>
        <v>0</v>
      </c>
      <c r="BF58" s="48">
        <f ca="1">IF(Table1[[#This Row],[Occupation]]="General Work",Table1[[#This Row],[Income]],0)</f>
        <v>0</v>
      </c>
      <c r="BG58" s="48">
        <f ca="1">IF(Table1[[#This Row],[Occupation]]="Construction",Table1[[#This Row],[Income]],0)</f>
        <v>69330</v>
      </c>
      <c r="BH58" s="48">
        <f ca="1">IF(Table1[[#This Row],[Occupation]]="IT",Table1[[#This Row],[Income]],0)</f>
        <v>0</v>
      </c>
      <c r="BI58" s="48">
        <f ca="1">IF(Table1[[#This Row],[Occupation]]="Health",Table1[[#This Row],[Income]],0)</f>
        <v>0</v>
      </c>
      <c r="BJ58" s="64">
        <f ca="1">IF(Table1[[#This Row],[Occupation]]="Agriculture",Table1[[#This Row],[Income]],0)</f>
        <v>0</v>
      </c>
      <c r="BK58" s="45">
        <f ca="1">IF(Table1[[#This Row],[Debts of the Person]]&gt;Table1[[#This Row],[Income]],1,0)</f>
        <v>1</v>
      </c>
      <c r="BL58" s="46"/>
      <c r="BM58" s="45">
        <f ca="1">IF(Table1[[#This Row],[Net worth of Person ('#)]]&gt;$BN$2,Table1[[#This Row],[Age]],0)</f>
        <v>35</v>
      </c>
      <c r="BN58" s="50"/>
      <c r="BO58" s="46"/>
      <c r="BP58" s="46"/>
      <c r="BQ58" s="46"/>
    </row>
    <row r="59" spans="1:69" x14ac:dyDescent="0.3">
      <c r="A59" s="12">
        <v>57</v>
      </c>
      <c r="B59" s="13">
        <f t="shared" ca="1" si="1"/>
        <v>1</v>
      </c>
      <c r="C59" s="13" t="str">
        <f t="shared" ca="1" si="2"/>
        <v>Male</v>
      </c>
      <c r="D59" s="13">
        <f t="shared" ca="1" si="3"/>
        <v>33</v>
      </c>
      <c r="E59" s="13">
        <f t="shared" ca="1" si="4"/>
        <v>2</v>
      </c>
      <c r="F59" s="13" t="str">
        <f t="shared" ca="1" si="5"/>
        <v>Construction</v>
      </c>
      <c r="G59" s="13">
        <f t="shared" ca="1" si="6"/>
        <v>1</v>
      </c>
      <c r="H59" s="13" t="str">
        <f t="shared" ca="1" si="7"/>
        <v>No Formal</v>
      </c>
      <c r="I59" s="13">
        <f t="shared" ca="1" si="8"/>
        <v>4</v>
      </c>
      <c r="J59" s="13">
        <f t="shared" ca="1" si="9"/>
        <v>1</v>
      </c>
      <c r="K59" s="14">
        <f t="shared" ca="1" si="10"/>
        <v>65361</v>
      </c>
      <c r="L59" s="13">
        <f t="shared" ca="1" si="11"/>
        <v>32</v>
      </c>
      <c r="M59" s="13" t="str">
        <f t="shared" ca="1" si="12"/>
        <v>Taraba</v>
      </c>
      <c r="N59" s="13" t="str">
        <f t="shared" ca="1" si="27"/>
        <v>North</v>
      </c>
      <c r="O59" s="14">
        <f t="shared" ca="1" si="28"/>
        <v>196083</v>
      </c>
      <c r="P59" s="14">
        <f t="shared" ca="1" si="15"/>
        <v>131719.36228727226</v>
      </c>
      <c r="Q59" s="14">
        <f t="shared" ca="1" si="29"/>
        <v>12620.932107165003</v>
      </c>
      <c r="R59" s="14">
        <f t="shared" ca="1" si="17"/>
        <v>5268</v>
      </c>
      <c r="S59" s="14">
        <f t="shared" ca="1" si="30"/>
        <v>62167.421460233192</v>
      </c>
      <c r="T59" s="14">
        <f t="shared" ca="1" si="31"/>
        <v>19908.929125219249</v>
      </c>
      <c r="U59" s="14">
        <f t="shared" ca="1" si="32"/>
        <v>228612.86123238422</v>
      </c>
      <c r="V59" s="14">
        <f t="shared" ca="1" si="33"/>
        <v>199154.78374750545</v>
      </c>
      <c r="W59" s="15">
        <f t="shared" ca="1" si="34"/>
        <v>29458.07748487877</v>
      </c>
      <c r="Z59" s="45">
        <f t="shared" ca="1" si="23"/>
        <v>1</v>
      </c>
      <c r="AA59" s="46">
        <f t="shared" ca="1" si="24"/>
        <v>1</v>
      </c>
      <c r="AB59" s="49"/>
      <c r="AC59" s="50"/>
      <c r="AE59" s="45">
        <f ca="1">IF(Table1[[#This Row],[Occupation]]="Teaching", 1, 0)</f>
        <v>0</v>
      </c>
      <c r="AF59" s="46">
        <f ca="1">IF(Table1[[#This Row],[Occupation]]="General Work", 1, 0)</f>
        <v>0</v>
      </c>
      <c r="AG59" s="46">
        <f ca="1">IF(Table1[[#This Row],[Occupation]]="Construction", 1, 0)</f>
        <v>1</v>
      </c>
      <c r="AH59" s="46">
        <f ca="1">IF(Table1[[#This Row],[Occupation]]="IT", 1, 0)</f>
        <v>0</v>
      </c>
      <c r="AI59" s="46">
        <f ca="1">IF(Table1[[#This Row],[Occupation]]="Health", 1, 0)</f>
        <v>0</v>
      </c>
      <c r="AJ59" s="46">
        <f ca="1">IF(Table1[[#This Row],[Occupation]]="Agriculture", 1, 0)</f>
        <v>0</v>
      </c>
      <c r="AK59" s="49"/>
      <c r="AL59" s="46"/>
      <c r="AM59" s="46"/>
      <c r="AN59" s="46"/>
      <c r="AO59" s="46"/>
      <c r="AP59" s="50"/>
      <c r="AQ59" s="48"/>
      <c r="AR59" s="47">
        <f t="shared" ca="1" si="25"/>
        <v>131719.36228727226</v>
      </c>
      <c r="AS59" s="48"/>
      <c r="AT59" s="45">
        <f ca="1">IF(Table1[[#This Row],[Debts of the Person]]&gt;$AU$2,1,0)</f>
        <v>1</v>
      </c>
      <c r="AU59" s="46"/>
      <c r="AV59" s="50"/>
      <c r="AW59" s="2">
        <f ca="1">Table1[[#This Row],[Mortgage Left]]/Table1[[#This Row],[Valued House]]</f>
        <v>0.67175309581795595</v>
      </c>
      <c r="AX59" s="46">
        <f t="shared" ca="1" si="26"/>
        <v>0</v>
      </c>
      <c r="AY59" s="46"/>
      <c r="AZ59" s="46"/>
      <c r="BA59" s="47">
        <f ca="1">IF(Table1[[#This Row],[Region]]="East",Table1[[#This Row],[Income]],0)</f>
        <v>0</v>
      </c>
      <c r="BB59" s="48">
        <f ca="1">IF(Table1[[#This Row],[Region]]="South",Table1[[#This Row],[Income]],0)</f>
        <v>0</v>
      </c>
      <c r="BC59" s="48">
        <f ca="1">IF(Table1[[#This Row],[Region]]="West",Table1[[#This Row],[Income]],0)</f>
        <v>0</v>
      </c>
      <c r="BD59" s="64">
        <f ca="1">IF(Table1[[#This Row],[Region]]="North",Table1[[#This Row],[Income]],0)</f>
        <v>65361</v>
      </c>
      <c r="BE59" s="47">
        <f ca="1">IF(Table1[[#This Row],[Occupation]]="Teaching",Table1[[#This Row],[Income]],0)</f>
        <v>0</v>
      </c>
      <c r="BF59" s="48">
        <f ca="1">IF(Table1[[#This Row],[Occupation]]="General Work",Table1[[#This Row],[Income]],0)</f>
        <v>0</v>
      </c>
      <c r="BG59" s="48">
        <f ca="1">IF(Table1[[#This Row],[Occupation]]="Construction",Table1[[#This Row],[Income]],0)</f>
        <v>65361</v>
      </c>
      <c r="BH59" s="48">
        <f ca="1">IF(Table1[[#This Row],[Occupation]]="IT",Table1[[#This Row],[Income]],0)</f>
        <v>0</v>
      </c>
      <c r="BI59" s="48">
        <f ca="1">IF(Table1[[#This Row],[Occupation]]="Health",Table1[[#This Row],[Income]],0)</f>
        <v>0</v>
      </c>
      <c r="BJ59" s="64">
        <f ca="1">IF(Table1[[#This Row],[Occupation]]="Agriculture",Table1[[#This Row],[Income]],0)</f>
        <v>0</v>
      </c>
      <c r="BK59" s="45">
        <f ca="1">IF(Table1[[#This Row],[Debts of the Person]]&gt;Table1[[#This Row],[Income]],1,0)</f>
        <v>1</v>
      </c>
      <c r="BL59" s="46"/>
      <c r="BM59" s="45">
        <f ca="1">IF(Table1[[#This Row],[Net worth of Person ('#)]]&gt;$BN$2,Table1[[#This Row],[Age]],0)</f>
        <v>0</v>
      </c>
      <c r="BN59" s="50"/>
      <c r="BO59" s="46"/>
      <c r="BP59" s="46"/>
      <c r="BQ59" s="46"/>
    </row>
    <row r="60" spans="1:69" x14ac:dyDescent="0.3">
      <c r="A60" s="12">
        <v>58</v>
      </c>
      <c r="B60" s="13">
        <f t="shared" ca="1" si="1"/>
        <v>2</v>
      </c>
      <c r="C60" s="13" t="str">
        <f t="shared" ca="1" si="2"/>
        <v>Female</v>
      </c>
      <c r="D60" s="13">
        <f t="shared" ca="1" si="3"/>
        <v>45</v>
      </c>
      <c r="E60" s="13">
        <f t="shared" ca="1" si="4"/>
        <v>4</v>
      </c>
      <c r="F60" s="13" t="str">
        <f t="shared" ca="1" si="5"/>
        <v>IT</v>
      </c>
      <c r="G60" s="13">
        <f t="shared" ca="1" si="6"/>
        <v>4</v>
      </c>
      <c r="H60" s="13" t="str">
        <f t="shared" ca="1" si="7"/>
        <v>Tertiary</v>
      </c>
      <c r="I60" s="13">
        <f t="shared" ca="1" si="8"/>
        <v>3</v>
      </c>
      <c r="J60" s="13">
        <f t="shared" ca="1" si="9"/>
        <v>3</v>
      </c>
      <c r="K60" s="14">
        <f t="shared" ca="1" si="10"/>
        <v>69890</v>
      </c>
      <c r="L60" s="13">
        <f t="shared" ca="1" si="11"/>
        <v>17</v>
      </c>
      <c r="M60" s="13" t="str">
        <f t="shared" ca="1" si="12"/>
        <v>Kano</v>
      </c>
      <c r="N60" s="13" t="str">
        <f t="shared" ca="1" si="27"/>
        <v>North</v>
      </c>
      <c r="O60" s="14">
        <f t="shared" ca="1" si="28"/>
        <v>419340</v>
      </c>
      <c r="P60" s="14">
        <f t="shared" ca="1" si="15"/>
        <v>224195.61628499677</v>
      </c>
      <c r="Q60" s="14">
        <f t="shared" ca="1" si="29"/>
        <v>143663.10519527001</v>
      </c>
      <c r="R60" s="14">
        <f t="shared" ca="1" si="17"/>
        <v>88193</v>
      </c>
      <c r="S60" s="14">
        <f t="shared" ca="1" si="30"/>
        <v>49653.599449267167</v>
      </c>
      <c r="T60" s="14">
        <f t="shared" ca="1" si="31"/>
        <v>50396.667563795243</v>
      </c>
      <c r="U60" s="14">
        <f t="shared" ca="1" si="32"/>
        <v>613399.77275906526</v>
      </c>
      <c r="V60" s="14">
        <f t="shared" ca="1" si="33"/>
        <v>362042.21573426388</v>
      </c>
      <c r="W60" s="15">
        <f t="shared" ca="1" si="34"/>
        <v>251357.55702480138</v>
      </c>
      <c r="Z60" s="45">
        <f t="shared" ca="1" si="23"/>
        <v>0</v>
      </c>
      <c r="AA60" s="46">
        <f t="shared" ca="1" si="24"/>
        <v>0</v>
      </c>
      <c r="AB60" s="49"/>
      <c r="AC60" s="50"/>
      <c r="AE60" s="45">
        <f ca="1">IF(Table1[[#This Row],[Occupation]]="Teaching", 1, 0)</f>
        <v>0</v>
      </c>
      <c r="AF60" s="46">
        <f ca="1">IF(Table1[[#This Row],[Occupation]]="General Work", 1, 0)</f>
        <v>0</v>
      </c>
      <c r="AG60" s="46">
        <f ca="1">IF(Table1[[#This Row],[Occupation]]="Construction", 1, 0)</f>
        <v>0</v>
      </c>
      <c r="AH60" s="46">
        <f ca="1">IF(Table1[[#This Row],[Occupation]]="IT", 1, 0)</f>
        <v>1</v>
      </c>
      <c r="AI60" s="46">
        <f ca="1">IF(Table1[[#This Row],[Occupation]]="Health", 1, 0)</f>
        <v>0</v>
      </c>
      <c r="AJ60" s="46">
        <f ca="1">IF(Table1[[#This Row],[Occupation]]="Agriculture", 1, 0)</f>
        <v>0</v>
      </c>
      <c r="AK60" s="49"/>
      <c r="AL60" s="46"/>
      <c r="AM60" s="46"/>
      <c r="AN60" s="46"/>
      <c r="AO60" s="46"/>
      <c r="AP60" s="50"/>
      <c r="AQ60" s="48"/>
      <c r="AR60" s="47">
        <f t="shared" ca="1" si="25"/>
        <v>74731.872094998922</v>
      </c>
      <c r="AS60" s="48"/>
      <c r="AT60" s="45">
        <f ca="1">IF(Table1[[#This Row],[Debts of the Person]]&gt;$AU$2,1,0)</f>
        <v>1</v>
      </c>
      <c r="AU60" s="46"/>
      <c r="AV60" s="50"/>
      <c r="AW60" s="2">
        <f ca="1">Table1[[#This Row],[Mortgage Left]]/Table1[[#This Row],[Valued House]]</f>
        <v>0.53463923376018685</v>
      </c>
      <c r="AX60" s="46">
        <f t="shared" ca="1" si="26"/>
        <v>0</v>
      </c>
      <c r="AY60" s="46"/>
      <c r="AZ60" s="46"/>
      <c r="BA60" s="47">
        <f ca="1">IF(Table1[[#This Row],[Region]]="East",Table1[[#This Row],[Income]],0)</f>
        <v>0</v>
      </c>
      <c r="BB60" s="48">
        <f ca="1">IF(Table1[[#This Row],[Region]]="South",Table1[[#This Row],[Income]],0)</f>
        <v>0</v>
      </c>
      <c r="BC60" s="48">
        <f ca="1">IF(Table1[[#This Row],[Region]]="West",Table1[[#This Row],[Income]],0)</f>
        <v>0</v>
      </c>
      <c r="BD60" s="64">
        <f ca="1">IF(Table1[[#This Row],[Region]]="North",Table1[[#This Row],[Income]],0)</f>
        <v>69890</v>
      </c>
      <c r="BE60" s="47">
        <f ca="1">IF(Table1[[#This Row],[Occupation]]="Teaching",Table1[[#This Row],[Income]],0)</f>
        <v>0</v>
      </c>
      <c r="BF60" s="48">
        <f ca="1">IF(Table1[[#This Row],[Occupation]]="General Work",Table1[[#This Row],[Income]],0)</f>
        <v>0</v>
      </c>
      <c r="BG60" s="48">
        <f ca="1">IF(Table1[[#This Row],[Occupation]]="Construction",Table1[[#This Row],[Income]],0)</f>
        <v>0</v>
      </c>
      <c r="BH60" s="48">
        <f ca="1">IF(Table1[[#This Row],[Occupation]]="IT",Table1[[#This Row],[Income]],0)</f>
        <v>69890</v>
      </c>
      <c r="BI60" s="48">
        <f ca="1">IF(Table1[[#This Row],[Occupation]]="Health",Table1[[#This Row],[Income]],0)</f>
        <v>0</v>
      </c>
      <c r="BJ60" s="64">
        <f ca="1">IF(Table1[[#This Row],[Occupation]]="Agriculture",Table1[[#This Row],[Income]],0)</f>
        <v>0</v>
      </c>
      <c r="BK60" s="45">
        <f ca="1">IF(Table1[[#This Row],[Debts of the Person]]&gt;Table1[[#This Row],[Income]],1,0)</f>
        <v>1</v>
      </c>
      <c r="BL60" s="46"/>
      <c r="BM60" s="45">
        <f ca="1">IF(Table1[[#This Row],[Net worth of Person ('#)]]&gt;$BN$2,Table1[[#This Row],[Age]],0)</f>
        <v>45</v>
      </c>
      <c r="BN60" s="50"/>
      <c r="BO60" s="46"/>
      <c r="BP60" s="46"/>
      <c r="BQ60" s="46"/>
    </row>
    <row r="61" spans="1:69" x14ac:dyDescent="0.3">
      <c r="A61" s="12">
        <v>59</v>
      </c>
      <c r="B61" s="13">
        <f t="shared" ca="1" si="1"/>
        <v>2</v>
      </c>
      <c r="C61" s="13" t="str">
        <f t="shared" ca="1" si="2"/>
        <v>Female</v>
      </c>
      <c r="D61" s="13">
        <f t="shared" ca="1" si="3"/>
        <v>42</v>
      </c>
      <c r="E61" s="13">
        <f t="shared" ca="1" si="4"/>
        <v>6</v>
      </c>
      <c r="F61" s="13" t="str">
        <f t="shared" ca="1" si="5"/>
        <v>Agriculture</v>
      </c>
      <c r="G61" s="13">
        <f t="shared" ca="1" si="6"/>
        <v>1</v>
      </c>
      <c r="H61" s="13" t="str">
        <f t="shared" ca="1" si="7"/>
        <v>No Formal</v>
      </c>
      <c r="I61" s="13">
        <f t="shared" ca="1" si="8"/>
        <v>1</v>
      </c>
      <c r="J61" s="13">
        <f t="shared" ca="1" si="9"/>
        <v>3</v>
      </c>
      <c r="K61" s="14">
        <f t="shared" ca="1" si="10"/>
        <v>92981</v>
      </c>
      <c r="L61" s="13">
        <f t="shared" ca="1" si="11"/>
        <v>25</v>
      </c>
      <c r="M61" s="13" t="str">
        <f t="shared" ca="1" si="12"/>
        <v>Ogun</v>
      </c>
      <c r="N61" s="13" t="str">
        <f t="shared" ca="1" si="27"/>
        <v>West</v>
      </c>
      <c r="O61" s="14">
        <f t="shared" ca="1" si="28"/>
        <v>557886</v>
      </c>
      <c r="P61" s="14">
        <f t="shared" ca="1" si="15"/>
        <v>282761.84946303273</v>
      </c>
      <c r="Q61" s="14">
        <f t="shared" ca="1" si="29"/>
        <v>33411.171953440891</v>
      </c>
      <c r="R61" s="14">
        <f t="shared" ca="1" si="17"/>
        <v>9538</v>
      </c>
      <c r="S61" s="14">
        <f t="shared" ca="1" si="30"/>
        <v>120727.64528047634</v>
      </c>
      <c r="T61" s="14">
        <f t="shared" ca="1" si="31"/>
        <v>3968.9145757954548</v>
      </c>
      <c r="U61" s="14">
        <f t="shared" ca="1" si="32"/>
        <v>595266.08652923629</v>
      </c>
      <c r="V61" s="14">
        <f t="shared" ca="1" si="33"/>
        <v>413027.4947435091</v>
      </c>
      <c r="W61" s="15">
        <f t="shared" ca="1" si="34"/>
        <v>182238.59178572719</v>
      </c>
      <c r="Z61" s="45">
        <f t="shared" ca="1" si="23"/>
        <v>0</v>
      </c>
      <c r="AA61" s="46">
        <f t="shared" ca="1" si="24"/>
        <v>1</v>
      </c>
      <c r="AB61" s="49"/>
      <c r="AC61" s="50"/>
      <c r="AE61" s="45">
        <f ca="1">IF(Table1[[#This Row],[Occupation]]="Teaching", 1, 0)</f>
        <v>0</v>
      </c>
      <c r="AF61" s="46">
        <f ca="1">IF(Table1[[#This Row],[Occupation]]="General Work", 1, 0)</f>
        <v>0</v>
      </c>
      <c r="AG61" s="46">
        <f ca="1">IF(Table1[[#This Row],[Occupation]]="Construction", 1, 0)</f>
        <v>0</v>
      </c>
      <c r="AH61" s="46">
        <f ca="1">IF(Table1[[#This Row],[Occupation]]="IT", 1, 0)</f>
        <v>0</v>
      </c>
      <c r="AI61" s="46">
        <f ca="1">IF(Table1[[#This Row],[Occupation]]="Health", 1, 0)</f>
        <v>0</v>
      </c>
      <c r="AJ61" s="46">
        <f ca="1">IF(Table1[[#This Row],[Occupation]]="Agriculture", 1, 0)</f>
        <v>1</v>
      </c>
      <c r="AK61" s="49"/>
      <c r="AL61" s="46"/>
      <c r="AM61" s="46"/>
      <c r="AN61" s="46"/>
      <c r="AO61" s="46"/>
      <c r="AP61" s="50"/>
      <c r="AQ61" s="48"/>
      <c r="AR61" s="47">
        <f t="shared" ca="1" si="25"/>
        <v>94253.949821010916</v>
      </c>
      <c r="AS61" s="48"/>
      <c r="AT61" s="45">
        <f ca="1">IF(Table1[[#This Row],[Debts of the Person]]&gt;$AU$2,1,0)</f>
        <v>1</v>
      </c>
      <c r="AU61" s="46"/>
      <c r="AV61" s="50"/>
      <c r="AW61" s="2">
        <f ca="1">Table1[[#This Row],[Mortgage Left]]/Table1[[#This Row],[Valued House]]</f>
        <v>0.50684521472672328</v>
      </c>
      <c r="AX61" s="46">
        <f t="shared" ca="1" si="26"/>
        <v>0</v>
      </c>
      <c r="AY61" s="46"/>
      <c r="AZ61" s="46"/>
      <c r="BA61" s="47">
        <f ca="1">IF(Table1[[#This Row],[Region]]="East",Table1[[#This Row],[Income]],0)</f>
        <v>0</v>
      </c>
      <c r="BB61" s="48">
        <f ca="1">IF(Table1[[#This Row],[Region]]="South",Table1[[#This Row],[Income]],0)</f>
        <v>0</v>
      </c>
      <c r="BC61" s="48">
        <f ca="1">IF(Table1[[#This Row],[Region]]="West",Table1[[#This Row],[Income]],0)</f>
        <v>92981</v>
      </c>
      <c r="BD61" s="64">
        <f ca="1">IF(Table1[[#This Row],[Region]]="North",Table1[[#This Row],[Income]],0)</f>
        <v>0</v>
      </c>
      <c r="BE61" s="47">
        <f ca="1">IF(Table1[[#This Row],[Occupation]]="Teaching",Table1[[#This Row],[Income]],0)</f>
        <v>0</v>
      </c>
      <c r="BF61" s="48">
        <f ca="1">IF(Table1[[#This Row],[Occupation]]="General Work",Table1[[#This Row],[Income]],0)</f>
        <v>0</v>
      </c>
      <c r="BG61" s="48">
        <f ca="1">IF(Table1[[#This Row],[Occupation]]="Construction",Table1[[#This Row],[Income]],0)</f>
        <v>0</v>
      </c>
      <c r="BH61" s="48">
        <f ca="1">IF(Table1[[#This Row],[Occupation]]="IT",Table1[[#This Row],[Income]],0)</f>
        <v>0</v>
      </c>
      <c r="BI61" s="48">
        <f ca="1">IF(Table1[[#This Row],[Occupation]]="Health",Table1[[#This Row],[Income]],0)</f>
        <v>0</v>
      </c>
      <c r="BJ61" s="64">
        <f ca="1">IF(Table1[[#This Row],[Occupation]]="Agriculture",Table1[[#This Row],[Income]],0)</f>
        <v>92981</v>
      </c>
      <c r="BK61" s="45">
        <f ca="1">IF(Table1[[#This Row],[Debts of the Person]]&gt;Table1[[#This Row],[Income]],1,0)</f>
        <v>1</v>
      </c>
      <c r="BL61" s="46"/>
      <c r="BM61" s="45">
        <f ca="1">IF(Table1[[#This Row],[Net worth of Person ('#)]]&gt;$BN$2,Table1[[#This Row],[Age]],0)</f>
        <v>42</v>
      </c>
      <c r="BN61" s="50"/>
      <c r="BO61" s="46"/>
      <c r="BP61" s="46"/>
      <c r="BQ61" s="46"/>
    </row>
    <row r="62" spans="1:69" x14ac:dyDescent="0.3">
      <c r="A62" s="12">
        <v>60</v>
      </c>
      <c r="B62" s="13">
        <f t="shared" ca="1" si="1"/>
        <v>1</v>
      </c>
      <c r="C62" s="13" t="str">
        <f t="shared" ca="1" si="2"/>
        <v>Male</v>
      </c>
      <c r="D62" s="13">
        <f t="shared" ca="1" si="3"/>
        <v>45</v>
      </c>
      <c r="E62" s="13">
        <f t="shared" ca="1" si="4"/>
        <v>3</v>
      </c>
      <c r="F62" s="13" t="str">
        <f t="shared" ca="1" si="5"/>
        <v>Teaching</v>
      </c>
      <c r="G62" s="13">
        <f t="shared" ca="1" si="6"/>
        <v>3</v>
      </c>
      <c r="H62" s="13" t="str">
        <f t="shared" ca="1" si="7"/>
        <v>Secondary</v>
      </c>
      <c r="I62" s="13">
        <f t="shared" ca="1" si="8"/>
        <v>4</v>
      </c>
      <c r="J62" s="13">
        <f t="shared" ca="1" si="9"/>
        <v>3</v>
      </c>
      <c r="K62" s="14">
        <f t="shared" ca="1" si="10"/>
        <v>69092</v>
      </c>
      <c r="L62" s="13">
        <f t="shared" ca="1" si="11"/>
        <v>7</v>
      </c>
      <c r="M62" s="13" t="str">
        <f t="shared" ca="1" si="12"/>
        <v>Benue</v>
      </c>
      <c r="N62" s="13" t="str">
        <f t="shared" ca="1" si="27"/>
        <v>North</v>
      </c>
      <c r="O62" s="14">
        <f t="shared" ca="1" si="28"/>
        <v>276368</v>
      </c>
      <c r="P62" s="14">
        <f t="shared" ca="1" si="15"/>
        <v>5605.7869793594564</v>
      </c>
      <c r="Q62" s="14">
        <f t="shared" ca="1" si="29"/>
        <v>153211.53278143637</v>
      </c>
      <c r="R62" s="14">
        <f t="shared" ca="1" si="17"/>
        <v>6391</v>
      </c>
      <c r="S62" s="14">
        <f t="shared" ca="1" si="30"/>
        <v>124781.95808183326</v>
      </c>
      <c r="T62" s="14">
        <f t="shared" ca="1" si="31"/>
        <v>49974.682553716892</v>
      </c>
      <c r="U62" s="14">
        <f t="shared" ca="1" si="32"/>
        <v>479554.21533515322</v>
      </c>
      <c r="V62" s="14">
        <f t="shared" ca="1" si="33"/>
        <v>136778.74506119272</v>
      </c>
      <c r="W62" s="15">
        <f t="shared" ca="1" si="34"/>
        <v>342775.4702739605</v>
      </c>
      <c r="Z62" s="45">
        <f t="shared" ca="1" si="23"/>
        <v>1</v>
      </c>
      <c r="AA62" s="46">
        <f t="shared" ca="1" si="24"/>
        <v>1</v>
      </c>
      <c r="AB62" s="49"/>
      <c r="AC62" s="50"/>
      <c r="AE62" s="45">
        <f ca="1">IF(Table1[[#This Row],[Occupation]]="Teaching", 1, 0)</f>
        <v>1</v>
      </c>
      <c r="AF62" s="46">
        <f ca="1">IF(Table1[[#This Row],[Occupation]]="General Work", 1, 0)</f>
        <v>0</v>
      </c>
      <c r="AG62" s="46">
        <f ca="1">IF(Table1[[#This Row],[Occupation]]="Construction", 1, 0)</f>
        <v>0</v>
      </c>
      <c r="AH62" s="46">
        <f ca="1">IF(Table1[[#This Row],[Occupation]]="IT", 1, 0)</f>
        <v>0</v>
      </c>
      <c r="AI62" s="46">
        <f ca="1">IF(Table1[[#This Row],[Occupation]]="Health", 1, 0)</f>
        <v>0</v>
      </c>
      <c r="AJ62" s="46">
        <f ca="1">IF(Table1[[#This Row],[Occupation]]="Agriculture", 1, 0)</f>
        <v>0</v>
      </c>
      <c r="AK62" s="49"/>
      <c r="AL62" s="46"/>
      <c r="AM62" s="46"/>
      <c r="AN62" s="46"/>
      <c r="AO62" s="46"/>
      <c r="AP62" s="50"/>
      <c r="AQ62" s="48"/>
      <c r="AR62" s="47">
        <f t="shared" ca="1" si="25"/>
        <v>1868.5956597864854</v>
      </c>
      <c r="AS62" s="48"/>
      <c r="AT62" s="45">
        <f ca="1">IF(Table1[[#This Row],[Debts of the Person]]&gt;$AU$2,1,0)</f>
        <v>1</v>
      </c>
      <c r="AU62" s="46"/>
      <c r="AV62" s="50"/>
      <c r="AW62" s="2">
        <f ca="1">Table1[[#This Row],[Mortgage Left]]/Table1[[#This Row],[Valued House]]</f>
        <v>2.0283777352513521E-2</v>
      </c>
      <c r="AX62" s="46">
        <f t="shared" ca="1" si="26"/>
        <v>1</v>
      </c>
      <c r="AY62" s="46"/>
      <c r="AZ62" s="46"/>
      <c r="BA62" s="47">
        <f ca="1">IF(Table1[[#This Row],[Region]]="East",Table1[[#This Row],[Income]],0)</f>
        <v>0</v>
      </c>
      <c r="BB62" s="48">
        <f ca="1">IF(Table1[[#This Row],[Region]]="South",Table1[[#This Row],[Income]],0)</f>
        <v>0</v>
      </c>
      <c r="BC62" s="48">
        <f ca="1">IF(Table1[[#This Row],[Region]]="West",Table1[[#This Row],[Income]],0)</f>
        <v>0</v>
      </c>
      <c r="BD62" s="64">
        <f ca="1">IF(Table1[[#This Row],[Region]]="North",Table1[[#This Row],[Income]],0)</f>
        <v>69092</v>
      </c>
      <c r="BE62" s="47">
        <f ca="1">IF(Table1[[#This Row],[Occupation]]="Teaching",Table1[[#This Row],[Income]],0)</f>
        <v>69092</v>
      </c>
      <c r="BF62" s="48">
        <f ca="1">IF(Table1[[#This Row],[Occupation]]="General Work",Table1[[#This Row],[Income]],0)</f>
        <v>0</v>
      </c>
      <c r="BG62" s="48">
        <f ca="1">IF(Table1[[#This Row],[Occupation]]="Construction",Table1[[#This Row],[Income]],0)</f>
        <v>0</v>
      </c>
      <c r="BH62" s="48">
        <f ca="1">IF(Table1[[#This Row],[Occupation]]="IT",Table1[[#This Row],[Income]],0)</f>
        <v>0</v>
      </c>
      <c r="BI62" s="48">
        <f ca="1">IF(Table1[[#This Row],[Occupation]]="Health",Table1[[#This Row],[Income]],0)</f>
        <v>0</v>
      </c>
      <c r="BJ62" s="64">
        <f ca="1">IF(Table1[[#This Row],[Occupation]]="Agriculture",Table1[[#This Row],[Income]],0)</f>
        <v>0</v>
      </c>
      <c r="BK62" s="45">
        <f ca="1">IF(Table1[[#This Row],[Debts of the Person]]&gt;Table1[[#This Row],[Income]],1,0)</f>
        <v>1</v>
      </c>
      <c r="BL62" s="46"/>
      <c r="BM62" s="45">
        <f ca="1">IF(Table1[[#This Row],[Net worth of Person ('#)]]&gt;$BN$2,Table1[[#This Row],[Age]],0)</f>
        <v>45</v>
      </c>
      <c r="BN62" s="50"/>
      <c r="BO62" s="46"/>
      <c r="BP62" s="46"/>
      <c r="BQ62" s="46"/>
    </row>
    <row r="63" spans="1:69" x14ac:dyDescent="0.3">
      <c r="A63" s="12">
        <v>61</v>
      </c>
      <c r="B63" s="13">
        <f t="shared" ca="1" si="1"/>
        <v>1</v>
      </c>
      <c r="C63" s="13" t="str">
        <f t="shared" ca="1" si="2"/>
        <v>Male</v>
      </c>
      <c r="D63" s="13">
        <f t="shared" ca="1" si="3"/>
        <v>44</v>
      </c>
      <c r="E63" s="13">
        <f t="shared" ca="1" si="4"/>
        <v>4</v>
      </c>
      <c r="F63" s="13" t="str">
        <f t="shared" ca="1" si="5"/>
        <v>IT</v>
      </c>
      <c r="G63" s="13">
        <f t="shared" ca="1" si="6"/>
        <v>3</v>
      </c>
      <c r="H63" s="13" t="str">
        <f t="shared" ca="1" si="7"/>
        <v>Secondary</v>
      </c>
      <c r="I63" s="13">
        <f t="shared" ca="1" si="8"/>
        <v>1</v>
      </c>
      <c r="J63" s="13">
        <f t="shared" ca="1" si="9"/>
        <v>3</v>
      </c>
      <c r="K63" s="14">
        <f t="shared" ca="1" si="10"/>
        <v>42189</v>
      </c>
      <c r="L63" s="13">
        <f t="shared" ca="1" si="11"/>
        <v>31</v>
      </c>
      <c r="M63" s="13" t="str">
        <f t="shared" ca="1" si="12"/>
        <v>Sokoto</v>
      </c>
      <c r="N63" s="13" t="str">
        <f t="shared" ca="1" si="27"/>
        <v>North</v>
      </c>
      <c r="O63" s="14">
        <f t="shared" ca="1" si="28"/>
        <v>168756</v>
      </c>
      <c r="P63" s="14">
        <f t="shared" ca="1" si="15"/>
        <v>138728.26702898071</v>
      </c>
      <c r="Q63" s="14">
        <f t="shared" ca="1" si="29"/>
        <v>49210.399559393249</v>
      </c>
      <c r="R63" s="14">
        <f t="shared" ca="1" si="17"/>
        <v>1555</v>
      </c>
      <c r="S63" s="14">
        <f t="shared" ca="1" si="30"/>
        <v>65765.134304643798</v>
      </c>
      <c r="T63" s="14">
        <f t="shared" ca="1" si="31"/>
        <v>28516.735578567201</v>
      </c>
      <c r="U63" s="14">
        <f t="shared" ca="1" si="32"/>
        <v>246483.13513796043</v>
      </c>
      <c r="V63" s="14">
        <f t="shared" ca="1" si="33"/>
        <v>206048.4013336245</v>
      </c>
      <c r="W63" s="15">
        <f t="shared" ca="1" si="34"/>
        <v>40434.733804335934</v>
      </c>
      <c r="Z63" s="45">
        <f t="shared" ca="1" si="23"/>
        <v>1</v>
      </c>
      <c r="AA63" s="46">
        <f t="shared" ca="1" si="24"/>
        <v>0</v>
      </c>
      <c r="AB63" s="49"/>
      <c r="AC63" s="50"/>
      <c r="AE63" s="45">
        <f ca="1">IF(Table1[[#This Row],[Occupation]]="Teaching", 1, 0)</f>
        <v>0</v>
      </c>
      <c r="AF63" s="46">
        <f ca="1">IF(Table1[[#This Row],[Occupation]]="General Work", 1, 0)</f>
        <v>0</v>
      </c>
      <c r="AG63" s="46">
        <f ca="1">IF(Table1[[#This Row],[Occupation]]="Construction", 1, 0)</f>
        <v>0</v>
      </c>
      <c r="AH63" s="46">
        <f ca="1">IF(Table1[[#This Row],[Occupation]]="IT", 1, 0)</f>
        <v>1</v>
      </c>
      <c r="AI63" s="46">
        <f ca="1">IF(Table1[[#This Row],[Occupation]]="Health", 1, 0)</f>
        <v>0</v>
      </c>
      <c r="AJ63" s="46">
        <f ca="1">IF(Table1[[#This Row],[Occupation]]="Agriculture", 1, 0)</f>
        <v>0</v>
      </c>
      <c r="AK63" s="49"/>
      <c r="AL63" s="46"/>
      <c r="AM63" s="46"/>
      <c r="AN63" s="46"/>
      <c r="AO63" s="46"/>
      <c r="AP63" s="50"/>
      <c r="AQ63" s="48"/>
      <c r="AR63" s="47">
        <f t="shared" ca="1" si="25"/>
        <v>46242.755676326902</v>
      </c>
      <c r="AS63" s="48"/>
      <c r="AT63" s="45">
        <f ca="1">IF(Table1[[#This Row],[Debts of the Person]]&gt;$AU$2,1,0)</f>
        <v>1</v>
      </c>
      <c r="AU63" s="46"/>
      <c r="AV63" s="50"/>
      <c r="AW63" s="2">
        <f ca="1">Table1[[#This Row],[Mortgage Left]]/Table1[[#This Row],[Valued House]]</f>
        <v>0.82206420529628998</v>
      </c>
      <c r="AX63" s="46">
        <f t="shared" ca="1" si="26"/>
        <v>0</v>
      </c>
      <c r="AY63" s="46"/>
      <c r="AZ63" s="46"/>
      <c r="BA63" s="47">
        <f ca="1">IF(Table1[[#This Row],[Region]]="East",Table1[[#This Row],[Income]],0)</f>
        <v>0</v>
      </c>
      <c r="BB63" s="48">
        <f ca="1">IF(Table1[[#This Row],[Region]]="South",Table1[[#This Row],[Income]],0)</f>
        <v>0</v>
      </c>
      <c r="BC63" s="48">
        <f ca="1">IF(Table1[[#This Row],[Region]]="West",Table1[[#This Row],[Income]],0)</f>
        <v>0</v>
      </c>
      <c r="BD63" s="64">
        <f ca="1">IF(Table1[[#This Row],[Region]]="North",Table1[[#This Row],[Income]],0)</f>
        <v>42189</v>
      </c>
      <c r="BE63" s="47">
        <f ca="1">IF(Table1[[#This Row],[Occupation]]="Teaching",Table1[[#This Row],[Income]],0)</f>
        <v>0</v>
      </c>
      <c r="BF63" s="48">
        <f ca="1">IF(Table1[[#This Row],[Occupation]]="General Work",Table1[[#This Row],[Income]],0)</f>
        <v>0</v>
      </c>
      <c r="BG63" s="48">
        <f ca="1">IF(Table1[[#This Row],[Occupation]]="Construction",Table1[[#This Row],[Income]],0)</f>
        <v>0</v>
      </c>
      <c r="BH63" s="48">
        <f ca="1">IF(Table1[[#This Row],[Occupation]]="IT",Table1[[#This Row],[Income]],0)</f>
        <v>42189</v>
      </c>
      <c r="BI63" s="48">
        <f ca="1">IF(Table1[[#This Row],[Occupation]]="Health",Table1[[#This Row],[Income]],0)</f>
        <v>0</v>
      </c>
      <c r="BJ63" s="64">
        <f ca="1">IF(Table1[[#This Row],[Occupation]]="Agriculture",Table1[[#This Row],[Income]],0)</f>
        <v>0</v>
      </c>
      <c r="BK63" s="45">
        <f ca="1">IF(Table1[[#This Row],[Debts of the Person]]&gt;Table1[[#This Row],[Income]],1,0)</f>
        <v>1</v>
      </c>
      <c r="BL63" s="46"/>
      <c r="BM63" s="45">
        <f ca="1">IF(Table1[[#This Row],[Net worth of Person ('#)]]&gt;$BN$2,Table1[[#This Row],[Age]],0)</f>
        <v>0</v>
      </c>
      <c r="BN63" s="50"/>
      <c r="BO63" s="46"/>
      <c r="BP63" s="46"/>
      <c r="BQ63" s="46"/>
    </row>
    <row r="64" spans="1:69" x14ac:dyDescent="0.3">
      <c r="A64" s="12">
        <v>62</v>
      </c>
      <c r="B64" s="13">
        <f t="shared" ca="1" si="1"/>
        <v>1</v>
      </c>
      <c r="C64" s="13" t="str">
        <f t="shared" ca="1" si="2"/>
        <v>Male</v>
      </c>
      <c r="D64" s="13">
        <f t="shared" ca="1" si="3"/>
        <v>28</v>
      </c>
      <c r="E64" s="13">
        <f t="shared" ca="1" si="4"/>
        <v>4</v>
      </c>
      <c r="F64" s="13" t="str">
        <f t="shared" ca="1" si="5"/>
        <v>IT</v>
      </c>
      <c r="G64" s="13">
        <f t="shared" ca="1" si="6"/>
        <v>5</v>
      </c>
      <c r="H64" s="13" t="str">
        <f t="shared" ca="1" si="7"/>
        <v>Technical</v>
      </c>
      <c r="I64" s="13">
        <f t="shared" ca="1" si="8"/>
        <v>4</v>
      </c>
      <c r="J64" s="13">
        <f t="shared" ca="1" si="9"/>
        <v>1</v>
      </c>
      <c r="K64" s="14">
        <f t="shared" ca="1" si="10"/>
        <v>76936</v>
      </c>
      <c r="L64" s="13">
        <f t="shared" ca="1" si="11"/>
        <v>7</v>
      </c>
      <c r="M64" s="13" t="str">
        <f t="shared" ca="1" si="12"/>
        <v>Benue</v>
      </c>
      <c r="N64" s="13" t="str">
        <f t="shared" ca="1" si="27"/>
        <v>North</v>
      </c>
      <c r="O64" s="14">
        <f t="shared" ca="1" si="28"/>
        <v>461616</v>
      </c>
      <c r="P64" s="14">
        <f t="shared" ca="1" si="15"/>
        <v>298452.29274525214</v>
      </c>
      <c r="Q64" s="14">
        <f t="shared" ca="1" si="29"/>
        <v>37280.871915601594</v>
      </c>
      <c r="R64" s="14">
        <f t="shared" ca="1" si="17"/>
        <v>11101</v>
      </c>
      <c r="S64" s="14">
        <f t="shared" ca="1" si="30"/>
        <v>147493.93787013384</v>
      </c>
      <c r="T64" s="14">
        <f t="shared" ca="1" si="31"/>
        <v>26060.785278269963</v>
      </c>
      <c r="U64" s="14">
        <f t="shared" ca="1" si="32"/>
        <v>524957.65719387156</v>
      </c>
      <c r="V64" s="14">
        <f t="shared" ca="1" si="33"/>
        <v>457047.23061538598</v>
      </c>
      <c r="W64" s="15">
        <f t="shared" ca="1" si="34"/>
        <v>67910.426578485582</v>
      </c>
      <c r="Z64" s="45">
        <f t="shared" ca="1" si="23"/>
        <v>1</v>
      </c>
      <c r="AA64" s="46">
        <f t="shared" ca="1" si="24"/>
        <v>0</v>
      </c>
      <c r="AB64" s="49"/>
      <c r="AC64" s="50"/>
      <c r="AE64" s="45">
        <f ca="1">IF(Table1[[#This Row],[Occupation]]="Teaching", 1, 0)</f>
        <v>0</v>
      </c>
      <c r="AF64" s="46">
        <f ca="1">IF(Table1[[#This Row],[Occupation]]="General Work", 1, 0)</f>
        <v>0</v>
      </c>
      <c r="AG64" s="46">
        <f ca="1">IF(Table1[[#This Row],[Occupation]]="Construction", 1, 0)</f>
        <v>0</v>
      </c>
      <c r="AH64" s="46">
        <f ca="1">IF(Table1[[#This Row],[Occupation]]="IT", 1, 0)</f>
        <v>1</v>
      </c>
      <c r="AI64" s="46">
        <f ca="1">IF(Table1[[#This Row],[Occupation]]="Health", 1, 0)</f>
        <v>0</v>
      </c>
      <c r="AJ64" s="46">
        <f ca="1">IF(Table1[[#This Row],[Occupation]]="Agriculture", 1, 0)</f>
        <v>0</v>
      </c>
      <c r="AK64" s="49"/>
      <c r="AL64" s="46"/>
      <c r="AM64" s="46"/>
      <c r="AN64" s="46"/>
      <c r="AO64" s="46"/>
      <c r="AP64" s="50"/>
      <c r="AQ64" s="48"/>
      <c r="AR64" s="47">
        <f t="shared" ca="1" si="25"/>
        <v>298452.29274525214</v>
      </c>
      <c r="AS64" s="48"/>
      <c r="AT64" s="45">
        <f ca="1">IF(Table1[[#This Row],[Debts of the Person]]&gt;$AU$2,1,0)</f>
        <v>1</v>
      </c>
      <c r="AU64" s="46"/>
      <c r="AV64" s="50"/>
      <c r="AW64" s="2">
        <f ca="1">Table1[[#This Row],[Mortgage Left]]/Table1[[#This Row],[Valued House]]</f>
        <v>0.64653801589470927</v>
      </c>
      <c r="AX64" s="46">
        <f t="shared" ca="1" si="26"/>
        <v>0</v>
      </c>
      <c r="AY64" s="46"/>
      <c r="AZ64" s="46"/>
      <c r="BA64" s="47">
        <f ca="1">IF(Table1[[#This Row],[Region]]="East",Table1[[#This Row],[Income]],0)</f>
        <v>0</v>
      </c>
      <c r="BB64" s="48">
        <f ca="1">IF(Table1[[#This Row],[Region]]="South",Table1[[#This Row],[Income]],0)</f>
        <v>0</v>
      </c>
      <c r="BC64" s="48">
        <f ca="1">IF(Table1[[#This Row],[Region]]="West",Table1[[#This Row],[Income]],0)</f>
        <v>0</v>
      </c>
      <c r="BD64" s="64">
        <f ca="1">IF(Table1[[#This Row],[Region]]="North",Table1[[#This Row],[Income]],0)</f>
        <v>76936</v>
      </c>
      <c r="BE64" s="47">
        <f ca="1">IF(Table1[[#This Row],[Occupation]]="Teaching",Table1[[#This Row],[Income]],0)</f>
        <v>0</v>
      </c>
      <c r="BF64" s="48">
        <f ca="1">IF(Table1[[#This Row],[Occupation]]="General Work",Table1[[#This Row],[Income]],0)</f>
        <v>0</v>
      </c>
      <c r="BG64" s="48">
        <f ca="1">IF(Table1[[#This Row],[Occupation]]="Construction",Table1[[#This Row],[Income]],0)</f>
        <v>0</v>
      </c>
      <c r="BH64" s="48">
        <f ca="1">IF(Table1[[#This Row],[Occupation]]="IT",Table1[[#This Row],[Income]],0)</f>
        <v>76936</v>
      </c>
      <c r="BI64" s="48">
        <f ca="1">IF(Table1[[#This Row],[Occupation]]="Health",Table1[[#This Row],[Income]],0)</f>
        <v>0</v>
      </c>
      <c r="BJ64" s="64">
        <f ca="1">IF(Table1[[#This Row],[Occupation]]="Agriculture",Table1[[#This Row],[Income]],0)</f>
        <v>0</v>
      </c>
      <c r="BK64" s="45">
        <f ca="1">IF(Table1[[#This Row],[Debts of the Person]]&gt;Table1[[#This Row],[Income]],1,0)</f>
        <v>1</v>
      </c>
      <c r="BL64" s="46"/>
      <c r="BM64" s="45">
        <f ca="1">IF(Table1[[#This Row],[Net worth of Person ('#)]]&gt;$BN$2,Table1[[#This Row],[Age]],0)</f>
        <v>0</v>
      </c>
      <c r="BN64" s="50"/>
      <c r="BO64" s="46"/>
      <c r="BP64" s="46"/>
      <c r="BQ64" s="46"/>
    </row>
    <row r="65" spans="1:69" x14ac:dyDescent="0.3">
      <c r="A65" s="12">
        <v>63</v>
      </c>
      <c r="B65" s="13">
        <f t="shared" ca="1" si="1"/>
        <v>1</v>
      </c>
      <c r="C65" s="13" t="str">
        <f t="shared" ca="1" si="2"/>
        <v>Male</v>
      </c>
      <c r="D65" s="13">
        <f t="shared" ca="1" si="3"/>
        <v>40</v>
      </c>
      <c r="E65" s="13">
        <f t="shared" ca="1" si="4"/>
        <v>3</v>
      </c>
      <c r="F65" s="13" t="str">
        <f t="shared" ca="1" si="5"/>
        <v>Teaching</v>
      </c>
      <c r="G65" s="13">
        <f t="shared" ca="1" si="6"/>
        <v>4</v>
      </c>
      <c r="H65" s="13" t="str">
        <f t="shared" ca="1" si="7"/>
        <v>Tertiary</v>
      </c>
      <c r="I65" s="13">
        <f t="shared" ca="1" si="8"/>
        <v>0</v>
      </c>
      <c r="J65" s="13">
        <f t="shared" ca="1" si="9"/>
        <v>3</v>
      </c>
      <c r="K65" s="14">
        <f t="shared" ca="1" si="10"/>
        <v>25231</v>
      </c>
      <c r="L65" s="13">
        <f t="shared" ca="1" si="11"/>
        <v>15</v>
      </c>
      <c r="M65" s="13" t="str">
        <f t="shared" ca="1" si="12"/>
        <v>Jigawa</v>
      </c>
      <c r="N65" s="13" t="str">
        <f t="shared" ca="1" si="27"/>
        <v>North</v>
      </c>
      <c r="O65" s="14">
        <f t="shared" ca="1" si="28"/>
        <v>100924</v>
      </c>
      <c r="P65" s="14">
        <f t="shared" ca="1" si="15"/>
        <v>51253.928516222266</v>
      </c>
      <c r="Q65" s="14">
        <f t="shared" ca="1" si="29"/>
        <v>69751.87864273513</v>
      </c>
      <c r="R65" s="14">
        <f t="shared" ca="1" si="17"/>
        <v>43581</v>
      </c>
      <c r="S65" s="14">
        <f t="shared" ca="1" si="30"/>
        <v>40499.121874610311</v>
      </c>
      <c r="T65" s="14">
        <f t="shared" ca="1" si="31"/>
        <v>9700.5682705829349</v>
      </c>
      <c r="U65" s="14">
        <f t="shared" ca="1" si="32"/>
        <v>180376.44691331807</v>
      </c>
      <c r="V65" s="14">
        <f t="shared" ca="1" si="33"/>
        <v>135334.05039083259</v>
      </c>
      <c r="W65" s="15">
        <f t="shared" ca="1" si="34"/>
        <v>45042.396522485476</v>
      </c>
      <c r="Z65" s="45">
        <f t="shared" ca="1" si="23"/>
        <v>1</v>
      </c>
      <c r="AA65" s="46">
        <f t="shared" ca="1" si="24"/>
        <v>0</v>
      </c>
      <c r="AB65" s="49"/>
      <c r="AC65" s="50"/>
      <c r="AE65" s="45">
        <f ca="1">IF(Table1[[#This Row],[Occupation]]="Teaching", 1, 0)</f>
        <v>1</v>
      </c>
      <c r="AF65" s="46">
        <f ca="1">IF(Table1[[#This Row],[Occupation]]="General Work", 1, 0)</f>
        <v>0</v>
      </c>
      <c r="AG65" s="46">
        <f ca="1">IF(Table1[[#This Row],[Occupation]]="Construction", 1, 0)</f>
        <v>0</v>
      </c>
      <c r="AH65" s="46">
        <f ca="1">IF(Table1[[#This Row],[Occupation]]="IT", 1, 0)</f>
        <v>0</v>
      </c>
      <c r="AI65" s="46">
        <f ca="1">IF(Table1[[#This Row],[Occupation]]="Health", 1, 0)</f>
        <v>0</v>
      </c>
      <c r="AJ65" s="46">
        <f ca="1">IF(Table1[[#This Row],[Occupation]]="Agriculture", 1, 0)</f>
        <v>0</v>
      </c>
      <c r="AK65" s="49"/>
      <c r="AL65" s="46"/>
      <c r="AM65" s="46"/>
      <c r="AN65" s="46"/>
      <c r="AO65" s="46"/>
      <c r="AP65" s="50"/>
      <c r="AQ65" s="48"/>
      <c r="AR65" s="47">
        <f t="shared" ca="1" si="25"/>
        <v>17084.642838740754</v>
      </c>
      <c r="AS65" s="48"/>
      <c r="AT65" s="45">
        <f ca="1">IF(Table1[[#This Row],[Debts of the Person]]&gt;$AU$2,1,0)</f>
        <v>1</v>
      </c>
      <c r="AU65" s="46"/>
      <c r="AV65" s="50"/>
      <c r="AW65" s="2">
        <f ca="1">Table1[[#This Row],[Mortgage Left]]/Table1[[#This Row],[Valued House]]</f>
        <v>0.50784678090664526</v>
      </c>
      <c r="AX65" s="46">
        <f t="shared" ca="1" si="26"/>
        <v>0</v>
      </c>
      <c r="AY65" s="46"/>
      <c r="AZ65" s="46"/>
      <c r="BA65" s="47">
        <f ca="1">IF(Table1[[#This Row],[Region]]="East",Table1[[#This Row],[Income]],0)</f>
        <v>0</v>
      </c>
      <c r="BB65" s="48">
        <f ca="1">IF(Table1[[#This Row],[Region]]="South",Table1[[#This Row],[Income]],0)</f>
        <v>0</v>
      </c>
      <c r="BC65" s="48">
        <f ca="1">IF(Table1[[#This Row],[Region]]="West",Table1[[#This Row],[Income]],0)</f>
        <v>0</v>
      </c>
      <c r="BD65" s="64">
        <f ca="1">IF(Table1[[#This Row],[Region]]="North",Table1[[#This Row],[Income]],0)</f>
        <v>25231</v>
      </c>
      <c r="BE65" s="47">
        <f ca="1">IF(Table1[[#This Row],[Occupation]]="Teaching",Table1[[#This Row],[Income]],0)</f>
        <v>25231</v>
      </c>
      <c r="BF65" s="48">
        <f ca="1">IF(Table1[[#This Row],[Occupation]]="General Work",Table1[[#This Row],[Income]],0)</f>
        <v>0</v>
      </c>
      <c r="BG65" s="48">
        <f ca="1">IF(Table1[[#This Row],[Occupation]]="Construction",Table1[[#This Row],[Income]],0)</f>
        <v>0</v>
      </c>
      <c r="BH65" s="48">
        <f ca="1">IF(Table1[[#This Row],[Occupation]]="IT",Table1[[#This Row],[Income]],0)</f>
        <v>0</v>
      </c>
      <c r="BI65" s="48">
        <f ca="1">IF(Table1[[#This Row],[Occupation]]="Health",Table1[[#This Row],[Income]],0)</f>
        <v>0</v>
      </c>
      <c r="BJ65" s="64">
        <f ca="1">IF(Table1[[#This Row],[Occupation]]="Agriculture",Table1[[#This Row],[Income]],0)</f>
        <v>0</v>
      </c>
      <c r="BK65" s="45">
        <f ca="1">IF(Table1[[#This Row],[Debts of the Person]]&gt;Table1[[#This Row],[Income]],1,0)</f>
        <v>1</v>
      </c>
      <c r="BL65" s="46"/>
      <c r="BM65" s="45">
        <f ca="1">IF(Table1[[#This Row],[Net worth of Person ('#)]]&gt;$BN$2,Table1[[#This Row],[Age]],0)</f>
        <v>0</v>
      </c>
      <c r="BN65" s="50"/>
      <c r="BO65" s="46"/>
      <c r="BP65" s="46"/>
      <c r="BQ65" s="46"/>
    </row>
    <row r="66" spans="1:69" x14ac:dyDescent="0.3">
      <c r="A66" s="12">
        <v>64</v>
      </c>
      <c r="B66" s="13">
        <f t="shared" ca="1" si="1"/>
        <v>1</v>
      </c>
      <c r="C66" s="13" t="str">
        <f t="shared" ca="1" si="2"/>
        <v>Male</v>
      </c>
      <c r="D66" s="13">
        <f t="shared" ca="1" si="3"/>
        <v>28</v>
      </c>
      <c r="E66" s="13">
        <f t="shared" ca="1" si="4"/>
        <v>6</v>
      </c>
      <c r="F66" s="13" t="str">
        <f t="shared" ca="1" si="5"/>
        <v>Agriculture</v>
      </c>
      <c r="G66" s="13">
        <f t="shared" ca="1" si="6"/>
        <v>2</v>
      </c>
      <c r="H66" s="13" t="str">
        <f t="shared" ca="1" si="7"/>
        <v>Primary</v>
      </c>
      <c r="I66" s="13">
        <f t="shared" ca="1" si="8"/>
        <v>1</v>
      </c>
      <c r="J66" s="13">
        <f t="shared" ca="1" si="9"/>
        <v>3</v>
      </c>
      <c r="K66" s="14">
        <f t="shared" ca="1" si="10"/>
        <v>55126</v>
      </c>
      <c r="L66" s="13">
        <f t="shared" ca="1" si="11"/>
        <v>26</v>
      </c>
      <c r="M66" s="13" t="str">
        <f t="shared" ca="1" si="12"/>
        <v>Ondo</v>
      </c>
      <c r="N66" s="13" t="str">
        <f t="shared" ca="1" si="27"/>
        <v>West</v>
      </c>
      <c r="O66" s="14">
        <f t="shared" ca="1" si="28"/>
        <v>220504</v>
      </c>
      <c r="P66" s="14">
        <f t="shared" ca="1" si="15"/>
        <v>207484.24152143844</v>
      </c>
      <c r="Q66" s="14">
        <f t="shared" ca="1" si="29"/>
        <v>47878.232247323554</v>
      </c>
      <c r="R66" s="14">
        <f t="shared" ca="1" si="17"/>
        <v>9427</v>
      </c>
      <c r="S66" s="14">
        <f t="shared" ca="1" si="30"/>
        <v>7737.2112724553772</v>
      </c>
      <c r="T66" s="14">
        <f t="shared" ca="1" si="31"/>
        <v>16123.658318824935</v>
      </c>
      <c r="U66" s="14">
        <f t="shared" ca="1" si="32"/>
        <v>284505.8905661485</v>
      </c>
      <c r="V66" s="14">
        <f t="shared" ca="1" si="33"/>
        <v>224648.45279389381</v>
      </c>
      <c r="W66" s="15">
        <f t="shared" ca="1" si="34"/>
        <v>59857.437772254692</v>
      </c>
      <c r="Z66" s="45">
        <f t="shared" ca="1" si="23"/>
        <v>1</v>
      </c>
      <c r="AA66" s="46">
        <f t="shared" ca="1" si="24"/>
        <v>0</v>
      </c>
      <c r="AB66" s="49"/>
      <c r="AC66" s="50"/>
      <c r="AE66" s="45">
        <f ca="1">IF(Table1[[#This Row],[Occupation]]="Teaching", 1, 0)</f>
        <v>0</v>
      </c>
      <c r="AF66" s="46">
        <f ca="1">IF(Table1[[#This Row],[Occupation]]="General Work", 1, 0)</f>
        <v>0</v>
      </c>
      <c r="AG66" s="46">
        <f ca="1">IF(Table1[[#This Row],[Occupation]]="Construction", 1, 0)</f>
        <v>0</v>
      </c>
      <c r="AH66" s="46">
        <f ca="1">IF(Table1[[#This Row],[Occupation]]="IT", 1, 0)</f>
        <v>0</v>
      </c>
      <c r="AI66" s="46">
        <f ca="1">IF(Table1[[#This Row],[Occupation]]="Health", 1, 0)</f>
        <v>0</v>
      </c>
      <c r="AJ66" s="46">
        <f ca="1">IF(Table1[[#This Row],[Occupation]]="Agriculture", 1, 0)</f>
        <v>1</v>
      </c>
      <c r="AK66" s="49"/>
      <c r="AL66" s="46"/>
      <c r="AM66" s="46"/>
      <c r="AN66" s="46"/>
      <c r="AO66" s="46"/>
      <c r="AP66" s="50"/>
      <c r="AQ66" s="48"/>
      <c r="AR66" s="47">
        <f t="shared" ca="1" si="25"/>
        <v>69161.413840479479</v>
      </c>
      <c r="AS66" s="48"/>
      <c r="AT66" s="45">
        <f ca="1">IF(Table1[[#This Row],[Debts of the Person]]&gt;$AU$2,1,0)</f>
        <v>1</v>
      </c>
      <c r="AU66" s="46"/>
      <c r="AV66" s="50"/>
      <c r="AW66" s="2">
        <f ca="1">Table1[[#This Row],[Mortgage Left]]/Table1[[#This Row],[Valued House]]</f>
        <v>0.94095454740702411</v>
      </c>
      <c r="AX66" s="46">
        <f t="shared" ca="1" si="26"/>
        <v>0</v>
      </c>
      <c r="AY66" s="46"/>
      <c r="AZ66" s="46"/>
      <c r="BA66" s="47">
        <f ca="1">IF(Table1[[#This Row],[Region]]="East",Table1[[#This Row],[Income]],0)</f>
        <v>0</v>
      </c>
      <c r="BB66" s="48">
        <f ca="1">IF(Table1[[#This Row],[Region]]="South",Table1[[#This Row],[Income]],0)</f>
        <v>0</v>
      </c>
      <c r="BC66" s="48">
        <f ca="1">IF(Table1[[#This Row],[Region]]="West",Table1[[#This Row],[Income]],0)</f>
        <v>55126</v>
      </c>
      <c r="BD66" s="64">
        <f ca="1">IF(Table1[[#This Row],[Region]]="North",Table1[[#This Row],[Income]],0)</f>
        <v>0</v>
      </c>
      <c r="BE66" s="47">
        <f ca="1">IF(Table1[[#This Row],[Occupation]]="Teaching",Table1[[#This Row],[Income]],0)</f>
        <v>0</v>
      </c>
      <c r="BF66" s="48">
        <f ca="1">IF(Table1[[#This Row],[Occupation]]="General Work",Table1[[#This Row],[Income]],0)</f>
        <v>0</v>
      </c>
      <c r="BG66" s="48">
        <f ca="1">IF(Table1[[#This Row],[Occupation]]="Construction",Table1[[#This Row],[Income]],0)</f>
        <v>0</v>
      </c>
      <c r="BH66" s="48">
        <f ca="1">IF(Table1[[#This Row],[Occupation]]="IT",Table1[[#This Row],[Income]],0)</f>
        <v>0</v>
      </c>
      <c r="BI66" s="48">
        <f ca="1">IF(Table1[[#This Row],[Occupation]]="Health",Table1[[#This Row],[Income]],0)</f>
        <v>0</v>
      </c>
      <c r="BJ66" s="64">
        <f ca="1">IF(Table1[[#This Row],[Occupation]]="Agriculture",Table1[[#This Row],[Income]],0)</f>
        <v>55126</v>
      </c>
      <c r="BK66" s="45">
        <f ca="1">IF(Table1[[#This Row],[Debts of the Person]]&gt;Table1[[#This Row],[Income]],1,0)</f>
        <v>1</v>
      </c>
      <c r="BL66" s="46"/>
      <c r="BM66" s="45">
        <f ca="1">IF(Table1[[#This Row],[Net worth of Person ('#)]]&gt;$BN$2,Table1[[#This Row],[Age]],0)</f>
        <v>0</v>
      </c>
      <c r="BN66" s="50"/>
      <c r="BO66" s="46"/>
      <c r="BP66" s="46"/>
      <c r="BQ66" s="46"/>
    </row>
    <row r="67" spans="1:69" x14ac:dyDescent="0.3">
      <c r="A67" s="12">
        <v>65</v>
      </c>
      <c r="B67" s="13">
        <f t="shared" ca="1" si="1"/>
        <v>2</v>
      </c>
      <c r="C67" s="13" t="str">
        <f t="shared" ca="1" si="2"/>
        <v>Female</v>
      </c>
      <c r="D67" s="13">
        <f t="shared" ca="1" si="3"/>
        <v>35</v>
      </c>
      <c r="E67" s="13">
        <f t="shared" ca="1" si="4"/>
        <v>2</v>
      </c>
      <c r="F67" s="13" t="str">
        <f t="shared" ca="1" si="5"/>
        <v>Construction</v>
      </c>
      <c r="G67" s="13">
        <f t="shared" ca="1" si="6"/>
        <v>5</v>
      </c>
      <c r="H67" s="13" t="str">
        <f t="shared" ca="1" si="7"/>
        <v>Technical</v>
      </c>
      <c r="I67" s="13">
        <f t="shared" ca="1" si="8"/>
        <v>4</v>
      </c>
      <c r="J67" s="13">
        <f t="shared" ca="1" si="9"/>
        <v>1</v>
      </c>
      <c r="K67" s="14">
        <f t="shared" ca="1" si="10"/>
        <v>89471</v>
      </c>
      <c r="L67" s="13">
        <f t="shared" ca="1" si="11"/>
        <v>18</v>
      </c>
      <c r="M67" s="13" t="str">
        <f t="shared" ca="1" si="12"/>
        <v>Kastina</v>
      </c>
      <c r="N67" s="13" t="str">
        <f t="shared" ca="1" si="27"/>
        <v>North</v>
      </c>
      <c r="O67" s="14">
        <f t="shared" ca="1" si="28"/>
        <v>447355</v>
      </c>
      <c r="P67" s="14">
        <f t="shared" ca="1" si="15"/>
        <v>113452.33526129622</v>
      </c>
      <c r="Q67" s="14">
        <f t="shared" ca="1" si="29"/>
        <v>41281.12462907689</v>
      </c>
      <c r="R67" s="14">
        <f t="shared" ca="1" si="17"/>
        <v>25547</v>
      </c>
      <c r="S67" s="14">
        <f t="shared" ca="1" si="30"/>
        <v>69450.164847037944</v>
      </c>
      <c r="T67" s="14">
        <f t="shared" ca="1" si="31"/>
        <v>107925.68371574205</v>
      </c>
      <c r="U67" s="14">
        <f t="shared" ca="1" si="32"/>
        <v>596561.808344819</v>
      </c>
      <c r="V67" s="14">
        <f t="shared" ca="1" si="33"/>
        <v>208449.50010833418</v>
      </c>
      <c r="W67" s="15">
        <f t="shared" ca="1" si="34"/>
        <v>388112.30823648482</v>
      </c>
      <c r="Z67" s="45">
        <f t="shared" ca="1" si="23"/>
        <v>0</v>
      </c>
      <c r="AA67" s="46">
        <f t="shared" ca="1" si="24"/>
        <v>0</v>
      </c>
      <c r="AB67" s="49"/>
      <c r="AC67" s="50"/>
      <c r="AE67" s="45">
        <f ca="1">IF(Table1[[#This Row],[Occupation]]="Teaching", 1, 0)</f>
        <v>0</v>
      </c>
      <c r="AF67" s="46">
        <f ca="1">IF(Table1[[#This Row],[Occupation]]="General Work", 1, 0)</f>
        <v>0</v>
      </c>
      <c r="AG67" s="46">
        <f ca="1">IF(Table1[[#This Row],[Occupation]]="Construction", 1, 0)</f>
        <v>1</v>
      </c>
      <c r="AH67" s="46">
        <f ca="1">IF(Table1[[#This Row],[Occupation]]="IT", 1, 0)</f>
        <v>0</v>
      </c>
      <c r="AI67" s="46">
        <f ca="1">IF(Table1[[#This Row],[Occupation]]="Health", 1, 0)</f>
        <v>0</v>
      </c>
      <c r="AJ67" s="46">
        <f ca="1">IF(Table1[[#This Row],[Occupation]]="Agriculture", 1, 0)</f>
        <v>0</v>
      </c>
      <c r="AK67" s="49"/>
      <c r="AL67" s="46"/>
      <c r="AM67" s="46"/>
      <c r="AN67" s="46"/>
      <c r="AO67" s="46"/>
      <c r="AP67" s="50"/>
      <c r="AQ67" s="48"/>
      <c r="AR67" s="47">
        <f t="shared" ca="1" si="25"/>
        <v>113452.33526129622</v>
      </c>
      <c r="AS67" s="48"/>
      <c r="AT67" s="45">
        <f ca="1">IF(Table1[[#This Row],[Debts of the Person]]&gt;$AU$2,1,0)</f>
        <v>1</v>
      </c>
      <c r="AU67" s="46"/>
      <c r="AV67" s="50"/>
      <c r="AW67" s="2">
        <f ca="1">Table1[[#This Row],[Mortgage Left]]/Table1[[#This Row],[Valued House]]</f>
        <v>0.25360694585127297</v>
      </c>
      <c r="AX67" s="46">
        <f t="shared" ca="1" si="26"/>
        <v>1</v>
      </c>
      <c r="AY67" s="46"/>
      <c r="AZ67" s="46"/>
      <c r="BA67" s="47">
        <f ca="1">IF(Table1[[#This Row],[Region]]="East",Table1[[#This Row],[Income]],0)</f>
        <v>0</v>
      </c>
      <c r="BB67" s="48">
        <f ca="1">IF(Table1[[#This Row],[Region]]="South",Table1[[#This Row],[Income]],0)</f>
        <v>0</v>
      </c>
      <c r="BC67" s="48">
        <f ca="1">IF(Table1[[#This Row],[Region]]="West",Table1[[#This Row],[Income]],0)</f>
        <v>0</v>
      </c>
      <c r="BD67" s="64">
        <f ca="1">IF(Table1[[#This Row],[Region]]="North",Table1[[#This Row],[Income]],0)</f>
        <v>89471</v>
      </c>
      <c r="BE67" s="47">
        <f ca="1">IF(Table1[[#This Row],[Occupation]]="Teaching",Table1[[#This Row],[Income]],0)</f>
        <v>0</v>
      </c>
      <c r="BF67" s="48">
        <f ca="1">IF(Table1[[#This Row],[Occupation]]="General Work",Table1[[#This Row],[Income]],0)</f>
        <v>0</v>
      </c>
      <c r="BG67" s="48">
        <f ca="1">IF(Table1[[#This Row],[Occupation]]="Construction",Table1[[#This Row],[Income]],0)</f>
        <v>89471</v>
      </c>
      <c r="BH67" s="48">
        <f ca="1">IF(Table1[[#This Row],[Occupation]]="IT",Table1[[#This Row],[Income]],0)</f>
        <v>0</v>
      </c>
      <c r="BI67" s="48">
        <f ca="1">IF(Table1[[#This Row],[Occupation]]="Health",Table1[[#This Row],[Income]],0)</f>
        <v>0</v>
      </c>
      <c r="BJ67" s="64">
        <f ca="1">IF(Table1[[#This Row],[Occupation]]="Agriculture",Table1[[#This Row],[Income]],0)</f>
        <v>0</v>
      </c>
      <c r="BK67" s="45">
        <f ca="1">IF(Table1[[#This Row],[Debts of the Person]]&gt;Table1[[#This Row],[Income]],1,0)</f>
        <v>1</v>
      </c>
      <c r="BL67" s="46"/>
      <c r="BM67" s="45">
        <f ca="1">IF(Table1[[#This Row],[Net worth of Person ('#)]]&gt;$BN$2,Table1[[#This Row],[Age]],0)</f>
        <v>35</v>
      </c>
      <c r="BN67" s="50"/>
      <c r="BO67" s="46"/>
      <c r="BP67" s="46"/>
      <c r="BQ67" s="46"/>
    </row>
    <row r="68" spans="1:69" x14ac:dyDescent="0.3">
      <c r="A68" s="12">
        <v>66</v>
      </c>
      <c r="B68" s="13">
        <f t="shared" ref="B68:B131" ca="1" si="35">RANDBETWEEN(1,2)</f>
        <v>1</v>
      </c>
      <c r="C68" s="13" t="str">
        <f t="shared" ref="C68:C131" ca="1" si="36">IF(B68=1, "Male", "Female")</f>
        <v>Male</v>
      </c>
      <c r="D68" s="13">
        <f t="shared" ref="D68:D131" ca="1" si="37">RANDBETWEEN(25,45)</f>
        <v>32</v>
      </c>
      <c r="E68" s="13">
        <f t="shared" ref="E68:E131" ca="1" si="38">RANDBETWEEN(1,6)</f>
        <v>1</v>
      </c>
      <c r="F68" s="13" t="str">
        <f t="shared" ref="F68:F131" ca="1" si="39">VLOOKUP(E68, $BS$3:$BT$8, 2)</f>
        <v>Health</v>
      </c>
      <c r="G68" s="13">
        <f t="shared" ref="G68:G131" ca="1" si="40">RANDBETWEEN(1,6)</f>
        <v>1</v>
      </c>
      <c r="H68" s="13" t="str">
        <f t="shared" ref="H68:H131" ca="1" si="41">VLOOKUP(G68, $BV$3:$BW$8, 2)</f>
        <v>No Formal</v>
      </c>
      <c r="I68" s="13">
        <f t="shared" ref="I68:I131" ca="1" si="42">RANDBETWEEN(0,4)</f>
        <v>1</v>
      </c>
      <c r="J68" s="13">
        <f t="shared" ref="J68:J131" ca="1" si="43">RANDBETWEEN(0,3)</f>
        <v>2</v>
      </c>
      <c r="K68" s="14">
        <f t="shared" ref="K68:K131" ca="1" si="44">RANDBETWEEN(25000, 100000)</f>
        <v>56073</v>
      </c>
      <c r="L68" s="13">
        <f t="shared" ref="L68:L131" ca="1" si="45">RANDBETWEEN(1, 33)</f>
        <v>16</v>
      </c>
      <c r="M68" s="13" t="str">
        <f t="shared" ref="M68:M131" ca="1" si="46">VLOOKUP(L68, $BS$12:$BT$44, 2)</f>
        <v>Kaduna</v>
      </c>
      <c r="N68" s="13" t="str">
        <f t="shared" ca="1" si="27"/>
        <v>North</v>
      </c>
      <c r="O68" s="14">
        <f t="shared" ca="1" si="28"/>
        <v>280365</v>
      </c>
      <c r="P68" s="14">
        <f t="shared" ref="P68:P131" ca="1" si="47">RAND()*O68</f>
        <v>247393.87617641161</v>
      </c>
      <c r="Q68" s="14">
        <f t="shared" ca="1" si="29"/>
        <v>102871.68467406403</v>
      </c>
      <c r="R68" s="14">
        <f t="shared" ref="R68:R131" ca="1" si="48">RANDBETWEEN(0, Q68)</f>
        <v>89912</v>
      </c>
      <c r="S68" s="14">
        <f t="shared" ca="1" si="30"/>
        <v>94872.224115716541</v>
      </c>
      <c r="T68" s="14">
        <f t="shared" ca="1" si="31"/>
        <v>80012.157351422007</v>
      </c>
      <c r="U68" s="14">
        <f t="shared" ca="1" si="32"/>
        <v>463248.84202548605</v>
      </c>
      <c r="V68" s="14">
        <f t="shared" ca="1" si="33"/>
        <v>432178.10029212816</v>
      </c>
      <c r="W68" s="15">
        <f t="shared" ca="1" si="34"/>
        <v>31070.741733357892</v>
      </c>
      <c r="Z68" s="45">
        <f t="shared" ref="Z68:Z131" ca="1" si="49">IF(C68="Male", 1, 0)</f>
        <v>1</v>
      </c>
      <c r="AA68" s="46">
        <f t="shared" ref="AA68:AA131" ca="1" si="50">IF(C67="Female", 1, 0)</f>
        <v>1</v>
      </c>
      <c r="AB68" s="49"/>
      <c r="AC68" s="50"/>
      <c r="AE68" s="45">
        <f ca="1">IF(Table1[[#This Row],[Occupation]]="Teaching", 1, 0)</f>
        <v>0</v>
      </c>
      <c r="AF68" s="46">
        <f ca="1">IF(Table1[[#This Row],[Occupation]]="General Work", 1, 0)</f>
        <v>0</v>
      </c>
      <c r="AG68" s="46">
        <f ca="1">IF(Table1[[#This Row],[Occupation]]="Construction", 1, 0)</f>
        <v>0</v>
      </c>
      <c r="AH68" s="46">
        <f ca="1">IF(Table1[[#This Row],[Occupation]]="IT", 1, 0)</f>
        <v>0</v>
      </c>
      <c r="AI68" s="46">
        <f ca="1">IF(Table1[[#This Row],[Occupation]]="Health", 1, 0)</f>
        <v>1</v>
      </c>
      <c r="AJ68" s="46">
        <f ca="1">IF(Table1[[#This Row],[Occupation]]="Agriculture", 1, 0)</f>
        <v>0</v>
      </c>
      <c r="AK68" s="49"/>
      <c r="AL68" s="46"/>
      <c r="AM68" s="46"/>
      <c r="AN68" s="46"/>
      <c r="AO68" s="46"/>
      <c r="AP68" s="50"/>
      <c r="AQ68" s="48"/>
      <c r="AR68" s="47">
        <f t="shared" ref="AR68:AR131" ca="1" si="51">IFERROR(P68/J68, 0)</f>
        <v>123696.9380882058</v>
      </c>
      <c r="AS68" s="48"/>
      <c r="AT68" s="45">
        <f ca="1">IF(Table1[[#This Row],[Debts of the Person]]&gt;$AU$2,1,0)</f>
        <v>1</v>
      </c>
      <c r="AU68" s="46"/>
      <c r="AV68" s="50"/>
      <c r="AW68" s="2">
        <f ca="1">Table1[[#This Row],[Mortgage Left]]/Table1[[#This Row],[Valued House]]</f>
        <v>0.88239928727341721</v>
      </c>
      <c r="AX68" s="46">
        <f t="shared" ref="AX68:AX131" ca="1" si="52">IF(AW68&lt;$AY$2,1,0)</f>
        <v>0</v>
      </c>
      <c r="AY68" s="46"/>
      <c r="AZ68" s="46"/>
      <c r="BA68" s="47">
        <f ca="1">IF(Table1[[#This Row],[Region]]="East",Table1[[#This Row],[Income]],0)</f>
        <v>0</v>
      </c>
      <c r="BB68" s="48">
        <f ca="1">IF(Table1[[#This Row],[Region]]="South",Table1[[#This Row],[Income]],0)</f>
        <v>0</v>
      </c>
      <c r="BC68" s="48">
        <f ca="1">IF(Table1[[#This Row],[Region]]="West",Table1[[#This Row],[Income]],0)</f>
        <v>0</v>
      </c>
      <c r="BD68" s="64">
        <f ca="1">IF(Table1[[#This Row],[Region]]="North",Table1[[#This Row],[Income]],0)</f>
        <v>56073</v>
      </c>
      <c r="BE68" s="47">
        <f ca="1">IF(Table1[[#This Row],[Occupation]]="Teaching",Table1[[#This Row],[Income]],0)</f>
        <v>0</v>
      </c>
      <c r="BF68" s="48">
        <f ca="1">IF(Table1[[#This Row],[Occupation]]="General Work",Table1[[#This Row],[Income]],0)</f>
        <v>0</v>
      </c>
      <c r="BG68" s="48">
        <f ca="1">IF(Table1[[#This Row],[Occupation]]="Construction",Table1[[#This Row],[Income]],0)</f>
        <v>0</v>
      </c>
      <c r="BH68" s="48">
        <f ca="1">IF(Table1[[#This Row],[Occupation]]="IT",Table1[[#This Row],[Income]],0)</f>
        <v>0</v>
      </c>
      <c r="BI68" s="48">
        <f ca="1">IF(Table1[[#This Row],[Occupation]]="Health",Table1[[#This Row],[Income]],0)</f>
        <v>56073</v>
      </c>
      <c r="BJ68" s="64">
        <f ca="1">IF(Table1[[#This Row],[Occupation]]="Agriculture",Table1[[#This Row],[Income]],0)</f>
        <v>0</v>
      </c>
      <c r="BK68" s="45">
        <f ca="1">IF(Table1[[#This Row],[Debts of the Person]]&gt;Table1[[#This Row],[Income]],1,0)</f>
        <v>1</v>
      </c>
      <c r="BL68" s="46"/>
      <c r="BM68" s="45">
        <f ca="1">IF(Table1[[#This Row],[Net worth of Person ('#)]]&gt;$BN$2,Table1[[#This Row],[Age]],0)</f>
        <v>0</v>
      </c>
      <c r="BN68" s="50"/>
      <c r="BO68" s="46"/>
      <c r="BP68" s="46"/>
      <c r="BQ68" s="46"/>
    </row>
    <row r="69" spans="1:69" x14ac:dyDescent="0.3">
      <c r="A69" s="12">
        <v>67</v>
      </c>
      <c r="B69" s="13">
        <f t="shared" ca="1" si="35"/>
        <v>1</v>
      </c>
      <c r="C69" s="13" t="str">
        <f t="shared" ca="1" si="36"/>
        <v>Male</v>
      </c>
      <c r="D69" s="13">
        <f t="shared" ca="1" si="37"/>
        <v>37</v>
      </c>
      <c r="E69" s="13">
        <f t="shared" ca="1" si="38"/>
        <v>1</v>
      </c>
      <c r="F69" s="13" t="str">
        <f t="shared" ca="1" si="39"/>
        <v>Health</v>
      </c>
      <c r="G69" s="13">
        <f t="shared" ca="1" si="40"/>
        <v>4</v>
      </c>
      <c r="H69" s="13" t="str">
        <f t="shared" ca="1" si="41"/>
        <v>Tertiary</v>
      </c>
      <c r="I69" s="13">
        <f t="shared" ca="1" si="42"/>
        <v>0</v>
      </c>
      <c r="J69" s="13">
        <f t="shared" ca="1" si="43"/>
        <v>2</v>
      </c>
      <c r="K69" s="14">
        <f t="shared" ca="1" si="44"/>
        <v>66637</v>
      </c>
      <c r="L69" s="13">
        <f t="shared" ca="1" si="45"/>
        <v>23</v>
      </c>
      <c r="M69" s="13" t="str">
        <f t="shared" ca="1" si="46"/>
        <v>Nasarawa</v>
      </c>
      <c r="N69" s="13" t="str">
        <f t="shared" ca="1" si="27"/>
        <v>North</v>
      </c>
      <c r="O69" s="14">
        <f t="shared" ca="1" si="28"/>
        <v>266548</v>
      </c>
      <c r="P69" s="14">
        <f t="shared" ca="1" si="47"/>
        <v>51664.138291004434</v>
      </c>
      <c r="Q69" s="14">
        <f t="shared" ca="1" si="29"/>
        <v>62356.067483406187</v>
      </c>
      <c r="R69" s="14">
        <f t="shared" ca="1" si="48"/>
        <v>24276</v>
      </c>
      <c r="S69" s="14">
        <f t="shared" ca="1" si="30"/>
        <v>85728.937287858469</v>
      </c>
      <c r="T69" s="14">
        <f t="shared" ca="1" si="31"/>
        <v>42560.326990049252</v>
      </c>
      <c r="U69" s="14">
        <f t="shared" ca="1" si="32"/>
        <v>371464.39447345544</v>
      </c>
      <c r="V69" s="14">
        <f t="shared" ca="1" si="33"/>
        <v>161669.07557886292</v>
      </c>
      <c r="W69" s="15">
        <f t="shared" ca="1" si="34"/>
        <v>209795.31889459252</v>
      </c>
      <c r="Z69" s="45">
        <f t="shared" ca="1" si="49"/>
        <v>1</v>
      </c>
      <c r="AA69" s="46">
        <f t="shared" ca="1" si="50"/>
        <v>0</v>
      </c>
      <c r="AB69" s="49"/>
      <c r="AC69" s="50"/>
      <c r="AE69" s="45">
        <f ca="1">IF(Table1[[#This Row],[Occupation]]="Teaching", 1, 0)</f>
        <v>0</v>
      </c>
      <c r="AF69" s="46">
        <f ca="1">IF(Table1[[#This Row],[Occupation]]="General Work", 1, 0)</f>
        <v>0</v>
      </c>
      <c r="AG69" s="46">
        <f ca="1">IF(Table1[[#This Row],[Occupation]]="Construction", 1, 0)</f>
        <v>0</v>
      </c>
      <c r="AH69" s="46">
        <f ca="1">IF(Table1[[#This Row],[Occupation]]="IT", 1, 0)</f>
        <v>0</v>
      </c>
      <c r="AI69" s="46">
        <f ca="1">IF(Table1[[#This Row],[Occupation]]="Health", 1, 0)</f>
        <v>1</v>
      </c>
      <c r="AJ69" s="46">
        <f ca="1">IF(Table1[[#This Row],[Occupation]]="Agriculture", 1, 0)</f>
        <v>0</v>
      </c>
      <c r="AK69" s="49"/>
      <c r="AL69" s="46"/>
      <c r="AM69" s="46"/>
      <c r="AN69" s="46"/>
      <c r="AO69" s="46"/>
      <c r="AP69" s="50"/>
      <c r="AQ69" s="48"/>
      <c r="AR69" s="47">
        <f t="shared" ca="1" si="51"/>
        <v>25832.069145502217</v>
      </c>
      <c r="AS69" s="48"/>
      <c r="AT69" s="45">
        <f ca="1">IF(Table1[[#This Row],[Debts of the Person]]&gt;$AU$2,1,0)</f>
        <v>1</v>
      </c>
      <c r="AU69" s="46"/>
      <c r="AV69" s="50"/>
      <c r="AW69" s="2">
        <f ca="1">Table1[[#This Row],[Mortgage Left]]/Table1[[#This Row],[Valued House]]</f>
        <v>0.19382677150458616</v>
      </c>
      <c r="AX69" s="46">
        <f t="shared" ca="1" si="52"/>
        <v>1</v>
      </c>
      <c r="AY69" s="46"/>
      <c r="AZ69" s="46"/>
      <c r="BA69" s="47">
        <f ca="1">IF(Table1[[#This Row],[Region]]="East",Table1[[#This Row],[Income]],0)</f>
        <v>0</v>
      </c>
      <c r="BB69" s="48">
        <f ca="1">IF(Table1[[#This Row],[Region]]="South",Table1[[#This Row],[Income]],0)</f>
        <v>0</v>
      </c>
      <c r="BC69" s="48">
        <f ca="1">IF(Table1[[#This Row],[Region]]="West",Table1[[#This Row],[Income]],0)</f>
        <v>0</v>
      </c>
      <c r="BD69" s="64">
        <f ca="1">IF(Table1[[#This Row],[Region]]="North",Table1[[#This Row],[Income]],0)</f>
        <v>66637</v>
      </c>
      <c r="BE69" s="47">
        <f ca="1">IF(Table1[[#This Row],[Occupation]]="Teaching",Table1[[#This Row],[Income]],0)</f>
        <v>0</v>
      </c>
      <c r="BF69" s="48">
        <f ca="1">IF(Table1[[#This Row],[Occupation]]="General Work",Table1[[#This Row],[Income]],0)</f>
        <v>0</v>
      </c>
      <c r="BG69" s="48">
        <f ca="1">IF(Table1[[#This Row],[Occupation]]="Construction",Table1[[#This Row],[Income]],0)</f>
        <v>0</v>
      </c>
      <c r="BH69" s="48">
        <f ca="1">IF(Table1[[#This Row],[Occupation]]="IT",Table1[[#This Row],[Income]],0)</f>
        <v>0</v>
      </c>
      <c r="BI69" s="48">
        <f ca="1">IF(Table1[[#This Row],[Occupation]]="Health",Table1[[#This Row],[Income]],0)</f>
        <v>66637</v>
      </c>
      <c r="BJ69" s="64">
        <f ca="1">IF(Table1[[#This Row],[Occupation]]="Agriculture",Table1[[#This Row],[Income]],0)</f>
        <v>0</v>
      </c>
      <c r="BK69" s="45">
        <f ca="1">IF(Table1[[#This Row],[Debts of the Person]]&gt;Table1[[#This Row],[Income]],1,0)</f>
        <v>1</v>
      </c>
      <c r="BL69" s="46"/>
      <c r="BM69" s="45">
        <f ca="1">IF(Table1[[#This Row],[Net worth of Person ('#)]]&gt;$BN$2,Table1[[#This Row],[Age]],0)</f>
        <v>37</v>
      </c>
      <c r="BN69" s="50"/>
      <c r="BO69" s="46"/>
      <c r="BP69" s="46"/>
      <c r="BQ69" s="46"/>
    </row>
    <row r="70" spans="1:69" x14ac:dyDescent="0.3">
      <c r="A70" s="12">
        <v>68</v>
      </c>
      <c r="B70" s="13">
        <f t="shared" ca="1" si="35"/>
        <v>2</v>
      </c>
      <c r="C70" s="13" t="str">
        <f t="shared" ca="1" si="36"/>
        <v>Female</v>
      </c>
      <c r="D70" s="13">
        <f t="shared" ca="1" si="37"/>
        <v>38</v>
      </c>
      <c r="E70" s="13">
        <f t="shared" ca="1" si="38"/>
        <v>4</v>
      </c>
      <c r="F70" s="13" t="str">
        <f t="shared" ca="1" si="39"/>
        <v>IT</v>
      </c>
      <c r="G70" s="13">
        <f t="shared" ca="1" si="40"/>
        <v>5</v>
      </c>
      <c r="H70" s="13" t="str">
        <f t="shared" ca="1" si="41"/>
        <v>Technical</v>
      </c>
      <c r="I70" s="13">
        <f t="shared" ca="1" si="42"/>
        <v>2</v>
      </c>
      <c r="J70" s="13">
        <f t="shared" ca="1" si="43"/>
        <v>0</v>
      </c>
      <c r="K70" s="14">
        <f t="shared" ca="1" si="44"/>
        <v>72890</v>
      </c>
      <c r="L70" s="13">
        <f t="shared" ca="1" si="45"/>
        <v>21</v>
      </c>
      <c r="M70" s="13" t="str">
        <f t="shared" ca="1" si="46"/>
        <v>Kwara</v>
      </c>
      <c r="N70" s="13" t="str">
        <f t="shared" ca="1" si="27"/>
        <v>North</v>
      </c>
      <c r="O70" s="14">
        <f t="shared" ca="1" si="28"/>
        <v>291560</v>
      </c>
      <c r="P70" s="14">
        <f t="shared" ca="1" si="47"/>
        <v>45072.142916282028</v>
      </c>
      <c r="Q70" s="14">
        <f t="shared" ca="1" si="29"/>
        <v>0</v>
      </c>
      <c r="R70" s="14">
        <f t="shared" ca="1" si="48"/>
        <v>0</v>
      </c>
      <c r="S70" s="14">
        <f t="shared" ca="1" si="30"/>
        <v>77210.968104041865</v>
      </c>
      <c r="T70" s="14">
        <f t="shared" ca="1" si="31"/>
        <v>86787.881042298977</v>
      </c>
      <c r="U70" s="14">
        <f t="shared" ca="1" si="32"/>
        <v>378347.88104229898</v>
      </c>
      <c r="V70" s="14">
        <f t="shared" ca="1" si="33"/>
        <v>122283.11102032389</v>
      </c>
      <c r="W70" s="15">
        <f t="shared" ca="1" si="34"/>
        <v>256064.7700219751</v>
      </c>
      <c r="Z70" s="45">
        <f t="shared" ca="1" si="49"/>
        <v>0</v>
      </c>
      <c r="AA70" s="46">
        <f t="shared" ca="1" si="50"/>
        <v>0</v>
      </c>
      <c r="AB70" s="49"/>
      <c r="AC70" s="50"/>
      <c r="AE70" s="45">
        <f ca="1">IF(Table1[[#This Row],[Occupation]]="Teaching", 1, 0)</f>
        <v>0</v>
      </c>
      <c r="AF70" s="46">
        <f ca="1">IF(Table1[[#This Row],[Occupation]]="General Work", 1, 0)</f>
        <v>0</v>
      </c>
      <c r="AG70" s="46">
        <f ca="1">IF(Table1[[#This Row],[Occupation]]="Construction", 1, 0)</f>
        <v>0</v>
      </c>
      <c r="AH70" s="46">
        <f ca="1">IF(Table1[[#This Row],[Occupation]]="IT", 1, 0)</f>
        <v>1</v>
      </c>
      <c r="AI70" s="46">
        <f ca="1">IF(Table1[[#This Row],[Occupation]]="Health", 1, 0)</f>
        <v>0</v>
      </c>
      <c r="AJ70" s="46">
        <f ca="1">IF(Table1[[#This Row],[Occupation]]="Agriculture", 1, 0)</f>
        <v>0</v>
      </c>
      <c r="AK70" s="49"/>
      <c r="AL70" s="46"/>
      <c r="AM70" s="46"/>
      <c r="AN70" s="46"/>
      <c r="AO70" s="46"/>
      <c r="AP70" s="50"/>
      <c r="AQ70" s="48"/>
      <c r="AR70" s="47">
        <f t="shared" ca="1" si="51"/>
        <v>0</v>
      </c>
      <c r="AS70" s="48"/>
      <c r="AT70" s="45">
        <f ca="1">IF(Table1[[#This Row],[Debts of the Person]]&gt;$AU$2,1,0)</f>
        <v>1</v>
      </c>
      <c r="AU70" s="46"/>
      <c r="AV70" s="50"/>
      <c r="AW70" s="2">
        <f ca="1">Table1[[#This Row],[Mortgage Left]]/Table1[[#This Row],[Valued House]]</f>
        <v>0.15458959705131714</v>
      </c>
      <c r="AX70" s="46">
        <f t="shared" ca="1" si="52"/>
        <v>1</v>
      </c>
      <c r="AY70" s="46"/>
      <c r="AZ70" s="46"/>
      <c r="BA70" s="47">
        <f ca="1">IF(Table1[[#This Row],[Region]]="East",Table1[[#This Row],[Income]],0)</f>
        <v>0</v>
      </c>
      <c r="BB70" s="48">
        <f ca="1">IF(Table1[[#This Row],[Region]]="South",Table1[[#This Row],[Income]],0)</f>
        <v>0</v>
      </c>
      <c r="BC70" s="48">
        <f ca="1">IF(Table1[[#This Row],[Region]]="West",Table1[[#This Row],[Income]],0)</f>
        <v>0</v>
      </c>
      <c r="BD70" s="64">
        <f ca="1">IF(Table1[[#This Row],[Region]]="North",Table1[[#This Row],[Income]],0)</f>
        <v>72890</v>
      </c>
      <c r="BE70" s="47">
        <f ca="1">IF(Table1[[#This Row],[Occupation]]="Teaching",Table1[[#This Row],[Income]],0)</f>
        <v>0</v>
      </c>
      <c r="BF70" s="48">
        <f ca="1">IF(Table1[[#This Row],[Occupation]]="General Work",Table1[[#This Row],[Income]],0)</f>
        <v>0</v>
      </c>
      <c r="BG70" s="48">
        <f ca="1">IF(Table1[[#This Row],[Occupation]]="Construction",Table1[[#This Row],[Income]],0)</f>
        <v>0</v>
      </c>
      <c r="BH70" s="48">
        <f ca="1">IF(Table1[[#This Row],[Occupation]]="IT",Table1[[#This Row],[Income]],0)</f>
        <v>72890</v>
      </c>
      <c r="BI70" s="48">
        <f ca="1">IF(Table1[[#This Row],[Occupation]]="Health",Table1[[#This Row],[Income]],0)</f>
        <v>0</v>
      </c>
      <c r="BJ70" s="64">
        <f ca="1">IF(Table1[[#This Row],[Occupation]]="Agriculture",Table1[[#This Row],[Income]],0)</f>
        <v>0</v>
      </c>
      <c r="BK70" s="45">
        <f ca="1">IF(Table1[[#This Row],[Debts of the Person]]&gt;Table1[[#This Row],[Income]],1,0)</f>
        <v>1</v>
      </c>
      <c r="BL70" s="46"/>
      <c r="BM70" s="45">
        <f ca="1">IF(Table1[[#This Row],[Net worth of Person ('#)]]&gt;$BN$2,Table1[[#This Row],[Age]],0)</f>
        <v>38</v>
      </c>
      <c r="BN70" s="50"/>
      <c r="BO70" s="46"/>
      <c r="BP70" s="46"/>
      <c r="BQ70" s="46"/>
    </row>
    <row r="71" spans="1:69" x14ac:dyDescent="0.3">
      <c r="A71" s="12">
        <v>69</v>
      </c>
      <c r="B71" s="13">
        <f t="shared" ca="1" si="35"/>
        <v>2</v>
      </c>
      <c r="C71" s="13" t="str">
        <f t="shared" ca="1" si="36"/>
        <v>Female</v>
      </c>
      <c r="D71" s="13">
        <f t="shared" ca="1" si="37"/>
        <v>30</v>
      </c>
      <c r="E71" s="13">
        <f t="shared" ca="1" si="38"/>
        <v>4</v>
      </c>
      <c r="F71" s="13" t="str">
        <f t="shared" ca="1" si="39"/>
        <v>IT</v>
      </c>
      <c r="G71" s="13">
        <f t="shared" ca="1" si="40"/>
        <v>6</v>
      </c>
      <c r="H71" s="13" t="str">
        <f t="shared" ca="1" si="41"/>
        <v>Others</v>
      </c>
      <c r="I71" s="13">
        <f t="shared" ca="1" si="42"/>
        <v>1</v>
      </c>
      <c r="J71" s="13">
        <f t="shared" ca="1" si="43"/>
        <v>3</v>
      </c>
      <c r="K71" s="14">
        <f t="shared" ca="1" si="44"/>
        <v>27803</v>
      </c>
      <c r="L71" s="13">
        <f t="shared" ca="1" si="45"/>
        <v>9</v>
      </c>
      <c r="M71" s="13" t="str">
        <f t="shared" ca="1" si="46"/>
        <v>Delta</v>
      </c>
      <c r="N71" s="13" t="str">
        <f t="shared" ca="1" si="27"/>
        <v>South</v>
      </c>
      <c r="O71" s="14">
        <f t="shared" ca="1" si="28"/>
        <v>83409</v>
      </c>
      <c r="P71" s="14">
        <f t="shared" ca="1" si="47"/>
        <v>2658.1975006060688</v>
      </c>
      <c r="Q71" s="14">
        <f t="shared" ca="1" si="29"/>
        <v>24143.265013789871</v>
      </c>
      <c r="R71" s="14">
        <f t="shared" ca="1" si="48"/>
        <v>11239</v>
      </c>
      <c r="S71" s="14">
        <f t="shared" ca="1" si="30"/>
        <v>40687.89906810558</v>
      </c>
      <c r="T71" s="14">
        <f t="shared" ca="1" si="31"/>
        <v>8005.4532351854541</v>
      </c>
      <c r="U71" s="14">
        <f t="shared" ca="1" si="32"/>
        <v>115557.71824897533</v>
      </c>
      <c r="V71" s="14">
        <f t="shared" ca="1" si="33"/>
        <v>54585.096568711648</v>
      </c>
      <c r="W71" s="15">
        <f t="shared" ca="1" si="34"/>
        <v>60972.621680263685</v>
      </c>
      <c r="Z71" s="45">
        <f t="shared" ca="1" si="49"/>
        <v>0</v>
      </c>
      <c r="AA71" s="46">
        <f t="shared" ca="1" si="50"/>
        <v>1</v>
      </c>
      <c r="AB71" s="49"/>
      <c r="AC71" s="50"/>
      <c r="AE71" s="45">
        <f ca="1">IF(Table1[[#This Row],[Occupation]]="Teaching", 1, 0)</f>
        <v>0</v>
      </c>
      <c r="AF71" s="46">
        <f ca="1">IF(Table1[[#This Row],[Occupation]]="General Work", 1, 0)</f>
        <v>0</v>
      </c>
      <c r="AG71" s="46">
        <f ca="1">IF(Table1[[#This Row],[Occupation]]="Construction", 1, 0)</f>
        <v>0</v>
      </c>
      <c r="AH71" s="46">
        <f ca="1">IF(Table1[[#This Row],[Occupation]]="IT", 1, 0)</f>
        <v>1</v>
      </c>
      <c r="AI71" s="46">
        <f ca="1">IF(Table1[[#This Row],[Occupation]]="Health", 1, 0)</f>
        <v>0</v>
      </c>
      <c r="AJ71" s="46">
        <f ca="1">IF(Table1[[#This Row],[Occupation]]="Agriculture", 1, 0)</f>
        <v>0</v>
      </c>
      <c r="AK71" s="49"/>
      <c r="AL71" s="46"/>
      <c r="AM71" s="46"/>
      <c r="AN71" s="46"/>
      <c r="AO71" s="46"/>
      <c r="AP71" s="50"/>
      <c r="AQ71" s="48"/>
      <c r="AR71" s="47">
        <f t="shared" ca="1" si="51"/>
        <v>886.06583353535632</v>
      </c>
      <c r="AS71" s="48"/>
      <c r="AT71" s="45">
        <f ca="1">IF(Table1[[#This Row],[Debts of the Person]]&gt;$AU$2,1,0)</f>
        <v>1</v>
      </c>
      <c r="AU71" s="46"/>
      <c r="AV71" s="50"/>
      <c r="AW71" s="2">
        <f ca="1">Table1[[#This Row],[Mortgage Left]]/Table1[[#This Row],[Valued House]]</f>
        <v>3.1869432562506073E-2</v>
      </c>
      <c r="AX71" s="46">
        <f t="shared" ca="1" si="52"/>
        <v>1</v>
      </c>
      <c r="AY71" s="46"/>
      <c r="AZ71" s="46"/>
      <c r="BA71" s="47">
        <f ca="1">IF(Table1[[#This Row],[Region]]="East",Table1[[#This Row],[Income]],0)</f>
        <v>0</v>
      </c>
      <c r="BB71" s="48">
        <f ca="1">IF(Table1[[#This Row],[Region]]="South",Table1[[#This Row],[Income]],0)</f>
        <v>27803</v>
      </c>
      <c r="BC71" s="48">
        <f ca="1">IF(Table1[[#This Row],[Region]]="West",Table1[[#This Row],[Income]],0)</f>
        <v>0</v>
      </c>
      <c r="BD71" s="64">
        <f ca="1">IF(Table1[[#This Row],[Region]]="North",Table1[[#This Row],[Income]],0)</f>
        <v>0</v>
      </c>
      <c r="BE71" s="47">
        <f ca="1">IF(Table1[[#This Row],[Occupation]]="Teaching",Table1[[#This Row],[Income]],0)</f>
        <v>0</v>
      </c>
      <c r="BF71" s="48">
        <f ca="1">IF(Table1[[#This Row],[Occupation]]="General Work",Table1[[#This Row],[Income]],0)</f>
        <v>0</v>
      </c>
      <c r="BG71" s="48">
        <f ca="1">IF(Table1[[#This Row],[Occupation]]="Construction",Table1[[#This Row],[Income]],0)</f>
        <v>0</v>
      </c>
      <c r="BH71" s="48">
        <f ca="1">IF(Table1[[#This Row],[Occupation]]="IT",Table1[[#This Row],[Income]],0)</f>
        <v>27803</v>
      </c>
      <c r="BI71" s="48">
        <f ca="1">IF(Table1[[#This Row],[Occupation]]="Health",Table1[[#This Row],[Income]],0)</f>
        <v>0</v>
      </c>
      <c r="BJ71" s="64">
        <f ca="1">IF(Table1[[#This Row],[Occupation]]="Agriculture",Table1[[#This Row],[Income]],0)</f>
        <v>0</v>
      </c>
      <c r="BK71" s="45">
        <f ca="1">IF(Table1[[#This Row],[Debts of the Person]]&gt;Table1[[#This Row],[Income]],1,0)</f>
        <v>1</v>
      </c>
      <c r="BL71" s="46"/>
      <c r="BM71" s="45">
        <f ca="1">IF(Table1[[#This Row],[Net worth of Person ('#)]]&gt;$BN$2,Table1[[#This Row],[Age]],0)</f>
        <v>0</v>
      </c>
      <c r="BN71" s="50"/>
      <c r="BO71" s="46"/>
      <c r="BP71" s="46"/>
      <c r="BQ71" s="46"/>
    </row>
    <row r="72" spans="1:69" x14ac:dyDescent="0.3">
      <c r="A72" s="12">
        <v>70</v>
      </c>
      <c r="B72" s="13">
        <f t="shared" ca="1" si="35"/>
        <v>2</v>
      </c>
      <c r="C72" s="13" t="str">
        <f t="shared" ca="1" si="36"/>
        <v>Female</v>
      </c>
      <c r="D72" s="13">
        <f t="shared" ca="1" si="37"/>
        <v>33</v>
      </c>
      <c r="E72" s="13">
        <f t="shared" ca="1" si="38"/>
        <v>4</v>
      </c>
      <c r="F72" s="13" t="str">
        <f t="shared" ca="1" si="39"/>
        <v>IT</v>
      </c>
      <c r="G72" s="13">
        <f t="shared" ca="1" si="40"/>
        <v>5</v>
      </c>
      <c r="H72" s="13" t="str">
        <f t="shared" ca="1" si="41"/>
        <v>Technical</v>
      </c>
      <c r="I72" s="13">
        <f t="shared" ca="1" si="42"/>
        <v>0</v>
      </c>
      <c r="J72" s="13">
        <f t="shared" ca="1" si="43"/>
        <v>1</v>
      </c>
      <c r="K72" s="14">
        <f t="shared" ca="1" si="44"/>
        <v>30597</v>
      </c>
      <c r="L72" s="13">
        <f t="shared" ca="1" si="45"/>
        <v>1</v>
      </c>
      <c r="M72" s="13" t="str">
        <f t="shared" ca="1" si="46"/>
        <v>Abia</v>
      </c>
      <c r="N72" s="13" t="str">
        <f t="shared" ca="1" si="27"/>
        <v>East</v>
      </c>
      <c r="O72" s="14">
        <f t="shared" ca="1" si="28"/>
        <v>122388</v>
      </c>
      <c r="P72" s="14">
        <f t="shared" ca="1" si="47"/>
        <v>71172.608917528065</v>
      </c>
      <c r="Q72" s="14">
        <f t="shared" ca="1" si="29"/>
        <v>11367.269910593226</v>
      </c>
      <c r="R72" s="14">
        <f t="shared" ca="1" si="48"/>
        <v>4310</v>
      </c>
      <c r="S72" s="14">
        <f t="shared" ca="1" si="30"/>
        <v>28403.950833663173</v>
      </c>
      <c r="T72" s="14">
        <f t="shared" ca="1" si="31"/>
        <v>39285.913187168793</v>
      </c>
      <c r="U72" s="14">
        <f t="shared" ca="1" si="32"/>
        <v>173041.18309776203</v>
      </c>
      <c r="V72" s="14">
        <f t="shared" ca="1" si="33"/>
        <v>103886.55975119123</v>
      </c>
      <c r="W72" s="15">
        <f t="shared" ca="1" si="34"/>
        <v>69154.623346570792</v>
      </c>
      <c r="Z72" s="45">
        <f t="shared" ca="1" si="49"/>
        <v>0</v>
      </c>
      <c r="AA72" s="46">
        <f t="shared" ca="1" si="50"/>
        <v>1</v>
      </c>
      <c r="AB72" s="49"/>
      <c r="AC72" s="50"/>
      <c r="AE72" s="45">
        <f ca="1">IF(Table1[[#This Row],[Occupation]]="Teaching", 1, 0)</f>
        <v>0</v>
      </c>
      <c r="AF72" s="46">
        <f ca="1">IF(Table1[[#This Row],[Occupation]]="General Work", 1, 0)</f>
        <v>0</v>
      </c>
      <c r="AG72" s="46">
        <f ca="1">IF(Table1[[#This Row],[Occupation]]="Construction", 1, 0)</f>
        <v>0</v>
      </c>
      <c r="AH72" s="46">
        <f ca="1">IF(Table1[[#This Row],[Occupation]]="IT", 1, 0)</f>
        <v>1</v>
      </c>
      <c r="AI72" s="46">
        <f ca="1">IF(Table1[[#This Row],[Occupation]]="Health", 1, 0)</f>
        <v>0</v>
      </c>
      <c r="AJ72" s="46">
        <f ca="1">IF(Table1[[#This Row],[Occupation]]="Agriculture", 1, 0)</f>
        <v>0</v>
      </c>
      <c r="AK72" s="49"/>
      <c r="AL72" s="46"/>
      <c r="AM72" s="46"/>
      <c r="AN72" s="46"/>
      <c r="AO72" s="46"/>
      <c r="AP72" s="50"/>
      <c r="AQ72" s="48"/>
      <c r="AR72" s="47">
        <f t="shared" ca="1" si="51"/>
        <v>71172.608917528065</v>
      </c>
      <c r="AS72" s="48"/>
      <c r="AT72" s="45">
        <f ca="1">IF(Table1[[#This Row],[Debts of the Person]]&gt;$AU$2,1,0)</f>
        <v>1</v>
      </c>
      <c r="AU72" s="46"/>
      <c r="AV72" s="50"/>
      <c r="AW72" s="2">
        <f ca="1">Table1[[#This Row],[Mortgage Left]]/Table1[[#This Row],[Valued House]]</f>
        <v>0.58153257604935182</v>
      </c>
      <c r="AX72" s="46">
        <f t="shared" ca="1" si="52"/>
        <v>0</v>
      </c>
      <c r="AY72" s="46"/>
      <c r="AZ72" s="46"/>
      <c r="BA72" s="47">
        <f ca="1">IF(Table1[[#This Row],[Region]]="East",Table1[[#This Row],[Income]],0)</f>
        <v>30597</v>
      </c>
      <c r="BB72" s="48">
        <f ca="1">IF(Table1[[#This Row],[Region]]="South",Table1[[#This Row],[Income]],0)</f>
        <v>0</v>
      </c>
      <c r="BC72" s="48">
        <f ca="1">IF(Table1[[#This Row],[Region]]="West",Table1[[#This Row],[Income]],0)</f>
        <v>0</v>
      </c>
      <c r="BD72" s="64">
        <f ca="1">IF(Table1[[#This Row],[Region]]="North",Table1[[#This Row],[Income]],0)</f>
        <v>0</v>
      </c>
      <c r="BE72" s="47">
        <f ca="1">IF(Table1[[#This Row],[Occupation]]="Teaching",Table1[[#This Row],[Income]],0)</f>
        <v>0</v>
      </c>
      <c r="BF72" s="48">
        <f ca="1">IF(Table1[[#This Row],[Occupation]]="General Work",Table1[[#This Row],[Income]],0)</f>
        <v>0</v>
      </c>
      <c r="BG72" s="48">
        <f ca="1">IF(Table1[[#This Row],[Occupation]]="Construction",Table1[[#This Row],[Income]],0)</f>
        <v>0</v>
      </c>
      <c r="BH72" s="48">
        <f ca="1">IF(Table1[[#This Row],[Occupation]]="IT",Table1[[#This Row],[Income]],0)</f>
        <v>30597</v>
      </c>
      <c r="BI72" s="48">
        <f ca="1">IF(Table1[[#This Row],[Occupation]]="Health",Table1[[#This Row],[Income]],0)</f>
        <v>0</v>
      </c>
      <c r="BJ72" s="64">
        <f ca="1">IF(Table1[[#This Row],[Occupation]]="Agriculture",Table1[[#This Row],[Income]],0)</f>
        <v>0</v>
      </c>
      <c r="BK72" s="45">
        <f ca="1">IF(Table1[[#This Row],[Debts of the Person]]&gt;Table1[[#This Row],[Income]],1,0)</f>
        <v>1</v>
      </c>
      <c r="BL72" s="46"/>
      <c r="BM72" s="45">
        <f ca="1">IF(Table1[[#This Row],[Net worth of Person ('#)]]&gt;$BN$2,Table1[[#This Row],[Age]],0)</f>
        <v>0</v>
      </c>
      <c r="BN72" s="50"/>
      <c r="BO72" s="46"/>
      <c r="BP72" s="46"/>
      <c r="BQ72" s="46"/>
    </row>
    <row r="73" spans="1:69" x14ac:dyDescent="0.3">
      <c r="A73" s="12">
        <v>71</v>
      </c>
      <c r="B73" s="13">
        <f t="shared" ca="1" si="35"/>
        <v>1</v>
      </c>
      <c r="C73" s="13" t="str">
        <f t="shared" ca="1" si="36"/>
        <v>Male</v>
      </c>
      <c r="D73" s="13">
        <f t="shared" ca="1" si="37"/>
        <v>44</v>
      </c>
      <c r="E73" s="13">
        <f t="shared" ca="1" si="38"/>
        <v>6</v>
      </c>
      <c r="F73" s="13" t="str">
        <f t="shared" ca="1" si="39"/>
        <v>Agriculture</v>
      </c>
      <c r="G73" s="13">
        <f t="shared" ca="1" si="40"/>
        <v>2</v>
      </c>
      <c r="H73" s="13" t="str">
        <f t="shared" ca="1" si="41"/>
        <v>Primary</v>
      </c>
      <c r="I73" s="13">
        <f t="shared" ca="1" si="42"/>
        <v>4</v>
      </c>
      <c r="J73" s="13">
        <f t="shared" ca="1" si="43"/>
        <v>1</v>
      </c>
      <c r="K73" s="14">
        <f t="shared" ca="1" si="44"/>
        <v>98298</v>
      </c>
      <c r="L73" s="13">
        <f t="shared" ca="1" si="45"/>
        <v>9</v>
      </c>
      <c r="M73" s="13" t="str">
        <f t="shared" ca="1" si="46"/>
        <v>Delta</v>
      </c>
      <c r="N73" s="13" t="str">
        <f t="shared" ca="1" si="27"/>
        <v>South</v>
      </c>
      <c r="O73" s="14">
        <f t="shared" ca="1" si="28"/>
        <v>393192</v>
      </c>
      <c r="P73" s="14">
        <f t="shared" ca="1" si="47"/>
        <v>270535.96767691156</v>
      </c>
      <c r="Q73" s="14">
        <f t="shared" ca="1" si="29"/>
        <v>76053.266117033781</v>
      </c>
      <c r="R73" s="14">
        <f t="shared" ca="1" si="48"/>
        <v>42797</v>
      </c>
      <c r="S73" s="14">
        <f t="shared" ca="1" si="30"/>
        <v>103425.32632667187</v>
      </c>
      <c r="T73" s="14">
        <f t="shared" ca="1" si="31"/>
        <v>34801.816325277177</v>
      </c>
      <c r="U73" s="14">
        <f t="shared" ca="1" si="32"/>
        <v>504047.08244231099</v>
      </c>
      <c r="V73" s="14">
        <f t="shared" ca="1" si="33"/>
        <v>416758.29400358343</v>
      </c>
      <c r="W73" s="15">
        <f t="shared" ca="1" si="34"/>
        <v>87288.788438727555</v>
      </c>
      <c r="Z73" s="45">
        <f t="shared" ca="1" si="49"/>
        <v>1</v>
      </c>
      <c r="AA73" s="46">
        <f t="shared" ca="1" si="50"/>
        <v>1</v>
      </c>
      <c r="AB73" s="49"/>
      <c r="AC73" s="50"/>
      <c r="AE73" s="45">
        <f ca="1">IF(Table1[[#This Row],[Occupation]]="Teaching", 1, 0)</f>
        <v>0</v>
      </c>
      <c r="AF73" s="46">
        <f ca="1">IF(Table1[[#This Row],[Occupation]]="General Work", 1, 0)</f>
        <v>0</v>
      </c>
      <c r="AG73" s="46">
        <f ca="1">IF(Table1[[#This Row],[Occupation]]="Construction", 1, 0)</f>
        <v>0</v>
      </c>
      <c r="AH73" s="46">
        <f ca="1">IF(Table1[[#This Row],[Occupation]]="IT", 1, 0)</f>
        <v>0</v>
      </c>
      <c r="AI73" s="46">
        <f ca="1">IF(Table1[[#This Row],[Occupation]]="Health", 1, 0)</f>
        <v>0</v>
      </c>
      <c r="AJ73" s="46">
        <f ca="1">IF(Table1[[#This Row],[Occupation]]="Agriculture", 1, 0)</f>
        <v>1</v>
      </c>
      <c r="AK73" s="49"/>
      <c r="AL73" s="46"/>
      <c r="AM73" s="46"/>
      <c r="AN73" s="46"/>
      <c r="AO73" s="46"/>
      <c r="AP73" s="50"/>
      <c r="AQ73" s="48"/>
      <c r="AR73" s="47">
        <f t="shared" ca="1" si="51"/>
        <v>270535.96767691156</v>
      </c>
      <c r="AS73" s="48"/>
      <c r="AT73" s="45">
        <f ca="1">IF(Table1[[#This Row],[Debts of the Person]]&gt;$AU$2,1,0)</f>
        <v>1</v>
      </c>
      <c r="AU73" s="46"/>
      <c r="AV73" s="50"/>
      <c r="AW73" s="2">
        <f ca="1">Table1[[#This Row],[Mortgage Left]]/Table1[[#This Row],[Valued House]]</f>
        <v>0.68805053937239713</v>
      </c>
      <c r="AX73" s="46">
        <f t="shared" ca="1" si="52"/>
        <v>0</v>
      </c>
      <c r="AY73" s="46"/>
      <c r="AZ73" s="46"/>
      <c r="BA73" s="47">
        <f ca="1">IF(Table1[[#This Row],[Region]]="East",Table1[[#This Row],[Income]],0)</f>
        <v>0</v>
      </c>
      <c r="BB73" s="48">
        <f ca="1">IF(Table1[[#This Row],[Region]]="South",Table1[[#This Row],[Income]],0)</f>
        <v>98298</v>
      </c>
      <c r="BC73" s="48">
        <f ca="1">IF(Table1[[#This Row],[Region]]="West",Table1[[#This Row],[Income]],0)</f>
        <v>0</v>
      </c>
      <c r="BD73" s="64">
        <f ca="1">IF(Table1[[#This Row],[Region]]="North",Table1[[#This Row],[Income]],0)</f>
        <v>0</v>
      </c>
      <c r="BE73" s="47">
        <f ca="1">IF(Table1[[#This Row],[Occupation]]="Teaching",Table1[[#This Row],[Income]],0)</f>
        <v>0</v>
      </c>
      <c r="BF73" s="48">
        <f ca="1">IF(Table1[[#This Row],[Occupation]]="General Work",Table1[[#This Row],[Income]],0)</f>
        <v>0</v>
      </c>
      <c r="BG73" s="48">
        <f ca="1">IF(Table1[[#This Row],[Occupation]]="Construction",Table1[[#This Row],[Income]],0)</f>
        <v>0</v>
      </c>
      <c r="BH73" s="48">
        <f ca="1">IF(Table1[[#This Row],[Occupation]]="IT",Table1[[#This Row],[Income]],0)</f>
        <v>0</v>
      </c>
      <c r="BI73" s="48">
        <f ca="1">IF(Table1[[#This Row],[Occupation]]="Health",Table1[[#This Row],[Income]],0)</f>
        <v>0</v>
      </c>
      <c r="BJ73" s="64">
        <f ca="1">IF(Table1[[#This Row],[Occupation]]="Agriculture",Table1[[#This Row],[Income]],0)</f>
        <v>98298</v>
      </c>
      <c r="BK73" s="45">
        <f ca="1">IF(Table1[[#This Row],[Debts of the Person]]&gt;Table1[[#This Row],[Income]],1,0)</f>
        <v>1</v>
      </c>
      <c r="BL73" s="46"/>
      <c r="BM73" s="45">
        <f ca="1">IF(Table1[[#This Row],[Net worth of Person ('#)]]&gt;$BN$2,Table1[[#This Row],[Age]],0)</f>
        <v>0</v>
      </c>
      <c r="BN73" s="50"/>
      <c r="BO73" s="46"/>
      <c r="BP73" s="46"/>
      <c r="BQ73" s="46"/>
    </row>
    <row r="74" spans="1:69" x14ac:dyDescent="0.3">
      <c r="A74" s="12">
        <v>72</v>
      </c>
      <c r="B74" s="13">
        <f t="shared" ca="1" si="35"/>
        <v>1</v>
      </c>
      <c r="C74" s="13" t="str">
        <f t="shared" ca="1" si="36"/>
        <v>Male</v>
      </c>
      <c r="D74" s="13">
        <f t="shared" ca="1" si="37"/>
        <v>35</v>
      </c>
      <c r="E74" s="13">
        <f t="shared" ca="1" si="38"/>
        <v>6</v>
      </c>
      <c r="F74" s="13" t="str">
        <f t="shared" ca="1" si="39"/>
        <v>Agriculture</v>
      </c>
      <c r="G74" s="13">
        <f t="shared" ca="1" si="40"/>
        <v>3</v>
      </c>
      <c r="H74" s="13" t="str">
        <f t="shared" ca="1" si="41"/>
        <v>Secondary</v>
      </c>
      <c r="I74" s="13">
        <f t="shared" ca="1" si="42"/>
        <v>4</v>
      </c>
      <c r="J74" s="13">
        <f t="shared" ca="1" si="43"/>
        <v>3</v>
      </c>
      <c r="K74" s="14">
        <f t="shared" ca="1" si="44"/>
        <v>84387</v>
      </c>
      <c r="L74" s="13">
        <f t="shared" ca="1" si="45"/>
        <v>4</v>
      </c>
      <c r="M74" s="13" t="str">
        <f t="shared" ca="1" si="46"/>
        <v>Akwa Ibom</v>
      </c>
      <c r="N74" s="13" t="str">
        <f t="shared" ca="1" si="27"/>
        <v>South</v>
      </c>
      <c r="O74" s="14">
        <f t="shared" ca="1" si="28"/>
        <v>337548</v>
      </c>
      <c r="P74" s="14">
        <f t="shared" ca="1" si="47"/>
        <v>297604.63398665428</v>
      </c>
      <c r="Q74" s="14">
        <f t="shared" ca="1" si="29"/>
        <v>78720.175630219688</v>
      </c>
      <c r="R74" s="14">
        <f t="shared" ca="1" si="48"/>
        <v>4937</v>
      </c>
      <c r="S74" s="14">
        <f t="shared" ca="1" si="30"/>
        <v>107849.39084871006</v>
      </c>
      <c r="T74" s="14">
        <f t="shared" ca="1" si="31"/>
        <v>80946.639861554664</v>
      </c>
      <c r="U74" s="14">
        <f t="shared" ca="1" si="32"/>
        <v>497214.81549177435</v>
      </c>
      <c r="V74" s="14">
        <f t="shared" ca="1" si="33"/>
        <v>410391.02483536431</v>
      </c>
      <c r="W74" s="15">
        <f t="shared" ca="1" si="34"/>
        <v>86823.790656410041</v>
      </c>
      <c r="Z74" s="45">
        <f t="shared" ca="1" si="49"/>
        <v>1</v>
      </c>
      <c r="AA74" s="46">
        <f t="shared" ca="1" si="50"/>
        <v>0</v>
      </c>
      <c r="AB74" s="49"/>
      <c r="AC74" s="50"/>
      <c r="AE74" s="45">
        <f ca="1">IF(Table1[[#This Row],[Occupation]]="Teaching", 1, 0)</f>
        <v>0</v>
      </c>
      <c r="AF74" s="46">
        <f ca="1">IF(Table1[[#This Row],[Occupation]]="General Work", 1, 0)</f>
        <v>0</v>
      </c>
      <c r="AG74" s="46">
        <f ca="1">IF(Table1[[#This Row],[Occupation]]="Construction", 1, 0)</f>
        <v>0</v>
      </c>
      <c r="AH74" s="46">
        <f ca="1">IF(Table1[[#This Row],[Occupation]]="IT", 1, 0)</f>
        <v>0</v>
      </c>
      <c r="AI74" s="46">
        <f ca="1">IF(Table1[[#This Row],[Occupation]]="Health", 1, 0)</f>
        <v>0</v>
      </c>
      <c r="AJ74" s="46">
        <f ca="1">IF(Table1[[#This Row],[Occupation]]="Agriculture", 1, 0)</f>
        <v>1</v>
      </c>
      <c r="AK74" s="49"/>
      <c r="AL74" s="46"/>
      <c r="AM74" s="46"/>
      <c r="AN74" s="46"/>
      <c r="AO74" s="46"/>
      <c r="AP74" s="50"/>
      <c r="AQ74" s="48"/>
      <c r="AR74" s="47">
        <f t="shared" ca="1" si="51"/>
        <v>99201.54466221809</v>
      </c>
      <c r="AS74" s="48"/>
      <c r="AT74" s="45">
        <f ca="1">IF(Table1[[#This Row],[Debts of the Person]]&gt;$AU$2,1,0)</f>
        <v>1</v>
      </c>
      <c r="AU74" s="46"/>
      <c r="AV74" s="50"/>
      <c r="AW74" s="2">
        <f ca="1">Table1[[#This Row],[Mortgage Left]]/Table1[[#This Row],[Valued House]]</f>
        <v>0.88166611559438746</v>
      </c>
      <c r="AX74" s="46">
        <f t="shared" ca="1" si="52"/>
        <v>0</v>
      </c>
      <c r="AY74" s="46"/>
      <c r="AZ74" s="46"/>
      <c r="BA74" s="47">
        <f ca="1">IF(Table1[[#This Row],[Region]]="East",Table1[[#This Row],[Income]],0)</f>
        <v>0</v>
      </c>
      <c r="BB74" s="48">
        <f ca="1">IF(Table1[[#This Row],[Region]]="South",Table1[[#This Row],[Income]],0)</f>
        <v>84387</v>
      </c>
      <c r="BC74" s="48">
        <f ca="1">IF(Table1[[#This Row],[Region]]="West",Table1[[#This Row],[Income]],0)</f>
        <v>0</v>
      </c>
      <c r="BD74" s="64">
        <f ca="1">IF(Table1[[#This Row],[Region]]="North",Table1[[#This Row],[Income]],0)</f>
        <v>0</v>
      </c>
      <c r="BE74" s="47">
        <f ca="1">IF(Table1[[#This Row],[Occupation]]="Teaching",Table1[[#This Row],[Income]],0)</f>
        <v>0</v>
      </c>
      <c r="BF74" s="48">
        <f ca="1">IF(Table1[[#This Row],[Occupation]]="General Work",Table1[[#This Row],[Income]],0)</f>
        <v>0</v>
      </c>
      <c r="BG74" s="48">
        <f ca="1">IF(Table1[[#This Row],[Occupation]]="Construction",Table1[[#This Row],[Income]],0)</f>
        <v>0</v>
      </c>
      <c r="BH74" s="48">
        <f ca="1">IF(Table1[[#This Row],[Occupation]]="IT",Table1[[#This Row],[Income]],0)</f>
        <v>0</v>
      </c>
      <c r="BI74" s="48">
        <f ca="1">IF(Table1[[#This Row],[Occupation]]="Health",Table1[[#This Row],[Income]],0)</f>
        <v>0</v>
      </c>
      <c r="BJ74" s="64">
        <f ca="1">IF(Table1[[#This Row],[Occupation]]="Agriculture",Table1[[#This Row],[Income]],0)</f>
        <v>84387</v>
      </c>
      <c r="BK74" s="45">
        <f ca="1">IF(Table1[[#This Row],[Debts of the Person]]&gt;Table1[[#This Row],[Income]],1,0)</f>
        <v>1</v>
      </c>
      <c r="BL74" s="46"/>
      <c r="BM74" s="45">
        <f ca="1">IF(Table1[[#This Row],[Net worth of Person ('#)]]&gt;$BN$2,Table1[[#This Row],[Age]],0)</f>
        <v>0</v>
      </c>
      <c r="BN74" s="50"/>
      <c r="BO74" s="46"/>
      <c r="BP74" s="46"/>
      <c r="BQ74" s="46"/>
    </row>
    <row r="75" spans="1:69" x14ac:dyDescent="0.3">
      <c r="A75" s="12">
        <v>73</v>
      </c>
      <c r="B75" s="13">
        <f t="shared" ca="1" si="35"/>
        <v>2</v>
      </c>
      <c r="C75" s="13" t="str">
        <f t="shared" ca="1" si="36"/>
        <v>Female</v>
      </c>
      <c r="D75" s="13">
        <f t="shared" ca="1" si="37"/>
        <v>27</v>
      </c>
      <c r="E75" s="13">
        <f t="shared" ca="1" si="38"/>
        <v>4</v>
      </c>
      <c r="F75" s="13" t="str">
        <f t="shared" ca="1" si="39"/>
        <v>IT</v>
      </c>
      <c r="G75" s="13">
        <f t="shared" ca="1" si="40"/>
        <v>4</v>
      </c>
      <c r="H75" s="13" t="str">
        <f t="shared" ca="1" si="41"/>
        <v>Tertiary</v>
      </c>
      <c r="I75" s="13">
        <f t="shared" ca="1" si="42"/>
        <v>3</v>
      </c>
      <c r="J75" s="13">
        <f t="shared" ca="1" si="43"/>
        <v>3</v>
      </c>
      <c r="K75" s="14">
        <f t="shared" ca="1" si="44"/>
        <v>49800</v>
      </c>
      <c r="L75" s="13">
        <f t="shared" ca="1" si="45"/>
        <v>24</v>
      </c>
      <c r="M75" s="13" t="str">
        <f t="shared" ca="1" si="46"/>
        <v>Niger</v>
      </c>
      <c r="N75" s="13" t="str">
        <f t="shared" ca="1" si="27"/>
        <v>North</v>
      </c>
      <c r="O75" s="14">
        <f t="shared" ca="1" si="28"/>
        <v>149400</v>
      </c>
      <c r="P75" s="14">
        <f t="shared" ca="1" si="47"/>
        <v>25013.66585678</v>
      </c>
      <c r="Q75" s="14">
        <f t="shared" ca="1" si="29"/>
        <v>142339.02925407092</v>
      </c>
      <c r="R75" s="14">
        <f t="shared" ca="1" si="48"/>
        <v>39463</v>
      </c>
      <c r="S75" s="14">
        <f t="shared" ca="1" si="30"/>
        <v>47233.226854678484</v>
      </c>
      <c r="T75" s="14">
        <f t="shared" ca="1" si="31"/>
        <v>60089.292853195162</v>
      </c>
      <c r="U75" s="14">
        <f t="shared" ca="1" si="32"/>
        <v>351828.32210726611</v>
      </c>
      <c r="V75" s="14">
        <f t="shared" ca="1" si="33"/>
        <v>111709.89271145849</v>
      </c>
      <c r="W75" s="15">
        <f t="shared" ca="1" si="34"/>
        <v>240118.42939580762</v>
      </c>
      <c r="Z75" s="45">
        <f t="shared" ca="1" si="49"/>
        <v>0</v>
      </c>
      <c r="AA75" s="46">
        <f t="shared" ca="1" si="50"/>
        <v>0</v>
      </c>
      <c r="AB75" s="49"/>
      <c r="AC75" s="50"/>
      <c r="AE75" s="45">
        <f ca="1">IF(Table1[[#This Row],[Occupation]]="Teaching", 1, 0)</f>
        <v>0</v>
      </c>
      <c r="AF75" s="46">
        <f ca="1">IF(Table1[[#This Row],[Occupation]]="General Work", 1, 0)</f>
        <v>0</v>
      </c>
      <c r="AG75" s="46">
        <f ca="1">IF(Table1[[#This Row],[Occupation]]="Construction", 1, 0)</f>
        <v>0</v>
      </c>
      <c r="AH75" s="46">
        <f ca="1">IF(Table1[[#This Row],[Occupation]]="IT", 1, 0)</f>
        <v>1</v>
      </c>
      <c r="AI75" s="46">
        <f ca="1">IF(Table1[[#This Row],[Occupation]]="Health", 1, 0)</f>
        <v>0</v>
      </c>
      <c r="AJ75" s="46">
        <f ca="1">IF(Table1[[#This Row],[Occupation]]="Agriculture", 1, 0)</f>
        <v>0</v>
      </c>
      <c r="AK75" s="49"/>
      <c r="AL75" s="46"/>
      <c r="AM75" s="46"/>
      <c r="AN75" s="46"/>
      <c r="AO75" s="46"/>
      <c r="AP75" s="50"/>
      <c r="AQ75" s="48"/>
      <c r="AR75" s="47">
        <f t="shared" ca="1" si="51"/>
        <v>8337.8886189266668</v>
      </c>
      <c r="AS75" s="48"/>
      <c r="AT75" s="45">
        <f ca="1">IF(Table1[[#This Row],[Debts of the Person]]&gt;$AU$2,1,0)</f>
        <v>1</v>
      </c>
      <c r="AU75" s="46"/>
      <c r="AV75" s="50"/>
      <c r="AW75" s="2">
        <f ca="1">Table1[[#This Row],[Mortgage Left]]/Table1[[#This Row],[Valued House]]</f>
        <v>0.16742748230776439</v>
      </c>
      <c r="AX75" s="46">
        <f t="shared" ca="1" si="52"/>
        <v>1</v>
      </c>
      <c r="AY75" s="46"/>
      <c r="AZ75" s="46"/>
      <c r="BA75" s="47">
        <f ca="1">IF(Table1[[#This Row],[Region]]="East",Table1[[#This Row],[Income]],0)</f>
        <v>0</v>
      </c>
      <c r="BB75" s="48">
        <f ca="1">IF(Table1[[#This Row],[Region]]="South",Table1[[#This Row],[Income]],0)</f>
        <v>0</v>
      </c>
      <c r="BC75" s="48">
        <f ca="1">IF(Table1[[#This Row],[Region]]="West",Table1[[#This Row],[Income]],0)</f>
        <v>0</v>
      </c>
      <c r="BD75" s="64">
        <f ca="1">IF(Table1[[#This Row],[Region]]="North",Table1[[#This Row],[Income]],0)</f>
        <v>49800</v>
      </c>
      <c r="BE75" s="47">
        <f ca="1">IF(Table1[[#This Row],[Occupation]]="Teaching",Table1[[#This Row],[Income]],0)</f>
        <v>0</v>
      </c>
      <c r="BF75" s="48">
        <f ca="1">IF(Table1[[#This Row],[Occupation]]="General Work",Table1[[#This Row],[Income]],0)</f>
        <v>0</v>
      </c>
      <c r="BG75" s="48">
        <f ca="1">IF(Table1[[#This Row],[Occupation]]="Construction",Table1[[#This Row],[Income]],0)</f>
        <v>0</v>
      </c>
      <c r="BH75" s="48">
        <f ca="1">IF(Table1[[#This Row],[Occupation]]="IT",Table1[[#This Row],[Income]],0)</f>
        <v>49800</v>
      </c>
      <c r="BI75" s="48">
        <f ca="1">IF(Table1[[#This Row],[Occupation]]="Health",Table1[[#This Row],[Income]],0)</f>
        <v>0</v>
      </c>
      <c r="BJ75" s="64">
        <f ca="1">IF(Table1[[#This Row],[Occupation]]="Agriculture",Table1[[#This Row],[Income]],0)</f>
        <v>0</v>
      </c>
      <c r="BK75" s="45">
        <f ca="1">IF(Table1[[#This Row],[Debts of the Person]]&gt;Table1[[#This Row],[Income]],1,0)</f>
        <v>1</v>
      </c>
      <c r="BL75" s="46"/>
      <c r="BM75" s="45">
        <f ca="1">IF(Table1[[#This Row],[Net worth of Person ('#)]]&gt;$BN$2,Table1[[#This Row],[Age]],0)</f>
        <v>27</v>
      </c>
      <c r="BN75" s="50"/>
      <c r="BO75" s="46"/>
      <c r="BP75" s="46"/>
      <c r="BQ75" s="46"/>
    </row>
    <row r="76" spans="1:69" x14ac:dyDescent="0.3">
      <c r="A76" s="12">
        <v>74</v>
      </c>
      <c r="B76" s="13">
        <f t="shared" ca="1" si="35"/>
        <v>1</v>
      </c>
      <c r="C76" s="13" t="str">
        <f t="shared" ca="1" si="36"/>
        <v>Male</v>
      </c>
      <c r="D76" s="13">
        <f t="shared" ca="1" si="37"/>
        <v>38</v>
      </c>
      <c r="E76" s="13">
        <f t="shared" ca="1" si="38"/>
        <v>6</v>
      </c>
      <c r="F76" s="13" t="str">
        <f t="shared" ca="1" si="39"/>
        <v>Agriculture</v>
      </c>
      <c r="G76" s="13">
        <f t="shared" ca="1" si="40"/>
        <v>4</v>
      </c>
      <c r="H76" s="13" t="str">
        <f t="shared" ca="1" si="41"/>
        <v>Tertiary</v>
      </c>
      <c r="I76" s="13">
        <f t="shared" ca="1" si="42"/>
        <v>0</v>
      </c>
      <c r="J76" s="13">
        <f t="shared" ca="1" si="43"/>
        <v>2</v>
      </c>
      <c r="K76" s="14">
        <f t="shared" ca="1" si="44"/>
        <v>86101</v>
      </c>
      <c r="L76" s="13">
        <f t="shared" ca="1" si="45"/>
        <v>12</v>
      </c>
      <c r="M76" s="13" t="str">
        <f t="shared" ca="1" si="46"/>
        <v>Enugu</v>
      </c>
      <c r="N76" s="13" t="str">
        <f t="shared" ca="1" si="27"/>
        <v>East</v>
      </c>
      <c r="O76" s="14">
        <f t="shared" ca="1" si="28"/>
        <v>516606</v>
      </c>
      <c r="P76" s="14">
        <f t="shared" ca="1" si="47"/>
        <v>375608.50640337606</v>
      </c>
      <c r="Q76" s="14">
        <f t="shared" ca="1" si="29"/>
        <v>109451.97230025096</v>
      </c>
      <c r="R76" s="14">
        <f t="shared" ca="1" si="48"/>
        <v>47369</v>
      </c>
      <c r="S76" s="14">
        <f t="shared" ca="1" si="30"/>
        <v>62822.626116569249</v>
      </c>
      <c r="T76" s="14">
        <f t="shared" ca="1" si="31"/>
        <v>124918.90938166894</v>
      </c>
      <c r="U76" s="14">
        <f t="shared" ca="1" si="32"/>
        <v>750976.88168191991</v>
      </c>
      <c r="V76" s="14">
        <f t="shared" ca="1" si="33"/>
        <v>485800.13251994533</v>
      </c>
      <c r="W76" s="15">
        <f t="shared" ca="1" si="34"/>
        <v>265176.74916197459</v>
      </c>
      <c r="Z76" s="45">
        <f t="shared" ca="1" si="49"/>
        <v>1</v>
      </c>
      <c r="AA76" s="46">
        <f t="shared" ca="1" si="50"/>
        <v>1</v>
      </c>
      <c r="AB76" s="49"/>
      <c r="AC76" s="50"/>
      <c r="AE76" s="45">
        <f ca="1">IF(Table1[[#This Row],[Occupation]]="Teaching", 1, 0)</f>
        <v>0</v>
      </c>
      <c r="AF76" s="46">
        <f ca="1">IF(Table1[[#This Row],[Occupation]]="General Work", 1, 0)</f>
        <v>0</v>
      </c>
      <c r="AG76" s="46">
        <f ca="1">IF(Table1[[#This Row],[Occupation]]="Construction", 1, 0)</f>
        <v>0</v>
      </c>
      <c r="AH76" s="46">
        <f ca="1">IF(Table1[[#This Row],[Occupation]]="IT", 1, 0)</f>
        <v>0</v>
      </c>
      <c r="AI76" s="46">
        <f ca="1">IF(Table1[[#This Row],[Occupation]]="Health", 1, 0)</f>
        <v>0</v>
      </c>
      <c r="AJ76" s="46">
        <f ca="1">IF(Table1[[#This Row],[Occupation]]="Agriculture", 1, 0)</f>
        <v>1</v>
      </c>
      <c r="AK76" s="49"/>
      <c r="AL76" s="46"/>
      <c r="AM76" s="46"/>
      <c r="AN76" s="46"/>
      <c r="AO76" s="46"/>
      <c r="AP76" s="50"/>
      <c r="AQ76" s="48"/>
      <c r="AR76" s="47">
        <f t="shared" ca="1" si="51"/>
        <v>187804.25320168803</v>
      </c>
      <c r="AS76" s="48"/>
      <c r="AT76" s="45">
        <f ca="1">IF(Table1[[#This Row],[Debts of the Person]]&gt;$AU$2,1,0)</f>
        <v>1</v>
      </c>
      <c r="AU76" s="46"/>
      <c r="AV76" s="50"/>
      <c r="AW76" s="2">
        <f ca="1">Table1[[#This Row],[Mortgage Left]]/Table1[[#This Row],[Valued House]]</f>
        <v>0.72706957798278782</v>
      </c>
      <c r="AX76" s="46">
        <f t="shared" ca="1" si="52"/>
        <v>0</v>
      </c>
      <c r="AY76" s="46"/>
      <c r="AZ76" s="46"/>
      <c r="BA76" s="47">
        <f ca="1">IF(Table1[[#This Row],[Region]]="East",Table1[[#This Row],[Income]],0)</f>
        <v>86101</v>
      </c>
      <c r="BB76" s="48">
        <f ca="1">IF(Table1[[#This Row],[Region]]="South",Table1[[#This Row],[Income]],0)</f>
        <v>0</v>
      </c>
      <c r="BC76" s="48">
        <f ca="1">IF(Table1[[#This Row],[Region]]="West",Table1[[#This Row],[Income]],0)</f>
        <v>0</v>
      </c>
      <c r="BD76" s="64">
        <f ca="1">IF(Table1[[#This Row],[Region]]="North",Table1[[#This Row],[Income]],0)</f>
        <v>0</v>
      </c>
      <c r="BE76" s="47">
        <f ca="1">IF(Table1[[#This Row],[Occupation]]="Teaching",Table1[[#This Row],[Income]],0)</f>
        <v>0</v>
      </c>
      <c r="BF76" s="48">
        <f ca="1">IF(Table1[[#This Row],[Occupation]]="General Work",Table1[[#This Row],[Income]],0)</f>
        <v>0</v>
      </c>
      <c r="BG76" s="48">
        <f ca="1">IF(Table1[[#This Row],[Occupation]]="Construction",Table1[[#This Row],[Income]],0)</f>
        <v>0</v>
      </c>
      <c r="BH76" s="48">
        <f ca="1">IF(Table1[[#This Row],[Occupation]]="IT",Table1[[#This Row],[Income]],0)</f>
        <v>0</v>
      </c>
      <c r="BI76" s="48">
        <f ca="1">IF(Table1[[#This Row],[Occupation]]="Health",Table1[[#This Row],[Income]],0)</f>
        <v>0</v>
      </c>
      <c r="BJ76" s="64">
        <f ca="1">IF(Table1[[#This Row],[Occupation]]="Agriculture",Table1[[#This Row],[Income]],0)</f>
        <v>86101</v>
      </c>
      <c r="BK76" s="45">
        <f ca="1">IF(Table1[[#This Row],[Debts of the Person]]&gt;Table1[[#This Row],[Income]],1,0)</f>
        <v>1</v>
      </c>
      <c r="BL76" s="46"/>
      <c r="BM76" s="45">
        <f ca="1">IF(Table1[[#This Row],[Net worth of Person ('#)]]&gt;$BN$2,Table1[[#This Row],[Age]],0)</f>
        <v>38</v>
      </c>
      <c r="BN76" s="50"/>
      <c r="BO76" s="46"/>
      <c r="BP76" s="46"/>
      <c r="BQ76" s="46"/>
    </row>
    <row r="77" spans="1:69" x14ac:dyDescent="0.3">
      <c r="A77" s="12">
        <v>75</v>
      </c>
      <c r="B77" s="13">
        <f t="shared" ca="1" si="35"/>
        <v>1</v>
      </c>
      <c r="C77" s="13" t="str">
        <f t="shared" ca="1" si="36"/>
        <v>Male</v>
      </c>
      <c r="D77" s="13">
        <f t="shared" ca="1" si="37"/>
        <v>27</v>
      </c>
      <c r="E77" s="13">
        <f t="shared" ca="1" si="38"/>
        <v>2</v>
      </c>
      <c r="F77" s="13" t="str">
        <f t="shared" ca="1" si="39"/>
        <v>Construction</v>
      </c>
      <c r="G77" s="13">
        <f t="shared" ca="1" si="40"/>
        <v>4</v>
      </c>
      <c r="H77" s="13" t="str">
        <f t="shared" ca="1" si="41"/>
        <v>Tertiary</v>
      </c>
      <c r="I77" s="13">
        <f t="shared" ca="1" si="42"/>
        <v>3</v>
      </c>
      <c r="J77" s="13">
        <f t="shared" ca="1" si="43"/>
        <v>1</v>
      </c>
      <c r="K77" s="14">
        <f t="shared" ca="1" si="44"/>
        <v>98033</v>
      </c>
      <c r="L77" s="13">
        <f t="shared" ca="1" si="45"/>
        <v>6</v>
      </c>
      <c r="M77" s="13" t="str">
        <f t="shared" ca="1" si="46"/>
        <v>Beyelsa</v>
      </c>
      <c r="N77" s="13" t="str">
        <f t="shared" ca="1" si="27"/>
        <v>South</v>
      </c>
      <c r="O77" s="14">
        <f t="shared" ca="1" si="28"/>
        <v>392132</v>
      </c>
      <c r="P77" s="14">
        <f t="shared" ca="1" si="47"/>
        <v>227913.04827467192</v>
      </c>
      <c r="Q77" s="14">
        <f t="shared" ca="1" si="29"/>
        <v>90315.599377668317</v>
      </c>
      <c r="R77" s="14">
        <f t="shared" ca="1" si="48"/>
        <v>58013</v>
      </c>
      <c r="S77" s="14">
        <f t="shared" ca="1" si="30"/>
        <v>180115.49594586395</v>
      </c>
      <c r="T77" s="14">
        <f t="shared" ca="1" si="31"/>
        <v>84440.167758426993</v>
      </c>
      <c r="U77" s="14">
        <f t="shared" ca="1" si="32"/>
        <v>566887.76713609532</v>
      </c>
      <c r="V77" s="14">
        <f t="shared" ca="1" si="33"/>
        <v>466041.54422053584</v>
      </c>
      <c r="W77" s="15">
        <f t="shared" ca="1" si="34"/>
        <v>100846.22291555948</v>
      </c>
      <c r="Z77" s="45">
        <f t="shared" ca="1" si="49"/>
        <v>1</v>
      </c>
      <c r="AA77" s="46">
        <f t="shared" ca="1" si="50"/>
        <v>0</v>
      </c>
      <c r="AB77" s="49"/>
      <c r="AC77" s="50"/>
      <c r="AE77" s="45">
        <f ca="1">IF(Table1[[#This Row],[Occupation]]="Teaching", 1, 0)</f>
        <v>0</v>
      </c>
      <c r="AF77" s="46">
        <f ca="1">IF(Table1[[#This Row],[Occupation]]="General Work", 1, 0)</f>
        <v>0</v>
      </c>
      <c r="AG77" s="46">
        <f ca="1">IF(Table1[[#This Row],[Occupation]]="Construction", 1, 0)</f>
        <v>1</v>
      </c>
      <c r="AH77" s="46">
        <f ca="1">IF(Table1[[#This Row],[Occupation]]="IT", 1, 0)</f>
        <v>0</v>
      </c>
      <c r="AI77" s="46">
        <f ca="1">IF(Table1[[#This Row],[Occupation]]="Health", 1, 0)</f>
        <v>0</v>
      </c>
      <c r="AJ77" s="46">
        <f ca="1">IF(Table1[[#This Row],[Occupation]]="Agriculture", 1, 0)</f>
        <v>0</v>
      </c>
      <c r="AK77" s="49"/>
      <c r="AL77" s="46"/>
      <c r="AM77" s="46"/>
      <c r="AN77" s="46"/>
      <c r="AO77" s="46"/>
      <c r="AP77" s="50"/>
      <c r="AQ77" s="48"/>
      <c r="AR77" s="47">
        <f t="shared" ca="1" si="51"/>
        <v>227913.04827467192</v>
      </c>
      <c r="AS77" s="48"/>
      <c r="AT77" s="45">
        <f ca="1">IF(Table1[[#This Row],[Debts of the Person]]&gt;$AU$2,1,0)</f>
        <v>1</v>
      </c>
      <c r="AU77" s="46"/>
      <c r="AV77" s="50"/>
      <c r="AW77" s="2">
        <f ca="1">Table1[[#This Row],[Mortgage Left]]/Table1[[#This Row],[Valued House]]</f>
        <v>0.58121512213915705</v>
      </c>
      <c r="AX77" s="46">
        <f t="shared" ca="1" si="52"/>
        <v>0</v>
      </c>
      <c r="AY77" s="46"/>
      <c r="AZ77" s="46"/>
      <c r="BA77" s="47">
        <f ca="1">IF(Table1[[#This Row],[Region]]="East",Table1[[#This Row],[Income]],0)</f>
        <v>0</v>
      </c>
      <c r="BB77" s="48">
        <f ca="1">IF(Table1[[#This Row],[Region]]="South",Table1[[#This Row],[Income]],0)</f>
        <v>98033</v>
      </c>
      <c r="BC77" s="48">
        <f ca="1">IF(Table1[[#This Row],[Region]]="West",Table1[[#This Row],[Income]],0)</f>
        <v>0</v>
      </c>
      <c r="BD77" s="64">
        <f ca="1">IF(Table1[[#This Row],[Region]]="North",Table1[[#This Row],[Income]],0)</f>
        <v>0</v>
      </c>
      <c r="BE77" s="47">
        <f ca="1">IF(Table1[[#This Row],[Occupation]]="Teaching",Table1[[#This Row],[Income]],0)</f>
        <v>0</v>
      </c>
      <c r="BF77" s="48">
        <f ca="1">IF(Table1[[#This Row],[Occupation]]="General Work",Table1[[#This Row],[Income]],0)</f>
        <v>0</v>
      </c>
      <c r="BG77" s="48">
        <f ca="1">IF(Table1[[#This Row],[Occupation]]="Construction",Table1[[#This Row],[Income]],0)</f>
        <v>98033</v>
      </c>
      <c r="BH77" s="48">
        <f ca="1">IF(Table1[[#This Row],[Occupation]]="IT",Table1[[#This Row],[Income]],0)</f>
        <v>0</v>
      </c>
      <c r="BI77" s="48">
        <f ca="1">IF(Table1[[#This Row],[Occupation]]="Health",Table1[[#This Row],[Income]],0)</f>
        <v>0</v>
      </c>
      <c r="BJ77" s="64">
        <f ca="1">IF(Table1[[#This Row],[Occupation]]="Agriculture",Table1[[#This Row],[Income]],0)</f>
        <v>0</v>
      </c>
      <c r="BK77" s="45">
        <f ca="1">IF(Table1[[#This Row],[Debts of the Person]]&gt;Table1[[#This Row],[Income]],1,0)</f>
        <v>1</v>
      </c>
      <c r="BL77" s="46"/>
      <c r="BM77" s="45">
        <f ca="1">IF(Table1[[#This Row],[Net worth of Person ('#)]]&gt;$BN$2,Table1[[#This Row],[Age]],0)</f>
        <v>27</v>
      </c>
      <c r="BN77" s="50"/>
      <c r="BO77" s="46"/>
      <c r="BP77" s="46"/>
      <c r="BQ77" s="46"/>
    </row>
    <row r="78" spans="1:69" x14ac:dyDescent="0.3">
      <c r="A78" s="12">
        <v>76</v>
      </c>
      <c r="B78" s="13">
        <f t="shared" ca="1" si="35"/>
        <v>2</v>
      </c>
      <c r="C78" s="13" t="str">
        <f t="shared" ca="1" si="36"/>
        <v>Female</v>
      </c>
      <c r="D78" s="13">
        <f t="shared" ca="1" si="37"/>
        <v>43</v>
      </c>
      <c r="E78" s="13">
        <f t="shared" ca="1" si="38"/>
        <v>5</v>
      </c>
      <c r="F78" s="13" t="str">
        <f t="shared" ca="1" si="39"/>
        <v>General Work</v>
      </c>
      <c r="G78" s="13">
        <f t="shared" ca="1" si="40"/>
        <v>4</v>
      </c>
      <c r="H78" s="13" t="str">
        <f t="shared" ca="1" si="41"/>
        <v>Tertiary</v>
      </c>
      <c r="I78" s="13">
        <f t="shared" ca="1" si="42"/>
        <v>1</v>
      </c>
      <c r="J78" s="13">
        <f t="shared" ca="1" si="43"/>
        <v>0</v>
      </c>
      <c r="K78" s="14">
        <f t="shared" ca="1" si="44"/>
        <v>67995</v>
      </c>
      <c r="L78" s="13">
        <f t="shared" ca="1" si="45"/>
        <v>20</v>
      </c>
      <c r="M78" s="13" t="str">
        <f t="shared" ca="1" si="46"/>
        <v>Kogi</v>
      </c>
      <c r="N78" s="13" t="str">
        <f t="shared" ca="1" si="27"/>
        <v>North</v>
      </c>
      <c r="O78" s="14">
        <f t="shared" ca="1" si="28"/>
        <v>407970</v>
      </c>
      <c r="P78" s="14">
        <f t="shared" ca="1" si="47"/>
        <v>350875.07905945927</v>
      </c>
      <c r="Q78" s="14">
        <f t="shared" ca="1" si="29"/>
        <v>0</v>
      </c>
      <c r="R78" s="14">
        <f t="shared" ca="1" si="48"/>
        <v>0</v>
      </c>
      <c r="S78" s="14">
        <f t="shared" ca="1" si="30"/>
        <v>99945.717452908808</v>
      </c>
      <c r="T78" s="14">
        <f t="shared" ca="1" si="31"/>
        <v>89139.505856195668</v>
      </c>
      <c r="U78" s="14">
        <f t="shared" ca="1" si="32"/>
        <v>497109.5058561957</v>
      </c>
      <c r="V78" s="14">
        <f t="shared" ca="1" si="33"/>
        <v>450820.79651236808</v>
      </c>
      <c r="W78" s="15">
        <f t="shared" ca="1" si="34"/>
        <v>46288.709343827621</v>
      </c>
      <c r="Z78" s="45">
        <f t="shared" ca="1" si="49"/>
        <v>0</v>
      </c>
      <c r="AA78" s="46">
        <f t="shared" ca="1" si="50"/>
        <v>0</v>
      </c>
      <c r="AB78" s="49"/>
      <c r="AC78" s="50"/>
      <c r="AE78" s="45">
        <f ca="1">IF(Table1[[#This Row],[Occupation]]="Teaching", 1, 0)</f>
        <v>0</v>
      </c>
      <c r="AF78" s="46">
        <f ca="1">IF(Table1[[#This Row],[Occupation]]="General Work", 1, 0)</f>
        <v>1</v>
      </c>
      <c r="AG78" s="46">
        <f ca="1">IF(Table1[[#This Row],[Occupation]]="Construction", 1, 0)</f>
        <v>0</v>
      </c>
      <c r="AH78" s="46">
        <f ca="1">IF(Table1[[#This Row],[Occupation]]="IT", 1, 0)</f>
        <v>0</v>
      </c>
      <c r="AI78" s="46">
        <f ca="1">IF(Table1[[#This Row],[Occupation]]="Health", 1, 0)</f>
        <v>0</v>
      </c>
      <c r="AJ78" s="46">
        <f ca="1">IF(Table1[[#This Row],[Occupation]]="Agriculture", 1, 0)</f>
        <v>0</v>
      </c>
      <c r="AK78" s="49"/>
      <c r="AL78" s="46"/>
      <c r="AM78" s="46"/>
      <c r="AN78" s="46"/>
      <c r="AO78" s="46"/>
      <c r="AP78" s="50"/>
      <c r="AQ78" s="48"/>
      <c r="AR78" s="47">
        <f t="shared" ca="1" si="51"/>
        <v>0</v>
      </c>
      <c r="AS78" s="48"/>
      <c r="AT78" s="45">
        <f ca="1">IF(Table1[[#This Row],[Debts of the Person]]&gt;$AU$2,1,0)</f>
        <v>1</v>
      </c>
      <c r="AU78" s="46"/>
      <c r="AV78" s="50"/>
      <c r="AW78" s="2">
        <f ca="1">Table1[[#This Row],[Mortgage Left]]/Table1[[#This Row],[Valued House]]</f>
        <v>0.86005117792842434</v>
      </c>
      <c r="AX78" s="46">
        <f t="shared" ca="1" si="52"/>
        <v>0</v>
      </c>
      <c r="AY78" s="46"/>
      <c r="AZ78" s="46"/>
      <c r="BA78" s="47">
        <f ca="1">IF(Table1[[#This Row],[Region]]="East",Table1[[#This Row],[Income]],0)</f>
        <v>0</v>
      </c>
      <c r="BB78" s="48">
        <f ca="1">IF(Table1[[#This Row],[Region]]="South",Table1[[#This Row],[Income]],0)</f>
        <v>0</v>
      </c>
      <c r="BC78" s="48">
        <f ca="1">IF(Table1[[#This Row],[Region]]="West",Table1[[#This Row],[Income]],0)</f>
        <v>0</v>
      </c>
      <c r="BD78" s="64">
        <f ca="1">IF(Table1[[#This Row],[Region]]="North",Table1[[#This Row],[Income]],0)</f>
        <v>67995</v>
      </c>
      <c r="BE78" s="47">
        <f ca="1">IF(Table1[[#This Row],[Occupation]]="Teaching",Table1[[#This Row],[Income]],0)</f>
        <v>0</v>
      </c>
      <c r="BF78" s="48">
        <f ca="1">IF(Table1[[#This Row],[Occupation]]="General Work",Table1[[#This Row],[Income]],0)</f>
        <v>67995</v>
      </c>
      <c r="BG78" s="48">
        <f ca="1">IF(Table1[[#This Row],[Occupation]]="Construction",Table1[[#This Row],[Income]],0)</f>
        <v>0</v>
      </c>
      <c r="BH78" s="48">
        <f ca="1">IF(Table1[[#This Row],[Occupation]]="IT",Table1[[#This Row],[Income]],0)</f>
        <v>0</v>
      </c>
      <c r="BI78" s="48">
        <f ca="1">IF(Table1[[#This Row],[Occupation]]="Health",Table1[[#This Row],[Income]],0)</f>
        <v>0</v>
      </c>
      <c r="BJ78" s="64">
        <f ca="1">IF(Table1[[#This Row],[Occupation]]="Agriculture",Table1[[#This Row],[Income]],0)</f>
        <v>0</v>
      </c>
      <c r="BK78" s="45">
        <f ca="1">IF(Table1[[#This Row],[Debts of the Person]]&gt;Table1[[#This Row],[Income]],1,0)</f>
        <v>1</v>
      </c>
      <c r="BL78" s="46"/>
      <c r="BM78" s="45">
        <f ca="1">IF(Table1[[#This Row],[Net worth of Person ('#)]]&gt;$BN$2,Table1[[#This Row],[Age]],0)</f>
        <v>0</v>
      </c>
      <c r="BN78" s="50"/>
      <c r="BO78" s="46"/>
      <c r="BP78" s="46"/>
      <c r="BQ78" s="46"/>
    </row>
    <row r="79" spans="1:69" x14ac:dyDescent="0.3">
      <c r="A79" s="12">
        <v>77</v>
      </c>
      <c r="B79" s="13">
        <f t="shared" ca="1" si="35"/>
        <v>1</v>
      </c>
      <c r="C79" s="13" t="str">
        <f t="shared" ca="1" si="36"/>
        <v>Male</v>
      </c>
      <c r="D79" s="13">
        <f t="shared" ca="1" si="37"/>
        <v>35</v>
      </c>
      <c r="E79" s="13">
        <f t="shared" ca="1" si="38"/>
        <v>3</v>
      </c>
      <c r="F79" s="13" t="str">
        <f t="shared" ca="1" si="39"/>
        <v>Teaching</v>
      </c>
      <c r="G79" s="13">
        <f t="shared" ca="1" si="40"/>
        <v>6</v>
      </c>
      <c r="H79" s="13" t="str">
        <f t="shared" ca="1" si="41"/>
        <v>Others</v>
      </c>
      <c r="I79" s="13">
        <f t="shared" ca="1" si="42"/>
        <v>1</v>
      </c>
      <c r="J79" s="13">
        <f t="shared" ca="1" si="43"/>
        <v>1</v>
      </c>
      <c r="K79" s="14">
        <f t="shared" ca="1" si="44"/>
        <v>61202</v>
      </c>
      <c r="L79" s="13">
        <f t="shared" ca="1" si="45"/>
        <v>26</v>
      </c>
      <c r="M79" s="13" t="str">
        <f t="shared" ca="1" si="46"/>
        <v>Ondo</v>
      </c>
      <c r="N79" s="13" t="str">
        <f t="shared" ref="N79:N142" ca="1" si="53">VLOOKUP(L79, $BS$12:$BU$44, 3)</f>
        <v>West</v>
      </c>
      <c r="O79" s="14">
        <f t="shared" ref="O79:O142" ca="1" si="54">K79*RANDBETWEEN(3, 6)</f>
        <v>183606</v>
      </c>
      <c r="P79" s="14">
        <f t="shared" ca="1" si="47"/>
        <v>99194.602571410564</v>
      </c>
      <c r="Q79" s="14">
        <f t="shared" ref="Q79:Q142" ca="1" si="55">J79*RAND()*K79</f>
        <v>28205.525142118047</v>
      </c>
      <c r="R79" s="14">
        <f t="shared" ca="1" si="48"/>
        <v>18079</v>
      </c>
      <c r="S79" s="14">
        <f t="shared" ref="S79:S142" ca="1" si="56">RAND()*K79*2</f>
        <v>86356.942589469283</v>
      </c>
      <c r="T79" s="14">
        <f t="shared" ref="T79:T142" ca="1" si="57">RAND()*K79*1.5</f>
        <v>21217.676157657414</v>
      </c>
      <c r="U79" s="14">
        <f t="shared" ref="U79:U142" ca="1" si="58">O79+Q79+T79</f>
        <v>233029.20129977545</v>
      </c>
      <c r="V79" s="14">
        <f t="shared" ref="V79:V142" ca="1" si="59">P79+R79+S79</f>
        <v>203630.54516087985</v>
      </c>
      <c r="W79" s="15">
        <f t="shared" ref="W79:W142" ca="1" si="60">U79-V79</f>
        <v>29398.656138895603</v>
      </c>
      <c r="Z79" s="45">
        <f t="shared" ca="1" si="49"/>
        <v>1</v>
      </c>
      <c r="AA79" s="46">
        <f t="shared" ca="1" si="50"/>
        <v>1</v>
      </c>
      <c r="AB79" s="49"/>
      <c r="AC79" s="50"/>
      <c r="AE79" s="45">
        <f ca="1">IF(Table1[[#This Row],[Occupation]]="Teaching", 1, 0)</f>
        <v>1</v>
      </c>
      <c r="AF79" s="46">
        <f ca="1">IF(Table1[[#This Row],[Occupation]]="General Work", 1, 0)</f>
        <v>0</v>
      </c>
      <c r="AG79" s="46">
        <f ca="1">IF(Table1[[#This Row],[Occupation]]="Construction", 1, 0)</f>
        <v>0</v>
      </c>
      <c r="AH79" s="46">
        <f ca="1">IF(Table1[[#This Row],[Occupation]]="IT", 1, 0)</f>
        <v>0</v>
      </c>
      <c r="AI79" s="46">
        <f ca="1">IF(Table1[[#This Row],[Occupation]]="Health", 1, 0)</f>
        <v>0</v>
      </c>
      <c r="AJ79" s="46">
        <f ca="1">IF(Table1[[#This Row],[Occupation]]="Agriculture", 1, 0)</f>
        <v>0</v>
      </c>
      <c r="AK79" s="49"/>
      <c r="AL79" s="46"/>
      <c r="AM79" s="46"/>
      <c r="AN79" s="46"/>
      <c r="AO79" s="46"/>
      <c r="AP79" s="50"/>
      <c r="AQ79" s="48"/>
      <c r="AR79" s="47">
        <f t="shared" ca="1" si="51"/>
        <v>99194.602571410564</v>
      </c>
      <c r="AS79" s="48"/>
      <c r="AT79" s="45">
        <f ca="1">IF(Table1[[#This Row],[Debts of the Person]]&gt;$AU$2,1,0)</f>
        <v>1</v>
      </c>
      <c r="AU79" s="46"/>
      <c r="AV79" s="50"/>
      <c r="AW79" s="2">
        <f ca="1">Table1[[#This Row],[Mortgage Left]]/Table1[[#This Row],[Valued House]]</f>
        <v>0.54025795764523254</v>
      </c>
      <c r="AX79" s="46">
        <f t="shared" ca="1" si="52"/>
        <v>0</v>
      </c>
      <c r="AY79" s="46"/>
      <c r="AZ79" s="46"/>
      <c r="BA79" s="47">
        <f ca="1">IF(Table1[[#This Row],[Region]]="East",Table1[[#This Row],[Income]],0)</f>
        <v>0</v>
      </c>
      <c r="BB79" s="48">
        <f ca="1">IF(Table1[[#This Row],[Region]]="South",Table1[[#This Row],[Income]],0)</f>
        <v>0</v>
      </c>
      <c r="BC79" s="48">
        <f ca="1">IF(Table1[[#This Row],[Region]]="West",Table1[[#This Row],[Income]],0)</f>
        <v>61202</v>
      </c>
      <c r="BD79" s="64">
        <f ca="1">IF(Table1[[#This Row],[Region]]="North",Table1[[#This Row],[Income]],0)</f>
        <v>0</v>
      </c>
      <c r="BE79" s="47">
        <f ca="1">IF(Table1[[#This Row],[Occupation]]="Teaching",Table1[[#This Row],[Income]],0)</f>
        <v>61202</v>
      </c>
      <c r="BF79" s="48">
        <f ca="1">IF(Table1[[#This Row],[Occupation]]="General Work",Table1[[#This Row],[Income]],0)</f>
        <v>0</v>
      </c>
      <c r="BG79" s="48">
        <f ca="1">IF(Table1[[#This Row],[Occupation]]="Construction",Table1[[#This Row],[Income]],0)</f>
        <v>0</v>
      </c>
      <c r="BH79" s="48">
        <f ca="1">IF(Table1[[#This Row],[Occupation]]="IT",Table1[[#This Row],[Income]],0)</f>
        <v>0</v>
      </c>
      <c r="BI79" s="48">
        <f ca="1">IF(Table1[[#This Row],[Occupation]]="Health",Table1[[#This Row],[Income]],0)</f>
        <v>0</v>
      </c>
      <c r="BJ79" s="64">
        <f ca="1">IF(Table1[[#This Row],[Occupation]]="Agriculture",Table1[[#This Row],[Income]],0)</f>
        <v>0</v>
      </c>
      <c r="BK79" s="45">
        <f ca="1">IF(Table1[[#This Row],[Debts of the Person]]&gt;Table1[[#This Row],[Income]],1,0)</f>
        <v>1</v>
      </c>
      <c r="BL79" s="46"/>
      <c r="BM79" s="45">
        <f ca="1">IF(Table1[[#This Row],[Net worth of Person ('#)]]&gt;$BN$2,Table1[[#This Row],[Age]],0)</f>
        <v>0</v>
      </c>
      <c r="BN79" s="50"/>
      <c r="BO79" s="46"/>
      <c r="BP79" s="46"/>
      <c r="BQ79" s="46"/>
    </row>
    <row r="80" spans="1:69" x14ac:dyDescent="0.3">
      <c r="A80" s="12">
        <v>78</v>
      </c>
      <c r="B80" s="13">
        <f t="shared" ca="1" si="35"/>
        <v>1</v>
      </c>
      <c r="C80" s="13" t="str">
        <f t="shared" ca="1" si="36"/>
        <v>Male</v>
      </c>
      <c r="D80" s="13">
        <f t="shared" ca="1" si="37"/>
        <v>26</v>
      </c>
      <c r="E80" s="13">
        <f t="shared" ca="1" si="38"/>
        <v>4</v>
      </c>
      <c r="F80" s="13" t="str">
        <f t="shared" ca="1" si="39"/>
        <v>IT</v>
      </c>
      <c r="G80" s="13">
        <f t="shared" ca="1" si="40"/>
        <v>4</v>
      </c>
      <c r="H80" s="13" t="str">
        <f t="shared" ca="1" si="41"/>
        <v>Tertiary</v>
      </c>
      <c r="I80" s="13">
        <f t="shared" ca="1" si="42"/>
        <v>1</v>
      </c>
      <c r="J80" s="13">
        <f t="shared" ca="1" si="43"/>
        <v>0</v>
      </c>
      <c r="K80" s="14">
        <f t="shared" ca="1" si="44"/>
        <v>96816</v>
      </c>
      <c r="L80" s="13">
        <f t="shared" ca="1" si="45"/>
        <v>30</v>
      </c>
      <c r="M80" s="13" t="str">
        <f t="shared" ca="1" si="46"/>
        <v>Rivers</v>
      </c>
      <c r="N80" s="13" t="str">
        <f t="shared" ca="1" si="53"/>
        <v>South</v>
      </c>
      <c r="O80" s="14">
        <f t="shared" ca="1" si="54"/>
        <v>387264</v>
      </c>
      <c r="P80" s="14">
        <f t="shared" ca="1" si="47"/>
        <v>258013.34931944124</v>
      </c>
      <c r="Q80" s="14">
        <f t="shared" ca="1" si="55"/>
        <v>0</v>
      </c>
      <c r="R80" s="14">
        <f t="shared" ca="1" si="48"/>
        <v>0</v>
      </c>
      <c r="S80" s="14">
        <f t="shared" ca="1" si="56"/>
        <v>50805.624462722393</v>
      </c>
      <c r="T80" s="14">
        <f t="shared" ca="1" si="57"/>
        <v>17013.375904062465</v>
      </c>
      <c r="U80" s="14">
        <f t="shared" ca="1" si="58"/>
        <v>404277.37590406247</v>
      </c>
      <c r="V80" s="14">
        <f t="shared" ca="1" si="59"/>
        <v>308818.97378216364</v>
      </c>
      <c r="W80" s="15">
        <f t="shared" ca="1" si="60"/>
        <v>95458.402121898835</v>
      </c>
      <c r="Z80" s="45">
        <f t="shared" ca="1" si="49"/>
        <v>1</v>
      </c>
      <c r="AA80" s="46">
        <f t="shared" ca="1" si="50"/>
        <v>0</v>
      </c>
      <c r="AB80" s="49"/>
      <c r="AC80" s="50"/>
      <c r="AE80" s="45">
        <f ca="1">IF(Table1[[#This Row],[Occupation]]="Teaching", 1, 0)</f>
        <v>0</v>
      </c>
      <c r="AF80" s="46">
        <f ca="1">IF(Table1[[#This Row],[Occupation]]="General Work", 1, 0)</f>
        <v>0</v>
      </c>
      <c r="AG80" s="46">
        <f ca="1">IF(Table1[[#This Row],[Occupation]]="Construction", 1, 0)</f>
        <v>0</v>
      </c>
      <c r="AH80" s="46">
        <f ca="1">IF(Table1[[#This Row],[Occupation]]="IT", 1, 0)</f>
        <v>1</v>
      </c>
      <c r="AI80" s="46">
        <f ca="1">IF(Table1[[#This Row],[Occupation]]="Health", 1, 0)</f>
        <v>0</v>
      </c>
      <c r="AJ80" s="46">
        <f ca="1">IF(Table1[[#This Row],[Occupation]]="Agriculture", 1, 0)</f>
        <v>0</v>
      </c>
      <c r="AK80" s="49"/>
      <c r="AL80" s="46"/>
      <c r="AM80" s="46"/>
      <c r="AN80" s="46"/>
      <c r="AO80" s="46"/>
      <c r="AP80" s="50"/>
      <c r="AQ80" s="48"/>
      <c r="AR80" s="47">
        <f t="shared" ca="1" si="51"/>
        <v>0</v>
      </c>
      <c r="AS80" s="48"/>
      <c r="AT80" s="45">
        <f ca="1">IF(Table1[[#This Row],[Debts of the Person]]&gt;$AU$2,1,0)</f>
        <v>1</v>
      </c>
      <c r="AU80" s="46"/>
      <c r="AV80" s="50"/>
      <c r="AW80" s="2">
        <f ca="1">Table1[[#This Row],[Mortgage Left]]/Table1[[#This Row],[Valued House]]</f>
        <v>0.66624666718166736</v>
      </c>
      <c r="AX80" s="46">
        <f t="shared" ca="1" si="52"/>
        <v>0</v>
      </c>
      <c r="AY80" s="46"/>
      <c r="AZ80" s="46"/>
      <c r="BA80" s="47">
        <f ca="1">IF(Table1[[#This Row],[Region]]="East",Table1[[#This Row],[Income]],0)</f>
        <v>0</v>
      </c>
      <c r="BB80" s="48">
        <f ca="1">IF(Table1[[#This Row],[Region]]="South",Table1[[#This Row],[Income]],0)</f>
        <v>96816</v>
      </c>
      <c r="BC80" s="48">
        <f ca="1">IF(Table1[[#This Row],[Region]]="West",Table1[[#This Row],[Income]],0)</f>
        <v>0</v>
      </c>
      <c r="BD80" s="64">
        <f ca="1">IF(Table1[[#This Row],[Region]]="North",Table1[[#This Row],[Income]],0)</f>
        <v>0</v>
      </c>
      <c r="BE80" s="47">
        <f ca="1">IF(Table1[[#This Row],[Occupation]]="Teaching",Table1[[#This Row],[Income]],0)</f>
        <v>0</v>
      </c>
      <c r="BF80" s="48">
        <f ca="1">IF(Table1[[#This Row],[Occupation]]="General Work",Table1[[#This Row],[Income]],0)</f>
        <v>0</v>
      </c>
      <c r="BG80" s="48">
        <f ca="1">IF(Table1[[#This Row],[Occupation]]="Construction",Table1[[#This Row],[Income]],0)</f>
        <v>0</v>
      </c>
      <c r="BH80" s="48">
        <f ca="1">IF(Table1[[#This Row],[Occupation]]="IT",Table1[[#This Row],[Income]],0)</f>
        <v>96816</v>
      </c>
      <c r="BI80" s="48">
        <f ca="1">IF(Table1[[#This Row],[Occupation]]="Health",Table1[[#This Row],[Income]],0)</f>
        <v>0</v>
      </c>
      <c r="BJ80" s="64">
        <f ca="1">IF(Table1[[#This Row],[Occupation]]="Agriculture",Table1[[#This Row],[Income]],0)</f>
        <v>0</v>
      </c>
      <c r="BK80" s="45">
        <f ca="1">IF(Table1[[#This Row],[Debts of the Person]]&gt;Table1[[#This Row],[Income]],1,0)</f>
        <v>1</v>
      </c>
      <c r="BL80" s="46"/>
      <c r="BM80" s="45">
        <f ca="1">IF(Table1[[#This Row],[Net worth of Person ('#)]]&gt;$BN$2,Table1[[#This Row],[Age]],0)</f>
        <v>0</v>
      </c>
      <c r="BN80" s="50"/>
      <c r="BO80" s="46"/>
      <c r="BP80" s="46"/>
      <c r="BQ80" s="46"/>
    </row>
    <row r="81" spans="1:69" x14ac:dyDescent="0.3">
      <c r="A81" s="12">
        <v>79</v>
      </c>
      <c r="B81" s="13">
        <f t="shared" ca="1" si="35"/>
        <v>2</v>
      </c>
      <c r="C81" s="13" t="str">
        <f t="shared" ca="1" si="36"/>
        <v>Female</v>
      </c>
      <c r="D81" s="13">
        <f t="shared" ca="1" si="37"/>
        <v>43</v>
      </c>
      <c r="E81" s="13">
        <f t="shared" ca="1" si="38"/>
        <v>1</v>
      </c>
      <c r="F81" s="13" t="str">
        <f t="shared" ca="1" si="39"/>
        <v>Health</v>
      </c>
      <c r="G81" s="13">
        <f t="shared" ca="1" si="40"/>
        <v>6</v>
      </c>
      <c r="H81" s="13" t="str">
        <f t="shared" ca="1" si="41"/>
        <v>Others</v>
      </c>
      <c r="I81" s="13">
        <f t="shared" ca="1" si="42"/>
        <v>0</v>
      </c>
      <c r="J81" s="13">
        <f t="shared" ca="1" si="43"/>
        <v>2</v>
      </c>
      <c r="K81" s="14">
        <f t="shared" ca="1" si="44"/>
        <v>98787</v>
      </c>
      <c r="L81" s="13">
        <f t="shared" ca="1" si="45"/>
        <v>9</v>
      </c>
      <c r="M81" s="13" t="str">
        <f t="shared" ca="1" si="46"/>
        <v>Delta</v>
      </c>
      <c r="N81" s="13" t="str">
        <f t="shared" ca="1" si="53"/>
        <v>South</v>
      </c>
      <c r="O81" s="14">
        <f t="shared" ca="1" si="54"/>
        <v>296361</v>
      </c>
      <c r="P81" s="14">
        <f t="shared" ca="1" si="47"/>
        <v>134451.12061898338</v>
      </c>
      <c r="Q81" s="14">
        <f t="shared" ca="1" si="55"/>
        <v>146321.11712538818</v>
      </c>
      <c r="R81" s="14">
        <f t="shared" ca="1" si="48"/>
        <v>130248</v>
      </c>
      <c r="S81" s="14">
        <f t="shared" ca="1" si="56"/>
        <v>8542.1790240017435</v>
      </c>
      <c r="T81" s="14">
        <f t="shared" ca="1" si="57"/>
        <v>61021.523776331822</v>
      </c>
      <c r="U81" s="14">
        <f t="shared" ca="1" si="58"/>
        <v>503703.64090171998</v>
      </c>
      <c r="V81" s="14">
        <f t="shared" ca="1" si="59"/>
        <v>273241.29964298516</v>
      </c>
      <c r="W81" s="15">
        <f t="shared" ca="1" si="60"/>
        <v>230462.34125873481</v>
      </c>
      <c r="Z81" s="45">
        <f t="shared" ca="1" si="49"/>
        <v>0</v>
      </c>
      <c r="AA81" s="46">
        <f t="shared" ca="1" si="50"/>
        <v>0</v>
      </c>
      <c r="AB81" s="49"/>
      <c r="AC81" s="50"/>
      <c r="AE81" s="45">
        <f ca="1">IF(Table1[[#This Row],[Occupation]]="Teaching", 1, 0)</f>
        <v>0</v>
      </c>
      <c r="AF81" s="46">
        <f ca="1">IF(Table1[[#This Row],[Occupation]]="General Work", 1, 0)</f>
        <v>0</v>
      </c>
      <c r="AG81" s="46">
        <f ca="1">IF(Table1[[#This Row],[Occupation]]="Construction", 1, 0)</f>
        <v>0</v>
      </c>
      <c r="AH81" s="46">
        <f ca="1">IF(Table1[[#This Row],[Occupation]]="IT", 1, 0)</f>
        <v>0</v>
      </c>
      <c r="AI81" s="46">
        <f ca="1">IF(Table1[[#This Row],[Occupation]]="Health", 1, 0)</f>
        <v>1</v>
      </c>
      <c r="AJ81" s="46">
        <f ca="1">IF(Table1[[#This Row],[Occupation]]="Agriculture", 1, 0)</f>
        <v>0</v>
      </c>
      <c r="AK81" s="49"/>
      <c r="AL81" s="46"/>
      <c r="AM81" s="46"/>
      <c r="AN81" s="46"/>
      <c r="AO81" s="46"/>
      <c r="AP81" s="50"/>
      <c r="AQ81" s="48"/>
      <c r="AR81" s="47">
        <f t="shared" ca="1" si="51"/>
        <v>67225.560309491688</v>
      </c>
      <c r="AS81" s="48"/>
      <c r="AT81" s="45">
        <f ca="1">IF(Table1[[#This Row],[Debts of the Person]]&gt;$AU$2,1,0)</f>
        <v>1</v>
      </c>
      <c r="AU81" s="46"/>
      <c r="AV81" s="50"/>
      <c r="AW81" s="2">
        <f ca="1">Table1[[#This Row],[Mortgage Left]]/Table1[[#This Row],[Valued House]]</f>
        <v>0.45367346114699092</v>
      </c>
      <c r="AX81" s="46">
        <f t="shared" ca="1" si="52"/>
        <v>0</v>
      </c>
      <c r="AY81" s="46"/>
      <c r="AZ81" s="46"/>
      <c r="BA81" s="47">
        <f ca="1">IF(Table1[[#This Row],[Region]]="East",Table1[[#This Row],[Income]],0)</f>
        <v>0</v>
      </c>
      <c r="BB81" s="48">
        <f ca="1">IF(Table1[[#This Row],[Region]]="South",Table1[[#This Row],[Income]],0)</f>
        <v>98787</v>
      </c>
      <c r="BC81" s="48">
        <f ca="1">IF(Table1[[#This Row],[Region]]="West",Table1[[#This Row],[Income]],0)</f>
        <v>0</v>
      </c>
      <c r="BD81" s="64">
        <f ca="1">IF(Table1[[#This Row],[Region]]="North",Table1[[#This Row],[Income]],0)</f>
        <v>0</v>
      </c>
      <c r="BE81" s="47">
        <f ca="1">IF(Table1[[#This Row],[Occupation]]="Teaching",Table1[[#This Row],[Income]],0)</f>
        <v>0</v>
      </c>
      <c r="BF81" s="48">
        <f ca="1">IF(Table1[[#This Row],[Occupation]]="General Work",Table1[[#This Row],[Income]],0)</f>
        <v>0</v>
      </c>
      <c r="BG81" s="48">
        <f ca="1">IF(Table1[[#This Row],[Occupation]]="Construction",Table1[[#This Row],[Income]],0)</f>
        <v>0</v>
      </c>
      <c r="BH81" s="48">
        <f ca="1">IF(Table1[[#This Row],[Occupation]]="IT",Table1[[#This Row],[Income]],0)</f>
        <v>0</v>
      </c>
      <c r="BI81" s="48">
        <f ca="1">IF(Table1[[#This Row],[Occupation]]="Health",Table1[[#This Row],[Income]],0)</f>
        <v>98787</v>
      </c>
      <c r="BJ81" s="64">
        <f ca="1">IF(Table1[[#This Row],[Occupation]]="Agriculture",Table1[[#This Row],[Income]],0)</f>
        <v>0</v>
      </c>
      <c r="BK81" s="45">
        <f ca="1">IF(Table1[[#This Row],[Debts of the Person]]&gt;Table1[[#This Row],[Income]],1,0)</f>
        <v>1</v>
      </c>
      <c r="BL81" s="46"/>
      <c r="BM81" s="45">
        <f ca="1">IF(Table1[[#This Row],[Net worth of Person ('#)]]&gt;$BN$2,Table1[[#This Row],[Age]],0)</f>
        <v>43</v>
      </c>
      <c r="BN81" s="50"/>
      <c r="BO81" s="46"/>
      <c r="BP81" s="46"/>
      <c r="BQ81" s="46"/>
    </row>
    <row r="82" spans="1:69" x14ac:dyDescent="0.3">
      <c r="A82" s="12">
        <v>80</v>
      </c>
      <c r="B82" s="13">
        <f t="shared" ca="1" si="35"/>
        <v>1</v>
      </c>
      <c r="C82" s="13" t="str">
        <f t="shared" ca="1" si="36"/>
        <v>Male</v>
      </c>
      <c r="D82" s="13">
        <f t="shared" ca="1" si="37"/>
        <v>42</v>
      </c>
      <c r="E82" s="13">
        <f t="shared" ca="1" si="38"/>
        <v>3</v>
      </c>
      <c r="F82" s="13" t="str">
        <f t="shared" ca="1" si="39"/>
        <v>Teaching</v>
      </c>
      <c r="G82" s="13">
        <f t="shared" ca="1" si="40"/>
        <v>2</v>
      </c>
      <c r="H82" s="13" t="str">
        <f t="shared" ca="1" si="41"/>
        <v>Primary</v>
      </c>
      <c r="I82" s="13">
        <f t="shared" ca="1" si="42"/>
        <v>3</v>
      </c>
      <c r="J82" s="13">
        <f t="shared" ca="1" si="43"/>
        <v>2</v>
      </c>
      <c r="K82" s="14">
        <f t="shared" ca="1" si="44"/>
        <v>69938</v>
      </c>
      <c r="L82" s="13">
        <f t="shared" ca="1" si="45"/>
        <v>11</v>
      </c>
      <c r="M82" s="13" t="str">
        <f t="shared" ca="1" si="46"/>
        <v>Edo</v>
      </c>
      <c r="N82" s="13" t="str">
        <f t="shared" ca="1" si="53"/>
        <v>South</v>
      </c>
      <c r="O82" s="14">
        <f t="shared" ca="1" si="54"/>
        <v>209814</v>
      </c>
      <c r="P82" s="14">
        <f t="shared" ca="1" si="47"/>
        <v>149393.12415309108</v>
      </c>
      <c r="Q82" s="14">
        <f t="shared" ca="1" si="55"/>
        <v>117135.77950663914</v>
      </c>
      <c r="R82" s="14">
        <f t="shared" ca="1" si="48"/>
        <v>62178</v>
      </c>
      <c r="S82" s="14">
        <f t="shared" ca="1" si="56"/>
        <v>1612.0748883821097</v>
      </c>
      <c r="T82" s="14">
        <f t="shared" ca="1" si="57"/>
        <v>84048.667174781091</v>
      </c>
      <c r="U82" s="14">
        <f t="shared" ca="1" si="58"/>
        <v>410998.4466814202</v>
      </c>
      <c r="V82" s="14">
        <f t="shared" ca="1" si="59"/>
        <v>213183.19904147318</v>
      </c>
      <c r="W82" s="15">
        <f t="shared" ca="1" si="60"/>
        <v>197815.24763994702</v>
      </c>
      <c r="Z82" s="45">
        <f t="shared" ca="1" si="49"/>
        <v>1</v>
      </c>
      <c r="AA82" s="46">
        <f t="shared" ca="1" si="50"/>
        <v>1</v>
      </c>
      <c r="AB82" s="49"/>
      <c r="AC82" s="50"/>
      <c r="AE82" s="45">
        <f ca="1">IF(Table1[[#This Row],[Occupation]]="Teaching", 1, 0)</f>
        <v>1</v>
      </c>
      <c r="AF82" s="46">
        <f ca="1">IF(Table1[[#This Row],[Occupation]]="General Work", 1, 0)</f>
        <v>0</v>
      </c>
      <c r="AG82" s="46">
        <f ca="1">IF(Table1[[#This Row],[Occupation]]="Construction", 1, 0)</f>
        <v>0</v>
      </c>
      <c r="AH82" s="46">
        <f ca="1">IF(Table1[[#This Row],[Occupation]]="IT", 1, 0)</f>
        <v>0</v>
      </c>
      <c r="AI82" s="46">
        <f ca="1">IF(Table1[[#This Row],[Occupation]]="Health", 1, 0)</f>
        <v>0</v>
      </c>
      <c r="AJ82" s="46">
        <f ca="1">IF(Table1[[#This Row],[Occupation]]="Agriculture", 1, 0)</f>
        <v>0</v>
      </c>
      <c r="AK82" s="49"/>
      <c r="AL82" s="46"/>
      <c r="AM82" s="46"/>
      <c r="AN82" s="46"/>
      <c r="AO82" s="46"/>
      <c r="AP82" s="50"/>
      <c r="AQ82" s="48"/>
      <c r="AR82" s="47">
        <f t="shared" ca="1" si="51"/>
        <v>74696.562076545539</v>
      </c>
      <c r="AS82" s="48"/>
      <c r="AT82" s="45">
        <f ca="1">IF(Table1[[#This Row],[Debts of the Person]]&gt;$AU$2,1,0)</f>
        <v>1</v>
      </c>
      <c r="AU82" s="46"/>
      <c r="AV82" s="50"/>
      <c r="AW82" s="2">
        <f ca="1">Table1[[#This Row],[Mortgage Left]]/Table1[[#This Row],[Valued House]]</f>
        <v>0.71202648132675173</v>
      </c>
      <c r="AX82" s="46">
        <f t="shared" ca="1" si="52"/>
        <v>0</v>
      </c>
      <c r="AY82" s="46"/>
      <c r="AZ82" s="46"/>
      <c r="BA82" s="47">
        <f ca="1">IF(Table1[[#This Row],[Region]]="East",Table1[[#This Row],[Income]],0)</f>
        <v>0</v>
      </c>
      <c r="BB82" s="48">
        <f ca="1">IF(Table1[[#This Row],[Region]]="South",Table1[[#This Row],[Income]],0)</f>
        <v>69938</v>
      </c>
      <c r="BC82" s="48">
        <f ca="1">IF(Table1[[#This Row],[Region]]="West",Table1[[#This Row],[Income]],0)</f>
        <v>0</v>
      </c>
      <c r="BD82" s="64">
        <f ca="1">IF(Table1[[#This Row],[Region]]="North",Table1[[#This Row],[Income]],0)</f>
        <v>0</v>
      </c>
      <c r="BE82" s="47">
        <f ca="1">IF(Table1[[#This Row],[Occupation]]="Teaching",Table1[[#This Row],[Income]],0)</f>
        <v>69938</v>
      </c>
      <c r="BF82" s="48">
        <f ca="1">IF(Table1[[#This Row],[Occupation]]="General Work",Table1[[#This Row],[Income]],0)</f>
        <v>0</v>
      </c>
      <c r="BG82" s="48">
        <f ca="1">IF(Table1[[#This Row],[Occupation]]="Construction",Table1[[#This Row],[Income]],0)</f>
        <v>0</v>
      </c>
      <c r="BH82" s="48">
        <f ca="1">IF(Table1[[#This Row],[Occupation]]="IT",Table1[[#This Row],[Income]],0)</f>
        <v>0</v>
      </c>
      <c r="BI82" s="48">
        <f ca="1">IF(Table1[[#This Row],[Occupation]]="Health",Table1[[#This Row],[Income]],0)</f>
        <v>0</v>
      </c>
      <c r="BJ82" s="64">
        <f ca="1">IF(Table1[[#This Row],[Occupation]]="Agriculture",Table1[[#This Row],[Income]],0)</f>
        <v>0</v>
      </c>
      <c r="BK82" s="45">
        <f ca="1">IF(Table1[[#This Row],[Debts of the Person]]&gt;Table1[[#This Row],[Income]],1,0)</f>
        <v>1</v>
      </c>
      <c r="BL82" s="46"/>
      <c r="BM82" s="45">
        <f ca="1">IF(Table1[[#This Row],[Net worth of Person ('#)]]&gt;$BN$2,Table1[[#This Row],[Age]],0)</f>
        <v>42</v>
      </c>
      <c r="BN82" s="50"/>
      <c r="BO82" s="46"/>
      <c r="BP82" s="46"/>
      <c r="BQ82" s="46"/>
    </row>
    <row r="83" spans="1:69" x14ac:dyDescent="0.3">
      <c r="A83" s="12">
        <v>81</v>
      </c>
      <c r="B83" s="13">
        <f t="shared" ca="1" si="35"/>
        <v>1</v>
      </c>
      <c r="C83" s="13" t="str">
        <f t="shared" ca="1" si="36"/>
        <v>Male</v>
      </c>
      <c r="D83" s="13">
        <f t="shared" ca="1" si="37"/>
        <v>44</v>
      </c>
      <c r="E83" s="13">
        <f t="shared" ca="1" si="38"/>
        <v>3</v>
      </c>
      <c r="F83" s="13" t="str">
        <f t="shared" ca="1" si="39"/>
        <v>Teaching</v>
      </c>
      <c r="G83" s="13">
        <f t="shared" ca="1" si="40"/>
        <v>4</v>
      </c>
      <c r="H83" s="13" t="str">
        <f t="shared" ca="1" si="41"/>
        <v>Tertiary</v>
      </c>
      <c r="I83" s="13">
        <f t="shared" ca="1" si="42"/>
        <v>4</v>
      </c>
      <c r="J83" s="13">
        <f t="shared" ca="1" si="43"/>
        <v>3</v>
      </c>
      <c r="K83" s="14">
        <f t="shared" ca="1" si="44"/>
        <v>92965</v>
      </c>
      <c r="L83" s="13">
        <f t="shared" ca="1" si="45"/>
        <v>9</v>
      </c>
      <c r="M83" s="13" t="str">
        <f t="shared" ca="1" si="46"/>
        <v>Delta</v>
      </c>
      <c r="N83" s="13" t="str">
        <f t="shared" ca="1" si="53"/>
        <v>South</v>
      </c>
      <c r="O83" s="14">
        <f t="shared" ca="1" si="54"/>
        <v>464825</v>
      </c>
      <c r="P83" s="14">
        <f t="shared" ca="1" si="47"/>
        <v>422369.33635887783</v>
      </c>
      <c r="Q83" s="14">
        <f t="shared" ca="1" si="55"/>
        <v>105147.01532462111</v>
      </c>
      <c r="R83" s="14">
        <f t="shared" ca="1" si="48"/>
        <v>1074</v>
      </c>
      <c r="S83" s="14">
        <f t="shared" ca="1" si="56"/>
        <v>137134.69386135298</v>
      </c>
      <c r="T83" s="14">
        <f t="shared" ca="1" si="57"/>
        <v>6183.1334704441197</v>
      </c>
      <c r="U83" s="14">
        <f t="shared" ca="1" si="58"/>
        <v>576155.14879506524</v>
      </c>
      <c r="V83" s="14">
        <f t="shared" ca="1" si="59"/>
        <v>560578.03022023081</v>
      </c>
      <c r="W83" s="15">
        <f t="shared" ca="1" si="60"/>
        <v>15577.118574834429</v>
      </c>
      <c r="Z83" s="45">
        <f t="shared" ca="1" si="49"/>
        <v>1</v>
      </c>
      <c r="AA83" s="46">
        <f t="shared" ca="1" si="50"/>
        <v>0</v>
      </c>
      <c r="AB83" s="49"/>
      <c r="AC83" s="50"/>
      <c r="AE83" s="45">
        <f ca="1">IF(Table1[[#This Row],[Occupation]]="Teaching", 1, 0)</f>
        <v>1</v>
      </c>
      <c r="AF83" s="46">
        <f ca="1">IF(Table1[[#This Row],[Occupation]]="General Work", 1, 0)</f>
        <v>0</v>
      </c>
      <c r="AG83" s="46">
        <f ca="1">IF(Table1[[#This Row],[Occupation]]="Construction", 1, 0)</f>
        <v>0</v>
      </c>
      <c r="AH83" s="46">
        <f ca="1">IF(Table1[[#This Row],[Occupation]]="IT", 1, 0)</f>
        <v>0</v>
      </c>
      <c r="AI83" s="46">
        <f ca="1">IF(Table1[[#This Row],[Occupation]]="Health", 1, 0)</f>
        <v>0</v>
      </c>
      <c r="AJ83" s="46">
        <f ca="1">IF(Table1[[#This Row],[Occupation]]="Agriculture", 1, 0)</f>
        <v>0</v>
      </c>
      <c r="AK83" s="49"/>
      <c r="AL83" s="46"/>
      <c r="AM83" s="46"/>
      <c r="AN83" s="46"/>
      <c r="AO83" s="46"/>
      <c r="AP83" s="50"/>
      <c r="AQ83" s="48"/>
      <c r="AR83" s="47">
        <f t="shared" ca="1" si="51"/>
        <v>140789.77878629262</v>
      </c>
      <c r="AS83" s="48"/>
      <c r="AT83" s="45">
        <f ca="1">IF(Table1[[#This Row],[Debts of the Person]]&gt;$AU$2,1,0)</f>
        <v>1</v>
      </c>
      <c r="AU83" s="46"/>
      <c r="AV83" s="50"/>
      <c r="AW83" s="2">
        <f ca="1">Table1[[#This Row],[Mortgage Left]]/Table1[[#This Row],[Valued House]]</f>
        <v>0.90866312345264955</v>
      </c>
      <c r="AX83" s="46">
        <f t="shared" ca="1" si="52"/>
        <v>0</v>
      </c>
      <c r="AY83" s="46"/>
      <c r="AZ83" s="46"/>
      <c r="BA83" s="47">
        <f ca="1">IF(Table1[[#This Row],[Region]]="East",Table1[[#This Row],[Income]],0)</f>
        <v>0</v>
      </c>
      <c r="BB83" s="48">
        <f ca="1">IF(Table1[[#This Row],[Region]]="South",Table1[[#This Row],[Income]],0)</f>
        <v>92965</v>
      </c>
      <c r="BC83" s="48">
        <f ca="1">IF(Table1[[#This Row],[Region]]="West",Table1[[#This Row],[Income]],0)</f>
        <v>0</v>
      </c>
      <c r="BD83" s="64">
        <f ca="1">IF(Table1[[#This Row],[Region]]="North",Table1[[#This Row],[Income]],0)</f>
        <v>0</v>
      </c>
      <c r="BE83" s="47">
        <f ca="1">IF(Table1[[#This Row],[Occupation]]="Teaching",Table1[[#This Row],[Income]],0)</f>
        <v>92965</v>
      </c>
      <c r="BF83" s="48">
        <f ca="1">IF(Table1[[#This Row],[Occupation]]="General Work",Table1[[#This Row],[Income]],0)</f>
        <v>0</v>
      </c>
      <c r="BG83" s="48">
        <f ca="1">IF(Table1[[#This Row],[Occupation]]="Construction",Table1[[#This Row],[Income]],0)</f>
        <v>0</v>
      </c>
      <c r="BH83" s="48">
        <f ca="1">IF(Table1[[#This Row],[Occupation]]="IT",Table1[[#This Row],[Income]],0)</f>
        <v>0</v>
      </c>
      <c r="BI83" s="48">
        <f ca="1">IF(Table1[[#This Row],[Occupation]]="Health",Table1[[#This Row],[Income]],0)</f>
        <v>0</v>
      </c>
      <c r="BJ83" s="64">
        <f ca="1">IF(Table1[[#This Row],[Occupation]]="Agriculture",Table1[[#This Row],[Income]],0)</f>
        <v>0</v>
      </c>
      <c r="BK83" s="45">
        <f ca="1">IF(Table1[[#This Row],[Debts of the Person]]&gt;Table1[[#This Row],[Income]],1,0)</f>
        <v>1</v>
      </c>
      <c r="BL83" s="46"/>
      <c r="BM83" s="45">
        <f ca="1">IF(Table1[[#This Row],[Net worth of Person ('#)]]&gt;$BN$2,Table1[[#This Row],[Age]],0)</f>
        <v>0</v>
      </c>
      <c r="BN83" s="50"/>
      <c r="BO83" s="46"/>
      <c r="BP83" s="46"/>
      <c r="BQ83" s="46"/>
    </row>
    <row r="84" spans="1:69" x14ac:dyDescent="0.3">
      <c r="A84" s="12">
        <v>82</v>
      </c>
      <c r="B84" s="13">
        <f t="shared" ca="1" si="35"/>
        <v>2</v>
      </c>
      <c r="C84" s="13" t="str">
        <f t="shared" ca="1" si="36"/>
        <v>Female</v>
      </c>
      <c r="D84" s="13">
        <f t="shared" ca="1" si="37"/>
        <v>36</v>
      </c>
      <c r="E84" s="13">
        <f t="shared" ca="1" si="38"/>
        <v>1</v>
      </c>
      <c r="F84" s="13" t="str">
        <f t="shared" ca="1" si="39"/>
        <v>Health</v>
      </c>
      <c r="G84" s="13">
        <f t="shared" ca="1" si="40"/>
        <v>1</v>
      </c>
      <c r="H84" s="13" t="str">
        <f t="shared" ca="1" si="41"/>
        <v>No Formal</v>
      </c>
      <c r="I84" s="13">
        <f t="shared" ca="1" si="42"/>
        <v>1</v>
      </c>
      <c r="J84" s="13">
        <f t="shared" ca="1" si="43"/>
        <v>1</v>
      </c>
      <c r="K84" s="14">
        <f t="shared" ca="1" si="44"/>
        <v>45590</v>
      </c>
      <c r="L84" s="13">
        <f t="shared" ca="1" si="45"/>
        <v>10</v>
      </c>
      <c r="M84" s="13" t="str">
        <f t="shared" ca="1" si="46"/>
        <v>Ebonyi</v>
      </c>
      <c r="N84" s="13" t="str">
        <f t="shared" ca="1" si="53"/>
        <v>East</v>
      </c>
      <c r="O84" s="14">
        <f t="shared" ca="1" si="54"/>
        <v>227950</v>
      </c>
      <c r="P84" s="14">
        <f t="shared" ca="1" si="47"/>
        <v>154955.02060213828</v>
      </c>
      <c r="Q84" s="14">
        <f t="shared" ca="1" si="55"/>
        <v>28016.726594900996</v>
      </c>
      <c r="R84" s="14">
        <f t="shared" ca="1" si="48"/>
        <v>16715</v>
      </c>
      <c r="S84" s="14">
        <f t="shared" ca="1" si="56"/>
        <v>26586.261821146789</v>
      </c>
      <c r="T84" s="14">
        <f t="shared" ca="1" si="57"/>
        <v>3343.1895221082104</v>
      </c>
      <c r="U84" s="14">
        <f t="shared" ca="1" si="58"/>
        <v>259309.91611700921</v>
      </c>
      <c r="V84" s="14">
        <f t="shared" ca="1" si="59"/>
        <v>198256.28242328507</v>
      </c>
      <c r="W84" s="15">
        <f t="shared" ca="1" si="60"/>
        <v>61053.633693724143</v>
      </c>
      <c r="Z84" s="45">
        <f t="shared" ca="1" si="49"/>
        <v>0</v>
      </c>
      <c r="AA84" s="46">
        <f t="shared" ca="1" si="50"/>
        <v>0</v>
      </c>
      <c r="AB84" s="49"/>
      <c r="AC84" s="50"/>
      <c r="AE84" s="45">
        <f ca="1">IF(Table1[[#This Row],[Occupation]]="Teaching", 1, 0)</f>
        <v>0</v>
      </c>
      <c r="AF84" s="46">
        <f ca="1">IF(Table1[[#This Row],[Occupation]]="General Work", 1, 0)</f>
        <v>0</v>
      </c>
      <c r="AG84" s="46">
        <f ca="1">IF(Table1[[#This Row],[Occupation]]="Construction", 1, 0)</f>
        <v>0</v>
      </c>
      <c r="AH84" s="46">
        <f ca="1">IF(Table1[[#This Row],[Occupation]]="IT", 1, 0)</f>
        <v>0</v>
      </c>
      <c r="AI84" s="46">
        <f ca="1">IF(Table1[[#This Row],[Occupation]]="Health", 1, 0)</f>
        <v>1</v>
      </c>
      <c r="AJ84" s="46">
        <f ca="1">IF(Table1[[#This Row],[Occupation]]="Agriculture", 1, 0)</f>
        <v>0</v>
      </c>
      <c r="AK84" s="49"/>
      <c r="AL84" s="46"/>
      <c r="AM84" s="46"/>
      <c r="AN84" s="46"/>
      <c r="AO84" s="46"/>
      <c r="AP84" s="50"/>
      <c r="AQ84" s="48"/>
      <c r="AR84" s="47">
        <f t="shared" ca="1" si="51"/>
        <v>154955.02060213828</v>
      </c>
      <c r="AS84" s="48"/>
      <c r="AT84" s="45">
        <f ca="1">IF(Table1[[#This Row],[Debts of the Person]]&gt;$AU$2,1,0)</f>
        <v>1</v>
      </c>
      <c r="AU84" s="46"/>
      <c r="AV84" s="50"/>
      <c r="AW84" s="2">
        <f ca="1">Table1[[#This Row],[Mortgage Left]]/Table1[[#This Row],[Valued House]]</f>
        <v>0.67977635710523476</v>
      </c>
      <c r="AX84" s="46">
        <f t="shared" ca="1" si="52"/>
        <v>0</v>
      </c>
      <c r="AY84" s="46"/>
      <c r="AZ84" s="46"/>
      <c r="BA84" s="47">
        <f ca="1">IF(Table1[[#This Row],[Region]]="East",Table1[[#This Row],[Income]],0)</f>
        <v>45590</v>
      </c>
      <c r="BB84" s="48">
        <f ca="1">IF(Table1[[#This Row],[Region]]="South",Table1[[#This Row],[Income]],0)</f>
        <v>0</v>
      </c>
      <c r="BC84" s="48">
        <f ca="1">IF(Table1[[#This Row],[Region]]="West",Table1[[#This Row],[Income]],0)</f>
        <v>0</v>
      </c>
      <c r="BD84" s="64">
        <f ca="1">IF(Table1[[#This Row],[Region]]="North",Table1[[#This Row],[Income]],0)</f>
        <v>0</v>
      </c>
      <c r="BE84" s="47">
        <f ca="1">IF(Table1[[#This Row],[Occupation]]="Teaching",Table1[[#This Row],[Income]],0)</f>
        <v>0</v>
      </c>
      <c r="BF84" s="48">
        <f ca="1">IF(Table1[[#This Row],[Occupation]]="General Work",Table1[[#This Row],[Income]],0)</f>
        <v>0</v>
      </c>
      <c r="BG84" s="48">
        <f ca="1">IF(Table1[[#This Row],[Occupation]]="Construction",Table1[[#This Row],[Income]],0)</f>
        <v>0</v>
      </c>
      <c r="BH84" s="48">
        <f ca="1">IF(Table1[[#This Row],[Occupation]]="IT",Table1[[#This Row],[Income]],0)</f>
        <v>0</v>
      </c>
      <c r="BI84" s="48">
        <f ca="1">IF(Table1[[#This Row],[Occupation]]="Health",Table1[[#This Row],[Income]],0)</f>
        <v>45590</v>
      </c>
      <c r="BJ84" s="64">
        <f ca="1">IF(Table1[[#This Row],[Occupation]]="Agriculture",Table1[[#This Row],[Income]],0)</f>
        <v>0</v>
      </c>
      <c r="BK84" s="45">
        <f ca="1">IF(Table1[[#This Row],[Debts of the Person]]&gt;Table1[[#This Row],[Income]],1,0)</f>
        <v>1</v>
      </c>
      <c r="BL84" s="46"/>
      <c r="BM84" s="45">
        <f ca="1">IF(Table1[[#This Row],[Net worth of Person ('#)]]&gt;$BN$2,Table1[[#This Row],[Age]],0)</f>
        <v>0</v>
      </c>
      <c r="BN84" s="50"/>
      <c r="BO84" s="46"/>
      <c r="BP84" s="46"/>
      <c r="BQ84" s="46"/>
    </row>
    <row r="85" spans="1:69" x14ac:dyDescent="0.3">
      <c r="A85" s="12">
        <v>83</v>
      </c>
      <c r="B85" s="13">
        <f t="shared" ca="1" si="35"/>
        <v>2</v>
      </c>
      <c r="C85" s="13" t="str">
        <f t="shared" ca="1" si="36"/>
        <v>Female</v>
      </c>
      <c r="D85" s="13">
        <f t="shared" ca="1" si="37"/>
        <v>31</v>
      </c>
      <c r="E85" s="13">
        <f t="shared" ca="1" si="38"/>
        <v>1</v>
      </c>
      <c r="F85" s="13" t="str">
        <f t="shared" ca="1" si="39"/>
        <v>Health</v>
      </c>
      <c r="G85" s="13">
        <f t="shared" ca="1" si="40"/>
        <v>1</v>
      </c>
      <c r="H85" s="13" t="str">
        <f t="shared" ca="1" si="41"/>
        <v>No Formal</v>
      </c>
      <c r="I85" s="13">
        <f t="shared" ca="1" si="42"/>
        <v>3</v>
      </c>
      <c r="J85" s="13">
        <f t="shared" ca="1" si="43"/>
        <v>0</v>
      </c>
      <c r="K85" s="14">
        <f t="shared" ca="1" si="44"/>
        <v>80486</v>
      </c>
      <c r="L85" s="13">
        <f t="shared" ca="1" si="45"/>
        <v>22</v>
      </c>
      <c r="M85" s="13" t="str">
        <f t="shared" ca="1" si="46"/>
        <v>Lagos</v>
      </c>
      <c r="N85" s="13" t="str">
        <f t="shared" ca="1" si="53"/>
        <v>West</v>
      </c>
      <c r="O85" s="14">
        <f t="shared" ca="1" si="54"/>
        <v>321944</v>
      </c>
      <c r="P85" s="14">
        <f t="shared" ca="1" si="47"/>
        <v>48417.268619675488</v>
      </c>
      <c r="Q85" s="14">
        <f t="shared" ca="1" si="55"/>
        <v>0</v>
      </c>
      <c r="R85" s="14">
        <f t="shared" ca="1" si="48"/>
        <v>0</v>
      </c>
      <c r="S85" s="14">
        <f t="shared" ca="1" si="56"/>
        <v>80518.456708620812</v>
      </c>
      <c r="T85" s="14">
        <f t="shared" ca="1" si="57"/>
        <v>10281.741637313171</v>
      </c>
      <c r="U85" s="14">
        <f t="shared" ca="1" si="58"/>
        <v>332225.74163731316</v>
      </c>
      <c r="V85" s="14">
        <f t="shared" ca="1" si="59"/>
        <v>128935.72532829631</v>
      </c>
      <c r="W85" s="15">
        <f t="shared" ca="1" si="60"/>
        <v>203290.01630901685</v>
      </c>
      <c r="Z85" s="45">
        <f t="shared" ca="1" si="49"/>
        <v>0</v>
      </c>
      <c r="AA85" s="46">
        <f t="shared" ca="1" si="50"/>
        <v>1</v>
      </c>
      <c r="AB85" s="49"/>
      <c r="AC85" s="50"/>
      <c r="AE85" s="45">
        <f ca="1">IF(Table1[[#This Row],[Occupation]]="Teaching", 1, 0)</f>
        <v>0</v>
      </c>
      <c r="AF85" s="46">
        <f ca="1">IF(Table1[[#This Row],[Occupation]]="General Work", 1, 0)</f>
        <v>0</v>
      </c>
      <c r="AG85" s="46">
        <f ca="1">IF(Table1[[#This Row],[Occupation]]="Construction", 1, 0)</f>
        <v>0</v>
      </c>
      <c r="AH85" s="46">
        <f ca="1">IF(Table1[[#This Row],[Occupation]]="IT", 1, 0)</f>
        <v>0</v>
      </c>
      <c r="AI85" s="46">
        <f ca="1">IF(Table1[[#This Row],[Occupation]]="Health", 1, 0)</f>
        <v>1</v>
      </c>
      <c r="AJ85" s="46">
        <f ca="1">IF(Table1[[#This Row],[Occupation]]="Agriculture", 1, 0)</f>
        <v>0</v>
      </c>
      <c r="AK85" s="49"/>
      <c r="AL85" s="46"/>
      <c r="AM85" s="46"/>
      <c r="AN85" s="46"/>
      <c r="AO85" s="46"/>
      <c r="AP85" s="50"/>
      <c r="AQ85" s="48"/>
      <c r="AR85" s="47">
        <f t="shared" ca="1" si="51"/>
        <v>0</v>
      </c>
      <c r="AS85" s="48"/>
      <c r="AT85" s="45">
        <f ca="1">IF(Table1[[#This Row],[Debts of the Person]]&gt;$AU$2,1,0)</f>
        <v>1</v>
      </c>
      <c r="AU85" s="46"/>
      <c r="AV85" s="50"/>
      <c r="AW85" s="2">
        <f ca="1">Table1[[#This Row],[Mortgage Left]]/Table1[[#This Row],[Valued House]]</f>
        <v>0.15039034310214039</v>
      </c>
      <c r="AX85" s="46">
        <f t="shared" ca="1" si="52"/>
        <v>1</v>
      </c>
      <c r="AY85" s="46"/>
      <c r="AZ85" s="46"/>
      <c r="BA85" s="47">
        <f ca="1">IF(Table1[[#This Row],[Region]]="East",Table1[[#This Row],[Income]],0)</f>
        <v>0</v>
      </c>
      <c r="BB85" s="48">
        <f ca="1">IF(Table1[[#This Row],[Region]]="South",Table1[[#This Row],[Income]],0)</f>
        <v>0</v>
      </c>
      <c r="BC85" s="48">
        <f ca="1">IF(Table1[[#This Row],[Region]]="West",Table1[[#This Row],[Income]],0)</f>
        <v>80486</v>
      </c>
      <c r="BD85" s="64">
        <f ca="1">IF(Table1[[#This Row],[Region]]="North",Table1[[#This Row],[Income]],0)</f>
        <v>0</v>
      </c>
      <c r="BE85" s="47">
        <f ca="1">IF(Table1[[#This Row],[Occupation]]="Teaching",Table1[[#This Row],[Income]],0)</f>
        <v>0</v>
      </c>
      <c r="BF85" s="48">
        <f ca="1">IF(Table1[[#This Row],[Occupation]]="General Work",Table1[[#This Row],[Income]],0)</f>
        <v>0</v>
      </c>
      <c r="BG85" s="48">
        <f ca="1">IF(Table1[[#This Row],[Occupation]]="Construction",Table1[[#This Row],[Income]],0)</f>
        <v>0</v>
      </c>
      <c r="BH85" s="48">
        <f ca="1">IF(Table1[[#This Row],[Occupation]]="IT",Table1[[#This Row],[Income]],0)</f>
        <v>0</v>
      </c>
      <c r="BI85" s="48">
        <f ca="1">IF(Table1[[#This Row],[Occupation]]="Health",Table1[[#This Row],[Income]],0)</f>
        <v>80486</v>
      </c>
      <c r="BJ85" s="64">
        <f ca="1">IF(Table1[[#This Row],[Occupation]]="Agriculture",Table1[[#This Row],[Income]],0)</f>
        <v>0</v>
      </c>
      <c r="BK85" s="45">
        <f ca="1">IF(Table1[[#This Row],[Debts of the Person]]&gt;Table1[[#This Row],[Income]],1,0)</f>
        <v>1</v>
      </c>
      <c r="BL85" s="46"/>
      <c r="BM85" s="45">
        <f ca="1">IF(Table1[[#This Row],[Net worth of Person ('#)]]&gt;$BN$2,Table1[[#This Row],[Age]],0)</f>
        <v>31</v>
      </c>
      <c r="BN85" s="50"/>
      <c r="BO85" s="46"/>
      <c r="BP85" s="46"/>
      <c r="BQ85" s="46"/>
    </row>
    <row r="86" spans="1:69" x14ac:dyDescent="0.3">
      <c r="A86" s="12">
        <v>84</v>
      </c>
      <c r="B86" s="13">
        <f t="shared" ca="1" si="35"/>
        <v>1</v>
      </c>
      <c r="C86" s="13" t="str">
        <f t="shared" ca="1" si="36"/>
        <v>Male</v>
      </c>
      <c r="D86" s="13">
        <f t="shared" ca="1" si="37"/>
        <v>30</v>
      </c>
      <c r="E86" s="13">
        <f t="shared" ca="1" si="38"/>
        <v>3</v>
      </c>
      <c r="F86" s="13" t="str">
        <f t="shared" ca="1" si="39"/>
        <v>Teaching</v>
      </c>
      <c r="G86" s="13">
        <f t="shared" ca="1" si="40"/>
        <v>6</v>
      </c>
      <c r="H86" s="13" t="str">
        <f t="shared" ca="1" si="41"/>
        <v>Others</v>
      </c>
      <c r="I86" s="13">
        <f t="shared" ca="1" si="42"/>
        <v>4</v>
      </c>
      <c r="J86" s="13">
        <f t="shared" ca="1" si="43"/>
        <v>2</v>
      </c>
      <c r="K86" s="14">
        <f t="shared" ca="1" si="44"/>
        <v>60498</v>
      </c>
      <c r="L86" s="13">
        <f t="shared" ca="1" si="45"/>
        <v>8</v>
      </c>
      <c r="M86" s="13" t="str">
        <f t="shared" ca="1" si="46"/>
        <v>Cross River</v>
      </c>
      <c r="N86" s="13" t="str">
        <f t="shared" ca="1" si="53"/>
        <v>South</v>
      </c>
      <c r="O86" s="14">
        <f t="shared" ca="1" si="54"/>
        <v>181494</v>
      </c>
      <c r="P86" s="14">
        <f t="shared" ca="1" si="47"/>
        <v>211.29902527125435</v>
      </c>
      <c r="Q86" s="14">
        <f t="shared" ca="1" si="55"/>
        <v>25022.16214873024</v>
      </c>
      <c r="R86" s="14">
        <f t="shared" ca="1" si="48"/>
        <v>4200</v>
      </c>
      <c r="S86" s="14">
        <f t="shared" ca="1" si="56"/>
        <v>47888.0892531153</v>
      </c>
      <c r="T86" s="14">
        <f t="shared" ca="1" si="57"/>
        <v>38994.239851173319</v>
      </c>
      <c r="U86" s="14">
        <f t="shared" ca="1" si="58"/>
        <v>245510.40199990355</v>
      </c>
      <c r="V86" s="14">
        <f t="shared" ca="1" si="59"/>
        <v>52299.388278386556</v>
      </c>
      <c r="W86" s="15">
        <f t="shared" ca="1" si="60"/>
        <v>193211.013721517</v>
      </c>
      <c r="Z86" s="45">
        <f t="shared" ca="1" si="49"/>
        <v>1</v>
      </c>
      <c r="AA86" s="46">
        <f t="shared" ca="1" si="50"/>
        <v>1</v>
      </c>
      <c r="AB86" s="49"/>
      <c r="AC86" s="50"/>
      <c r="AE86" s="45">
        <f ca="1">IF(Table1[[#This Row],[Occupation]]="Teaching", 1, 0)</f>
        <v>1</v>
      </c>
      <c r="AF86" s="46">
        <f ca="1">IF(Table1[[#This Row],[Occupation]]="General Work", 1, 0)</f>
        <v>0</v>
      </c>
      <c r="AG86" s="46">
        <f ca="1">IF(Table1[[#This Row],[Occupation]]="Construction", 1, 0)</f>
        <v>0</v>
      </c>
      <c r="AH86" s="46">
        <f ca="1">IF(Table1[[#This Row],[Occupation]]="IT", 1, 0)</f>
        <v>0</v>
      </c>
      <c r="AI86" s="46">
        <f ca="1">IF(Table1[[#This Row],[Occupation]]="Health", 1, 0)</f>
        <v>0</v>
      </c>
      <c r="AJ86" s="46">
        <f ca="1">IF(Table1[[#This Row],[Occupation]]="Agriculture", 1, 0)</f>
        <v>0</v>
      </c>
      <c r="AK86" s="49"/>
      <c r="AL86" s="46"/>
      <c r="AM86" s="46"/>
      <c r="AN86" s="46"/>
      <c r="AO86" s="46"/>
      <c r="AP86" s="50"/>
      <c r="AQ86" s="48"/>
      <c r="AR86" s="47">
        <f t="shared" ca="1" si="51"/>
        <v>105.64951263562718</v>
      </c>
      <c r="AS86" s="48"/>
      <c r="AT86" s="45">
        <f ca="1">IF(Table1[[#This Row],[Debts of the Person]]&gt;$AU$2,1,0)</f>
        <v>1</v>
      </c>
      <c r="AU86" s="46"/>
      <c r="AV86" s="50"/>
      <c r="AW86" s="2">
        <f ca="1">Table1[[#This Row],[Mortgage Left]]/Table1[[#This Row],[Valued House]]</f>
        <v>1.1642204440436288E-3</v>
      </c>
      <c r="AX86" s="46">
        <f t="shared" ca="1" si="52"/>
        <v>1</v>
      </c>
      <c r="AY86" s="46"/>
      <c r="AZ86" s="46"/>
      <c r="BA86" s="47">
        <f ca="1">IF(Table1[[#This Row],[Region]]="East",Table1[[#This Row],[Income]],0)</f>
        <v>0</v>
      </c>
      <c r="BB86" s="48">
        <f ca="1">IF(Table1[[#This Row],[Region]]="South",Table1[[#This Row],[Income]],0)</f>
        <v>60498</v>
      </c>
      <c r="BC86" s="48">
        <f ca="1">IF(Table1[[#This Row],[Region]]="West",Table1[[#This Row],[Income]],0)</f>
        <v>0</v>
      </c>
      <c r="BD86" s="64">
        <f ca="1">IF(Table1[[#This Row],[Region]]="North",Table1[[#This Row],[Income]],0)</f>
        <v>0</v>
      </c>
      <c r="BE86" s="47">
        <f ca="1">IF(Table1[[#This Row],[Occupation]]="Teaching",Table1[[#This Row],[Income]],0)</f>
        <v>60498</v>
      </c>
      <c r="BF86" s="48">
        <f ca="1">IF(Table1[[#This Row],[Occupation]]="General Work",Table1[[#This Row],[Income]],0)</f>
        <v>0</v>
      </c>
      <c r="BG86" s="48">
        <f ca="1">IF(Table1[[#This Row],[Occupation]]="Construction",Table1[[#This Row],[Income]],0)</f>
        <v>0</v>
      </c>
      <c r="BH86" s="48">
        <f ca="1">IF(Table1[[#This Row],[Occupation]]="IT",Table1[[#This Row],[Income]],0)</f>
        <v>0</v>
      </c>
      <c r="BI86" s="48">
        <f ca="1">IF(Table1[[#This Row],[Occupation]]="Health",Table1[[#This Row],[Income]],0)</f>
        <v>0</v>
      </c>
      <c r="BJ86" s="64">
        <f ca="1">IF(Table1[[#This Row],[Occupation]]="Agriculture",Table1[[#This Row],[Income]],0)</f>
        <v>0</v>
      </c>
      <c r="BK86" s="45">
        <f ca="1">IF(Table1[[#This Row],[Debts of the Person]]&gt;Table1[[#This Row],[Income]],1,0)</f>
        <v>0</v>
      </c>
      <c r="BL86" s="46"/>
      <c r="BM86" s="45">
        <f ca="1">IF(Table1[[#This Row],[Net worth of Person ('#)]]&gt;$BN$2,Table1[[#This Row],[Age]],0)</f>
        <v>30</v>
      </c>
      <c r="BN86" s="50"/>
      <c r="BO86" s="46"/>
      <c r="BP86" s="46"/>
      <c r="BQ86" s="46"/>
    </row>
    <row r="87" spans="1:69" x14ac:dyDescent="0.3">
      <c r="A87" s="12">
        <v>85</v>
      </c>
      <c r="B87" s="13">
        <f t="shared" ca="1" si="35"/>
        <v>2</v>
      </c>
      <c r="C87" s="13" t="str">
        <f t="shared" ca="1" si="36"/>
        <v>Female</v>
      </c>
      <c r="D87" s="13">
        <f t="shared" ca="1" si="37"/>
        <v>37</v>
      </c>
      <c r="E87" s="13">
        <f t="shared" ca="1" si="38"/>
        <v>6</v>
      </c>
      <c r="F87" s="13" t="str">
        <f t="shared" ca="1" si="39"/>
        <v>Agriculture</v>
      </c>
      <c r="G87" s="13">
        <f t="shared" ca="1" si="40"/>
        <v>4</v>
      </c>
      <c r="H87" s="13" t="str">
        <f t="shared" ca="1" si="41"/>
        <v>Tertiary</v>
      </c>
      <c r="I87" s="13">
        <f t="shared" ca="1" si="42"/>
        <v>1</v>
      </c>
      <c r="J87" s="13">
        <f t="shared" ca="1" si="43"/>
        <v>3</v>
      </c>
      <c r="K87" s="14">
        <f t="shared" ca="1" si="44"/>
        <v>47768</v>
      </c>
      <c r="L87" s="13">
        <f t="shared" ca="1" si="45"/>
        <v>9</v>
      </c>
      <c r="M87" s="13" t="str">
        <f t="shared" ca="1" si="46"/>
        <v>Delta</v>
      </c>
      <c r="N87" s="13" t="str">
        <f t="shared" ca="1" si="53"/>
        <v>South</v>
      </c>
      <c r="O87" s="14">
        <f t="shared" ca="1" si="54"/>
        <v>143304</v>
      </c>
      <c r="P87" s="14">
        <f t="shared" ca="1" si="47"/>
        <v>85137.703359500098</v>
      </c>
      <c r="Q87" s="14">
        <f t="shared" ca="1" si="55"/>
        <v>58849.884301349302</v>
      </c>
      <c r="R87" s="14">
        <f t="shared" ca="1" si="48"/>
        <v>47173</v>
      </c>
      <c r="S87" s="14">
        <f t="shared" ca="1" si="56"/>
        <v>14604.420899257055</v>
      </c>
      <c r="T87" s="14">
        <f t="shared" ca="1" si="57"/>
        <v>49373.639207434098</v>
      </c>
      <c r="U87" s="14">
        <f t="shared" ca="1" si="58"/>
        <v>251527.52350878337</v>
      </c>
      <c r="V87" s="14">
        <f t="shared" ca="1" si="59"/>
        <v>146915.12425875716</v>
      </c>
      <c r="W87" s="15">
        <f t="shared" ca="1" si="60"/>
        <v>104612.39925002621</v>
      </c>
      <c r="Z87" s="45">
        <f t="shared" ca="1" si="49"/>
        <v>0</v>
      </c>
      <c r="AA87" s="46">
        <f t="shared" ca="1" si="50"/>
        <v>0</v>
      </c>
      <c r="AB87" s="49"/>
      <c r="AC87" s="50"/>
      <c r="AE87" s="45">
        <f ca="1">IF(Table1[[#This Row],[Occupation]]="Teaching", 1, 0)</f>
        <v>0</v>
      </c>
      <c r="AF87" s="46">
        <f ca="1">IF(Table1[[#This Row],[Occupation]]="General Work", 1, 0)</f>
        <v>0</v>
      </c>
      <c r="AG87" s="46">
        <f ca="1">IF(Table1[[#This Row],[Occupation]]="Construction", 1, 0)</f>
        <v>0</v>
      </c>
      <c r="AH87" s="46">
        <f ca="1">IF(Table1[[#This Row],[Occupation]]="IT", 1, 0)</f>
        <v>0</v>
      </c>
      <c r="AI87" s="46">
        <f ca="1">IF(Table1[[#This Row],[Occupation]]="Health", 1, 0)</f>
        <v>0</v>
      </c>
      <c r="AJ87" s="46">
        <f ca="1">IF(Table1[[#This Row],[Occupation]]="Agriculture", 1, 0)</f>
        <v>1</v>
      </c>
      <c r="AK87" s="49"/>
      <c r="AL87" s="46"/>
      <c r="AM87" s="46"/>
      <c r="AN87" s="46"/>
      <c r="AO87" s="46"/>
      <c r="AP87" s="50"/>
      <c r="AQ87" s="48"/>
      <c r="AR87" s="47">
        <f t="shared" ca="1" si="51"/>
        <v>28379.2344531667</v>
      </c>
      <c r="AS87" s="48"/>
      <c r="AT87" s="45">
        <f ca="1">IF(Table1[[#This Row],[Debts of the Person]]&gt;$AU$2,1,0)</f>
        <v>1</v>
      </c>
      <c r="AU87" s="46"/>
      <c r="AV87" s="50"/>
      <c r="AW87" s="2">
        <f ca="1">Table1[[#This Row],[Mortgage Left]]/Table1[[#This Row],[Valued House]]</f>
        <v>0.59410556132068959</v>
      </c>
      <c r="AX87" s="46">
        <f t="shared" ca="1" si="52"/>
        <v>0</v>
      </c>
      <c r="AY87" s="46"/>
      <c r="AZ87" s="46"/>
      <c r="BA87" s="47">
        <f ca="1">IF(Table1[[#This Row],[Region]]="East",Table1[[#This Row],[Income]],0)</f>
        <v>0</v>
      </c>
      <c r="BB87" s="48">
        <f ca="1">IF(Table1[[#This Row],[Region]]="South",Table1[[#This Row],[Income]],0)</f>
        <v>47768</v>
      </c>
      <c r="BC87" s="48">
        <f ca="1">IF(Table1[[#This Row],[Region]]="West",Table1[[#This Row],[Income]],0)</f>
        <v>0</v>
      </c>
      <c r="BD87" s="64">
        <f ca="1">IF(Table1[[#This Row],[Region]]="North",Table1[[#This Row],[Income]],0)</f>
        <v>0</v>
      </c>
      <c r="BE87" s="47">
        <f ca="1">IF(Table1[[#This Row],[Occupation]]="Teaching",Table1[[#This Row],[Income]],0)</f>
        <v>0</v>
      </c>
      <c r="BF87" s="48">
        <f ca="1">IF(Table1[[#This Row],[Occupation]]="General Work",Table1[[#This Row],[Income]],0)</f>
        <v>0</v>
      </c>
      <c r="BG87" s="48">
        <f ca="1">IF(Table1[[#This Row],[Occupation]]="Construction",Table1[[#This Row],[Income]],0)</f>
        <v>0</v>
      </c>
      <c r="BH87" s="48">
        <f ca="1">IF(Table1[[#This Row],[Occupation]]="IT",Table1[[#This Row],[Income]],0)</f>
        <v>0</v>
      </c>
      <c r="BI87" s="48">
        <f ca="1">IF(Table1[[#This Row],[Occupation]]="Health",Table1[[#This Row],[Income]],0)</f>
        <v>0</v>
      </c>
      <c r="BJ87" s="64">
        <f ca="1">IF(Table1[[#This Row],[Occupation]]="Agriculture",Table1[[#This Row],[Income]],0)</f>
        <v>47768</v>
      </c>
      <c r="BK87" s="45">
        <f ca="1">IF(Table1[[#This Row],[Debts of the Person]]&gt;Table1[[#This Row],[Income]],1,0)</f>
        <v>1</v>
      </c>
      <c r="BL87" s="46"/>
      <c r="BM87" s="45">
        <f ca="1">IF(Table1[[#This Row],[Net worth of Person ('#)]]&gt;$BN$2,Table1[[#This Row],[Age]],0)</f>
        <v>37</v>
      </c>
      <c r="BN87" s="50"/>
      <c r="BO87" s="46"/>
      <c r="BP87" s="46"/>
      <c r="BQ87" s="46"/>
    </row>
    <row r="88" spans="1:69" x14ac:dyDescent="0.3">
      <c r="A88" s="12">
        <v>86</v>
      </c>
      <c r="B88" s="13">
        <f t="shared" ca="1" si="35"/>
        <v>2</v>
      </c>
      <c r="C88" s="13" t="str">
        <f t="shared" ca="1" si="36"/>
        <v>Female</v>
      </c>
      <c r="D88" s="13">
        <f t="shared" ca="1" si="37"/>
        <v>26</v>
      </c>
      <c r="E88" s="13">
        <f t="shared" ca="1" si="38"/>
        <v>4</v>
      </c>
      <c r="F88" s="13" t="str">
        <f t="shared" ca="1" si="39"/>
        <v>IT</v>
      </c>
      <c r="G88" s="13">
        <f t="shared" ca="1" si="40"/>
        <v>3</v>
      </c>
      <c r="H88" s="13" t="str">
        <f t="shared" ca="1" si="41"/>
        <v>Secondary</v>
      </c>
      <c r="I88" s="13">
        <f t="shared" ca="1" si="42"/>
        <v>3</v>
      </c>
      <c r="J88" s="13">
        <f t="shared" ca="1" si="43"/>
        <v>3</v>
      </c>
      <c r="K88" s="14">
        <f t="shared" ca="1" si="44"/>
        <v>97885</v>
      </c>
      <c r="L88" s="13">
        <f t="shared" ca="1" si="45"/>
        <v>26</v>
      </c>
      <c r="M88" s="13" t="str">
        <f t="shared" ca="1" si="46"/>
        <v>Ondo</v>
      </c>
      <c r="N88" s="13" t="str">
        <f t="shared" ca="1" si="53"/>
        <v>West</v>
      </c>
      <c r="O88" s="14">
        <f t="shared" ca="1" si="54"/>
        <v>489425</v>
      </c>
      <c r="P88" s="14">
        <f t="shared" ca="1" si="47"/>
        <v>70332.805446006416</v>
      </c>
      <c r="Q88" s="14">
        <f t="shared" ca="1" si="55"/>
        <v>100046.97246173141</v>
      </c>
      <c r="R88" s="14">
        <f t="shared" ca="1" si="48"/>
        <v>7632</v>
      </c>
      <c r="S88" s="14">
        <f t="shared" ca="1" si="56"/>
        <v>67394.124146072791</v>
      </c>
      <c r="T88" s="14">
        <f t="shared" ca="1" si="57"/>
        <v>49831.69731740831</v>
      </c>
      <c r="U88" s="14">
        <f t="shared" ca="1" si="58"/>
        <v>639303.66977913969</v>
      </c>
      <c r="V88" s="14">
        <f t="shared" ca="1" si="59"/>
        <v>145358.92959207919</v>
      </c>
      <c r="W88" s="15">
        <f t="shared" ca="1" si="60"/>
        <v>493944.7401870605</v>
      </c>
      <c r="Z88" s="45">
        <f t="shared" ca="1" si="49"/>
        <v>0</v>
      </c>
      <c r="AA88" s="46">
        <f t="shared" ca="1" si="50"/>
        <v>1</v>
      </c>
      <c r="AB88" s="49"/>
      <c r="AC88" s="50"/>
      <c r="AE88" s="45">
        <f ca="1">IF(Table1[[#This Row],[Occupation]]="Teaching", 1, 0)</f>
        <v>0</v>
      </c>
      <c r="AF88" s="46">
        <f ca="1">IF(Table1[[#This Row],[Occupation]]="General Work", 1, 0)</f>
        <v>0</v>
      </c>
      <c r="AG88" s="46">
        <f ca="1">IF(Table1[[#This Row],[Occupation]]="Construction", 1, 0)</f>
        <v>0</v>
      </c>
      <c r="AH88" s="46">
        <f ca="1">IF(Table1[[#This Row],[Occupation]]="IT", 1, 0)</f>
        <v>1</v>
      </c>
      <c r="AI88" s="46">
        <f ca="1">IF(Table1[[#This Row],[Occupation]]="Health", 1, 0)</f>
        <v>0</v>
      </c>
      <c r="AJ88" s="46">
        <f ca="1">IF(Table1[[#This Row],[Occupation]]="Agriculture", 1, 0)</f>
        <v>0</v>
      </c>
      <c r="AK88" s="49"/>
      <c r="AL88" s="46"/>
      <c r="AM88" s="46"/>
      <c r="AN88" s="46"/>
      <c r="AO88" s="46"/>
      <c r="AP88" s="50"/>
      <c r="AQ88" s="48"/>
      <c r="AR88" s="47">
        <f t="shared" ca="1" si="51"/>
        <v>23444.268482002139</v>
      </c>
      <c r="AS88" s="48"/>
      <c r="AT88" s="45">
        <f ca="1">IF(Table1[[#This Row],[Debts of the Person]]&gt;$AU$2,1,0)</f>
        <v>1</v>
      </c>
      <c r="AU88" s="46"/>
      <c r="AV88" s="50"/>
      <c r="AW88" s="2">
        <f ca="1">Table1[[#This Row],[Mortgage Left]]/Table1[[#This Row],[Valued House]]</f>
        <v>0.14370497102928215</v>
      </c>
      <c r="AX88" s="46">
        <f t="shared" ca="1" si="52"/>
        <v>1</v>
      </c>
      <c r="AY88" s="46"/>
      <c r="AZ88" s="46"/>
      <c r="BA88" s="47">
        <f ca="1">IF(Table1[[#This Row],[Region]]="East",Table1[[#This Row],[Income]],0)</f>
        <v>0</v>
      </c>
      <c r="BB88" s="48">
        <f ca="1">IF(Table1[[#This Row],[Region]]="South",Table1[[#This Row],[Income]],0)</f>
        <v>0</v>
      </c>
      <c r="BC88" s="48">
        <f ca="1">IF(Table1[[#This Row],[Region]]="West",Table1[[#This Row],[Income]],0)</f>
        <v>97885</v>
      </c>
      <c r="BD88" s="64">
        <f ca="1">IF(Table1[[#This Row],[Region]]="North",Table1[[#This Row],[Income]],0)</f>
        <v>0</v>
      </c>
      <c r="BE88" s="47">
        <f ca="1">IF(Table1[[#This Row],[Occupation]]="Teaching",Table1[[#This Row],[Income]],0)</f>
        <v>0</v>
      </c>
      <c r="BF88" s="48">
        <f ca="1">IF(Table1[[#This Row],[Occupation]]="General Work",Table1[[#This Row],[Income]],0)</f>
        <v>0</v>
      </c>
      <c r="BG88" s="48">
        <f ca="1">IF(Table1[[#This Row],[Occupation]]="Construction",Table1[[#This Row],[Income]],0)</f>
        <v>0</v>
      </c>
      <c r="BH88" s="48">
        <f ca="1">IF(Table1[[#This Row],[Occupation]]="IT",Table1[[#This Row],[Income]],0)</f>
        <v>97885</v>
      </c>
      <c r="BI88" s="48">
        <f ca="1">IF(Table1[[#This Row],[Occupation]]="Health",Table1[[#This Row],[Income]],0)</f>
        <v>0</v>
      </c>
      <c r="BJ88" s="64">
        <f ca="1">IF(Table1[[#This Row],[Occupation]]="Agriculture",Table1[[#This Row],[Income]],0)</f>
        <v>0</v>
      </c>
      <c r="BK88" s="45">
        <f ca="1">IF(Table1[[#This Row],[Debts of the Person]]&gt;Table1[[#This Row],[Income]],1,0)</f>
        <v>1</v>
      </c>
      <c r="BL88" s="46"/>
      <c r="BM88" s="45">
        <f ca="1">IF(Table1[[#This Row],[Net worth of Person ('#)]]&gt;$BN$2,Table1[[#This Row],[Age]],0)</f>
        <v>26</v>
      </c>
      <c r="BN88" s="50"/>
      <c r="BO88" s="46"/>
      <c r="BP88" s="46"/>
      <c r="BQ88" s="46"/>
    </row>
    <row r="89" spans="1:69" x14ac:dyDescent="0.3">
      <c r="A89" s="12">
        <v>87</v>
      </c>
      <c r="B89" s="13">
        <f t="shared" ca="1" si="35"/>
        <v>2</v>
      </c>
      <c r="C89" s="13" t="str">
        <f t="shared" ca="1" si="36"/>
        <v>Female</v>
      </c>
      <c r="D89" s="13">
        <f t="shared" ca="1" si="37"/>
        <v>36</v>
      </c>
      <c r="E89" s="13">
        <f t="shared" ca="1" si="38"/>
        <v>3</v>
      </c>
      <c r="F89" s="13" t="str">
        <f t="shared" ca="1" si="39"/>
        <v>Teaching</v>
      </c>
      <c r="G89" s="13">
        <f t="shared" ca="1" si="40"/>
        <v>4</v>
      </c>
      <c r="H89" s="13" t="str">
        <f t="shared" ca="1" si="41"/>
        <v>Tertiary</v>
      </c>
      <c r="I89" s="13">
        <f t="shared" ca="1" si="42"/>
        <v>4</v>
      </c>
      <c r="J89" s="13">
        <f t="shared" ca="1" si="43"/>
        <v>1</v>
      </c>
      <c r="K89" s="14">
        <f t="shared" ca="1" si="44"/>
        <v>87442</v>
      </c>
      <c r="L89" s="13">
        <f t="shared" ca="1" si="45"/>
        <v>5</v>
      </c>
      <c r="M89" s="13" t="str">
        <f t="shared" ca="1" si="46"/>
        <v>Bauchi</v>
      </c>
      <c r="N89" s="13" t="str">
        <f t="shared" ca="1" si="53"/>
        <v>North</v>
      </c>
      <c r="O89" s="14">
        <f t="shared" ca="1" si="54"/>
        <v>349768</v>
      </c>
      <c r="P89" s="14">
        <f t="shared" ca="1" si="47"/>
        <v>233025.97792798126</v>
      </c>
      <c r="Q89" s="14">
        <f t="shared" ca="1" si="55"/>
        <v>47726.964559937602</v>
      </c>
      <c r="R89" s="14">
        <f t="shared" ca="1" si="48"/>
        <v>2335</v>
      </c>
      <c r="S89" s="14">
        <f t="shared" ca="1" si="56"/>
        <v>138145.50654144169</v>
      </c>
      <c r="T89" s="14">
        <f t="shared" ca="1" si="57"/>
        <v>103893.76850257025</v>
      </c>
      <c r="U89" s="14">
        <f t="shared" ca="1" si="58"/>
        <v>501388.73306250782</v>
      </c>
      <c r="V89" s="14">
        <f t="shared" ca="1" si="59"/>
        <v>373506.48446942295</v>
      </c>
      <c r="W89" s="15">
        <f t="shared" ca="1" si="60"/>
        <v>127882.24859308486</v>
      </c>
      <c r="Z89" s="45">
        <f t="shared" ca="1" si="49"/>
        <v>0</v>
      </c>
      <c r="AA89" s="46">
        <f t="shared" ca="1" si="50"/>
        <v>1</v>
      </c>
      <c r="AB89" s="49"/>
      <c r="AC89" s="50"/>
      <c r="AE89" s="45">
        <f ca="1">IF(Table1[[#This Row],[Occupation]]="Teaching", 1, 0)</f>
        <v>1</v>
      </c>
      <c r="AF89" s="46">
        <f ca="1">IF(Table1[[#This Row],[Occupation]]="General Work", 1, 0)</f>
        <v>0</v>
      </c>
      <c r="AG89" s="46">
        <f ca="1">IF(Table1[[#This Row],[Occupation]]="Construction", 1, 0)</f>
        <v>0</v>
      </c>
      <c r="AH89" s="46">
        <f ca="1">IF(Table1[[#This Row],[Occupation]]="IT", 1, 0)</f>
        <v>0</v>
      </c>
      <c r="AI89" s="46">
        <f ca="1">IF(Table1[[#This Row],[Occupation]]="Health", 1, 0)</f>
        <v>0</v>
      </c>
      <c r="AJ89" s="46">
        <f ca="1">IF(Table1[[#This Row],[Occupation]]="Agriculture", 1, 0)</f>
        <v>0</v>
      </c>
      <c r="AK89" s="49"/>
      <c r="AL89" s="46"/>
      <c r="AM89" s="46"/>
      <c r="AN89" s="46"/>
      <c r="AO89" s="46"/>
      <c r="AP89" s="50"/>
      <c r="AQ89" s="48"/>
      <c r="AR89" s="47">
        <f t="shared" ca="1" si="51"/>
        <v>233025.97792798126</v>
      </c>
      <c r="AS89" s="48"/>
      <c r="AT89" s="45">
        <f ca="1">IF(Table1[[#This Row],[Debts of the Person]]&gt;$AU$2,1,0)</f>
        <v>1</v>
      </c>
      <c r="AU89" s="46"/>
      <c r="AV89" s="50"/>
      <c r="AW89" s="2">
        <f ca="1">Table1[[#This Row],[Mortgage Left]]/Table1[[#This Row],[Valued House]]</f>
        <v>0.66623012376198298</v>
      </c>
      <c r="AX89" s="46">
        <f t="shared" ca="1" si="52"/>
        <v>0</v>
      </c>
      <c r="AY89" s="46"/>
      <c r="AZ89" s="46"/>
      <c r="BA89" s="47">
        <f ca="1">IF(Table1[[#This Row],[Region]]="East",Table1[[#This Row],[Income]],0)</f>
        <v>0</v>
      </c>
      <c r="BB89" s="48">
        <f ca="1">IF(Table1[[#This Row],[Region]]="South",Table1[[#This Row],[Income]],0)</f>
        <v>0</v>
      </c>
      <c r="BC89" s="48">
        <f ca="1">IF(Table1[[#This Row],[Region]]="West",Table1[[#This Row],[Income]],0)</f>
        <v>0</v>
      </c>
      <c r="BD89" s="64">
        <f ca="1">IF(Table1[[#This Row],[Region]]="North",Table1[[#This Row],[Income]],0)</f>
        <v>87442</v>
      </c>
      <c r="BE89" s="47">
        <f ca="1">IF(Table1[[#This Row],[Occupation]]="Teaching",Table1[[#This Row],[Income]],0)</f>
        <v>87442</v>
      </c>
      <c r="BF89" s="48">
        <f ca="1">IF(Table1[[#This Row],[Occupation]]="General Work",Table1[[#This Row],[Income]],0)</f>
        <v>0</v>
      </c>
      <c r="BG89" s="48">
        <f ca="1">IF(Table1[[#This Row],[Occupation]]="Construction",Table1[[#This Row],[Income]],0)</f>
        <v>0</v>
      </c>
      <c r="BH89" s="48">
        <f ca="1">IF(Table1[[#This Row],[Occupation]]="IT",Table1[[#This Row],[Income]],0)</f>
        <v>0</v>
      </c>
      <c r="BI89" s="48">
        <f ca="1">IF(Table1[[#This Row],[Occupation]]="Health",Table1[[#This Row],[Income]],0)</f>
        <v>0</v>
      </c>
      <c r="BJ89" s="64">
        <f ca="1">IF(Table1[[#This Row],[Occupation]]="Agriculture",Table1[[#This Row],[Income]],0)</f>
        <v>0</v>
      </c>
      <c r="BK89" s="45">
        <f ca="1">IF(Table1[[#This Row],[Debts of the Person]]&gt;Table1[[#This Row],[Income]],1,0)</f>
        <v>1</v>
      </c>
      <c r="BL89" s="46"/>
      <c r="BM89" s="45">
        <f ca="1">IF(Table1[[#This Row],[Net worth of Person ('#)]]&gt;$BN$2,Table1[[#This Row],[Age]],0)</f>
        <v>36</v>
      </c>
      <c r="BN89" s="50"/>
      <c r="BO89" s="46"/>
      <c r="BP89" s="46"/>
      <c r="BQ89" s="46"/>
    </row>
    <row r="90" spans="1:69" x14ac:dyDescent="0.3">
      <c r="A90" s="12">
        <v>88</v>
      </c>
      <c r="B90" s="13">
        <f t="shared" ca="1" si="35"/>
        <v>2</v>
      </c>
      <c r="C90" s="13" t="str">
        <f t="shared" ca="1" si="36"/>
        <v>Female</v>
      </c>
      <c r="D90" s="13">
        <f t="shared" ca="1" si="37"/>
        <v>39</v>
      </c>
      <c r="E90" s="13">
        <f t="shared" ca="1" si="38"/>
        <v>3</v>
      </c>
      <c r="F90" s="13" t="str">
        <f t="shared" ca="1" si="39"/>
        <v>Teaching</v>
      </c>
      <c r="G90" s="13">
        <f t="shared" ca="1" si="40"/>
        <v>5</v>
      </c>
      <c r="H90" s="13" t="str">
        <f t="shared" ca="1" si="41"/>
        <v>Technical</v>
      </c>
      <c r="I90" s="13">
        <f t="shared" ca="1" si="42"/>
        <v>4</v>
      </c>
      <c r="J90" s="13">
        <f t="shared" ca="1" si="43"/>
        <v>1</v>
      </c>
      <c r="K90" s="14">
        <f t="shared" ca="1" si="44"/>
        <v>93247</v>
      </c>
      <c r="L90" s="13">
        <f t="shared" ca="1" si="45"/>
        <v>15</v>
      </c>
      <c r="M90" s="13" t="str">
        <f t="shared" ca="1" si="46"/>
        <v>Jigawa</v>
      </c>
      <c r="N90" s="13" t="str">
        <f t="shared" ca="1" si="53"/>
        <v>North</v>
      </c>
      <c r="O90" s="14">
        <f t="shared" ca="1" si="54"/>
        <v>372988</v>
      </c>
      <c r="P90" s="14">
        <f t="shared" ca="1" si="47"/>
        <v>180393.05691026375</v>
      </c>
      <c r="Q90" s="14">
        <f t="shared" ca="1" si="55"/>
        <v>77322.057941629842</v>
      </c>
      <c r="R90" s="14">
        <f t="shared" ca="1" si="48"/>
        <v>47498</v>
      </c>
      <c r="S90" s="14">
        <f t="shared" ca="1" si="56"/>
        <v>113897.13550441327</v>
      </c>
      <c r="T90" s="14">
        <f t="shared" ca="1" si="57"/>
        <v>19168.820361868431</v>
      </c>
      <c r="U90" s="14">
        <f t="shared" ca="1" si="58"/>
        <v>469478.87830349826</v>
      </c>
      <c r="V90" s="14">
        <f t="shared" ca="1" si="59"/>
        <v>341788.192414677</v>
      </c>
      <c r="W90" s="15">
        <f t="shared" ca="1" si="60"/>
        <v>127690.68588882126</v>
      </c>
      <c r="Z90" s="45">
        <f t="shared" ca="1" si="49"/>
        <v>0</v>
      </c>
      <c r="AA90" s="46">
        <f t="shared" ca="1" si="50"/>
        <v>1</v>
      </c>
      <c r="AB90" s="49"/>
      <c r="AC90" s="50"/>
      <c r="AE90" s="45">
        <f ca="1">IF(Table1[[#This Row],[Occupation]]="Teaching", 1, 0)</f>
        <v>1</v>
      </c>
      <c r="AF90" s="46">
        <f ca="1">IF(Table1[[#This Row],[Occupation]]="General Work", 1, 0)</f>
        <v>0</v>
      </c>
      <c r="AG90" s="46">
        <f ca="1">IF(Table1[[#This Row],[Occupation]]="Construction", 1, 0)</f>
        <v>0</v>
      </c>
      <c r="AH90" s="46">
        <f ca="1">IF(Table1[[#This Row],[Occupation]]="IT", 1, 0)</f>
        <v>0</v>
      </c>
      <c r="AI90" s="46">
        <f ca="1">IF(Table1[[#This Row],[Occupation]]="Health", 1, 0)</f>
        <v>0</v>
      </c>
      <c r="AJ90" s="46">
        <f ca="1">IF(Table1[[#This Row],[Occupation]]="Agriculture", 1, 0)</f>
        <v>0</v>
      </c>
      <c r="AK90" s="49"/>
      <c r="AL90" s="46"/>
      <c r="AM90" s="46"/>
      <c r="AN90" s="46"/>
      <c r="AO90" s="46"/>
      <c r="AP90" s="50"/>
      <c r="AQ90" s="48"/>
      <c r="AR90" s="47">
        <f t="shared" ca="1" si="51"/>
        <v>180393.05691026375</v>
      </c>
      <c r="AS90" s="48"/>
      <c r="AT90" s="45">
        <f ca="1">IF(Table1[[#This Row],[Debts of the Person]]&gt;$AU$2,1,0)</f>
        <v>1</v>
      </c>
      <c r="AU90" s="46"/>
      <c r="AV90" s="50"/>
      <c r="AW90" s="2">
        <f ca="1">Table1[[#This Row],[Mortgage Left]]/Table1[[#This Row],[Valued House]]</f>
        <v>0.48364305798112472</v>
      </c>
      <c r="AX90" s="46">
        <f t="shared" ca="1" si="52"/>
        <v>0</v>
      </c>
      <c r="AY90" s="46"/>
      <c r="AZ90" s="46"/>
      <c r="BA90" s="47">
        <f ca="1">IF(Table1[[#This Row],[Region]]="East",Table1[[#This Row],[Income]],0)</f>
        <v>0</v>
      </c>
      <c r="BB90" s="48">
        <f ca="1">IF(Table1[[#This Row],[Region]]="South",Table1[[#This Row],[Income]],0)</f>
        <v>0</v>
      </c>
      <c r="BC90" s="48">
        <f ca="1">IF(Table1[[#This Row],[Region]]="West",Table1[[#This Row],[Income]],0)</f>
        <v>0</v>
      </c>
      <c r="BD90" s="64">
        <f ca="1">IF(Table1[[#This Row],[Region]]="North",Table1[[#This Row],[Income]],0)</f>
        <v>93247</v>
      </c>
      <c r="BE90" s="47">
        <f ca="1">IF(Table1[[#This Row],[Occupation]]="Teaching",Table1[[#This Row],[Income]],0)</f>
        <v>93247</v>
      </c>
      <c r="BF90" s="48">
        <f ca="1">IF(Table1[[#This Row],[Occupation]]="General Work",Table1[[#This Row],[Income]],0)</f>
        <v>0</v>
      </c>
      <c r="BG90" s="48">
        <f ca="1">IF(Table1[[#This Row],[Occupation]]="Construction",Table1[[#This Row],[Income]],0)</f>
        <v>0</v>
      </c>
      <c r="BH90" s="48">
        <f ca="1">IF(Table1[[#This Row],[Occupation]]="IT",Table1[[#This Row],[Income]],0)</f>
        <v>0</v>
      </c>
      <c r="BI90" s="48">
        <f ca="1">IF(Table1[[#This Row],[Occupation]]="Health",Table1[[#This Row],[Income]],0)</f>
        <v>0</v>
      </c>
      <c r="BJ90" s="64">
        <f ca="1">IF(Table1[[#This Row],[Occupation]]="Agriculture",Table1[[#This Row],[Income]],0)</f>
        <v>0</v>
      </c>
      <c r="BK90" s="45">
        <f ca="1">IF(Table1[[#This Row],[Debts of the Person]]&gt;Table1[[#This Row],[Income]],1,0)</f>
        <v>1</v>
      </c>
      <c r="BL90" s="46"/>
      <c r="BM90" s="45">
        <f ca="1">IF(Table1[[#This Row],[Net worth of Person ('#)]]&gt;$BN$2,Table1[[#This Row],[Age]],0)</f>
        <v>39</v>
      </c>
      <c r="BN90" s="50"/>
      <c r="BO90" s="46"/>
      <c r="BP90" s="46"/>
      <c r="BQ90" s="46"/>
    </row>
    <row r="91" spans="1:69" x14ac:dyDescent="0.3">
      <c r="A91" s="12">
        <v>89</v>
      </c>
      <c r="B91" s="13">
        <f t="shared" ca="1" si="35"/>
        <v>2</v>
      </c>
      <c r="C91" s="13" t="str">
        <f t="shared" ca="1" si="36"/>
        <v>Female</v>
      </c>
      <c r="D91" s="13">
        <f t="shared" ca="1" si="37"/>
        <v>26</v>
      </c>
      <c r="E91" s="13">
        <f t="shared" ca="1" si="38"/>
        <v>6</v>
      </c>
      <c r="F91" s="13" t="str">
        <f t="shared" ca="1" si="39"/>
        <v>Agriculture</v>
      </c>
      <c r="G91" s="13">
        <f t="shared" ca="1" si="40"/>
        <v>1</v>
      </c>
      <c r="H91" s="13" t="str">
        <f t="shared" ca="1" si="41"/>
        <v>No Formal</v>
      </c>
      <c r="I91" s="13">
        <f t="shared" ca="1" si="42"/>
        <v>2</v>
      </c>
      <c r="J91" s="13">
        <f t="shared" ca="1" si="43"/>
        <v>0</v>
      </c>
      <c r="K91" s="14">
        <f t="shared" ca="1" si="44"/>
        <v>54370</v>
      </c>
      <c r="L91" s="13">
        <f t="shared" ca="1" si="45"/>
        <v>6</v>
      </c>
      <c r="M91" s="13" t="str">
        <f t="shared" ca="1" si="46"/>
        <v>Beyelsa</v>
      </c>
      <c r="N91" s="13" t="str">
        <f t="shared" ca="1" si="53"/>
        <v>South</v>
      </c>
      <c r="O91" s="14">
        <f t="shared" ca="1" si="54"/>
        <v>217480</v>
      </c>
      <c r="P91" s="14">
        <f t="shared" ca="1" si="47"/>
        <v>66378.790387976682</v>
      </c>
      <c r="Q91" s="14">
        <f t="shared" ca="1" si="55"/>
        <v>0</v>
      </c>
      <c r="R91" s="14">
        <f t="shared" ca="1" si="48"/>
        <v>0</v>
      </c>
      <c r="S91" s="14">
        <f t="shared" ca="1" si="56"/>
        <v>88331.435385688528</v>
      </c>
      <c r="T91" s="14">
        <f t="shared" ca="1" si="57"/>
        <v>33760.440185693158</v>
      </c>
      <c r="U91" s="14">
        <f t="shared" ca="1" si="58"/>
        <v>251240.44018569315</v>
      </c>
      <c r="V91" s="14">
        <f t="shared" ca="1" si="59"/>
        <v>154710.22577366521</v>
      </c>
      <c r="W91" s="15">
        <f t="shared" ca="1" si="60"/>
        <v>96530.214412027941</v>
      </c>
      <c r="Z91" s="45">
        <f t="shared" ca="1" si="49"/>
        <v>0</v>
      </c>
      <c r="AA91" s="46">
        <f t="shared" ca="1" si="50"/>
        <v>1</v>
      </c>
      <c r="AB91" s="49"/>
      <c r="AC91" s="50"/>
      <c r="AE91" s="45">
        <f ca="1">IF(Table1[[#This Row],[Occupation]]="Teaching", 1, 0)</f>
        <v>0</v>
      </c>
      <c r="AF91" s="46">
        <f ca="1">IF(Table1[[#This Row],[Occupation]]="General Work", 1, 0)</f>
        <v>0</v>
      </c>
      <c r="AG91" s="46">
        <f ca="1">IF(Table1[[#This Row],[Occupation]]="Construction", 1, 0)</f>
        <v>0</v>
      </c>
      <c r="AH91" s="46">
        <f ca="1">IF(Table1[[#This Row],[Occupation]]="IT", 1, 0)</f>
        <v>0</v>
      </c>
      <c r="AI91" s="46">
        <f ca="1">IF(Table1[[#This Row],[Occupation]]="Health", 1, 0)</f>
        <v>0</v>
      </c>
      <c r="AJ91" s="46">
        <f ca="1">IF(Table1[[#This Row],[Occupation]]="Agriculture", 1, 0)</f>
        <v>1</v>
      </c>
      <c r="AK91" s="49"/>
      <c r="AL91" s="46"/>
      <c r="AM91" s="46"/>
      <c r="AN91" s="46"/>
      <c r="AO91" s="46"/>
      <c r="AP91" s="50"/>
      <c r="AQ91" s="48"/>
      <c r="AR91" s="47">
        <f t="shared" ca="1" si="51"/>
        <v>0</v>
      </c>
      <c r="AS91" s="48"/>
      <c r="AT91" s="45">
        <f ca="1">IF(Table1[[#This Row],[Debts of the Person]]&gt;$AU$2,1,0)</f>
        <v>1</v>
      </c>
      <c r="AU91" s="46"/>
      <c r="AV91" s="50"/>
      <c r="AW91" s="2">
        <f ca="1">Table1[[#This Row],[Mortgage Left]]/Table1[[#This Row],[Valued House]]</f>
        <v>0.30521790687868622</v>
      </c>
      <c r="AX91" s="46">
        <f t="shared" ca="1" si="52"/>
        <v>0</v>
      </c>
      <c r="AY91" s="46"/>
      <c r="AZ91" s="46"/>
      <c r="BA91" s="47">
        <f ca="1">IF(Table1[[#This Row],[Region]]="East",Table1[[#This Row],[Income]],0)</f>
        <v>0</v>
      </c>
      <c r="BB91" s="48">
        <f ca="1">IF(Table1[[#This Row],[Region]]="South",Table1[[#This Row],[Income]],0)</f>
        <v>54370</v>
      </c>
      <c r="BC91" s="48">
        <f ca="1">IF(Table1[[#This Row],[Region]]="West",Table1[[#This Row],[Income]],0)</f>
        <v>0</v>
      </c>
      <c r="BD91" s="64">
        <f ca="1">IF(Table1[[#This Row],[Region]]="North",Table1[[#This Row],[Income]],0)</f>
        <v>0</v>
      </c>
      <c r="BE91" s="47">
        <f ca="1">IF(Table1[[#This Row],[Occupation]]="Teaching",Table1[[#This Row],[Income]],0)</f>
        <v>0</v>
      </c>
      <c r="BF91" s="48">
        <f ca="1">IF(Table1[[#This Row],[Occupation]]="General Work",Table1[[#This Row],[Income]],0)</f>
        <v>0</v>
      </c>
      <c r="BG91" s="48">
        <f ca="1">IF(Table1[[#This Row],[Occupation]]="Construction",Table1[[#This Row],[Income]],0)</f>
        <v>0</v>
      </c>
      <c r="BH91" s="48">
        <f ca="1">IF(Table1[[#This Row],[Occupation]]="IT",Table1[[#This Row],[Income]],0)</f>
        <v>0</v>
      </c>
      <c r="BI91" s="48">
        <f ca="1">IF(Table1[[#This Row],[Occupation]]="Health",Table1[[#This Row],[Income]],0)</f>
        <v>0</v>
      </c>
      <c r="BJ91" s="64">
        <f ca="1">IF(Table1[[#This Row],[Occupation]]="Agriculture",Table1[[#This Row],[Income]],0)</f>
        <v>54370</v>
      </c>
      <c r="BK91" s="45">
        <f ca="1">IF(Table1[[#This Row],[Debts of the Person]]&gt;Table1[[#This Row],[Income]],1,0)</f>
        <v>1</v>
      </c>
      <c r="BL91" s="46"/>
      <c r="BM91" s="45">
        <f ca="1">IF(Table1[[#This Row],[Net worth of Person ('#)]]&gt;$BN$2,Table1[[#This Row],[Age]],0)</f>
        <v>0</v>
      </c>
      <c r="BN91" s="50"/>
      <c r="BO91" s="46"/>
      <c r="BP91" s="46"/>
      <c r="BQ91" s="46"/>
    </row>
    <row r="92" spans="1:69" x14ac:dyDescent="0.3">
      <c r="A92" s="12">
        <v>90</v>
      </c>
      <c r="B92" s="13">
        <f t="shared" ca="1" si="35"/>
        <v>2</v>
      </c>
      <c r="C92" s="13" t="str">
        <f t="shared" ca="1" si="36"/>
        <v>Female</v>
      </c>
      <c r="D92" s="13">
        <f t="shared" ca="1" si="37"/>
        <v>32</v>
      </c>
      <c r="E92" s="13">
        <f t="shared" ca="1" si="38"/>
        <v>1</v>
      </c>
      <c r="F92" s="13" t="str">
        <f t="shared" ca="1" si="39"/>
        <v>Health</v>
      </c>
      <c r="G92" s="13">
        <f t="shared" ca="1" si="40"/>
        <v>5</v>
      </c>
      <c r="H92" s="13" t="str">
        <f t="shared" ca="1" si="41"/>
        <v>Technical</v>
      </c>
      <c r="I92" s="13">
        <f t="shared" ca="1" si="42"/>
        <v>0</v>
      </c>
      <c r="J92" s="13">
        <f t="shared" ca="1" si="43"/>
        <v>0</v>
      </c>
      <c r="K92" s="14">
        <f t="shared" ca="1" si="44"/>
        <v>83649</v>
      </c>
      <c r="L92" s="13">
        <f t="shared" ca="1" si="45"/>
        <v>20</v>
      </c>
      <c r="M92" s="13" t="str">
        <f t="shared" ca="1" si="46"/>
        <v>Kogi</v>
      </c>
      <c r="N92" s="13" t="str">
        <f t="shared" ca="1" si="53"/>
        <v>North</v>
      </c>
      <c r="O92" s="14">
        <f t="shared" ca="1" si="54"/>
        <v>501894</v>
      </c>
      <c r="P92" s="14">
        <f t="shared" ca="1" si="47"/>
        <v>78516.165081805346</v>
      </c>
      <c r="Q92" s="14">
        <f t="shared" ca="1" si="55"/>
        <v>0</v>
      </c>
      <c r="R92" s="14">
        <f t="shared" ca="1" si="48"/>
        <v>0</v>
      </c>
      <c r="S92" s="14">
        <f t="shared" ca="1" si="56"/>
        <v>146444.19635958152</v>
      </c>
      <c r="T92" s="14">
        <f t="shared" ca="1" si="57"/>
        <v>103360.43187394858</v>
      </c>
      <c r="U92" s="14">
        <f t="shared" ca="1" si="58"/>
        <v>605254.43187394855</v>
      </c>
      <c r="V92" s="14">
        <f t="shared" ca="1" si="59"/>
        <v>224960.36144138686</v>
      </c>
      <c r="W92" s="15">
        <f t="shared" ca="1" si="60"/>
        <v>380294.07043256168</v>
      </c>
      <c r="Z92" s="45">
        <f t="shared" ca="1" si="49"/>
        <v>0</v>
      </c>
      <c r="AA92" s="46">
        <f t="shared" ca="1" si="50"/>
        <v>1</v>
      </c>
      <c r="AB92" s="49"/>
      <c r="AC92" s="50"/>
      <c r="AE92" s="45">
        <f ca="1">IF(Table1[[#This Row],[Occupation]]="Teaching", 1, 0)</f>
        <v>0</v>
      </c>
      <c r="AF92" s="46">
        <f ca="1">IF(Table1[[#This Row],[Occupation]]="General Work", 1, 0)</f>
        <v>0</v>
      </c>
      <c r="AG92" s="46">
        <f ca="1">IF(Table1[[#This Row],[Occupation]]="Construction", 1, 0)</f>
        <v>0</v>
      </c>
      <c r="AH92" s="46">
        <f ca="1">IF(Table1[[#This Row],[Occupation]]="IT", 1, 0)</f>
        <v>0</v>
      </c>
      <c r="AI92" s="46">
        <f ca="1">IF(Table1[[#This Row],[Occupation]]="Health", 1, 0)</f>
        <v>1</v>
      </c>
      <c r="AJ92" s="46">
        <f ca="1">IF(Table1[[#This Row],[Occupation]]="Agriculture", 1, 0)</f>
        <v>0</v>
      </c>
      <c r="AK92" s="49"/>
      <c r="AL92" s="46"/>
      <c r="AM92" s="46"/>
      <c r="AN92" s="46"/>
      <c r="AO92" s="46"/>
      <c r="AP92" s="50"/>
      <c r="AQ92" s="48"/>
      <c r="AR92" s="47">
        <f t="shared" ca="1" si="51"/>
        <v>0</v>
      </c>
      <c r="AS92" s="48"/>
      <c r="AT92" s="45">
        <f ca="1">IF(Table1[[#This Row],[Debts of the Person]]&gt;$AU$2,1,0)</f>
        <v>1</v>
      </c>
      <c r="AU92" s="46"/>
      <c r="AV92" s="50"/>
      <c r="AW92" s="2">
        <f ca="1">Table1[[#This Row],[Mortgage Left]]/Table1[[#This Row],[Valued House]]</f>
        <v>0.15643973644196851</v>
      </c>
      <c r="AX92" s="46">
        <f t="shared" ca="1" si="52"/>
        <v>1</v>
      </c>
      <c r="AY92" s="46"/>
      <c r="AZ92" s="46"/>
      <c r="BA92" s="47">
        <f ca="1">IF(Table1[[#This Row],[Region]]="East",Table1[[#This Row],[Income]],0)</f>
        <v>0</v>
      </c>
      <c r="BB92" s="48">
        <f ca="1">IF(Table1[[#This Row],[Region]]="South",Table1[[#This Row],[Income]],0)</f>
        <v>0</v>
      </c>
      <c r="BC92" s="48">
        <f ca="1">IF(Table1[[#This Row],[Region]]="West",Table1[[#This Row],[Income]],0)</f>
        <v>0</v>
      </c>
      <c r="BD92" s="64">
        <f ca="1">IF(Table1[[#This Row],[Region]]="North",Table1[[#This Row],[Income]],0)</f>
        <v>83649</v>
      </c>
      <c r="BE92" s="47">
        <f ca="1">IF(Table1[[#This Row],[Occupation]]="Teaching",Table1[[#This Row],[Income]],0)</f>
        <v>0</v>
      </c>
      <c r="BF92" s="48">
        <f ca="1">IF(Table1[[#This Row],[Occupation]]="General Work",Table1[[#This Row],[Income]],0)</f>
        <v>0</v>
      </c>
      <c r="BG92" s="48">
        <f ca="1">IF(Table1[[#This Row],[Occupation]]="Construction",Table1[[#This Row],[Income]],0)</f>
        <v>0</v>
      </c>
      <c r="BH92" s="48">
        <f ca="1">IF(Table1[[#This Row],[Occupation]]="IT",Table1[[#This Row],[Income]],0)</f>
        <v>0</v>
      </c>
      <c r="BI92" s="48">
        <f ca="1">IF(Table1[[#This Row],[Occupation]]="Health",Table1[[#This Row],[Income]],0)</f>
        <v>83649</v>
      </c>
      <c r="BJ92" s="64">
        <f ca="1">IF(Table1[[#This Row],[Occupation]]="Agriculture",Table1[[#This Row],[Income]],0)</f>
        <v>0</v>
      </c>
      <c r="BK92" s="45">
        <f ca="1">IF(Table1[[#This Row],[Debts of the Person]]&gt;Table1[[#This Row],[Income]],1,0)</f>
        <v>1</v>
      </c>
      <c r="BL92" s="46"/>
      <c r="BM92" s="45">
        <f ca="1">IF(Table1[[#This Row],[Net worth of Person ('#)]]&gt;$BN$2,Table1[[#This Row],[Age]],0)</f>
        <v>32</v>
      </c>
      <c r="BN92" s="50"/>
      <c r="BO92" s="46"/>
      <c r="BP92" s="46"/>
      <c r="BQ92" s="46"/>
    </row>
    <row r="93" spans="1:69" x14ac:dyDescent="0.3">
      <c r="A93" s="12">
        <v>91</v>
      </c>
      <c r="B93" s="13">
        <f t="shared" ca="1" si="35"/>
        <v>1</v>
      </c>
      <c r="C93" s="13" t="str">
        <f t="shared" ca="1" si="36"/>
        <v>Male</v>
      </c>
      <c r="D93" s="13">
        <f t="shared" ca="1" si="37"/>
        <v>45</v>
      </c>
      <c r="E93" s="13">
        <f t="shared" ca="1" si="38"/>
        <v>6</v>
      </c>
      <c r="F93" s="13" t="str">
        <f t="shared" ca="1" si="39"/>
        <v>Agriculture</v>
      </c>
      <c r="G93" s="13">
        <f t="shared" ca="1" si="40"/>
        <v>6</v>
      </c>
      <c r="H93" s="13" t="str">
        <f t="shared" ca="1" si="41"/>
        <v>Others</v>
      </c>
      <c r="I93" s="13">
        <f t="shared" ca="1" si="42"/>
        <v>2</v>
      </c>
      <c r="J93" s="13">
        <f t="shared" ca="1" si="43"/>
        <v>0</v>
      </c>
      <c r="K93" s="14">
        <f t="shared" ca="1" si="44"/>
        <v>47684</v>
      </c>
      <c r="L93" s="13">
        <f t="shared" ca="1" si="45"/>
        <v>15</v>
      </c>
      <c r="M93" s="13" t="str">
        <f t="shared" ca="1" si="46"/>
        <v>Jigawa</v>
      </c>
      <c r="N93" s="13" t="str">
        <f t="shared" ca="1" si="53"/>
        <v>North</v>
      </c>
      <c r="O93" s="14">
        <f t="shared" ca="1" si="54"/>
        <v>238420</v>
      </c>
      <c r="P93" s="14">
        <f t="shared" ca="1" si="47"/>
        <v>112919.48047920449</v>
      </c>
      <c r="Q93" s="14">
        <f t="shared" ca="1" si="55"/>
        <v>0</v>
      </c>
      <c r="R93" s="14">
        <f t="shared" ca="1" si="48"/>
        <v>0</v>
      </c>
      <c r="S93" s="14">
        <f t="shared" ca="1" si="56"/>
        <v>26624.311204134839</v>
      </c>
      <c r="T93" s="14">
        <f t="shared" ca="1" si="57"/>
        <v>2604.1988490646968</v>
      </c>
      <c r="U93" s="14">
        <f t="shared" ca="1" si="58"/>
        <v>241024.19884906471</v>
      </c>
      <c r="V93" s="14">
        <f t="shared" ca="1" si="59"/>
        <v>139543.79168333934</v>
      </c>
      <c r="W93" s="15">
        <f t="shared" ca="1" si="60"/>
        <v>101480.40716572537</v>
      </c>
      <c r="Z93" s="45">
        <f t="shared" ca="1" si="49"/>
        <v>1</v>
      </c>
      <c r="AA93" s="46">
        <f t="shared" ca="1" si="50"/>
        <v>1</v>
      </c>
      <c r="AB93" s="49"/>
      <c r="AC93" s="50"/>
      <c r="AE93" s="45">
        <f ca="1">IF(Table1[[#This Row],[Occupation]]="Teaching", 1, 0)</f>
        <v>0</v>
      </c>
      <c r="AF93" s="46">
        <f ca="1">IF(Table1[[#This Row],[Occupation]]="General Work", 1, 0)</f>
        <v>0</v>
      </c>
      <c r="AG93" s="46">
        <f ca="1">IF(Table1[[#This Row],[Occupation]]="Construction", 1, 0)</f>
        <v>0</v>
      </c>
      <c r="AH93" s="46">
        <f ca="1">IF(Table1[[#This Row],[Occupation]]="IT", 1, 0)</f>
        <v>0</v>
      </c>
      <c r="AI93" s="46">
        <f ca="1">IF(Table1[[#This Row],[Occupation]]="Health", 1, 0)</f>
        <v>0</v>
      </c>
      <c r="AJ93" s="46">
        <f ca="1">IF(Table1[[#This Row],[Occupation]]="Agriculture", 1, 0)</f>
        <v>1</v>
      </c>
      <c r="AK93" s="49"/>
      <c r="AL93" s="46"/>
      <c r="AM93" s="46"/>
      <c r="AN93" s="46"/>
      <c r="AO93" s="46"/>
      <c r="AP93" s="50"/>
      <c r="AQ93" s="48"/>
      <c r="AR93" s="47">
        <f t="shared" ca="1" si="51"/>
        <v>0</v>
      </c>
      <c r="AS93" s="48"/>
      <c r="AT93" s="45">
        <f ca="1">IF(Table1[[#This Row],[Debts of the Person]]&gt;$AU$2,1,0)</f>
        <v>1</v>
      </c>
      <c r="AU93" s="46"/>
      <c r="AV93" s="50"/>
      <c r="AW93" s="2">
        <f ca="1">Table1[[#This Row],[Mortgage Left]]/Table1[[#This Row],[Valued House]]</f>
        <v>0.4736158060532023</v>
      </c>
      <c r="AX93" s="46">
        <f t="shared" ca="1" si="52"/>
        <v>0</v>
      </c>
      <c r="AY93" s="46"/>
      <c r="AZ93" s="46"/>
      <c r="BA93" s="47">
        <f ca="1">IF(Table1[[#This Row],[Region]]="East",Table1[[#This Row],[Income]],0)</f>
        <v>0</v>
      </c>
      <c r="BB93" s="48">
        <f ca="1">IF(Table1[[#This Row],[Region]]="South",Table1[[#This Row],[Income]],0)</f>
        <v>0</v>
      </c>
      <c r="BC93" s="48">
        <f ca="1">IF(Table1[[#This Row],[Region]]="West",Table1[[#This Row],[Income]],0)</f>
        <v>0</v>
      </c>
      <c r="BD93" s="64">
        <f ca="1">IF(Table1[[#This Row],[Region]]="North",Table1[[#This Row],[Income]],0)</f>
        <v>47684</v>
      </c>
      <c r="BE93" s="47">
        <f ca="1">IF(Table1[[#This Row],[Occupation]]="Teaching",Table1[[#This Row],[Income]],0)</f>
        <v>0</v>
      </c>
      <c r="BF93" s="48">
        <f ca="1">IF(Table1[[#This Row],[Occupation]]="General Work",Table1[[#This Row],[Income]],0)</f>
        <v>0</v>
      </c>
      <c r="BG93" s="48">
        <f ca="1">IF(Table1[[#This Row],[Occupation]]="Construction",Table1[[#This Row],[Income]],0)</f>
        <v>0</v>
      </c>
      <c r="BH93" s="48">
        <f ca="1">IF(Table1[[#This Row],[Occupation]]="IT",Table1[[#This Row],[Income]],0)</f>
        <v>0</v>
      </c>
      <c r="BI93" s="48">
        <f ca="1">IF(Table1[[#This Row],[Occupation]]="Health",Table1[[#This Row],[Income]],0)</f>
        <v>0</v>
      </c>
      <c r="BJ93" s="64">
        <f ca="1">IF(Table1[[#This Row],[Occupation]]="Agriculture",Table1[[#This Row],[Income]],0)</f>
        <v>47684</v>
      </c>
      <c r="BK93" s="45">
        <f ca="1">IF(Table1[[#This Row],[Debts of the Person]]&gt;Table1[[#This Row],[Income]],1,0)</f>
        <v>1</v>
      </c>
      <c r="BL93" s="46"/>
      <c r="BM93" s="45">
        <f ca="1">IF(Table1[[#This Row],[Net worth of Person ('#)]]&gt;$BN$2,Table1[[#This Row],[Age]],0)</f>
        <v>45</v>
      </c>
      <c r="BN93" s="50"/>
      <c r="BO93" s="46"/>
      <c r="BP93" s="46"/>
      <c r="BQ93" s="46"/>
    </row>
    <row r="94" spans="1:69" x14ac:dyDescent="0.3">
      <c r="A94" s="12">
        <v>92</v>
      </c>
      <c r="B94" s="13">
        <f t="shared" ca="1" si="35"/>
        <v>1</v>
      </c>
      <c r="C94" s="13" t="str">
        <f t="shared" ca="1" si="36"/>
        <v>Male</v>
      </c>
      <c r="D94" s="13">
        <f t="shared" ca="1" si="37"/>
        <v>26</v>
      </c>
      <c r="E94" s="13">
        <f t="shared" ca="1" si="38"/>
        <v>1</v>
      </c>
      <c r="F94" s="13" t="str">
        <f t="shared" ca="1" si="39"/>
        <v>Health</v>
      </c>
      <c r="G94" s="13">
        <f t="shared" ca="1" si="40"/>
        <v>4</v>
      </c>
      <c r="H94" s="13" t="str">
        <f t="shared" ca="1" si="41"/>
        <v>Tertiary</v>
      </c>
      <c r="I94" s="13">
        <f t="shared" ca="1" si="42"/>
        <v>3</v>
      </c>
      <c r="J94" s="13">
        <f t="shared" ca="1" si="43"/>
        <v>0</v>
      </c>
      <c r="K94" s="14">
        <f t="shared" ca="1" si="44"/>
        <v>79564</v>
      </c>
      <c r="L94" s="13">
        <f t="shared" ca="1" si="45"/>
        <v>30</v>
      </c>
      <c r="M94" s="13" t="str">
        <f t="shared" ca="1" si="46"/>
        <v>Rivers</v>
      </c>
      <c r="N94" s="13" t="str">
        <f t="shared" ca="1" si="53"/>
        <v>South</v>
      </c>
      <c r="O94" s="14">
        <f t="shared" ca="1" si="54"/>
        <v>477384</v>
      </c>
      <c r="P94" s="14">
        <f t="shared" ca="1" si="47"/>
        <v>28720.282024454595</v>
      </c>
      <c r="Q94" s="14">
        <f t="shared" ca="1" si="55"/>
        <v>0</v>
      </c>
      <c r="R94" s="14">
        <f t="shared" ca="1" si="48"/>
        <v>0</v>
      </c>
      <c r="S94" s="14">
        <f t="shared" ca="1" si="56"/>
        <v>155807.81065740186</v>
      </c>
      <c r="T94" s="14">
        <f t="shared" ca="1" si="57"/>
        <v>36677.850022989791</v>
      </c>
      <c r="U94" s="14">
        <f t="shared" ca="1" si="58"/>
        <v>514061.85002298979</v>
      </c>
      <c r="V94" s="14">
        <f t="shared" ca="1" si="59"/>
        <v>184528.09268185645</v>
      </c>
      <c r="W94" s="15">
        <f t="shared" ca="1" si="60"/>
        <v>329533.75734113331</v>
      </c>
      <c r="Z94" s="45">
        <f t="shared" ca="1" si="49"/>
        <v>1</v>
      </c>
      <c r="AA94" s="46">
        <f t="shared" ca="1" si="50"/>
        <v>0</v>
      </c>
      <c r="AB94" s="49"/>
      <c r="AC94" s="50"/>
      <c r="AE94" s="45">
        <f ca="1">IF(Table1[[#This Row],[Occupation]]="Teaching", 1, 0)</f>
        <v>0</v>
      </c>
      <c r="AF94" s="46">
        <f ca="1">IF(Table1[[#This Row],[Occupation]]="General Work", 1, 0)</f>
        <v>0</v>
      </c>
      <c r="AG94" s="46">
        <f ca="1">IF(Table1[[#This Row],[Occupation]]="Construction", 1, 0)</f>
        <v>0</v>
      </c>
      <c r="AH94" s="46">
        <f ca="1">IF(Table1[[#This Row],[Occupation]]="IT", 1, 0)</f>
        <v>0</v>
      </c>
      <c r="AI94" s="46">
        <f ca="1">IF(Table1[[#This Row],[Occupation]]="Health", 1, 0)</f>
        <v>1</v>
      </c>
      <c r="AJ94" s="46">
        <f ca="1">IF(Table1[[#This Row],[Occupation]]="Agriculture", 1, 0)</f>
        <v>0</v>
      </c>
      <c r="AK94" s="49"/>
      <c r="AL94" s="46"/>
      <c r="AM94" s="46"/>
      <c r="AN94" s="46"/>
      <c r="AO94" s="46"/>
      <c r="AP94" s="50"/>
      <c r="AQ94" s="48"/>
      <c r="AR94" s="47">
        <f t="shared" ca="1" si="51"/>
        <v>0</v>
      </c>
      <c r="AS94" s="48"/>
      <c r="AT94" s="45">
        <f ca="1">IF(Table1[[#This Row],[Debts of the Person]]&gt;$AU$2,1,0)</f>
        <v>1</v>
      </c>
      <c r="AU94" s="46"/>
      <c r="AV94" s="50"/>
      <c r="AW94" s="2">
        <f ca="1">Table1[[#This Row],[Mortgage Left]]/Table1[[#This Row],[Valued House]]</f>
        <v>6.0161802709044698E-2</v>
      </c>
      <c r="AX94" s="46">
        <f t="shared" ca="1" si="52"/>
        <v>1</v>
      </c>
      <c r="AY94" s="46"/>
      <c r="AZ94" s="46"/>
      <c r="BA94" s="47">
        <f ca="1">IF(Table1[[#This Row],[Region]]="East",Table1[[#This Row],[Income]],0)</f>
        <v>0</v>
      </c>
      <c r="BB94" s="48">
        <f ca="1">IF(Table1[[#This Row],[Region]]="South",Table1[[#This Row],[Income]],0)</f>
        <v>79564</v>
      </c>
      <c r="BC94" s="48">
        <f ca="1">IF(Table1[[#This Row],[Region]]="West",Table1[[#This Row],[Income]],0)</f>
        <v>0</v>
      </c>
      <c r="BD94" s="64">
        <f ca="1">IF(Table1[[#This Row],[Region]]="North",Table1[[#This Row],[Income]],0)</f>
        <v>0</v>
      </c>
      <c r="BE94" s="47">
        <f ca="1">IF(Table1[[#This Row],[Occupation]]="Teaching",Table1[[#This Row],[Income]],0)</f>
        <v>0</v>
      </c>
      <c r="BF94" s="48">
        <f ca="1">IF(Table1[[#This Row],[Occupation]]="General Work",Table1[[#This Row],[Income]],0)</f>
        <v>0</v>
      </c>
      <c r="BG94" s="48">
        <f ca="1">IF(Table1[[#This Row],[Occupation]]="Construction",Table1[[#This Row],[Income]],0)</f>
        <v>0</v>
      </c>
      <c r="BH94" s="48">
        <f ca="1">IF(Table1[[#This Row],[Occupation]]="IT",Table1[[#This Row],[Income]],0)</f>
        <v>0</v>
      </c>
      <c r="BI94" s="48">
        <f ca="1">IF(Table1[[#This Row],[Occupation]]="Health",Table1[[#This Row],[Income]],0)</f>
        <v>79564</v>
      </c>
      <c r="BJ94" s="64">
        <f ca="1">IF(Table1[[#This Row],[Occupation]]="Agriculture",Table1[[#This Row],[Income]],0)</f>
        <v>0</v>
      </c>
      <c r="BK94" s="45">
        <f ca="1">IF(Table1[[#This Row],[Debts of the Person]]&gt;Table1[[#This Row],[Income]],1,0)</f>
        <v>1</v>
      </c>
      <c r="BL94" s="46"/>
      <c r="BM94" s="45">
        <f ca="1">IF(Table1[[#This Row],[Net worth of Person ('#)]]&gt;$BN$2,Table1[[#This Row],[Age]],0)</f>
        <v>26</v>
      </c>
      <c r="BN94" s="50"/>
      <c r="BO94" s="46"/>
      <c r="BP94" s="46"/>
      <c r="BQ94" s="46"/>
    </row>
    <row r="95" spans="1:69" x14ac:dyDescent="0.3">
      <c r="A95" s="12">
        <v>93</v>
      </c>
      <c r="B95" s="13">
        <f t="shared" ca="1" si="35"/>
        <v>1</v>
      </c>
      <c r="C95" s="13" t="str">
        <f t="shared" ca="1" si="36"/>
        <v>Male</v>
      </c>
      <c r="D95" s="13">
        <f t="shared" ca="1" si="37"/>
        <v>31</v>
      </c>
      <c r="E95" s="13">
        <f t="shared" ca="1" si="38"/>
        <v>4</v>
      </c>
      <c r="F95" s="13" t="str">
        <f t="shared" ca="1" si="39"/>
        <v>IT</v>
      </c>
      <c r="G95" s="13">
        <f t="shared" ca="1" si="40"/>
        <v>6</v>
      </c>
      <c r="H95" s="13" t="str">
        <f t="shared" ca="1" si="41"/>
        <v>Others</v>
      </c>
      <c r="I95" s="13">
        <f t="shared" ca="1" si="42"/>
        <v>1</v>
      </c>
      <c r="J95" s="13">
        <f t="shared" ca="1" si="43"/>
        <v>0</v>
      </c>
      <c r="K95" s="14">
        <f t="shared" ca="1" si="44"/>
        <v>56103</v>
      </c>
      <c r="L95" s="13">
        <f t="shared" ca="1" si="45"/>
        <v>31</v>
      </c>
      <c r="M95" s="13" t="str">
        <f t="shared" ca="1" si="46"/>
        <v>Sokoto</v>
      </c>
      <c r="N95" s="13" t="str">
        <f t="shared" ca="1" si="53"/>
        <v>North</v>
      </c>
      <c r="O95" s="14">
        <f t="shared" ca="1" si="54"/>
        <v>336618</v>
      </c>
      <c r="P95" s="14">
        <f t="shared" ca="1" si="47"/>
        <v>235074.58410978643</v>
      </c>
      <c r="Q95" s="14">
        <f t="shared" ca="1" si="55"/>
        <v>0</v>
      </c>
      <c r="R95" s="14">
        <f t="shared" ca="1" si="48"/>
        <v>0</v>
      </c>
      <c r="S95" s="14">
        <f t="shared" ca="1" si="56"/>
        <v>47292.454451566729</v>
      </c>
      <c r="T95" s="14">
        <f t="shared" ca="1" si="57"/>
        <v>32913.68550196549</v>
      </c>
      <c r="U95" s="14">
        <f t="shared" ca="1" si="58"/>
        <v>369531.68550196546</v>
      </c>
      <c r="V95" s="14">
        <f t="shared" ca="1" si="59"/>
        <v>282367.03856135317</v>
      </c>
      <c r="W95" s="15">
        <f t="shared" ca="1" si="60"/>
        <v>87164.646940612292</v>
      </c>
      <c r="Z95" s="45">
        <f t="shared" ca="1" si="49"/>
        <v>1</v>
      </c>
      <c r="AA95" s="46">
        <f t="shared" ca="1" si="50"/>
        <v>0</v>
      </c>
      <c r="AB95" s="49"/>
      <c r="AC95" s="50"/>
      <c r="AE95" s="45">
        <f ca="1">IF(Table1[[#This Row],[Occupation]]="Teaching", 1, 0)</f>
        <v>0</v>
      </c>
      <c r="AF95" s="46">
        <f ca="1">IF(Table1[[#This Row],[Occupation]]="General Work", 1, 0)</f>
        <v>0</v>
      </c>
      <c r="AG95" s="46">
        <f ca="1">IF(Table1[[#This Row],[Occupation]]="Construction", 1, 0)</f>
        <v>0</v>
      </c>
      <c r="AH95" s="46">
        <f ca="1">IF(Table1[[#This Row],[Occupation]]="IT", 1, 0)</f>
        <v>1</v>
      </c>
      <c r="AI95" s="46">
        <f ca="1">IF(Table1[[#This Row],[Occupation]]="Health", 1, 0)</f>
        <v>0</v>
      </c>
      <c r="AJ95" s="46">
        <f ca="1">IF(Table1[[#This Row],[Occupation]]="Agriculture", 1, 0)</f>
        <v>0</v>
      </c>
      <c r="AK95" s="49"/>
      <c r="AL95" s="46"/>
      <c r="AM95" s="46"/>
      <c r="AN95" s="46"/>
      <c r="AO95" s="46"/>
      <c r="AP95" s="50"/>
      <c r="AQ95" s="48"/>
      <c r="AR95" s="47">
        <f t="shared" ca="1" si="51"/>
        <v>0</v>
      </c>
      <c r="AS95" s="48"/>
      <c r="AT95" s="45">
        <f ca="1">IF(Table1[[#This Row],[Debts of the Person]]&gt;$AU$2,1,0)</f>
        <v>1</v>
      </c>
      <c r="AU95" s="46"/>
      <c r="AV95" s="50"/>
      <c r="AW95" s="2">
        <f ca="1">Table1[[#This Row],[Mortgage Left]]/Table1[[#This Row],[Valued House]]</f>
        <v>0.69834228742903359</v>
      </c>
      <c r="AX95" s="46">
        <f t="shared" ca="1" si="52"/>
        <v>0</v>
      </c>
      <c r="AY95" s="46"/>
      <c r="AZ95" s="46"/>
      <c r="BA95" s="47">
        <f ca="1">IF(Table1[[#This Row],[Region]]="East",Table1[[#This Row],[Income]],0)</f>
        <v>0</v>
      </c>
      <c r="BB95" s="48">
        <f ca="1">IF(Table1[[#This Row],[Region]]="South",Table1[[#This Row],[Income]],0)</f>
        <v>0</v>
      </c>
      <c r="BC95" s="48">
        <f ca="1">IF(Table1[[#This Row],[Region]]="West",Table1[[#This Row],[Income]],0)</f>
        <v>0</v>
      </c>
      <c r="BD95" s="64">
        <f ca="1">IF(Table1[[#This Row],[Region]]="North",Table1[[#This Row],[Income]],0)</f>
        <v>56103</v>
      </c>
      <c r="BE95" s="47">
        <f ca="1">IF(Table1[[#This Row],[Occupation]]="Teaching",Table1[[#This Row],[Income]],0)</f>
        <v>0</v>
      </c>
      <c r="BF95" s="48">
        <f ca="1">IF(Table1[[#This Row],[Occupation]]="General Work",Table1[[#This Row],[Income]],0)</f>
        <v>0</v>
      </c>
      <c r="BG95" s="48">
        <f ca="1">IF(Table1[[#This Row],[Occupation]]="Construction",Table1[[#This Row],[Income]],0)</f>
        <v>0</v>
      </c>
      <c r="BH95" s="48">
        <f ca="1">IF(Table1[[#This Row],[Occupation]]="IT",Table1[[#This Row],[Income]],0)</f>
        <v>56103</v>
      </c>
      <c r="BI95" s="48">
        <f ca="1">IF(Table1[[#This Row],[Occupation]]="Health",Table1[[#This Row],[Income]],0)</f>
        <v>0</v>
      </c>
      <c r="BJ95" s="64">
        <f ca="1">IF(Table1[[#This Row],[Occupation]]="Agriculture",Table1[[#This Row],[Income]],0)</f>
        <v>0</v>
      </c>
      <c r="BK95" s="45">
        <f ca="1">IF(Table1[[#This Row],[Debts of the Person]]&gt;Table1[[#This Row],[Income]],1,0)</f>
        <v>1</v>
      </c>
      <c r="BL95" s="46"/>
      <c r="BM95" s="45">
        <f ca="1">IF(Table1[[#This Row],[Net worth of Person ('#)]]&gt;$BN$2,Table1[[#This Row],[Age]],0)</f>
        <v>0</v>
      </c>
      <c r="BN95" s="50"/>
      <c r="BO95" s="46"/>
      <c r="BP95" s="46"/>
      <c r="BQ95" s="46"/>
    </row>
    <row r="96" spans="1:69" x14ac:dyDescent="0.3">
      <c r="A96" s="12">
        <v>94</v>
      </c>
      <c r="B96" s="13">
        <f t="shared" ca="1" si="35"/>
        <v>2</v>
      </c>
      <c r="C96" s="13" t="str">
        <f t="shared" ca="1" si="36"/>
        <v>Female</v>
      </c>
      <c r="D96" s="13">
        <f t="shared" ca="1" si="37"/>
        <v>26</v>
      </c>
      <c r="E96" s="13">
        <f t="shared" ca="1" si="38"/>
        <v>6</v>
      </c>
      <c r="F96" s="13" t="str">
        <f t="shared" ca="1" si="39"/>
        <v>Agriculture</v>
      </c>
      <c r="G96" s="13">
        <f t="shared" ca="1" si="40"/>
        <v>3</v>
      </c>
      <c r="H96" s="13" t="str">
        <f t="shared" ca="1" si="41"/>
        <v>Secondary</v>
      </c>
      <c r="I96" s="13">
        <f t="shared" ca="1" si="42"/>
        <v>4</v>
      </c>
      <c r="J96" s="13">
        <f t="shared" ca="1" si="43"/>
        <v>1</v>
      </c>
      <c r="K96" s="14">
        <f t="shared" ca="1" si="44"/>
        <v>99988</v>
      </c>
      <c r="L96" s="13">
        <f t="shared" ca="1" si="45"/>
        <v>24</v>
      </c>
      <c r="M96" s="13" t="str">
        <f t="shared" ca="1" si="46"/>
        <v>Niger</v>
      </c>
      <c r="N96" s="13" t="str">
        <f t="shared" ca="1" si="53"/>
        <v>North</v>
      </c>
      <c r="O96" s="14">
        <f t="shared" ca="1" si="54"/>
        <v>299964</v>
      </c>
      <c r="P96" s="14">
        <f t="shared" ca="1" si="47"/>
        <v>119177.4356171878</v>
      </c>
      <c r="Q96" s="14">
        <f t="shared" ca="1" si="55"/>
        <v>38920.208056783951</v>
      </c>
      <c r="R96" s="14">
        <f t="shared" ca="1" si="48"/>
        <v>34341</v>
      </c>
      <c r="S96" s="14">
        <f t="shared" ca="1" si="56"/>
        <v>174683.72250534053</v>
      </c>
      <c r="T96" s="14">
        <f t="shared" ca="1" si="57"/>
        <v>51205.256049322496</v>
      </c>
      <c r="U96" s="14">
        <f t="shared" ca="1" si="58"/>
        <v>390089.46410610643</v>
      </c>
      <c r="V96" s="14">
        <f t="shared" ca="1" si="59"/>
        <v>328202.15812252834</v>
      </c>
      <c r="W96" s="15">
        <f t="shared" ca="1" si="60"/>
        <v>61887.305983578088</v>
      </c>
      <c r="Z96" s="45">
        <f t="shared" ca="1" si="49"/>
        <v>0</v>
      </c>
      <c r="AA96" s="46">
        <f t="shared" ca="1" si="50"/>
        <v>0</v>
      </c>
      <c r="AB96" s="49"/>
      <c r="AC96" s="50"/>
      <c r="AE96" s="45">
        <f ca="1">IF(Table1[[#This Row],[Occupation]]="Teaching", 1, 0)</f>
        <v>0</v>
      </c>
      <c r="AF96" s="46">
        <f ca="1">IF(Table1[[#This Row],[Occupation]]="General Work", 1, 0)</f>
        <v>0</v>
      </c>
      <c r="AG96" s="46">
        <f ca="1">IF(Table1[[#This Row],[Occupation]]="Construction", 1, 0)</f>
        <v>0</v>
      </c>
      <c r="AH96" s="46">
        <f ca="1">IF(Table1[[#This Row],[Occupation]]="IT", 1, 0)</f>
        <v>0</v>
      </c>
      <c r="AI96" s="46">
        <f ca="1">IF(Table1[[#This Row],[Occupation]]="Health", 1, 0)</f>
        <v>0</v>
      </c>
      <c r="AJ96" s="46">
        <f ca="1">IF(Table1[[#This Row],[Occupation]]="Agriculture", 1, 0)</f>
        <v>1</v>
      </c>
      <c r="AK96" s="49"/>
      <c r="AL96" s="46"/>
      <c r="AM96" s="46"/>
      <c r="AN96" s="46"/>
      <c r="AO96" s="46"/>
      <c r="AP96" s="50"/>
      <c r="AQ96" s="48"/>
      <c r="AR96" s="47">
        <f t="shared" ca="1" si="51"/>
        <v>119177.4356171878</v>
      </c>
      <c r="AS96" s="48"/>
      <c r="AT96" s="45">
        <f ca="1">IF(Table1[[#This Row],[Debts of the Person]]&gt;$AU$2,1,0)</f>
        <v>1</v>
      </c>
      <c r="AU96" s="46"/>
      <c r="AV96" s="50"/>
      <c r="AW96" s="2">
        <f ca="1">Table1[[#This Row],[Mortgage Left]]/Table1[[#This Row],[Valued House]]</f>
        <v>0.39730579541940969</v>
      </c>
      <c r="AX96" s="46">
        <f t="shared" ca="1" si="52"/>
        <v>0</v>
      </c>
      <c r="AY96" s="46"/>
      <c r="AZ96" s="46"/>
      <c r="BA96" s="47">
        <f ca="1">IF(Table1[[#This Row],[Region]]="East",Table1[[#This Row],[Income]],0)</f>
        <v>0</v>
      </c>
      <c r="BB96" s="48">
        <f ca="1">IF(Table1[[#This Row],[Region]]="South",Table1[[#This Row],[Income]],0)</f>
        <v>0</v>
      </c>
      <c r="BC96" s="48">
        <f ca="1">IF(Table1[[#This Row],[Region]]="West",Table1[[#This Row],[Income]],0)</f>
        <v>0</v>
      </c>
      <c r="BD96" s="64">
        <f ca="1">IF(Table1[[#This Row],[Region]]="North",Table1[[#This Row],[Income]],0)</f>
        <v>99988</v>
      </c>
      <c r="BE96" s="47">
        <f ca="1">IF(Table1[[#This Row],[Occupation]]="Teaching",Table1[[#This Row],[Income]],0)</f>
        <v>0</v>
      </c>
      <c r="BF96" s="48">
        <f ca="1">IF(Table1[[#This Row],[Occupation]]="General Work",Table1[[#This Row],[Income]],0)</f>
        <v>0</v>
      </c>
      <c r="BG96" s="48">
        <f ca="1">IF(Table1[[#This Row],[Occupation]]="Construction",Table1[[#This Row],[Income]],0)</f>
        <v>0</v>
      </c>
      <c r="BH96" s="48">
        <f ca="1">IF(Table1[[#This Row],[Occupation]]="IT",Table1[[#This Row],[Income]],0)</f>
        <v>0</v>
      </c>
      <c r="BI96" s="48">
        <f ca="1">IF(Table1[[#This Row],[Occupation]]="Health",Table1[[#This Row],[Income]],0)</f>
        <v>0</v>
      </c>
      <c r="BJ96" s="64">
        <f ca="1">IF(Table1[[#This Row],[Occupation]]="Agriculture",Table1[[#This Row],[Income]],0)</f>
        <v>99988</v>
      </c>
      <c r="BK96" s="45">
        <f ca="1">IF(Table1[[#This Row],[Debts of the Person]]&gt;Table1[[#This Row],[Income]],1,0)</f>
        <v>1</v>
      </c>
      <c r="BL96" s="46"/>
      <c r="BM96" s="45">
        <f ca="1">IF(Table1[[#This Row],[Net worth of Person ('#)]]&gt;$BN$2,Table1[[#This Row],[Age]],0)</f>
        <v>0</v>
      </c>
      <c r="BN96" s="50"/>
      <c r="BO96" s="46"/>
      <c r="BP96" s="46"/>
      <c r="BQ96" s="46"/>
    </row>
    <row r="97" spans="1:69" x14ac:dyDescent="0.3">
      <c r="A97" s="12">
        <v>95</v>
      </c>
      <c r="B97" s="13">
        <f t="shared" ca="1" si="35"/>
        <v>1</v>
      </c>
      <c r="C97" s="13" t="str">
        <f t="shared" ca="1" si="36"/>
        <v>Male</v>
      </c>
      <c r="D97" s="13">
        <f t="shared" ca="1" si="37"/>
        <v>44</v>
      </c>
      <c r="E97" s="13">
        <f t="shared" ca="1" si="38"/>
        <v>1</v>
      </c>
      <c r="F97" s="13" t="str">
        <f t="shared" ca="1" si="39"/>
        <v>Health</v>
      </c>
      <c r="G97" s="13">
        <f t="shared" ca="1" si="40"/>
        <v>1</v>
      </c>
      <c r="H97" s="13" t="str">
        <f t="shared" ca="1" si="41"/>
        <v>No Formal</v>
      </c>
      <c r="I97" s="13">
        <f t="shared" ca="1" si="42"/>
        <v>1</v>
      </c>
      <c r="J97" s="13">
        <f t="shared" ca="1" si="43"/>
        <v>1</v>
      </c>
      <c r="K97" s="14">
        <f t="shared" ca="1" si="44"/>
        <v>88903</v>
      </c>
      <c r="L97" s="13">
        <f t="shared" ca="1" si="45"/>
        <v>11</v>
      </c>
      <c r="M97" s="13" t="str">
        <f t="shared" ca="1" si="46"/>
        <v>Edo</v>
      </c>
      <c r="N97" s="13" t="str">
        <f t="shared" ca="1" si="53"/>
        <v>South</v>
      </c>
      <c r="O97" s="14">
        <f t="shared" ca="1" si="54"/>
        <v>533418</v>
      </c>
      <c r="P97" s="14">
        <f t="shared" ca="1" si="47"/>
        <v>376493.56862079795</v>
      </c>
      <c r="Q97" s="14">
        <f t="shared" ca="1" si="55"/>
        <v>11599.238630151687</v>
      </c>
      <c r="R97" s="14">
        <f t="shared" ca="1" si="48"/>
        <v>1503</v>
      </c>
      <c r="S97" s="14">
        <f t="shared" ca="1" si="56"/>
        <v>44077.280915031886</v>
      </c>
      <c r="T97" s="14">
        <f t="shared" ca="1" si="57"/>
        <v>9304.9554616419318</v>
      </c>
      <c r="U97" s="14">
        <f t="shared" ca="1" si="58"/>
        <v>554322.19409179362</v>
      </c>
      <c r="V97" s="14">
        <f t="shared" ca="1" si="59"/>
        <v>422073.84953582985</v>
      </c>
      <c r="W97" s="15">
        <f t="shared" ca="1" si="60"/>
        <v>132248.34455596376</v>
      </c>
      <c r="Z97" s="45">
        <f t="shared" ca="1" si="49"/>
        <v>1</v>
      </c>
      <c r="AA97" s="46">
        <f t="shared" ca="1" si="50"/>
        <v>1</v>
      </c>
      <c r="AB97" s="49"/>
      <c r="AC97" s="50"/>
      <c r="AE97" s="45">
        <f ca="1">IF(Table1[[#This Row],[Occupation]]="Teaching", 1, 0)</f>
        <v>0</v>
      </c>
      <c r="AF97" s="46">
        <f ca="1">IF(Table1[[#This Row],[Occupation]]="General Work", 1, 0)</f>
        <v>0</v>
      </c>
      <c r="AG97" s="46">
        <f ca="1">IF(Table1[[#This Row],[Occupation]]="Construction", 1, 0)</f>
        <v>0</v>
      </c>
      <c r="AH97" s="46">
        <f ca="1">IF(Table1[[#This Row],[Occupation]]="IT", 1, 0)</f>
        <v>0</v>
      </c>
      <c r="AI97" s="46">
        <f ca="1">IF(Table1[[#This Row],[Occupation]]="Health", 1, 0)</f>
        <v>1</v>
      </c>
      <c r="AJ97" s="46">
        <f ca="1">IF(Table1[[#This Row],[Occupation]]="Agriculture", 1, 0)</f>
        <v>0</v>
      </c>
      <c r="AK97" s="49"/>
      <c r="AL97" s="46"/>
      <c r="AM97" s="46"/>
      <c r="AN97" s="46"/>
      <c r="AO97" s="46"/>
      <c r="AP97" s="50"/>
      <c r="AQ97" s="48"/>
      <c r="AR97" s="47">
        <f t="shared" ca="1" si="51"/>
        <v>376493.56862079795</v>
      </c>
      <c r="AS97" s="48"/>
      <c r="AT97" s="45">
        <f ca="1">IF(Table1[[#This Row],[Debts of the Person]]&gt;$AU$2,1,0)</f>
        <v>1</v>
      </c>
      <c r="AU97" s="46"/>
      <c r="AV97" s="50"/>
      <c r="AW97" s="2">
        <f ca="1">Table1[[#This Row],[Mortgage Left]]/Table1[[#This Row],[Valued House]]</f>
        <v>0.70581339328781167</v>
      </c>
      <c r="AX97" s="46">
        <f t="shared" ca="1" si="52"/>
        <v>0</v>
      </c>
      <c r="AY97" s="46"/>
      <c r="AZ97" s="46"/>
      <c r="BA97" s="47">
        <f ca="1">IF(Table1[[#This Row],[Region]]="East",Table1[[#This Row],[Income]],0)</f>
        <v>0</v>
      </c>
      <c r="BB97" s="48">
        <f ca="1">IF(Table1[[#This Row],[Region]]="South",Table1[[#This Row],[Income]],0)</f>
        <v>88903</v>
      </c>
      <c r="BC97" s="48">
        <f ca="1">IF(Table1[[#This Row],[Region]]="West",Table1[[#This Row],[Income]],0)</f>
        <v>0</v>
      </c>
      <c r="BD97" s="64">
        <f ca="1">IF(Table1[[#This Row],[Region]]="North",Table1[[#This Row],[Income]],0)</f>
        <v>0</v>
      </c>
      <c r="BE97" s="47">
        <f ca="1">IF(Table1[[#This Row],[Occupation]]="Teaching",Table1[[#This Row],[Income]],0)</f>
        <v>0</v>
      </c>
      <c r="BF97" s="48">
        <f ca="1">IF(Table1[[#This Row],[Occupation]]="General Work",Table1[[#This Row],[Income]],0)</f>
        <v>0</v>
      </c>
      <c r="BG97" s="48">
        <f ca="1">IF(Table1[[#This Row],[Occupation]]="Construction",Table1[[#This Row],[Income]],0)</f>
        <v>0</v>
      </c>
      <c r="BH97" s="48">
        <f ca="1">IF(Table1[[#This Row],[Occupation]]="IT",Table1[[#This Row],[Income]],0)</f>
        <v>0</v>
      </c>
      <c r="BI97" s="48">
        <f ca="1">IF(Table1[[#This Row],[Occupation]]="Health",Table1[[#This Row],[Income]],0)</f>
        <v>88903</v>
      </c>
      <c r="BJ97" s="64">
        <f ca="1">IF(Table1[[#This Row],[Occupation]]="Agriculture",Table1[[#This Row],[Income]],0)</f>
        <v>0</v>
      </c>
      <c r="BK97" s="45">
        <f ca="1">IF(Table1[[#This Row],[Debts of the Person]]&gt;Table1[[#This Row],[Income]],1,0)</f>
        <v>1</v>
      </c>
      <c r="BL97" s="46"/>
      <c r="BM97" s="45">
        <f ca="1">IF(Table1[[#This Row],[Net worth of Person ('#)]]&gt;$BN$2,Table1[[#This Row],[Age]],0)</f>
        <v>44</v>
      </c>
      <c r="BN97" s="50"/>
      <c r="BO97" s="46"/>
      <c r="BP97" s="46"/>
      <c r="BQ97" s="46"/>
    </row>
    <row r="98" spans="1:69" x14ac:dyDescent="0.3">
      <c r="A98" s="12">
        <v>96</v>
      </c>
      <c r="B98" s="13">
        <f t="shared" ca="1" si="35"/>
        <v>2</v>
      </c>
      <c r="C98" s="13" t="str">
        <f t="shared" ca="1" si="36"/>
        <v>Female</v>
      </c>
      <c r="D98" s="13">
        <f t="shared" ca="1" si="37"/>
        <v>40</v>
      </c>
      <c r="E98" s="13">
        <f t="shared" ca="1" si="38"/>
        <v>4</v>
      </c>
      <c r="F98" s="13" t="str">
        <f t="shared" ca="1" si="39"/>
        <v>IT</v>
      </c>
      <c r="G98" s="13">
        <f t="shared" ca="1" si="40"/>
        <v>5</v>
      </c>
      <c r="H98" s="13" t="str">
        <f t="shared" ca="1" si="41"/>
        <v>Technical</v>
      </c>
      <c r="I98" s="13">
        <f t="shared" ca="1" si="42"/>
        <v>2</v>
      </c>
      <c r="J98" s="13">
        <f t="shared" ca="1" si="43"/>
        <v>1</v>
      </c>
      <c r="K98" s="14">
        <f t="shared" ca="1" si="44"/>
        <v>97264</v>
      </c>
      <c r="L98" s="13">
        <f t="shared" ca="1" si="45"/>
        <v>29</v>
      </c>
      <c r="M98" s="13" t="str">
        <f t="shared" ca="1" si="46"/>
        <v>Plateau</v>
      </c>
      <c r="N98" s="13" t="str">
        <f t="shared" ca="1" si="53"/>
        <v>North</v>
      </c>
      <c r="O98" s="14">
        <f t="shared" ca="1" si="54"/>
        <v>583584</v>
      </c>
      <c r="P98" s="14">
        <f t="shared" ca="1" si="47"/>
        <v>524773.10017056006</v>
      </c>
      <c r="Q98" s="14">
        <f t="shared" ca="1" si="55"/>
        <v>68180.815342316972</v>
      </c>
      <c r="R98" s="14">
        <f t="shared" ca="1" si="48"/>
        <v>1087</v>
      </c>
      <c r="S98" s="14">
        <f t="shared" ca="1" si="56"/>
        <v>167800.11557798035</v>
      </c>
      <c r="T98" s="14">
        <f t="shared" ca="1" si="57"/>
        <v>124516.73628733151</v>
      </c>
      <c r="U98" s="14">
        <f t="shared" ca="1" si="58"/>
        <v>776281.55162964854</v>
      </c>
      <c r="V98" s="14">
        <f t="shared" ca="1" si="59"/>
        <v>693660.21574854036</v>
      </c>
      <c r="W98" s="15">
        <f t="shared" ca="1" si="60"/>
        <v>82621.335881108185</v>
      </c>
      <c r="Z98" s="45">
        <f t="shared" ca="1" si="49"/>
        <v>0</v>
      </c>
      <c r="AA98" s="46">
        <f t="shared" ca="1" si="50"/>
        <v>0</v>
      </c>
      <c r="AB98" s="49"/>
      <c r="AC98" s="50"/>
      <c r="AE98" s="45">
        <f ca="1">IF(Table1[[#This Row],[Occupation]]="Teaching", 1, 0)</f>
        <v>0</v>
      </c>
      <c r="AF98" s="46">
        <f ca="1">IF(Table1[[#This Row],[Occupation]]="General Work", 1, 0)</f>
        <v>0</v>
      </c>
      <c r="AG98" s="46">
        <f ca="1">IF(Table1[[#This Row],[Occupation]]="Construction", 1, 0)</f>
        <v>0</v>
      </c>
      <c r="AH98" s="46">
        <f ca="1">IF(Table1[[#This Row],[Occupation]]="IT", 1, 0)</f>
        <v>1</v>
      </c>
      <c r="AI98" s="46">
        <f ca="1">IF(Table1[[#This Row],[Occupation]]="Health", 1, 0)</f>
        <v>0</v>
      </c>
      <c r="AJ98" s="46">
        <f ca="1">IF(Table1[[#This Row],[Occupation]]="Agriculture", 1, 0)</f>
        <v>0</v>
      </c>
      <c r="AK98" s="49"/>
      <c r="AL98" s="46"/>
      <c r="AM98" s="46"/>
      <c r="AN98" s="46"/>
      <c r="AO98" s="46"/>
      <c r="AP98" s="50"/>
      <c r="AQ98" s="48"/>
      <c r="AR98" s="47">
        <f t="shared" ca="1" si="51"/>
        <v>524773.10017056006</v>
      </c>
      <c r="AS98" s="48"/>
      <c r="AT98" s="45">
        <f ca="1">IF(Table1[[#This Row],[Debts of the Person]]&gt;$AU$2,1,0)</f>
        <v>1</v>
      </c>
      <c r="AU98" s="46"/>
      <c r="AV98" s="50"/>
      <c r="AW98" s="2">
        <f ca="1">Table1[[#This Row],[Mortgage Left]]/Table1[[#This Row],[Valued House]]</f>
        <v>0.89922461919888153</v>
      </c>
      <c r="AX98" s="46">
        <f t="shared" ca="1" si="52"/>
        <v>0</v>
      </c>
      <c r="AY98" s="46"/>
      <c r="AZ98" s="46"/>
      <c r="BA98" s="47">
        <f ca="1">IF(Table1[[#This Row],[Region]]="East",Table1[[#This Row],[Income]],0)</f>
        <v>0</v>
      </c>
      <c r="BB98" s="48">
        <f ca="1">IF(Table1[[#This Row],[Region]]="South",Table1[[#This Row],[Income]],0)</f>
        <v>0</v>
      </c>
      <c r="BC98" s="48">
        <f ca="1">IF(Table1[[#This Row],[Region]]="West",Table1[[#This Row],[Income]],0)</f>
        <v>0</v>
      </c>
      <c r="BD98" s="64">
        <f ca="1">IF(Table1[[#This Row],[Region]]="North",Table1[[#This Row],[Income]],0)</f>
        <v>97264</v>
      </c>
      <c r="BE98" s="47">
        <f ca="1">IF(Table1[[#This Row],[Occupation]]="Teaching",Table1[[#This Row],[Income]],0)</f>
        <v>0</v>
      </c>
      <c r="BF98" s="48">
        <f ca="1">IF(Table1[[#This Row],[Occupation]]="General Work",Table1[[#This Row],[Income]],0)</f>
        <v>0</v>
      </c>
      <c r="BG98" s="48">
        <f ca="1">IF(Table1[[#This Row],[Occupation]]="Construction",Table1[[#This Row],[Income]],0)</f>
        <v>0</v>
      </c>
      <c r="BH98" s="48">
        <f ca="1">IF(Table1[[#This Row],[Occupation]]="IT",Table1[[#This Row],[Income]],0)</f>
        <v>97264</v>
      </c>
      <c r="BI98" s="48">
        <f ca="1">IF(Table1[[#This Row],[Occupation]]="Health",Table1[[#This Row],[Income]],0)</f>
        <v>0</v>
      </c>
      <c r="BJ98" s="64">
        <f ca="1">IF(Table1[[#This Row],[Occupation]]="Agriculture",Table1[[#This Row],[Income]],0)</f>
        <v>0</v>
      </c>
      <c r="BK98" s="45">
        <f ca="1">IF(Table1[[#This Row],[Debts of the Person]]&gt;Table1[[#This Row],[Income]],1,0)</f>
        <v>1</v>
      </c>
      <c r="BL98" s="46"/>
      <c r="BM98" s="45">
        <f ca="1">IF(Table1[[#This Row],[Net worth of Person ('#)]]&gt;$BN$2,Table1[[#This Row],[Age]],0)</f>
        <v>0</v>
      </c>
      <c r="BN98" s="50"/>
      <c r="BO98" s="46"/>
      <c r="BP98" s="46"/>
      <c r="BQ98" s="46"/>
    </row>
    <row r="99" spans="1:69" x14ac:dyDescent="0.3">
      <c r="A99" s="12">
        <v>97</v>
      </c>
      <c r="B99" s="13">
        <f t="shared" ca="1" si="35"/>
        <v>1</v>
      </c>
      <c r="C99" s="13" t="str">
        <f t="shared" ca="1" si="36"/>
        <v>Male</v>
      </c>
      <c r="D99" s="13">
        <f t="shared" ca="1" si="37"/>
        <v>39</v>
      </c>
      <c r="E99" s="13">
        <f t="shared" ca="1" si="38"/>
        <v>1</v>
      </c>
      <c r="F99" s="13" t="str">
        <f t="shared" ca="1" si="39"/>
        <v>Health</v>
      </c>
      <c r="G99" s="13">
        <f t="shared" ca="1" si="40"/>
        <v>4</v>
      </c>
      <c r="H99" s="13" t="str">
        <f t="shared" ca="1" si="41"/>
        <v>Tertiary</v>
      </c>
      <c r="I99" s="13">
        <f t="shared" ca="1" si="42"/>
        <v>2</v>
      </c>
      <c r="J99" s="13">
        <f t="shared" ca="1" si="43"/>
        <v>2</v>
      </c>
      <c r="K99" s="14">
        <f t="shared" ca="1" si="44"/>
        <v>33693</v>
      </c>
      <c r="L99" s="13">
        <f t="shared" ca="1" si="45"/>
        <v>18</v>
      </c>
      <c r="M99" s="13" t="str">
        <f t="shared" ca="1" si="46"/>
        <v>Kastina</v>
      </c>
      <c r="N99" s="13" t="str">
        <f t="shared" ca="1" si="53"/>
        <v>North</v>
      </c>
      <c r="O99" s="14">
        <f t="shared" ca="1" si="54"/>
        <v>168465</v>
      </c>
      <c r="P99" s="14">
        <f t="shared" ca="1" si="47"/>
        <v>50944.232266637031</v>
      </c>
      <c r="Q99" s="14">
        <f t="shared" ca="1" si="55"/>
        <v>245.47446019078791</v>
      </c>
      <c r="R99" s="14">
        <f t="shared" ca="1" si="48"/>
        <v>27</v>
      </c>
      <c r="S99" s="14">
        <f t="shared" ca="1" si="56"/>
        <v>22826.884382419954</v>
      </c>
      <c r="T99" s="14">
        <f t="shared" ca="1" si="57"/>
        <v>21536.348310351481</v>
      </c>
      <c r="U99" s="14">
        <f t="shared" ca="1" si="58"/>
        <v>190246.82277054229</v>
      </c>
      <c r="V99" s="14">
        <f t="shared" ca="1" si="59"/>
        <v>73798.116649056989</v>
      </c>
      <c r="W99" s="15">
        <f t="shared" ca="1" si="60"/>
        <v>116448.7061214853</v>
      </c>
      <c r="Z99" s="45">
        <f t="shared" ca="1" si="49"/>
        <v>1</v>
      </c>
      <c r="AA99" s="46">
        <f t="shared" ca="1" si="50"/>
        <v>1</v>
      </c>
      <c r="AB99" s="49"/>
      <c r="AC99" s="50"/>
      <c r="AE99" s="45">
        <f ca="1">IF(Table1[[#This Row],[Occupation]]="Teaching", 1, 0)</f>
        <v>0</v>
      </c>
      <c r="AF99" s="46">
        <f ca="1">IF(Table1[[#This Row],[Occupation]]="General Work", 1, 0)</f>
        <v>0</v>
      </c>
      <c r="AG99" s="46">
        <f ca="1">IF(Table1[[#This Row],[Occupation]]="Construction", 1, 0)</f>
        <v>0</v>
      </c>
      <c r="AH99" s="46">
        <f ca="1">IF(Table1[[#This Row],[Occupation]]="IT", 1, 0)</f>
        <v>0</v>
      </c>
      <c r="AI99" s="46">
        <f ca="1">IF(Table1[[#This Row],[Occupation]]="Health", 1, 0)</f>
        <v>1</v>
      </c>
      <c r="AJ99" s="46">
        <f ca="1">IF(Table1[[#This Row],[Occupation]]="Agriculture", 1, 0)</f>
        <v>0</v>
      </c>
      <c r="AK99" s="49"/>
      <c r="AL99" s="46"/>
      <c r="AM99" s="46"/>
      <c r="AN99" s="46"/>
      <c r="AO99" s="46"/>
      <c r="AP99" s="50"/>
      <c r="AQ99" s="48"/>
      <c r="AR99" s="47">
        <f t="shared" ca="1" si="51"/>
        <v>25472.116133318515</v>
      </c>
      <c r="AS99" s="48"/>
      <c r="AT99" s="45">
        <f ca="1">IF(Table1[[#This Row],[Debts of the Person]]&gt;$AU$2,1,0)</f>
        <v>1</v>
      </c>
      <c r="AU99" s="46"/>
      <c r="AV99" s="50"/>
      <c r="AW99" s="2">
        <f ca="1">Table1[[#This Row],[Mortgage Left]]/Table1[[#This Row],[Valued House]]</f>
        <v>0.30240247093839689</v>
      </c>
      <c r="AX99" s="46">
        <f t="shared" ca="1" si="52"/>
        <v>0</v>
      </c>
      <c r="AY99" s="46"/>
      <c r="AZ99" s="46"/>
      <c r="BA99" s="47">
        <f ca="1">IF(Table1[[#This Row],[Region]]="East",Table1[[#This Row],[Income]],0)</f>
        <v>0</v>
      </c>
      <c r="BB99" s="48">
        <f ca="1">IF(Table1[[#This Row],[Region]]="South",Table1[[#This Row],[Income]],0)</f>
        <v>0</v>
      </c>
      <c r="BC99" s="48">
        <f ca="1">IF(Table1[[#This Row],[Region]]="West",Table1[[#This Row],[Income]],0)</f>
        <v>0</v>
      </c>
      <c r="BD99" s="64">
        <f ca="1">IF(Table1[[#This Row],[Region]]="North",Table1[[#This Row],[Income]],0)</f>
        <v>33693</v>
      </c>
      <c r="BE99" s="47">
        <f ca="1">IF(Table1[[#This Row],[Occupation]]="Teaching",Table1[[#This Row],[Income]],0)</f>
        <v>0</v>
      </c>
      <c r="BF99" s="48">
        <f ca="1">IF(Table1[[#This Row],[Occupation]]="General Work",Table1[[#This Row],[Income]],0)</f>
        <v>0</v>
      </c>
      <c r="BG99" s="48">
        <f ca="1">IF(Table1[[#This Row],[Occupation]]="Construction",Table1[[#This Row],[Income]],0)</f>
        <v>0</v>
      </c>
      <c r="BH99" s="48">
        <f ca="1">IF(Table1[[#This Row],[Occupation]]="IT",Table1[[#This Row],[Income]],0)</f>
        <v>0</v>
      </c>
      <c r="BI99" s="48">
        <f ca="1">IF(Table1[[#This Row],[Occupation]]="Health",Table1[[#This Row],[Income]],0)</f>
        <v>33693</v>
      </c>
      <c r="BJ99" s="64">
        <f ca="1">IF(Table1[[#This Row],[Occupation]]="Agriculture",Table1[[#This Row],[Income]],0)</f>
        <v>0</v>
      </c>
      <c r="BK99" s="45">
        <f ca="1">IF(Table1[[#This Row],[Debts of the Person]]&gt;Table1[[#This Row],[Income]],1,0)</f>
        <v>1</v>
      </c>
      <c r="BL99" s="46"/>
      <c r="BM99" s="45">
        <f ca="1">IF(Table1[[#This Row],[Net worth of Person ('#)]]&gt;$BN$2,Table1[[#This Row],[Age]],0)</f>
        <v>39</v>
      </c>
      <c r="BN99" s="50"/>
      <c r="BO99" s="46"/>
      <c r="BP99" s="46"/>
      <c r="BQ99" s="46"/>
    </row>
    <row r="100" spans="1:69" x14ac:dyDescent="0.3">
      <c r="A100" s="12">
        <v>98</v>
      </c>
      <c r="B100" s="13">
        <f t="shared" ca="1" si="35"/>
        <v>2</v>
      </c>
      <c r="C100" s="13" t="str">
        <f t="shared" ca="1" si="36"/>
        <v>Female</v>
      </c>
      <c r="D100" s="13">
        <f t="shared" ca="1" si="37"/>
        <v>36</v>
      </c>
      <c r="E100" s="13">
        <f t="shared" ca="1" si="38"/>
        <v>3</v>
      </c>
      <c r="F100" s="13" t="str">
        <f t="shared" ca="1" si="39"/>
        <v>Teaching</v>
      </c>
      <c r="G100" s="13">
        <f t="shared" ca="1" si="40"/>
        <v>6</v>
      </c>
      <c r="H100" s="13" t="str">
        <f t="shared" ca="1" si="41"/>
        <v>Others</v>
      </c>
      <c r="I100" s="13">
        <f t="shared" ca="1" si="42"/>
        <v>1</v>
      </c>
      <c r="J100" s="13">
        <f t="shared" ca="1" si="43"/>
        <v>2</v>
      </c>
      <c r="K100" s="14">
        <f t="shared" ca="1" si="44"/>
        <v>94322</v>
      </c>
      <c r="L100" s="13">
        <f t="shared" ca="1" si="45"/>
        <v>9</v>
      </c>
      <c r="M100" s="13" t="str">
        <f t="shared" ca="1" si="46"/>
        <v>Delta</v>
      </c>
      <c r="N100" s="13" t="str">
        <f t="shared" ca="1" si="53"/>
        <v>South</v>
      </c>
      <c r="O100" s="14">
        <f t="shared" ca="1" si="54"/>
        <v>282966</v>
      </c>
      <c r="P100" s="14">
        <f t="shared" ca="1" si="47"/>
        <v>82349.05221649677</v>
      </c>
      <c r="Q100" s="14">
        <f t="shared" ca="1" si="55"/>
        <v>120831.1155261371</v>
      </c>
      <c r="R100" s="14">
        <f t="shared" ca="1" si="48"/>
        <v>61396</v>
      </c>
      <c r="S100" s="14">
        <f t="shared" ca="1" si="56"/>
        <v>52575.037759484883</v>
      </c>
      <c r="T100" s="14">
        <f t="shared" ca="1" si="57"/>
        <v>35494.59646907237</v>
      </c>
      <c r="U100" s="14">
        <f t="shared" ca="1" si="58"/>
        <v>439291.71199520951</v>
      </c>
      <c r="V100" s="14">
        <f t="shared" ca="1" si="59"/>
        <v>196320.08997598168</v>
      </c>
      <c r="W100" s="15">
        <f t="shared" ca="1" si="60"/>
        <v>242971.62201922783</v>
      </c>
      <c r="Z100" s="45">
        <f t="shared" ca="1" si="49"/>
        <v>0</v>
      </c>
      <c r="AA100" s="46">
        <f t="shared" ca="1" si="50"/>
        <v>0</v>
      </c>
      <c r="AB100" s="49"/>
      <c r="AC100" s="50"/>
      <c r="AE100" s="45">
        <f ca="1">IF(Table1[[#This Row],[Occupation]]="Teaching", 1, 0)</f>
        <v>1</v>
      </c>
      <c r="AF100" s="46">
        <f ca="1">IF(Table1[[#This Row],[Occupation]]="General Work", 1, 0)</f>
        <v>0</v>
      </c>
      <c r="AG100" s="46">
        <f ca="1">IF(Table1[[#This Row],[Occupation]]="Construction", 1, 0)</f>
        <v>0</v>
      </c>
      <c r="AH100" s="46">
        <f ca="1">IF(Table1[[#This Row],[Occupation]]="IT", 1, 0)</f>
        <v>0</v>
      </c>
      <c r="AI100" s="46">
        <f ca="1">IF(Table1[[#This Row],[Occupation]]="Health", 1, 0)</f>
        <v>0</v>
      </c>
      <c r="AJ100" s="46">
        <f ca="1">IF(Table1[[#This Row],[Occupation]]="Agriculture", 1, 0)</f>
        <v>0</v>
      </c>
      <c r="AK100" s="49"/>
      <c r="AL100" s="46"/>
      <c r="AM100" s="46"/>
      <c r="AN100" s="46"/>
      <c r="AO100" s="46"/>
      <c r="AP100" s="50"/>
      <c r="AQ100" s="48"/>
      <c r="AR100" s="47">
        <f t="shared" ca="1" si="51"/>
        <v>41174.526108248385</v>
      </c>
      <c r="AS100" s="48"/>
      <c r="AT100" s="45">
        <f ca="1">IF(Table1[[#This Row],[Debts of the Person]]&gt;$AU$2,1,0)</f>
        <v>1</v>
      </c>
      <c r="AU100" s="46"/>
      <c r="AV100" s="50"/>
      <c r="AW100" s="2">
        <f ca="1">Table1[[#This Row],[Mortgage Left]]/Table1[[#This Row],[Valued House]]</f>
        <v>0.29102101389034996</v>
      </c>
      <c r="AX100" s="46">
        <f t="shared" ca="1" si="52"/>
        <v>1</v>
      </c>
      <c r="AY100" s="46"/>
      <c r="AZ100" s="46"/>
      <c r="BA100" s="47">
        <f ca="1">IF(Table1[[#This Row],[Region]]="East",Table1[[#This Row],[Income]],0)</f>
        <v>0</v>
      </c>
      <c r="BB100" s="48">
        <f ca="1">IF(Table1[[#This Row],[Region]]="South",Table1[[#This Row],[Income]],0)</f>
        <v>94322</v>
      </c>
      <c r="BC100" s="48">
        <f ca="1">IF(Table1[[#This Row],[Region]]="West",Table1[[#This Row],[Income]],0)</f>
        <v>0</v>
      </c>
      <c r="BD100" s="64">
        <f ca="1">IF(Table1[[#This Row],[Region]]="North",Table1[[#This Row],[Income]],0)</f>
        <v>0</v>
      </c>
      <c r="BE100" s="47">
        <f ca="1">IF(Table1[[#This Row],[Occupation]]="Teaching",Table1[[#This Row],[Income]],0)</f>
        <v>94322</v>
      </c>
      <c r="BF100" s="48">
        <f ca="1">IF(Table1[[#This Row],[Occupation]]="General Work",Table1[[#This Row],[Income]],0)</f>
        <v>0</v>
      </c>
      <c r="BG100" s="48">
        <f ca="1">IF(Table1[[#This Row],[Occupation]]="Construction",Table1[[#This Row],[Income]],0)</f>
        <v>0</v>
      </c>
      <c r="BH100" s="48">
        <f ca="1">IF(Table1[[#This Row],[Occupation]]="IT",Table1[[#This Row],[Income]],0)</f>
        <v>0</v>
      </c>
      <c r="BI100" s="48">
        <f ca="1">IF(Table1[[#This Row],[Occupation]]="Health",Table1[[#This Row],[Income]],0)</f>
        <v>0</v>
      </c>
      <c r="BJ100" s="64">
        <f ca="1">IF(Table1[[#This Row],[Occupation]]="Agriculture",Table1[[#This Row],[Income]],0)</f>
        <v>0</v>
      </c>
      <c r="BK100" s="45">
        <f ca="1">IF(Table1[[#This Row],[Debts of the Person]]&gt;Table1[[#This Row],[Income]],1,0)</f>
        <v>1</v>
      </c>
      <c r="BL100" s="46"/>
      <c r="BM100" s="45">
        <f ca="1">IF(Table1[[#This Row],[Net worth of Person ('#)]]&gt;$BN$2,Table1[[#This Row],[Age]],0)</f>
        <v>36</v>
      </c>
      <c r="BN100" s="50"/>
      <c r="BO100" s="46"/>
      <c r="BP100" s="46"/>
      <c r="BQ100" s="46"/>
    </row>
    <row r="101" spans="1:69" x14ac:dyDescent="0.3">
      <c r="A101" s="12">
        <v>99</v>
      </c>
      <c r="B101" s="13">
        <f t="shared" ca="1" si="35"/>
        <v>1</v>
      </c>
      <c r="C101" s="13" t="str">
        <f t="shared" ca="1" si="36"/>
        <v>Male</v>
      </c>
      <c r="D101" s="13">
        <f t="shared" ca="1" si="37"/>
        <v>41</v>
      </c>
      <c r="E101" s="13">
        <f t="shared" ca="1" si="38"/>
        <v>6</v>
      </c>
      <c r="F101" s="13" t="str">
        <f t="shared" ca="1" si="39"/>
        <v>Agriculture</v>
      </c>
      <c r="G101" s="13">
        <f t="shared" ca="1" si="40"/>
        <v>1</v>
      </c>
      <c r="H101" s="13" t="str">
        <f t="shared" ca="1" si="41"/>
        <v>No Formal</v>
      </c>
      <c r="I101" s="13">
        <f t="shared" ca="1" si="42"/>
        <v>1</v>
      </c>
      <c r="J101" s="13">
        <f t="shared" ca="1" si="43"/>
        <v>1</v>
      </c>
      <c r="K101" s="14">
        <f t="shared" ca="1" si="44"/>
        <v>44970</v>
      </c>
      <c r="L101" s="13">
        <f t="shared" ca="1" si="45"/>
        <v>3</v>
      </c>
      <c r="M101" s="13" t="str">
        <f t="shared" ca="1" si="46"/>
        <v>Adamawa</v>
      </c>
      <c r="N101" s="13" t="str">
        <f t="shared" ca="1" si="53"/>
        <v>North</v>
      </c>
      <c r="O101" s="14">
        <f t="shared" ca="1" si="54"/>
        <v>179880</v>
      </c>
      <c r="P101" s="14">
        <f t="shared" ca="1" si="47"/>
        <v>139850.02666072681</v>
      </c>
      <c r="Q101" s="14">
        <f t="shared" ca="1" si="55"/>
        <v>43811.859527734552</v>
      </c>
      <c r="R101" s="14">
        <f t="shared" ca="1" si="48"/>
        <v>34331</v>
      </c>
      <c r="S101" s="14">
        <f t="shared" ca="1" si="56"/>
        <v>87379.614721407139</v>
      </c>
      <c r="T101" s="14">
        <f t="shared" ca="1" si="57"/>
        <v>3607.3388078383914</v>
      </c>
      <c r="U101" s="14">
        <f t="shared" ca="1" si="58"/>
        <v>227299.19833557293</v>
      </c>
      <c r="V101" s="14">
        <f t="shared" ca="1" si="59"/>
        <v>261560.64138213394</v>
      </c>
      <c r="W101" s="15">
        <f t="shared" ca="1" si="60"/>
        <v>-34261.443046561006</v>
      </c>
      <c r="Z101" s="45">
        <f t="shared" ca="1" si="49"/>
        <v>1</v>
      </c>
      <c r="AA101" s="46">
        <f t="shared" ca="1" si="50"/>
        <v>1</v>
      </c>
      <c r="AB101" s="49"/>
      <c r="AC101" s="50"/>
      <c r="AE101" s="45">
        <f ca="1">IF(Table1[[#This Row],[Occupation]]="Teaching", 1, 0)</f>
        <v>0</v>
      </c>
      <c r="AF101" s="46">
        <f ca="1">IF(Table1[[#This Row],[Occupation]]="General Work", 1, 0)</f>
        <v>0</v>
      </c>
      <c r="AG101" s="46">
        <f ca="1">IF(Table1[[#This Row],[Occupation]]="Construction", 1, 0)</f>
        <v>0</v>
      </c>
      <c r="AH101" s="46">
        <f ca="1">IF(Table1[[#This Row],[Occupation]]="IT", 1, 0)</f>
        <v>0</v>
      </c>
      <c r="AI101" s="46">
        <f ca="1">IF(Table1[[#This Row],[Occupation]]="Health", 1, 0)</f>
        <v>0</v>
      </c>
      <c r="AJ101" s="46">
        <f ca="1">IF(Table1[[#This Row],[Occupation]]="Agriculture", 1, 0)</f>
        <v>1</v>
      </c>
      <c r="AK101" s="49"/>
      <c r="AL101" s="46"/>
      <c r="AM101" s="46"/>
      <c r="AN101" s="46"/>
      <c r="AO101" s="46"/>
      <c r="AP101" s="50"/>
      <c r="AQ101" s="48"/>
      <c r="AR101" s="47">
        <f t="shared" ca="1" si="51"/>
        <v>139850.02666072681</v>
      </c>
      <c r="AS101" s="48"/>
      <c r="AT101" s="45">
        <f ca="1">IF(Table1[[#This Row],[Debts of the Person]]&gt;$AU$2,1,0)</f>
        <v>1</v>
      </c>
      <c r="AU101" s="46"/>
      <c r="AV101" s="50"/>
      <c r="AW101" s="2">
        <f ca="1">Table1[[#This Row],[Mortgage Left]]/Table1[[#This Row],[Valued House]]</f>
        <v>0.77746290116036698</v>
      </c>
      <c r="AX101" s="46">
        <f t="shared" ca="1" si="52"/>
        <v>0</v>
      </c>
      <c r="AY101" s="46"/>
      <c r="AZ101" s="46"/>
      <c r="BA101" s="47">
        <f ca="1">IF(Table1[[#This Row],[Region]]="East",Table1[[#This Row],[Income]],0)</f>
        <v>0</v>
      </c>
      <c r="BB101" s="48">
        <f ca="1">IF(Table1[[#This Row],[Region]]="South",Table1[[#This Row],[Income]],0)</f>
        <v>0</v>
      </c>
      <c r="BC101" s="48">
        <f ca="1">IF(Table1[[#This Row],[Region]]="West",Table1[[#This Row],[Income]],0)</f>
        <v>0</v>
      </c>
      <c r="BD101" s="64">
        <f ca="1">IF(Table1[[#This Row],[Region]]="North",Table1[[#This Row],[Income]],0)</f>
        <v>44970</v>
      </c>
      <c r="BE101" s="47">
        <f ca="1">IF(Table1[[#This Row],[Occupation]]="Teaching",Table1[[#This Row],[Income]],0)</f>
        <v>0</v>
      </c>
      <c r="BF101" s="48">
        <f ca="1">IF(Table1[[#This Row],[Occupation]]="General Work",Table1[[#This Row],[Income]],0)</f>
        <v>0</v>
      </c>
      <c r="BG101" s="48">
        <f ca="1">IF(Table1[[#This Row],[Occupation]]="Construction",Table1[[#This Row],[Income]],0)</f>
        <v>0</v>
      </c>
      <c r="BH101" s="48">
        <f ca="1">IF(Table1[[#This Row],[Occupation]]="IT",Table1[[#This Row],[Income]],0)</f>
        <v>0</v>
      </c>
      <c r="BI101" s="48">
        <f ca="1">IF(Table1[[#This Row],[Occupation]]="Health",Table1[[#This Row],[Income]],0)</f>
        <v>0</v>
      </c>
      <c r="BJ101" s="64">
        <f ca="1">IF(Table1[[#This Row],[Occupation]]="Agriculture",Table1[[#This Row],[Income]],0)</f>
        <v>44970</v>
      </c>
      <c r="BK101" s="45">
        <f ca="1">IF(Table1[[#This Row],[Debts of the Person]]&gt;Table1[[#This Row],[Income]],1,0)</f>
        <v>1</v>
      </c>
      <c r="BL101" s="46"/>
      <c r="BM101" s="45">
        <f ca="1">IF(Table1[[#This Row],[Net worth of Person ('#)]]&gt;$BN$2,Table1[[#This Row],[Age]],0)</f>
        <v>0</v>
      </c>
      <c r="BN101" s="50"/>
      <c r="BO101" s="46"/>
      <c r="BP101" s="46"/>
      <c r="BQ101" s="46"/>
    </row>
    <row r="102" spans="1:69" x14ac:dyDescent="0.3">
      <c r="A102" s="12">
        <v>100</v>
      </c>
      <c r="B102" s="13">
        <f t="shared" ca="1" si="35"/>
        <v>2</v>
      </c>
      <c r="C102" s="13" t="str">
        <f t="shared" ca="1" si="36"/>
        <v>Female</v>
      </c>
      <c r="D102" s="13">
        <f t="shared" ca="1" si="37"/>
        <v>37</v>
      </c>
      <c r="E102" s="13">
        <f t="shared" ca="1" si="38"/>
        <v>1</v>
      </c>
      <c r="F102" s="13" t="str">
        <f t="shared" ca="1" si="39"/>
        <v>Health</v>
      </c>
      <c r="G102" s="13">
        <f t="shared" ca="1" si="40"/>
        <v>3</v>
      </c>
      <c r="H102" s="13" t="str">
        <f t="shared" ca="1" si="41"/>
        <v>Secondary</v>
      </c>
      <c r="I102" s="13">
        <f t="shared" ca="1" si="42"/>
        <v>2</v>
      </c>
      <c r="J102" s="13">
        <f t="shared" ca="1" si="43"/>
        <v>2</v>
      </c>
      <c r="K102" s="14">
        <f t="shared" ca="1" si="44"/>
        <v>40028</v>
      </c>
      <c r="L102" s="13">
        <f t="shared" ca="1" si="45"/>
        <v>16</v>
      </c>
      <c r="M102" s="13" t="str">
        <f t="shared" ca="1" si="46"/>
        <v>Kaduna</v>
      </c>
      <c r="N102" s="13" t="str">
        <f t="shared" ca="1" si="53"/>
        <v>North</v>
      </c>
      <c r="O102" s="14">
        <f t="shared" ca="1" si="54"/>
        <v>240168</v>
      </c>
      <c r="P102" s="14">
        <f t="shared" ca="1" si="47"/>
        <v>215372.77936789463</v>
      </c>
      <c r="Q102" s="14">
        <f t="shared" ca="1" si="55"/>
        <v>26250.038212880885</v>
      </c>
      <c r="R102" s="14">
        <f t="shared" ca="1" si="48"/>
        <v>16285</v>
      </c>
      <c r="S102" s="14">
        <f t="shared" ca="1" si="56"/>
        <v>41643.326690127935</v>
      </c>
      <c r="T102" s="14">
        <f t="shared" ca="1" si="57"/>
        <v>17640.69377157151</v>
      </c>
      <c r="U102" s="14">
        <f t="shared" ca="1" si="58"/>
        <v>284058.7319844524</v>
      </c>
      <c r="V102" s="14">
        <f t="shared" ca="1" si="59"/>
        <v>273301.10605802259</v>
      </c>
      <c r="W102" s="15">
        <f t="shared" ca="1" si="60"/>
        <v>10757.625926429813</v>
      </c>
      <c r="Z102" s="45">
        <f t="shared" ca="1" si="49"/>
        <v>0</v>
      </c>
      <c r="AA102" s="46">
        <f t="shared" ca="1" si="50"/>
        <v>0</v>
      </c>
      <c r="AB102" s="49"/>
      <c r="AC102" s="50"/>
      <c r="AE102" s="45">
        <f ca="1">IF(Table1[[#This Row],[Occupation]]="Teaching", 1, 0)</f>
        <v>0</v>
      </c>
      <c r="AF102" s="46">
        <f ca="1">IF(Table1[[#This Row],[Occupation]]="General Work", 1, 0)</f>
        <v>0</v>
      </c>
      <c r="AG102" s="46">
        <f ca="1">IF(Table1[[#This Row],[Occupation]]="Construction", 1, 0)</f>
        <v>0</v>
      </c>
      <c r="AH102" s="46">
        <f ca="1">IF(Table1[[#This Row],[Occupation]]="IT", 1, 0)</f>
        <v>0</v>
      </c>
      <c r="AI102" s="46">
        <f ca="1">IF(Table1[[#This Row],[Occupation]]="Health", 1, 0)</f>
        <v>1</v>
      </c>
      <c r="AJ102" s="46">
        <f ca="1">IF(Table1[[#This Row],[Occupation]]="Agriculture", 1, 0)</f>
        <v>0</v>
      </c>
      <c r="AK102" s="49"/>
      <c r="AL102" s="46"/>
      <c r="AM102" s="46"/>
      <c r="AN102" s="46"/>
      <c r="AO102" s="46"/>
      <c r="AP102" s="50"/>
      <c r="AQ102" s="48"/>
      <c r="AR102" s="47">
        <f t="shared" ca="1" si="51"/>
        <v>107686.38968394732</v>
      </c>
      <c r="AS102" s="48"/>
      <c r="AT102" s="45">
        <f ca="1">IF(Table1[[#This Row],[Debts of the Person]]&gt;$AU$2,1,0)</f>
        <v>1</v>
      </c>
      <c r="AU102" s="46"/>
      <c r="AV102" s="50"/>
      <c r="AW102" s="2">
        <f ca="1">Table1[[#This Row],[Mortgage Left]]/Table1[[#This Row],[Valued House]]</f>
        <v>0.89675884950490758</v>
      </c>
      <c r="AX102" s="46">
        <f t="shared" ca="1" si="52"/>
        <v>0</v>
      </c>
      <c r="AY102" s="46"/>
      <c r="AZ102" s="46"/>
      <c r="BA102" s="47">
        <f ca="1">IF(Table1[[#This Row],[Region]]="East",Table1[[#This Row],[Income]],0)</f>
        <v>0</v>
      </c>
      <c r="BB102" s="48">
        <f ca="1">IF(Table1[[#This Row],[Region]]="South",Table1[[#This Row],[Income]],0)</f>
        <v>0</v>
      </c>
      <c r="BC102" s="48">
        <f ca="1">IF(Table1[[#This Row],[Region]]="West",Table1[[#This Row],[Income]],0)</f>
        <v>0</v>
      </c>
      <c r="BD102" s="64">
        <f ca="1">IF(Table1[[#This Row],[Region]]="North",Table1[[#This Row],[Income]],0)</f>
        <v>40028</v>
      </c>
      <c r="BE102" s="47">
        <f ca="1">IF(Table1[[#This Row],[Occupation]]="Teaching",Table1[[#This Row],[Income]],0)</f>
        <v>0</v>
      </c>
      <c r="BF102" s="48">
        <f ca="1">IF(Table1[[#This Row],[Occupation]]="General Work",Table1[[#This Row],[Income]],0)</f>
        <v>0</v>
      </c>
      <c r="BG102" s="48">
        <f ca="1">IF(Table1[[#This Row],[Occupation]]="Construction",Table1[[#This Row],[Income]],0)</f>
        <v>0</v>
      </c>
      <c r="BH102" s="48">
        <f ca="1">IF(Table1[[#This Row],[Occupation]]="IT",Table1[[#This Row],[Income]],0)</f>
        <v>0</v>
      </c>
      <c r="BI102" s="48">
        <f ca="1">IF(Table1[[#This Row],[Occupation]]="Health",Table1[[#This Row],[Income]],0)</f>
        <v>40028</v>
      </c>
      <c r="BJ102" s="64">
        <f ca="1">IF(Table1[[#This Row],[Occupation]]="Agriculture",Table1[[#This Row],[Income]],0)</f>
        <v>0</v>
      </c>
      <c r="BK102" s="45">
        <f ca="1">IF(Table1[[#This Row],[Debts of the Person]]&gt;Table1[[#This Row],[Income]],1,0)</f>
        <v>1</v>
      </c>
      <c r="BL102" s="46"/>
      <c r="BM102" s="45">
        <f ca="1">IF(Table1[[#This Row],[Net worth of Person ('#)]]&gt;$BN$2,Table1[[#This Row],[Age]],0)</f>
        <v>0</v>
      </c>
      <c r="BN102" s="50"/>
      <c r="BO102" s="46"/>
      <c r="BP102" s="46"/>
      <c r="BQ102" s="46"/>
    </row>
    <row r="103" spans="1:69" x14ac:dyDescent="0.3">
      <c r="A103" s="12">
        <v>101</v>
      </c>
      <c r="B103" s="13">
        <f t="shared" ca="1" si="35"/>
        <v>2</v>
      </c>
      <c r="C103" s="13" t="str">
        <f t="shared" ca="1" si="36"/>
        <v>Female</v>
      </c>
      <c r="D103" s="13">
        <f t="shared" ca="1" si="37"/>
        <v>43</v>
      </c>
      <c r="E103" s="13">
        <f t="shared" ca="1" si="38"/>
        <v>2</v>
      </c>
      <c r="F103" s="13" t="str">
        <f t="shared" ca="1" si="39"/>
        <v>Construction</v>
      </c>
      <c r="G103" s="13">
        <f t="shared" ca="1" si="40"/>
        <v>6</v>
      </c>
      <c r="H103" s="13" t="str">
        <f t="shared" ca="1" si="41"/>
        <v>Others</v>
      </c>
      <c r="I103" s="13">
        <f t="shared" ca="1" si="42"/>
        <v>1</v>
      </c>
      <c r="J103" s="13">
        <f t="shared" ca="1" si="43"/>
        <v>3</v>
      </c>
      <c r="K103" s="14">
        <f t="shared" ca="1" si="44"/>
        <v>29492</v>
      </c>
      <c r="L103" s="13">
        <f t="shared" ca="1" si="45"/>
        <v>29</v>
      </c>
      <c r="M103" s="13" t="str">
        <f t="shared" ca="1" si="46"/>
        <v>Plateau</v>
      </c>
      <c r="N103" s="13" t="str">
        <f t="shared" ca="1" si="53"/>
        <v>North</v>
      </c>
      <c r="O103" s="14">
        <f t="shared" ca="1" si="54"/>
        <v>88476</v>
      </c>
      <c r="P103" s="14">
        <f t="shared" ca="1" si="47"/>
        <v>30520.829008904511</v>
      </c>
      <c r="Q103" s="14">
        <f t="shared" ca="1" si="55"/>
        <v>48760.632474395628</v>
      </c>
      <c r="R103" s="14">
        <f t="shared" ca="1" si="48"/>
        <v>39914</v>
      </c>
      <c r="S103" s="14">
        <f t="shared" ca="1" si="56"/>
        <v>3130.0315045780444</v>
      </c>
      <c r="T103" s="14">
        <f t="shared" ca="1" si="57"/>
        <v>40182.150710859336</v>
      </c>
      <c r="U103" s="14">
        <f t="shared" ca="1" si="58"/>
        <v>177418.78318525496</v>
      </c>
      <c r="V103" s="14">
        <f t="shared" ca="1" si="59"/>
        <v>73564.860513482563</v>
      </c>
      <c r="W103" s="15">
        <f t="shared" ca="1" si="60"/>
        <v>103853.92267177239</v>
      </c>
      <c r="Z103" s="45">
        <f t="shared" ca="1" si="49"/>
        <v>0</v>
      </c>
      <c r="AA103" s="46">
        <f t="shared" ca="1" si="50"/>
        <v>1</v>
      </c>
      <c r="AB103" s="49"/>
      <c r="AC103" s="50"/>
      <c r="AE103" s="45">
        <f ca="1">IF(Table1[[#This Row],[Occupation]]="Teaching", 1, 0)</f>
        <v>0</v>
      </c>
      <c r="AF103" s="46">
        <f ca="1">IF(Table1[[#This Row],[Occupation]]="General Work", 1, 0)</f>
        <v>0</v>
      </c>
      <c r="AG103" s="46">
        <f ca="1">IF(Table1[[#This Row],[Occupation]]="Construction", 1, 0)</f>
        <v>1</v>
      </c>
      <c r="AH103" s="46">
        <f ca="1">IF(Table1[[#This Row],[Occupation]]="IT", 1, 0)</f>
        <v>0</v>
      </c>
      <c r="AI103" s="46">
        <f ca="1">IF(Table1[[#This Row],[Occupation]]="Health", 1, 0)</f>
        <v>0</v>
      </c>
      <c r="AJ103" s="46">
        <f ca="1">IF(Table1[[#This Row],[Occupation]]="Agriculture", 1, 0)</f>
        <v>0</v>
      </c>
      <c r="AK103" s="49"/>
      <c r="AL103" s="46"/>
      <c r="AM103" s="46"/>
      <c r="AN103" s="46"/>
      <c r="AO103" s="46"/>
      <c r="AP103" s="50"/>
      <c r="AQ103" s="48"/>
      <c r="AR103" s="47">
        <f t="shared" ca="1" si="51"/>
        <v>10173.609669634838</v>
      </c>
      <c r="AS103" s="48"/>
      <c r="AT103" s="45">
        <f ca="1">IF(Table1[[#This Row],[Debts of the Person]]&gt;$AU$2,1,0)</f>
        <v>1</v>
      </c>
      <c r="AU103" s="46"/>
      <c r="AV103" s="50"/>
      <c r="AW103" s="2">
        <f ca="1">Table1[[#This Row],[Mortgage Left]]/Table1[[#This Row],[Valued House]]</f>
        <v>0.34496167332275995</v>
      </c>
      <c r="AX103" s="46">
        <f t="shared" ca="1" si="52"/>
        <v>0</v>
      </c>
      <c r="AY103" s="46"/>
      <c r="AZ103" s="46"/>
      <c r="BA103" s="47">
        <f ca="1">IF(Table1[[#This Row],[Region]]="East",Table1[[#This Row],[Income]],0)</f>
        <v>0</v>
      </c>
      <c r="BB103" s="48">
        <f ca="1">IF(Table1[[#This Row],[Region]]="South",Table1[[#This Row],[Income]],0)</f>
        <v>0</v>
      </c>
      <c r="BC103" s="48">
        <f ca="1">IF(Table1[[#This Row],[Region]]="West",Table1[[#This Row],[Income]],0)</f>
        <v>0</v>
      </c>
      <c r="BD103" s="64">
        <f ca="1">IF(Table1[[#This Row],[Region]]="North",Table1[[#This Row],[Income]],0)</f>
        <v>29492</v>
      </c>
      <c r="BE103" s="47">
        <f ca="1">IF(Table1[[#This Row],[Occupation]]="Teaching",Table1[[#This Row],[Income]],0)</f>
        <v>0</v>
      </c>
      <c r="BF103" s="48">
        <f ca="1">IF(Table1[[#This Row],[Occupation]]="General Work",Table1[[#This Row],[Income]],0)</f>
        <v>0</v>
      </c>
      <c r="BG103" s="48">
        <f ca="1">IF(Table1[[#This Row],[Occupation]]="Construction",Table1[[#This Row],[Income]],0)</f>
        <v>29492</v>
      </c>
      <c r="BH103" s="48">
        <f ca="1">IF(Table1[[#This Row],[Occupation]]="IT",Table1[[#This Row],[Income]],0)</f>
        <v>0</v>
      </c>
      <c r="BI103" s="48">
        <f ca="1">IF(Table1[[#This Row],[Occupation]]="Health",Table1[[#This Row],[Income]],0)</f>
        <v>0</v>
      </c>
      <c r="BJ103" s="64">
        <f ca="1">IF(Table1[[#This Row],[Occupation]]="Agriculture",Table1[[#This Row],[Income]],0)</f>
        <v>0</v>
      </c>
      <c r="BK103" s="45">
        <f ca="1">IF(Table1[[#This Row],[Debts of the Person]]&gt;Table1[[#This Row],[Income]],1,0)</f>
        <v>1</v>
      </c>
      <c r="BL103" s="46"/>
      <c r="BM103" s="45">
        <f ca="1">IF(Table1[[#This Row],[Net worth of Person ('#)]]&gt;$BN$2,Table1[[#This Row],[Age]],0)</f>
        <v>43</v>
      </c>
      <c r="BN103" s="50"/>
      <c r="BO103" s="46"/>
      <c r="BP103" s="46"/>
      <c r="BQ103" s="46"/>
    </row>
    <row r="104" spans="1:69" x14ac:dyDescent="0.3">
      <c r="A104" s="12">
        <v>102</v>
      </c>
      <c r="B104" s="13">
        <f t="shared" ca="1" si="35"/>
        <v>1</v>
      </c>
      <c r="C104" s="13" t="str">
        <f t="shared" ca="1" si="36"/>
        <v>Male</v>
      </c>
      <c r="D104" s="13">
        <f t="shared" ca="1" si="37"/>
        <v>31</v>
      </c>
      <c r="E104" s="13">
        <f t="shared" ca="1" si="38"/>
        <v>1</v>
      </c>
      <c r="F104" s="13" t="str">
        <f t="shared" ca="1" si="39"/>
        <v>Health</v>
      </c>
      <c r="G104" s="13">
        <f t="shared" ca="1" si="40"/>
        <v>6</v>
      </c>
      <c r="H104" s="13" t="str">
        <f t="shared" ca="1" si="41"/>
        <v>Others</v>
      </c>
      <c r="I104" s="13">
        <f t="shared" ca="1" si="42"/>
        <v>2</v>
      </c>
      <c r="J104" s="13">
        <f t="shared" ca="1" si="43"/>
        <v>2</v>
      </c>
      <c r="K104" s="14">
        <f t="shared" ca="1" si="44"/>
        <v>38047</v>
      </c>
      <c r="L104" s="13">
        <f t="shared" ca="1" si="45"/>
        <v>28</v>
      </c>
      <c r="M104" s="13" t="str">
        <f t="shared" ca="1" si="46"/>
        <v>Oyo</v>
      </c>
      <c r="N104" s="13" t="str">
        <f t="shared" ca="1" si="53"/>
        <v>West</v>
      </c>
      <c r="O104" s="14">
        <f t="shared" ca="1" si="54"/>
        <v>228282</v>
      </c>
      <c r="P104" s="14">
        <f t="shared" ca="1" si="47"/>
        <v>145399.70016351916</v>
      </c>
      <c r="Q104" s="14">
        <f t="shared" ca="1" si="55"/>
        <v>11303.731806082571</v>
      </c>
      <c r="R104" s="14">
        <f t="shared" ca="1" si="48"/>
        <v>6271</v>
      </c>
      <c r="S104" s="14">
        <f t="shared" ca="1" si="56"/>
        <v>40729.647367497695</v>
      </c>
      <c r="T104" s="14">
        <f t="shared" ca="1" si="57"/>
        <v>6755.7055370510716</v>
      </c>
      <c r="U104" s="14">
        <f t="shared" ca="1" si="58"/>
        <v>246341.43734313364</v>
      </c>
      <c r="V104" s="14">
        <f t="shared" ca="1" si="59"/>
        <v>192400.34753101686</v>
      </c>
      <c r="W104" s="15">
        <f t="shared" ca="1" si="60"/>
        <v>53941.089812116785</v>
      </c>
      <c r="Z104" s="45">
        <f t="shared" ca="1" si="49"/>
        <v>1</v>
      </c>
      <c r="AA104" s="46">
        <f t="shared" ca="1" si="50"/>
        <v>1</v>
      </c>
      <c r="AB104" s="49"/>
      <c r="AC104" s="50"/>
      <c r="AE104" s="45">
        <f ca="1">IF(Table1[[#This Row],[Occupation]]="Teaching", 1, 0)</f>
        <v>0</v>
      </c>
      <c r="AF104" s="46">
        <f ca="1">IF(Table1[[#This Row],[Occupation]]="General Work", 1, 0)</f>
        <v>0</v>
      </c>
      <c r="AG104" s="46">
        <f ca="1">IF(Table1[[#This Row],[Occupation]]="Construction", 1, 0)</f>
        <v>0</v>
      </c>
      <c r="AH104" s="46">
        <f ca="1">IF(Table1[[#This Row],[Occupation]]="IT", 1, 0)</f>
        <v>0</v>
      </c>
      <c r="AI104" s="46">
        <f ca="1">IF(Table1[[#This Row],[Occupation]]="Health", 1, 0)</f>
        <v>1</v>
      </c>
      <c r="AJ104" s="46">
        <f ca="1">IF(Table1[[#This Row],[Occupation]]="Agriculture", 1, 0)</f>
        <v>0</v>
      </c>
      <c r="AK104" s="49"/>
      <c r="AL104" s="46"/>
      <c r="AM104" s="46"/>
      <c r="AN104" s="46"/>
      <c r="AO104" s="46"/>
      <c r="AP104" s="50"/>
      <c r="AQ104" s="48"/>
      <c r="AR104" s="47">
        <f t="shared" ca="1" si="51"/>
        <v>72699.850081759578</v>
      </c>
      <c r="AS104" s="48"/>
      <c r="AT104" s="45">
        <f ca="1">IF(Table1[[#This Row],[Debts of the Person]]&gt;$AU$2,1,0)</f>
        <v>1</v>
      </c>
      <c r="AU104" s="46"/>
      <c r="AV104" s="50"/>
      <c r="AW104" s="2">
        <f ca="1">Table1[[#This Row],[Mortgage Left]]/Table1[[#This Row],[Valued House]]</f>
        <v>0.63693020108251708</v>
      </c>
      <c r="AX104" s="46">
        <f t="shared" ca="1" si="52"/>
        <v>0</v>
      </c>
      <c r="AY104" s="46"/>
      <c r="AZ104" s="46"/>
      <c r="BA104" s="47">
        <f ca="1">IF(Table1[[#This Row],[Region]]="East",Table1[[#This Row],[Income]],0)</f>
        <v>0</v>
      </c>
      <c r="BB104" s="48">
        <f ca="1">IF(Table1[[#This Row],[Region]]="South",Table1[[#This Row],[Income]],0)</f>
        <v>0</v>
      </c>
      <c r="BC104" s="48">
        <f ca="1">IF(Table1[[#This Row],[Region]]="West",Table1[[#This Row],[Income]],0)</f>
        <v>38047</v>
      </c>
      <c r="BD104" s="64">
        <f ca="1">IF(Table1[[#This Row],[Region]]="North",Table1[[#This Row],[Income]],0)</f>
        <v>0</v>
      </c>
      <c r="BE104" s="47">
        <f ca="1">IF(Table1[[#This Row],[Occupation]]="Teaching",Table1[[#This Row],[Income]],0)</f>
        <v>0</v>
      </c>
      <c r="BF104" s="48">
        <f ca="1">IF(Table1[[#This Row],[Occupation]]="General Work",Table1[[#This Row],[Income]],0)</f>
        <v>0</v>
      </c>
      <c r="BG104" s="48">
        <f ca="1">IF(Table1[[#This Row],[Occupation]]="Construction",Table1[[#This Row],[Income]],0)</f>
        <v>0</v>
      </c>
      <c r="BH104" s="48">
        <f ca="1">IF(Table1[[#This Row],[Occupation]]="IT",Table1[[#This Row],[Income]],0)</f>
        <v>0</v>
      </c>
      <c r="BI104" s="48">
        <f ca="1">IF(Table1[[#This Row],[Occupation]]="Health",Table1[[#This Row],[Income]],0)</f>
        <v>38047</v>
      </c>
      <c r="BJ104" s="64">
        <f ca="1">IF(Table1[[#This Row],[Occupation]]="Agriculture",Table1[[#This Row],[Income]],0)</f>
        <v>0</v>
      </c>
      <c r="BK104" s="45">
        <f ca="1">IF(Table1[[#This Row],[Debts of the Person]]&gt;Table1[[#This Row],[Income]],1,0)</f>
        <v>1</v>
      </c>
      <c r="BL104" s="46"/>
      <c r="BM104" s="45">
        <f ca="1">IF(Table1[[#This Row],[Net worth of Person ('#)]]&gt;$BN$2,Table1[[#This Row],[Age]],0)</f>
        <v>0</v>
      </c>
      <c r="BN104" s="50"/>
      <c r="BO104" s="46"/>
      <c r="BP104" s="46"/>
      <c r="BQ104" s="46"/>
    </row>
    <row r="105" spans="1:69" x14ac:dyDescent="0.3">
      <c r="A105" s="12">
        <v>103</v>
      </c>
      <c r="B105" s="13">
        <f t="shared" ca="1" si="35"/>
        <v>2</v>
      </c>
      <c r="C105" s="13" t="str">
        <f t="shared" ca="1" si="36"/>
        <v>Female</v>
      </c>
      <c r="D105" s="13">
        <f t="shared" ca="1" si="37"/>
        <v>42</v>
      </c>
      <c r="E105" s="13">
        <f t="shared" ca="1" si="38"/>
        <v>1</v>
      </c>
      <c r="F105" s="13" t="str">
        <f t="shared" ca="1" si="39"/>
        <v>Health</v>
      </c>
      <c r="G105" s="13">
        <f t="shared" ca="1" si="40"/>
        <v>1</v>
      </c>
      <c r="H105" s="13" t="str">
        <f t="shared" ca="1" si="41"/>
        <v>No Formal</v>
      </c>
      <c r="I105" s="13">
        <f t="shared" ca="1" si="42"/>
        <v>4</v>
      </c>
      <c r="J105" s="13">
        <f t="shared" ca="1" si="43"/>
        <v>2</v>
      </c>
      <c r="K105" s="14">
        <f t="shared" ca="1" si="44"/>
        <v>88811</v>
      </c>
      <c r="L105" s="13">
        <f t="shared" ca="1" si="45"/>
        <v>28</v>
      </c>
      <c r="M105" s="13" t="str">
        <f t="shared" ca="1" si="46"/>
        <v>Oyo</v>
      </c>
      <c r="N105" s="13" t="str">
        <f t="shared" ca="1" si="53"/>
        <v>West</v>
      </c>
      <c r="O105" s="14">
        <f t="shared" ca="1" si="54"/>
        <v>266433</v>
      </c>
      <c r="P105" s="14">
        <f t="shared" ca="1" si="47"/>
        <v>227973.03214333541</v>
      </c>
      <c r="Q105" s="14">
        <f t="shared" ca="1" si="55"/>
        <v>48854.9324222539</v>
      </c>
      <c r="R105" s="14">
        <f t="shared" ca="1" si="48"/>
        <v>47843</v>
      </c>
      <c r="S105" s="14">
        <f t="shared" ca="1" si="56"/>
        <v>60363.103001211508</v>
      </c>
      <c r="T105" s="14">
        <f t="shared" ca="1" si="57"/>
        <v>110265.31047933074</v>
      </c>
      <c r="U105" s="14">
        <f t="shared" ca="1" si="58"/>
        <v>425553.2429015846</v>
      </c>
      <c r="V105" s="14">
        <f t="shared" ca="1" si="59"/>
        <v>336179.13514454698</v>
      </c>
      <c r="W105" s="15">
        <f t="shared" ca="1" si="60"/>
        <v>89374.107757037622</v>
      </c>
      <c r="Z105" s="45">
        <f t="shared" ca="1" si="49"/>
        <v>0</v>
      </c>
      <c r="AA105" s="46">
        <f t="shared" ca="1" si="50"/>
        <v>0</v>
      </c>
      <c r="AB105" s="49"/>
      <c r="AC105" s="50"/>
      <c r="AE105" s="45">
        <f ca="1">IF(Table1[[#This Row],[Occupation]]="Teaching", 1, 0)</f>
        <v>0</v>
      </c>
      <c r="AF105" s="46">
        <f ca="1">IF(Table1[[#This Row],[Occupation]]="General Work", 1, 0)</f>
        <v>0</v>
      </c>
      <c r="AG105" s="46">
        <f ca="1">IF(Table1[[#This Row],[Occupation]]="Construction", 1, 0)</f>
        <v>0</v>
      </c>
      <c r="AH105" s="46">
        <f ca="1">IF(Table1[[#This Row],[Occupation]]="IT", 1, 0)</f>
        <v>0</v>
      </c>
      <c r="AI105" s="46">
        <f ca="1">IF(Table1[[#This Row],[Occupation]]="Health", 1, 0)</f>
        <v>1</v>
      </c>
      <c r="AJ105" s="46">
        <f ca="1">IF(Table1[[#This Row],[Occupation]]="Agriculture", 1, 0)</f>
        <v>0</v>
      </c>
      <c r="AK105" s="49"/>
      <c r="AL105" s="46"/>
      <c r="AM105" s="46"/>
      <c r="AN105" s="46"/>
      <c r="AO105" s="46"/>
      <c r="AP105" s="50"/>
      <c r="AQ105" s="48"/>
      <c r="AR105" s="47">
        <f t="shared" ca="1" si="51"/>
        <v>113986.51607166771</v>
      </c>
      <c r="AS105" s="48"/>
      <c r="AT105" s="45">
        <f ca="1">IF(Table1[[#This Row],[Debts of the Person]]&gt;$AU$2,1,0)</f>
        <v>1</v>
      </c>
      <c r="AU105" s="46"/>
      <c r="AV105" s="50"/>
      <c r="AW105" s="2">
        <f ca="1">Table1[[#This Row],[Mortgage Left]]/Table1[[#This Row],[Valued House]]</f>
        <v>0.85564863265186897</v>
      </c>
      <c r="AX105" s="46">
        <f t="shared" ca="1" si="52"/>
        <v>0</v>
      </c>
      <c r="AY105" s="46"/>
      <c r="AZ105" s="46"/>
      <c r="BA105" s="47">
        <f ca="1">IF(Table1[[#This Row],[Region]]="East",Table1[[#This Row],[Income]],0)</f>
        <v>0</v>
      </c>
      <c r="BB105" s="48">
        <f ca="1">IF(Table1[[#This Row],[Region]]="South",Table1[[#This Row],[Income]],0)</f>
        <v>0</v>
      </c>
      <c r="BC105" s="48">
        <f ca="1">IF(Table1[[#This Row],[Region]]="West",Table1[[#This Row],[Income]],0)</f>
        <v>88811</v>
      </c>
      <c r="BD105" s="64">
        <f ca="1">IF(Table1[[#This Row],[Region]]="North",Table1[[#This Row],[Income]],0)</f>
        <v>0</v>
      </c>
      <c r="BE105" s="47">
        <f ca="1">IF(Table1[[#This Row],[Occupation]]="Teaching",Table1[[#This Row],[Income]],0)</f>
        <v>0</v>
      </c>
      <c r="BF105" s="48">
        <f ca="1">IF(Table1[[#This Row],[Occupation]]="General Work",Table1[[#This Row],[Income]],0)</f>
        <v>0</v>
      </c>
      <c r="BG105" s="48">
        <f ca="1">IF(Table1[[#This Row],[Occupation]]="Construction",Table1[[#This Row],[Income]],0)</f>
        <v>0</v>
      </c>
      <c r="BH105" s="48">
        <f ca="1">IF(Table1[[#This Row],[Occupation]]="IT",Table1[[#This Row],[Income]],0)</f>
        <v>0</v>
      </c>
      <c r="BI105" s="48">
        <f ca="1">IF(Table1[[#This Row],[Occupation]]="Health",Table1[[#This Row],[Income]],0)</f>
        <v>88811</v>
      </c>
      <c r="BJ105" s="64">
        <f ca="1">IF(Table1[[#This Row],[Occupation]]="Agriculture",Table1[[#This Row],[Income]],0)</f>
        <v>0</v>
      </c>
      <c r="BK105" s="45">
        <f ca="1">IF(Table1[[#This Row],[Debts of the Person]]&gt;Table1[[#This Row],[Income]],1,0)</f>
        <v>1</v>
      </c>
      <c r="BL105" s="46"/>
      <c r="BM105" s="45">
        <f ca="1">IF(Table1[[#This Row],[Net worth of Person ('#)]]&gt;$BN$2,Table1[[#This Row],[Age]],0)</f>
        <v>0</v>
      </c>
      <c r="BN105" s="50"/>
      <c r="BO105" s="46"/>
      <c r="BP105" s="46"/>
      <c r="BQ105" s="46"/>
    </row>
    <row r="106" spans="1:69" x14ac:dyDescent="0.3">
      <c r="A106" s="12">
        <v>104</v>
      </c>
      <c r="B106" s="13">
        <f t="shared" ca="1" si="35"/>
        <v>2</v>
      </c>
      <c r="C106" s="13" t="str">
        <f t="shared" ca="1" si="36"/>
        <v>Female</v>
      </c>
      <c r="D106" s="13">
        <f t="shared" ca="1" si="37"/>
        <v>41</v>
      </c>
      <c r="E106" s="13">
        <f t="shared" ca="1" si="38"/>
        <v>5</v>
      </c>
      <c r="F106" s="13" t="str">
        <f t="shared" ca="1" si="39"/>
        <v>General Work</v>
      </c>
      <c r="G106" s="13">
        <f t="shared" ca="1" si="40"/>
        <v>4</v>
      </c>
      <c r="H106" s="13" t="str">
        <f t="shared" ca="1" si="41"/>
        <v>Tertiary</v>
      </c>
      <c r="I106" s="13">
        <f t="shared" ca="1" si="42"/>
        <v>4</v>
      </c>
      <c r="J106" s="13">
        <f t="shared" ca="1" si="43"/>
        <v>1</v>
      </c>
      <c r="K106" s="14">
        <f t="shared" ca="1" si="44"/>
        <v>47798</v>
      </c>
      <c r="L106" s="13">
        <f t="shared" ca="1" si="45"/>
        <v>25</v>
      </c>
      <c r="M106" s="13" t="str">
        <f t="shared" ca="1" si="46"/>
        <v>Ogun</v>
      </c>
      <c r="N106" s="13" t="str">
        <f t="shared" ca="1" si="53"/>
        <v>West</v>
      </c>
      <c r="O106" s="14">
        <f t="shared" ca="1" si="54"/>
        <v>286788</v>
      </c>
      <c r="P106" s="14">
        <f t="shared" ca="1" si="47"/>
        <v>64587.054426850977</v>
      </c>
      <c r="Q106" s="14">
        <f t="shared" ca="1" si="55"/>
        <v>1707.4177199100257</v>
      </c>
      <c r="R106" s="14">
        <f t="shared" ca="1" si="48"/>
        <v>1251</v>
      </c>
      <c r="S106" s="14">
        <f t="shared" ca="1" si="56"/>
        <v>14141.479022109495</v>
      </c>
      <c r="T106" s="14">
        <f t="shared" ca="1" si="57"/>
        <v>27995.491930400414</v>
      </c>
      <c r="U106" s="14">
        <f t="shared" ca="1" si="58"/>
        <v>316490.90965031047</v>
      </c>
      <c r="V106" s="14">
        <f t="shared" ca="1" si="59"/>
        <v>79979.533448960487</v>
      </c>
      <c r="W106" s="15">
        <f t="shared" ca="1" si="60"/>
        <v>236511.37620134998</v>
      </c>
      <c r="Z106" s="45">
        <f t="shared" ca="1" si="49"/>
        <v>0</v>
      </c>
      <c r="AA106" s="46">
        <f t="shared" ca="1" si="50"/>
        <v>1</v>
      </c>
      <c r="AB106" s="49"/>
      <c r="AC106" s="50"/>
      <c r="AE106" s="45">
        <f ca="1">IF(Table1[[#This Row],[Occupation]]="Teaching", 1, 0)</f>
        <v>0</v>
      </c>
      <c r="AF106" s="46">
        <f ca="1">IF(Table1[[#This Row],[Occupation]]="General Work", 1, 0)</f>
        <v>1</v>
      </c>
      <c r="AG106" s="46">
        <f ca="1">IF(Table1[[#This Row],[Occupation]]="Construction", 1, 0)</f>
        <v>0</v>
      </c>
      <c r="AH106" s="46">
        <f ca="1">IF(Table1[[#This Row],[Occupation]]="IT", 1, 0)</f>
        <v>0</v>
      </c>
      <c r="AI106" s="46">
        <f ca="1">IF(Table1[[#This Row],[Occupation]]="Health", 1, 0)</f>
        <v>0</v>
      </c>
      <c r="AJ106" s="46">
        <f ca="1">IF(Table1[[#This Row],[Occupation]]="Agriculture", 1, 0)</f>
        <v>0</v>
      </c>
      <c r="AK106" s="49"/>
      <c r="AL106" s="46"/>
      <c r="AM106" s="46"/>
      <c r="AN106" s="46"/>
      <c r="AO106" s="46"/>
      <c r="AP106" s="50"/>
      <c r="AQ106" s="48"/>
      <c r="AR106" s="47">
        <f t="shared" ca="1" si="51"/>
        <v>64587.054426850977</v>
      </c>
      <c r="AS106" s="48"/>
      <c r="AT106" s="45">
        <f ca="1">IF(Table1[[#This Row],[Debts of the Person]]&gt;$AU$2,1,0)</f>
        <v>1</v>
      </c>
      <c r="AU106" s="46"/>
      <c r="AV106" s="50"/>
      <c r="AW106" s="2">
        <f ca="1">Table1[[#This Row],[Mortgage Left]]/Table1[[#This Row],[Valued House]]</f>
        <v>0.225208357486544</v>
      </c>
      <c r="AX106" s="46">
        <f t="shared" ca="1" si="52"/>
        <v>1</v>
      </c>
      <c r="AY106" s="46"/>
      <c r="AZ106" s="46"/>
      <c r="BA106" s="47">
        <f ca="1">IF(Table1[[#This Row],[Region]]="East",Table1[[#This Row],[Income]],0)</f>
        <v>0</v>
      </c>
      <c r="BB106" s="48">
        <f ca="1">IF(Table1[[#This Row],[Region]]="South",Table1[[#This Row],[Income]],0)</f>
        <v>0</v>
      </c>
      <c r="BC106" s="48">
        <f ca="1">IF(Table1[[#This Row],[Region]]="West",Table1[[#This Row],[Income]],0)</f>
        <v>47798</v>
      </c>
      <c r="BD106" s="64">
        <f ca="1">IF(Table1[[#This Row],[Region]]="North",Table1[[#This Row],[Income]],0)</f>
        <v>0</v>
      </c>
      <c r="BE106" s="47">
        <f ca="1">IF(Table1[[#This Row],[Occupation]]="Teaching",Table1[[#This Row],[Income]],0)</f>
        <v>0</v>
      </c>
      <c r="BF106" s="48">
        <f ca="1">IF(Table1[[#This Row],[Occupation]]="General Work",Table1[[#This Row],[Income]],0)</f>
        <v>47798</v>
      </c>
      <c r="BG106" s="48">
        <f ca="1">IF(Table1[[#This Row],[Occupation]]="Construction",Table1[[#This Row],[Income]],0)</f>
        <v>0</v>
      </c>
      <c r="BH106" s="48">
        <f ca="1">IF(Table1[[#This Row],[Occupation]]="IT",Table1[[#This Row],[Income]],0)</f>
        <v>0</v>
      </c>
      <c r="BI106" s="48">
        <f ca="1">IF(Table1[[#This Row],[Occupation]]="Health",Table1[[#This Row],[Income]],0)</f>
        <v>0</v>
      </c>
      <c r="BJ106" s="64">
        <f ca="1">IF(Table1[[#This Row],[Occupation]]="Agriculture",Table1[[#This Row],[Income]],0)</f>
        <v>0</v>
      </c>
      <c r="BK106" s="45">
        <f ca="1">IF(Table1[[#This Row],[Debts of the Person]]&gt;Table1[[#This Row],[Income]],1,0)</f>
        <v>1</v>
      </c>
      <c r="BL106" s="46"/>
      <c r="BM106" s="45">
        <f ca="1">IF(Table1[[#This Row],[Net worth of Person ('#)]]&gt;$BN$2,Table1[[#This Row],[Age]],0)</f>
        <v>41</v>
      </c>
      <c r="BN106" s="50"/>
      <c r="BO106" s="46"/>
      <c r="BP106" s="46"/>
      <c r="BQ106" s="46"/>
    </row>
    <row r="107" spans="1:69" x14ac:dyDescent="0.3">
      <c r="A107" s="12">
        <v>105</v>
      </c>
      <c r="B107" s="13">
        <f t="shared" ca="1" si="35"/>
        <v>1</v>
      </c>
      <c r="C107" s="13" t="str">
        <f t="shared" ca="1" si="36"/>
        <v>Male</v>
      </c>
      <c r="D107" s="13">
        <f t="shared" ca="1" si="37"/>
        <v>27</v>
      </c>
      <c r="E107" s="13">
        <f t="shared" ca="1" si="38"/>
        <v>1</v>
      </c>
      <c r="F107" s="13" t="str">
        <f t="shared" ca="1" si="39"/>
        <v>Health</v>
      </c>
      <c r="G107" s="13">
        <f t="shared" ca="1" si="40"/>
        <v>3</v>
      </c>
      <c r="H107" s="13" t="str">
        <f t="shared" ca="1" si="41"/>
        <v>Secondary</v>
      </c>
      <c r="I107" s="13">
        <f t="shared" ca="1" si="42"/>
        <v>1</v>
      </c>
      <c r="J107" s="13">
        <f t="shared" ca="1" si="43"/>
        <v>1</v>
      </c>
      <c r="K107" s="14">
        <f t="shared" ca="1" si="44"/>
        <v>94899</v>
      </c>
      <c r="L107" s="13">
        <f t="shared" ca="1" si="45"/>
        <v>9</v>
      </c>
      <c r="M107" s="13" t="str">
        <f t="shared" ca="1" si="46"/>
        <v>Delta</v>
      </c>
      <c r="N107" s="13" t="str">
        <f t="shared" ca="1" si="53"/>
        <v>South</v>
      </c>
      <c r="O107" s="14">
        <f t="shared" ca="1" si="54"/>
        <v>474495</v>
      </c>
      <c r="P107" s="14">
        <f t="shared" ca="1" si="47"/>
        <v>410496.34114672372</v>
      </c>
      <c r="Q107" s="14">
        <f t="shared" ca="1" si="55"/>
        <v>45772.658808016167</v>
      </c>
      <c r="R107" s="14">
        <f t="shared" ca="1" si="48"/>
        <v>7060</v>
      </c>
      <c r="S107" s="14">
        <f t="shared" ca="1" si="56"/>
        <v>115411.07247819379</v>
      </c>
      <c r="T107" s="14">
        <f t="shared" ca="1" si="57"/>
        <v>91375.601031373182</v>
      </c>
      <c r="U107" s="14">
        <f t="shared" ca="1" si="58"/>
        <v>611643.25983938936</v>
      </c>
      <c r="V107" s="14">
        <f t="shared" ca="1" si="59"/>
        <v>532967.41362491751</v>
      </c>
      <c r="W107" s="15">
        <f t="shared" ca="1" si="60"/>
        <v>78675.846214471851</v>
      </c>
      <c r="Z107" s="45">
        <f t="shared" ca="1" si="49"/>
        <v>1</v>
      </c>
      <c r="AA107" s="46">
        <f t="shared" ca="1" si="50"/>
        <v>1</v>
      </c>
      <c r="AB107" s="49"/>
      <c r="AC107" s="50"/>
      <c r="AE107" s="45">
        <f ca="1">IF(Table1[[#This Row],[Occupation]]="Teaching", 1, 0)</f>
        <v>0</v>
      </c>
      <c r="AF107" s="46">
        <f ca="1">IF(Table1[[#This Row],[Occupation]]="General Work", 1, 0)</f>
        <v>0</v>
      </c>
      <c r="AG107" s="46">
        <f ca="1">IF(Table1[[#This Row],[Occupation]]="Construction", 1, 0)</f>
        <v>0</v>
      </c>
      <c r="AH107" s="46">
        <f ca="1">IF(Table1[[#This Row],[Occupation]]="IT", 1, 0)</f>
        <v>0</v>
      </c>
      <c r="AI107" s="46">
        <f ca="1">IF(Table1[[#This Row],[Occupation]]="Health", 1, 0)</f>
        <v>1</v>
      </c>
      <c r="AJ107" s="46">
        <f ca="1">IF(Table1[[#This Row],[Occupation]]="Agriculture", 1, 0)</f>
        <v>0</v>
      </c>
      <c r="AK107" s="49"/>
      <c r="AL107" s="46"/>
      <c r="AM107" s="46"/>
      <c r="AN107" s="46"/>
      <c r="AO107" s="46"/>
      <c r="AP107" s="50"/>
      <c r="AQ107" s="48"/>
      <c r="AR107" s="47">
        <f t="shared" ca="1" si="51"/>
        <v>410496.34114672372</v>
      </c>
      <c r="AS107" s="48"/>
      <c r="AT107" s="45">
        <f ca="1">IF(Table1[[#This Row],[Debts of the Person]]&gt;$AU$2,1,0)</f>
        <v>1</v>
      </c>
      <c r="AU107" s="46"/>
      <c r="AV107" s="50"/>
      <c r="AW107" s="2">
        <f ca="1">Table1[[#This Row],[Mortgage Left]]/Table1[[#This Row],[Valued House]]</f>
        <v>0.86512258537334163</v>
      </c>
      <c r="AX107" s="46">
        <f t="shared" ca="1" si="52"/>
        <v>0</v>
      </c>
      <c r="AY107" s="46"/>
      <c r="AZ107" s="46"/>
      <c r="BA107" s="47">
        <f ca="1">IF(Table1[[#This Row],[Region]]="East",Table1[[#This Row],[Income]],0)</f>
        <v>0</v>
      </c>
      <c r="BB107" s="48">
        <f ca="1">IF(Table1[[#This Row],[Region]]="South",Table1[[#This Row],[Income]],0)</f>
        <v>94899</v>
      </c>
      <c r="BC107" s="48">
        <f ca="1">IF(Table1[[#This Row],[Region]]="West",Table1[[#This Row],[Income]],0)</f>
        <v>0</v>
      </c>
      <c r="BD107" s="64">
        <f ca="1">IF(Table1[[#This Row],[Region]]="North",Table1[[#This Row],[Income]],0)</f>
        <v>0</v>
      </c>
      <c r="BE107" s="47">
        <f ca="1">IF(Table1[[#This Row],[Occupation]]="Teaching",Table1[[#This Row],[Income]],0)</f>
        <v>0</v>
      </c>
      <c r="BF107" s="48">
        <f ca="1">IF(Table1[[#This Row],[Occupation]]="General Work",Table1[[#This Row],[Income]],0)</f>
        <v>0</v>
      </c>
      <c r="BG107" s="48">
        <f ca="1">IF(Table1[[#This Row],[Occupation]]="Construction",Table1[[#This Row],[Income]],0)</f>
        <v>0</v>
      </c>
      <c r="BH107" s="48">
        <f ca="1">IF(Table1[[#This Row],[Occupation]]="IT",Table1[[#This Row],[Income]],0)</f>
        <v>0</v>
      </c>
      <c r="BI107" s="48">
        <f ca="1">IF(Table1[[#This Row],[Occupation]]="Health",Table1[[#This Row],[Income]],0)</f>
        <v>94899</v>
      </c>
      <c r="BJ107" s="64">
        <f ca="1">IF(Table1[[#This Row],[Occupation]]="Agriculture",Table1[[#This Row],[Income]],0)</f>
        <v>0</v>
      </c>
      <c r="BK107" s="45">
        <f ca="1">IF(Table1[[#This Row],[Debts of the Person]]&gt;Table1[[#This Row],[Income]],1,0)</f>
        <v>1</v>
      </c>
      <c r="BL107" s="46"/>
      <c r="BM107" s="45">
        <f ca="1">IF(Table1[[#This Row],[Net worth of Person ('#)]]&gt;$BN$2,Table1[[#This Row],[Age]],0)</f>
        <v>0</v>
      </c>
      <c r="BN107" s="50"/>
      <c r="BO107" s="46"/>
      <c r="BP107" s="46"/>
      <c r="BQ107" s="46"/>
    </row>
    <row r="108" spans="1:69" x14ac:dyDescent="0.3">
      <c r="A108" s="12">
        <v>106</v>
      </c>
      <c r="B108" s="13">
        <f t="shared" ca="1" si="35"/>
        <v>2</v>
      </c>
      <c r="C108" s="13" t="str">
        <f t="shared" ca="1" si="36"/>
        <v>Female</v>
      </c>
      <c r="D108" s="13">
        <f t="shared" ca="1" si="37"/>
        <v>43</v>
      </c>
      <c r="E108" s="13">
        <f t="shared" ca="1" si="38"/>
        <v>6</v>
      </c>
      <c r="F108" s="13" t="str">
        <f t="shared" ca="1" si="39"/>
        <v>Agriculture</v>
      </c>
      <c r="G108" s="13">
        <f t="shared" ca="1" si="40"/>
        <v>3</v>
      </c>
      <c r="H108" s="13" t="str">
        <f t="shared" ca="1" si="41"/>
        <v>Secondary</v>
      </c>
      <c r="I108" s="13">
        <f t="shared" ca="1" si="42"/>
        <v>0</v>
      </c>
      <c r="J108" s="13">
        <f t="shared" ca="1" si="43"/>
        <v>0</v>
      </c>
      <c r="K108" s="14">
        <f t="shared" ca="1" si="44"/>
        <v>51036</v>
      </c>
      <c r="L108" s="13">
        <f t="shared" ca="1" si="45"/>
        <v>15</v>
      </c>
      <c r="M108" s="13" t="str">
        <f t="shared" ca="1" si="46"/>
        <v>Jigawa</v>
      </c>
      <c r="N108" s="13" t="str">
        <f t="shared" ca="1" si="53"/>
        <v>North</v>
      </c>
      <c r="O108" s="14">
        <f t="shared" ca="1" si="54"/>
        <v>306216</v>
      </c>
      <c r="P108" s="14">
        <f t="shared" ca="1" si="47"/>
        <v>283665.01069814275</v>
      </c>
      <c r="Q108" s="14">
        <f t="shared" ca="1" si="55"/>
        <v>0</v>
      </c>
      <c r="R108" s="14">
        <f t="shared" ca="1" si="48"/>
        <v>0</v>
      </c>
      <c r="S108" s="14">
        <f t="shared" ca="1" si="56"/>
        <v>76287.270877112795</v>
      </c>
      <c r="T108" s="14">
        <f t="shared" ca="1" si="57"/>
        <v>12142.012726972998</v>
      </c>
      <c r="U108" s="14">
        <f t="shared" ca="1" si="58"/>
        <v>318358.01272697299</v>
      </c>
      <c r="V108" s="14">
        <f t="shared" ca="1" si="59"/>
        <v>359952.28157525556</v>
      </c>
      <c r="W108" s="15">
        <f t="shared" ca="1" si="60"/>
        <v>-41594.268848282576</v>
      </c>
      <c r="Z108" s="45">
        <f t="shared" ca="1" si="49"/>
        <v>0</v>
      </c>
      <c r="AA108" s="46">
        <f t="shared" ca="1" si="50"/>
        <v>0</v>
      </c>
      <c r="AB108" s="49"/>
      <c r="AC108" s="50"/>
      <c r="AE108" s="45">
        <f ca="1">IF(Table1[[#This Row],[Occupation]]="Teaching", 1, 0)</f>
        <v>0</v>
      </c>
      <c r="AF108" s="46">
        <f ca="1">IF(Table1[[#This Row],[Occupation]]="General Work", 1, 0)</f>
        <v>0</v>
      </c>
      <c r="AG108" s="46">
        <f ca="1">IF(Table1[[#This Row],[Occupation]]="Construction", 1, 0)</f>
        <v>0</v>
      </c>
      <c r="AH108" s="46">
        <f ca="1">IF(Table1[[#This Row],[Occupation]]="IT", 1, 0)</f>
        <v>0</v>
      </c>
      <c r="AI108" s="46">
        <f ca="1">IF(Table1[[#This Row],[Occupation]]="Health", 1, 0)</f>
        <v>0</v>
      </c>
      <c r="AJ108" s="46">
        <f ca="1">IF(Table1[[#This Row],[Occupation]]="Agriculture", 1, 0)</f>
        <v>1</v>
      </c>
      <c r="AK108" s="49"/>
      <c r="AL108" s="46"/>
      <c r="AM108" s="46"/>
      <c r="AN108" s="46"/>
      <c r="AO108" s="46"/>
      <c r="AP108" s="50"/>
      <c r="AQ108" s="48"/>
      <c r="AR108" s="47">
        <f t="shared" ca="1" si="51"/>
        <v>0</v>
      </c>
      <c r="AS108" s="48"/>
      <c r="AT108" s="45">
        <f ca="1">IF(Table1[[#This Row],[Debts of the Person]]&gt;$AU$2,1,0)</f>
        <v>1</v>
      </c>
      <c r="AU108" s="46"/>
      <c r="AV108" s="50"/>
      <c r="AW108" s="2">
        <f ca="1">Table1[[#This Row],[Mortgage Left]]/Table1[[#This Row],[Valued House]]</f>
        <v>0.92635594057182757</v>
      </c>
      <c r="AX108" s="46">
        <f t="shared" ca="1" si="52"/>
        <v>0</v>
      </c>
      <c r="AY108" s="46"/>
      <c r="AZ108" s="46"/>
      <c r="BA108" s="47">
        <f ca="1">IF(Table1[[#This Row],[Region]]="East",Table1[[#This Row],[Income]],0)</f>
        <v>0</v>
      </c>
      <c r="BB108" s="48">
        <f ca="1">IF(Table1[[#This Row],[Region]]="South",Table1[[#This Row],[Income]],0)</f>
        <v>0</v>
      </c>
      <c r="BC108" s="48">
        <f ca="1">IF(Table1[[#This Row],[Region]]="West",Table1[[#This Row],[Income]],0)</f>
        <v>0</v>
      </c>
      <c r="BD108" s="64">
        <f ca="1">IF(Table1[[#This Row],[Region]]="North",Table1[[#This Row],[Income]],0)</f>
        <v>51036</v>
      </c>
      <c r="BE108" s="47">
        <f ca="1">IF(Table1[[#This Row],[Occupation]]="Teaching",Table1[[#This Row],[Income]],0)</f>
        <v>0</v>
      </c>
      <c r="BF108" s="48">
        <f ca="1">IF(Table1[[#This Row],[Occupation]]="General Work",Table1[[#This Row],[Income]],0)</f>
        <v>0</v>
      </c>
      <c r="BG108" s="48">
        <f ca="1">IF(Table1[[#This Row],[Occupation]]="Construction",Table1[[#This Row],[Income]],0)</f>
        <v>0</v>
      </c>
      <c r="BH108" s="48">
        <f ca="1">IF(Table1[[#This Row],[Occupation]]="IT",Table1[[#This Row],[Income]],0)</f>
        <v>0</v>
      </c>
      <c r="BI108" s="48">
        <f ca="1">IF(Table1[[#This Row],[Occupation]]="Health",Table1[[#This Row],[Income]],0)</f>
        <v>0</v>
      </c>
      <c r="BJ108" s="64">
        <f ca="1">IF(Table1[[#This Row],[Occupation]]="Agriculture",Table1[[#This Row],[Income]],0)</f>
        <v>51036</v>
      </c>
      <c r="BK108" s="45">
        <f ca="1">IF(Table1[[#This Row],[Debts of the Person]]&gt;Table1[[#This Row],[Income]],1,0)</f>
        <v>1</v>
      </c>
      <c r="BL108" s="46"/>
      <c r="BM108" s="45">
        <f ca="1">IF(Table1[[#This Row],[Net worth of Person ('#)]]&gt;$BN$2,Table1[[#This Row],[Age]],0)</f>
        <v>0</v>
      </c>
      <c r="BN108" s="50"/>
      <c r="BO108" s="46"/>
      <c r="BP108" s="46"/>
      <c r="BQ108" s="46"/>
    </row>
    <row r="109" spans="1:69" x14ac:dyDescent="0.3">
      <c r="A109" s="12">
        <v>107</v>
      </c>
      <c r="B109" s="13">
        <f t="shared" ca="1" si="35"/>
        <v>1</v>
      </c>
      <c r="C109" s="13" t="str">
        <f t="shared" ca="1" si="36"/>
        <v>Male</v>
      </c>
      <c r="D109" s="13">
        <f t="shared" ca="1" si="37"/>
        <v>43</v>
      </c>
      <c r="E109" s="13">
        <f t="shared" ca="1" si="38"/>
        <v>5</v>
      </c>
      <c r="F109" s="13" t="str">
        <f t="shared" ca="1" si="39"/>
        <v>General Work</v>
      </c>
      <c r="G109" s="13">
        <f t="shared" ca="1" si="40"/>
        <v>3</v>
      </c>
      <c r="H109" s="13" t="str">
        <f t="shared" ca="1" si="41"/>
        <v>Secondary</v>
      </c>
      <c r="I109" s="13">
        <f t="shared" ca="1" si="42"/>
        <v>3</v>
      </c>
      <c r="J109" s="13">
        <f t="shared" ca="1" si="43"/>
        <v>0</v>
      </c>
      <c r="K109" s="14">
        <f t="shared" ca="1" si="44"/>
        <v>43383</v>
      </c>
      <c r="L109" s="13">
        <f t="shared" ca="1" si="45"/>
        <v>27</v>
      </c>
      <c r="M109" s="13" t="str">
        <f t="shared" ca="1" si="46"/>
        <v>Osun</v>
      </c>
      <c r="N109" s="13" t="str">
        <f t="shared" ca="1" si="53"/>
        <v>West</v>
      </c>
      <c r="O109" s="14">
        <f t="shared" ca="1" si="54"/>
        <v>260298</v>
      </c>
      <c r="P109" s="14">
        <f t="shared" ca="1" si="47"/>
        <v>102227.24112005252</v>
      </c>
      <c r="Q109" s="14">
        <f t="shared" ca="1" si="55"/>
        <v>0</v>
      </c>
      <c r="R109" s="14">
        <f t="shared" ca="1" si="48"/>
        <v>0</v>
      </c>
      <c r="S109" s="14">
        <f t="shared" ca="1" si="56"/>
        <v>18903.226897090899</v>
      </c>
      <c r="T109" s="14">
        <f t="shared" ca="1" si="57"/>
        <v>42456.753309455053</v>
      </c>
      <c r="U109" s="14">
        <f t="shared" ca="1" si="58"/>
        <v>302754.75330945506</v>
      </c>
      <c r="V109" s="14">
        <f t="shared" ca="1" si="59"/>
        <v>121130.46801714343</v>
      </c>
      <c r="W109" s="15">
        <f t="shared" ca="1" si="60"/>
        <v>181624.28529231163</v>
      </c>
      <c r="Z109" s="45">
        <f t="shared" ca="1" si="49"/>
        <v>1</v>
      </c>
      <c r="AA109" s="46">
        <f t="shared" ca="1" si="50"/>
        <v>1</v>
      </c>
      <c r="AB109" s="49"/>
      <c r="AC109" s="50"/>
      <c r="AE109" s="45">
        <f ca="1">IF(Table1[[#This Row],[Occupation]]="Teaching", 1, 0)</f>
        <v>0</v>
      </c>
      <c r="AF109" s="46">
        <f ca="1">IF(Table1[[#This Row],[Occupation]]="General Work", 1, 0)</f>
        <v>1</v>
      </c>
      <c r="AG109" s="46">
        <f ca="1">IF(Table1[[#This Row],[Occupation]]="Construction", 1, 0)</f>
        <v>0</v>
      </c>
      <c r="AH109" s="46">
        <f ca="1">IF(Table1[[#This Row],[Occupation]]="IT", 1, 0)</f>
        <v>0</v>
      </c>
      <c r="AI109" s="46">
        <f ca="1">IF(Table1[[#This Row],[Occupation]]="Health", 1, 0)</f>
        <v>0</v>
      </c>
      <c r="AJ109" s="46">
        <f ca="1">IF(Table1[[#This Row],[Occupation]]="Agriculture", 1, 0)</f>
        <v>0</v>
      </c>
      <c r="AK109" s="49"/>
      <c r="AL109" s="46"/>
      <c r="AM109" s="46"/>
      <c r="AN109" s="46"/>
      <c r="AO109" s="46"/>
      <c r="AP109" s="50"/>
      <c r="AQ109" s="48"/>
      <c r="AR109" s="47">
        <f t="shared" ca="1" si="51"/>
        <v>0</v>
      </c>
      <c r="AS109" s="48"/>
      <c r="AT109" s="45">
        <f ca="1">IF(Table1[[#This Row],[Debts of the Person]]&gt;$AU$2,1,0)</f>
        <v>1</v>
      </c>
      <c r="AU109" s="46"/>
      <c r="AV109" s="50"/>
      <c r="AW109" s="2">
        <f ca="1">Table1[[#This Row],[Mortgage Left]]/Table1[[#This Row],[Valued House]]</f>
        <v>0.39273156582091495</v>
      </c>
      <c r="AX109" s="46">
        <f t="shared" ca="1" si="52"/>
        <v>0</v>
      </c>
      <c r="AY109" s="46"/>
      <c r="AZ109" s="46"/>
      <c r="BA109" s="47">
        <f ca="1">IF(Table1[[#This Row],[Region]]="East",Table1[[#This Row],[Income]],0)</f>
        <v>0</v>
      </c>
      <c r="BB109" s="48">
        <f ca="1">IF(Table1[[#This Row],[Region]]="South",Table1[[#This Row],[Income]],0)</f>
        <v>0</v>
      </c>
      <c r="BC109" s="48">
        <f ca="1">IF(Table1[[#This Row],[Region]]="West",Table1[[#This Row],[Income]],0)</f>
        <v>43383</v>
      </c>
      <c r="BD109" s="64">
        <f ca="1">IF(Table1[[#This Row],[Region]]="North",Table1[[#This Row],[Income]],0)</f>
        <v>0</v>
      </c>
      <c r="BE109" s="47">
        <f ca="1">IF(Table1[[#This Row],[Occupation]]="Teaching",Table1[[#This Row],[Income]],0)</f>
        <v>0</v>
      </c>
      <c r="BF109" s="48">
        <f ca="1">IF(Table1[[#This Row],[Occupation]]="General Work",Table1[[#This Row],[Income]],0)</f>
        <v>43383</v>
      </c>
      <c r="BG109" s="48">
        <f ca="1">IF(Table1[[#This Row],[Occupation]]="Construction",Table1[[#This Row],[Income]],0)</f>
        <v>0</v>
      </c>
      <c r="BH109" s="48">
        <f ca="1">IF(Table1[[#This Row],[Occupation]]="IT",Table1[[#This Row],[Income]],0)</f>
        <v>0</v>
      </c>
      <c r="BI109" s="48">
        <f ca="1">IF(Table1[[#This Row],[Occupation]]="Health",Table1[[#This Row],[Income]],0)</f>
        <v>0</v>
      </c>
      <c r="BJ109" s="64">
        <f ca="1">IF(Table1[[#This Row],[Occupation]]="Agriculture",Table1[[#This Row],[Income]],0)</f>
        <v>0</v>
      </c>
      <c r="BK109" s="45">
        <f ca="1">IF(Table1[[#This Row],[Debts of the Person]]&gt;Table1[[#This Row],[Income]],1,0)</f>
        <v>1</v>
      </c>
      <c r="BL109" s="46"/>
      <c r="BM109" s="45">
        <f ca="1">IF(Table1[[#This Row],[Net worth of Person ('#)]]&gt;$BN$2,Table1[[#This Row],[Age]],0)</f>
        <v>43</v>
      </c>
      <c r="BN109" s="50"/>
      <c r="BO109" s="46"/>
      <c r="BP109" s="46"/>
      <c r="BQ109" s="46"/>
    </row>
    <row r="110" spans="1:69" x14ac:dyDescent="0.3">
      <c r="A110" s="12">
        <v>108</v>
      </c>
      <c r="B110" s="13">
        <f t="shared" ca="1" si="35"/>
        <v>2</v>
      </c>
      <c r="C110" s="13" t="str">
        <f t="shared" ca="1" si="36"/>
        <v>Female</v>
      </c>
      <c r="D110" s="13">
        <f t="shared" ca="1" si="37"/>
        <v>33</v>
      </c>
      <c r="E110" s="13">
        <f t="shared" ca="1" si="38"/>
        <v>6</v>
      </c>
      <c r="F110" s="13" t="str">
        <f t="shared" ca="1" si="39"/>
        <v>Agriculture</v>
      </c>
      <c r="G110" s="13">
        <f t="shared" ca="1" si="40"/>
        <v>4</v>
      </c>
      <c r="H110" s="13" t="str">
        <f t="shared" ca="1" si="41"/>
        <v>Tertiary</v>
      </c>
      <c r="I110" s="13">
        <f t="shared" ca="1" si="42"/>
        <v>1</v>
      </c>
      <c r="J110" s="13">
        <f t="shared" ca="1" si="43"/>
        <v>2</v>
      </c>
      <c r="K110" s="14">
        <f t="shared" ca="1" si="44"/>
        <v>42524</v>
      </c>
      <c r="L110" s="13">
        <f t="shared" ca="1" si="45"/>
        <v>5</v>
      </c>
      <c r="M110" s="13" t="str">
        <f t="shared" ca="1" si="46"/>
        <v>Bauchi</v>
      </c>
      <c r="N110" s="13" t="str">
        <f t="shared" ca="1" si="53"/>
        <v>North</v>
      </c>
      <c r="O110" s="14">
        <f t="shared" ca="1" si="54"/>
        <v>170096</v>
      </c>
      <c r="P110" s="14">
        <f t="shared" ca="1" si="47"/>
        <v>67490.374733949153</v>
      </c>
      <c r="Q110" s="14">
        <f t="shared" ca="1" si="55"/>
        <v>73245.746694766291</v>
      </c>
      <c r="R110" s="14">
        <f t="shared" ca="1" si="48"/>
        <v>29129</v>
      </c>
      <c r="S110" s="14">
        <f t="shared" ca="1" si="56"/>
        <v>28746.942410113705</v>
      </c>
      <c r="T110" s="14">
        <f t="shared" ca="1" si="57"/>
        <v>38764.825999454741</v>
      </c>
      <c r="U110" s="14">
        <f t="shared" ca="1" si="58"/>
        <v>282106.57269422105</v>
      </c>
      <c r="V110" s="14">
        <f t="shared" ca="1" si="59"/>
        <v>125366.31714406286</v>
      </c>
      <c r="W110" s="15">
        <f t="shared" ca="1" si="60"/>
        <v>156740.25555015818</v>
      </c>
      <c r="Z110" s="45">
        <f t="shared" ca="1" si="49"/>
        <v>0</v>
      </c>
      <c r="AA110" s="46">
        <f t="shared" ca="1" si="50"/>
        <v>0</v>
      </c>
      <c r="AB110" s="49"/>
      <c r="AC110" s="50"/>
      <c r="AE110" s="45">
        <f ca="1">IF(Table1[[#This Row],[Occupation]]="Teaching", 1, 0)</f>
        <v>0</v>
      </c>
      <c r="AF110" s="46">
        <f ca="1">IF(Table1[[#This Row],[Occupation]]="General Work", 1, 0)</f>
        <v>0</v>
      </c>
      <c r="AG110" s="46">
        <f ca="1">IF(Table1[[#This Row],[Occupation]]="Construction", 1, 0)</f>
        <v>0</v>
      </c>
      <c r="AH110" s="46">
        <f ca="1">IF(Table1[[#This Row],[Occupation]]="IT", 1, 0)</f>
        <v>0</v>
      </c>
      <c r="AI110" s="46">
        <f ca="1">IF(Table1[[#This Row],[Occupation]]="Health", 1, 0)</f>
        <v>0</v>
      </c>
      <c r="AJ110" s="46">
        <f ca="1">IF(Table1[[#This Row],[Occupation]]="Agriculture", 1, 0)</f>
        <v>1</v>
      </c>
      <c r="AK110" s="49"/>
      <c r="AL110" s="46"/>
      <c r="AM110" s="46"/>
      <c r="AN110" s="46"/>
      <c r="AO110" s="46"/>
      <c r="AP110" s="50"/>
      <c r="AQ110" s="48"/>
      <c r="AR110" s="47">
        <f t="shared" ca="1" si="51"/>
        <v>33745.187366974576</v>
      </c>
      <c r="AS110" s="48"/>
      <c r="AT110" s="45">
        <f ca="1">IF(Table1[[#This Row],[Debts of the Person]]&gt;$AU$2,1,0)</f>
        <v>1</v>
      </c>
      <c r="AU110" s="46"/>
      <c r="AV110" s="50"/>
      <c r="AW110" s="2">
        <f ca="1">Table1[[#This Row],[Mortgage Left]]/Table1[[#This Row],[Valued House]]</f>
        <v>0.39677814136692896</v>
      </c>
      <c r="AX110" s="46">
        <f t="shared" ca="1" si="52"/>
        <v>0</v>
      </c>
      <c r="AY110" s="46"/>
      <c r="AZ110" s="46"/>
      <c r="BA110" s="47">
        <f ca="1">IF(Table1[[#This Row],[Region]]="East",Table1[[#This Row],[Income]],0)</f>
        <v>0</v>
      </c>
      <c r="BB110" s="48">
        <f ca="1">IF(Table1[[#This Row],[Region]]="South",Table1[[#This Row],[Income]],0)</f>
        <v>0</v>
      </c>
      <c r="BC110" s="48">
        <f ca="1">IF(Table1[[#This Row],[Region]]="West",Table1[[#This Row],[Income]],0)</f>
        <v>0</v>
      </c>
      <c r="BD110" s="64">
        <f ca="1">IF(Table1[[#This Row],[Region]]="North",Table1[[#This Row],[Income]],0)</f>
        <v>42524</v>
      </c>
      <c r="BE110" s="47">
        <f ca="1">IF(Table1[[#This Row],[Occupation]]="Teaching",Table1[[#This Row],[Income]],0)</f>
        <v>0</v>
      </c>
      <c r="BF110" s="48">
        <f ca="1">IF(Table1[[#This Row],[Occupation]]="General Work",Table1[[#This Row],[Income]],0)</f>
        <v>0</v>
      </c>
      <c r="BG110" s="48">
        <f ca="1">IF(Table1[[#This Row],[Occupation]]="Construction",Table1[[#This Row],[Income]],0)</f>
        <v>0</v>
      </c>
      <c r="BH110" s="48">
        <f ca="1">IF(Table1[[#This Row],[Occupation]]="IT",Table1[[#This Row],[Income]],0)</f>
        <v>0</v>
      </c>
      <c r="BI110" s="48">
        <f ca="1">IF(Table1[[#This Row],[Occupation]]="Health",Table1[[#This Row],[Income]],0)</f>
        <v>0</v>
      </c>
      <c r="BJ110" s="64">
        <f ca="1">IF(Table1[[#This Row],[Occupation]]="Agriculture",Table1[[#This Row],[Income]],0)</f>
        <v>42524</v>
      </c>
      <c r="BK110" s="45">
        <f ca="1">IF(Table1[[#This Row],[Debts of the Person]]&gt;Table1[[#This Row],[Income]],1,0)</f>
        <v>1</v>
      </c>
      <c r="BL110" s="46"/>
      <c r="BM110" s="45">
        <f ca="1">IF(Table1[[#This Row],[Net worth of Person ('#)]]&gt;$BN$2,Table1[[#This Row],[Age]],0)</f>
        <v>33</v>
      </c>
      <c r="BN110" s="50"/>
      <c r="BO110" s="46"/>
      <c r="BP110" s="46"/>
      <c r="BQ110" s="46"/>
    </row>
    <row r="111" spans="1:69" x14ac:dyDescent="0.3">
      <c r="A111" s="12">
        <v>109</v>
      </c>
      <c r="B111" s="13">
        <f t="shared" ca="1" si="35"/>
        <v>2</v>
      </c>
      <c r="C111" s="13" t="str">
        <f t="shared" ca="1" si="36"/>
        <v>Female</v>
      </c>
      <c r="D111" s="13">
        <f t="shared" ca="1" si="37"/>
        <v>26</v>
      </c>
      <c r="E111" s="13">
        <f t="shared" ca="1" si="38"/>
        <v>3</v>
      </c>
      <c r="F111" s="13" t="str">
        <f t="shared" ca="1" si="39"/>
        <v>Teaching</v>
      </c>
      <c r="G111" s="13">
        <f t="shared" ca="1" si="40"/>
        <v>1</v>
      </c>
      <c r="H111" s="13" t="str">
        <f t="shared" ca="1" si="41"/>
        <v>No Formal</v>
      </c>
      <c r="I111" s="13">
        <f t="shared" ca="1" si="42"/>
        <v>4</v>
      </c>
      <c r="J111" s="13">
        <f t="shared" ca="1" si="43"/>
        <v>3</v>
      </c>
      <c r="K111" s="14">
        <f t="shared" ca="1" si="44"/>
        <v>66184</v>
      </c>
      <c r="L111" s="13">
        <f t="shared" ca="1" si="45"/>
        <v>24</v>
      </c>
      <c r="M111" s="13" t="str">
        <f t="shared" ca="1" si="46"/>
        <v>Niger</v>
      </c>
      <c r="N111" s="13" t="str">
        <f t="shared" ca="1" si="53"/>
        <v>North</v>
      </c>
      <c r="O111" s="14">
        <f t="shared" ca="1" si="54"/>
        <v>397104</v>
      </c>
      <c r="P111" s="14">
        <f t="shared" ca="1" si="47"/>
        <v>14776.495478095023</v>
      </c>
      <c r="Q111" s="14">
        <f t="shared" ca="1" si="55"/>
        <v>39379.866075868988</v>
      </c>
      <c r="R111" s="14">
        <f t="shared" ca="1" si="48"/>
        <v>10705</v>
      </c>
      <c r="S111" s="14">
        <f t="shared" ca="1" si="56"/>
        <v>117407.39752836767</v>
      </c>
      <c r="T111" s="14">
        <f t="shared" ca="1" si="57"/>
        <v>3648.9191772125396</v>
      </c>
      <c r="U111" s="14">
        <f t="shared" ca="1" si="58"/>
        <v>440132.78525308153</v>
      </c>
      <c r="V111" s="14">
        <f t="shared" ca="1" si="59"/>
        <v>142888.89300646269</v>
      </c>
      <c r="W111" s="15">
        <f t="shared" ca="1" si="60"/>
        <v>297243.89224661887</v>
      </c>
      <c r="Z111" s="45">
        <f t="shared" ca="1" si="49"/>
        <v>0</v>
      </c>
      <c r="AA111" s="46">
        <f t="shared" ca="1" si="50"/>
        <v>1</v>
      </c>
      <c r="AB111" s="49"/>
      <c r="AC111" s="50"/>
      <c r="AE111" s="45">
        <f ca="1">IF(Table1[[#This Row],[Occupation]]="Teaching", 1, 0)</f>
        <v>1</v>
      </c>
      <c r="AF111" s="46">
        <f ca="1">IF(Table1[[#This Row],[Occupation]]="General Work", 1, 0)</f>
        <v>0</v>
      </c>
      <c r="AG111" s="46">
        <f ca="1">IF(Table1[[#This Row],[Occupation]]="Construction", 1, 0)</f>
        <v>0</v>
      </c>
      <c r="AH111" s="46">
        <f ca="1">IF(Table1[[#This Row],[Occupation]]="IT", 1, 0)</f>
        <v>0</v>
      </c>
      <c r="AI111" s="46">
        <f ca="1">IF(Table1[[#This Row],[Occupation]]="Health", 1, 0)</f>
        <v>0</v>
      </c>
      <c r="AJ111" s="46">
        <f ca="1">IF(Table1[[#This Row],[Occupation]]="Agriculture", 1, 0)</f>
        <v>0</v>
      </c>
      <c r="AK111" s="49"/>
      <c r="AL111" s="46"/>
      <c r="AM111" s="46"/>
      <c r="AN111" s="46"/>
      <c r="AO111" s="46"/>
      <c r="AP111" s="50"/>
      <c r="AQ111" s="48"/>
      <c r="AR111" s="47">
        <f t="shared" ca="1" si="51"/>
        <v>4925.4984926983407</v>
      </c>
      <c r="AS111" s="48"/>
      <c r="AT111" s="45">
        <f ca="1">IF(Table1[[#This Row],[Debts of the Person]]&gt;$AU$2,1,0)</f>
        <v>1</v>
      </c>
      <c r="AU111" s="46"/>
      <c r="AV111" s="50"/>
      <c r="AW111" s="2">
        <f ca="1">Table1[[#This Row],[Mortgage Left]]/Table1[[#This Row],[Valued House]]</f>
        <v>3.7210643756031225E-2</v>
      </c>
      <c r="AX111" s="46">
        <f t="shared" ca="1" si="52"/>
        <v>1</v>
      </c>
      <c r="AY111" s="46"/>
      <c r="AZ111" s="46"/>
      <c r="BA111" s="47">
        <f ca="1">IF(Table1[[#This Row],[Region]]="East",Table1[[#This Row],[Income]],0)</f>
        <v>0</v>
      </c>
      <c r="BB111" s="48">
        <f ca="1">IF(Table1[[#This Row],[Region]]="South",Table1[[#This Row],[Income]],0)</f>
        <v>0</v>
      </c>
      <c r="BC111" s="48">
        <f ca="1">IF(Table1[[#This Row],[Region]]="West",Table1[[#This Row],[Income]],0)</f>
        <v>0</v>
      </c>
      <c r="BD111" s="64">
        <f ca="1">IF(Table1[[#This Row],[Region]]="North",Table1[[#This Row],[Income]],0)</f>
        <v>66184</v>
      </c>
      <c r="BE111" s="47">
        <f ca="1">IF(Table1[[#This Row],[Occupation]]="Teaching",Table1[[#This Row],[Income]],0)</f>
        <v>66184</v>
      </c>
      <c r="BF111" s="48">
        <f ca="1">IF(Table1[[#This Row],[Occupation]]="General Work",Table1[[#This Row],[Income]],0)</f>
        <v>0</v>
      </c>
      <c r="BG111" s="48">
        <f ca="1">IF(Table1[[#This Row],[Occupation]]="Construction",Table1[[#This Row],[Income]],0)</f>
        <v>0</v>
      </c>
      <c r="BH111" s="48">
        <f ca="1">IF(Table1[[#This Row],[Occupation]]="IT",Table1[[#This Row],[Income]],0)</f>
        <v>0</v>
      </c>
      <c r="BI111" s="48">
        <f ca="1">IF(Table1[[#This Row],[Occupation]]="Health",Table1[[#This Row],[Income]],0)</f>
        <v>0</v>
      </c>
      <c r="BJ111" s="64">
        <f ca="1">IF(Table1[[#This Row],[Occupation]]="Agriculture",Table1[[#This Row],[Income]],0)</f>
        <v>0</v>
      </c>
      <c r="BK111" s="45">
        <f ca="1">IF(Table1[[#This Row],[Debts of the Person]]&gt;Table1[[#This Row],[Income]],1,0)</f>
        <v>1</v>
      </c>
      <c r="BL111" s="46"/>
      <c r="BM111" s="45">
        <f ca="1">IF(Table1[[#This Row],[Net worth of Person ('#)]]&gt;$BN$2,Table1[[#This Row],[Age]],0)</f>
        <v>26</v>
      </c>
      <c r="BN111" s="50"/>
      <c r="BO111" s="46"/>
      <c r="BP111" s="46"/>
      <c r="BQ111" s="46"/>
    </row>
    <row r="112" spans="1:69" x14ac:dyDescent="0.3">
      <c r="A112" s="12">
        <v>110</v>
      </c>
      <c r="B112" s="13">
        <f t="shared" ca="1" si="35"/>
        <v>2</v>
      </c>
      <c r="C112" s="13" t="str">
        <f t="shared" ca="1" si="36"/>
        <v>Female</v>
      </c>
      <c r="D112" s="13">
        <f t="shared" ca="1" si="37"/>
        <v>34</v>
      </c>
      <c r="E112" s="13">
        <f t="shared" ca="1" si="38"/>
        <v>5</v>
      </c>
      <c r="F112" s="13" t="str">
        <f t="shared" ca="1" si="39"/>
        <v>General Work</v>
      </c>
      <c r="G112" s="13">
        <f t="shared" ca="1" si="40"/>
        <v>3</v>
      </c>
      <c r="H112" s="13" t="str">
        <f t="shared" ca="1" si="41"/>
        <v>Secondary</v>
      </c>
      <c r="I112" s="13">
        <f t="shared" ca="1" si="42"/>
        <v>0</v>
      </c>
      <c r="J112" s="13">
        <f t="shared" ca="1" si="43"/>
        <v>2</v>
      </c>
      <c r="K112" s="14">
        <f t="shared" ca="1" si="44"/>
        <v>53166</v>
      </c>
      <c r="L112" s="13">
        <f t="shared" ca="1" si="45"/>
        <v>19</v>
      </c>
      <c r="M112" s="13" t="str">
        <f t="shared" ca="1" si="46"/>
        <v>Kebbi</v>
      </c>
      <c r="N112" s="13" t="str">
        <f t="shared" ca="1" si="53"/>
        <v>North</v>
      </c>
      <c r="O112" s="14">
        <f t="shared" ca="1" si="54"/>
        <v>212664</v>
      </c>
      <c r="P112" s="14">
        <f t="shared" ca="1" si="47"/>
        <v>25665.247776495155</v>
      </c>
      <c r="Q112" s="14">
        <f t="shared" ca="1" si="55"/>
        <v>88333.051297406433</v>
      </c>
      <c r="R112" s="14">
        <f t="shared" ca="1" si="48"/>
        <v>31211</v>
      </c>
      <c r="S112" s="14">
        <f t="shared" ca="1" si="56"/>
        <v>26861.98062185751</v>
      </c>
      <c r="T112" s="14">
        <f t="shared" ca="1" si="57"/>
        <v>35362.851953205201</v>
      </c>
      <c r="U112" s="14">
        <f t="shared" ca="1" si="58"/>
        <v>336359.90325061162</v>
      </c>
      <c r="V112" s="14">
        <f t="shared" ca="1" si="59"/>
        <v>83738.228398352658</v>
      </c>
      <c r="W112" s="15">
        <f t="shared" ca="1" si="60"/>
        <v>252621.67485225896</v>
      </c>
      <c r="Z112" s="45">
        <f t="shared" ca="1" si="49"/>
        <v>0</v>
      </c>
      <c r="AA112" s="46">
        <f t="shared" ca="1" si="50"/>
        <v>1</v>
      </c>
      <c r="AB112" s="49"/>
      <c r="AC112" s="50"/>
      <c r="AE112" s="45">
        <f ca="1">IF(Table1[[#This Row],[Occupation]]="Teaching", 1, 0)</f>
        <v>0</v>
      </c>
      <c r="AF112" s="46">
        <f ca="1">IF(Table1[[#This Row],[Occupation]]="General Work", 1, 0)</f>
        <v>1</v>
      </c>
      <c r="AG112" s="46">
        <f ca="1">IF(Table1[[#This Row],[Occupation]]="Construction", 1, 0)</f>
        <v>0</v>
      </c>
      <c r="AH112" s="46">
        <f ca="1">IF(Table1[[#This Row],[Occupation]]="IT", 1, 0)</f>
        <v>0</v>
      </c>
      <c r="AI112" s="46">
        <f ca="1">IF(Table1[[#This Row],[Occupation]]="Health", 1, 0)</f>
        <v>0</v>
      </c>
      <c r="AJ112" s="46">
        <f ca="1">IF(Table1[[#This Row],[Occupation]]="Agriculture", 1, 0)</f>
        <v>0</v>
      </c>
      <c r="AK112" s="49"/>
      <c r="AL112" s="46"/>
      <c r="AM112" s="46"/>
      <c r="AN112" s="46"/>
      <c r="AO112" s="46"/>
      <c r="AP112" s="50"/>
      <c r="AQ112" s="48"/>
      <c r="AR112" s="47">
        <f t="shared" ca="1" si="51"/>
        <v>12832.623888247577</v>
      </c>
      <c r="AS112" s="48"/>
      <c r="AT112" s="45">
        <f ca="1">IF(Table1[[#This Row],[Debts of the Person]]&gt;$AU$2,1,0)</f>
        <v>1</v>
      </c>
      <c r="AU112" s="46"/>
      <c r="AV112" s="50"/>
      <c r="AW112" s="2">
        <f ca="1">Table1[[#This Row],[Mortgage Left]]/Table1[[#This Row],[Valued House]]</f>
        <v>0.12068449656027891</v>
      </c>
      <c r="AX112" s="46">
        <f t="shared" ca="1" si="52"/>
        <v>1</v>
      </c>
      <c r="AY112" s="46"/>
      <c r="AZ112" s="46"/>
      <c r="BA112" s="47">
        <f ca="1">IF(Table1[[#This Row],[Region]]="East",Table1[[#This Row],[Income]],0)</f>
        <v>0</v>
      </c>
      <c r="BB112" s="48">
        <f ca="1">IF(Table1[[#This Row],[Region]]="South",Table1[[#This Row],[Income]],0)</f>
        <v>0</v>
      </c>
      <c r="BC112" s="48">
        <f ca="1">IF(Table1[[#This Row],[Region]]="West",Table1[[#This Row],[Income]],0)</f>
        <v>0</v>
      </c>
      <c r="BD112" s="64">
        <f ca="1">IF(Table1[[#This Row],[Region]]="North",Table1[[#This Row],[Income]],0)</f>
        <v>53166</v>
      </c>
      <c r="BE112" s="47">
        <f ca="1">IF(Table1[[#This Row],[Occupation]]="Teaching",Table1[[#This Row],[Income]],0)</f>
        <v>0</v>
      </c>
      <c r="BF112" s="48">
        <f ca="1">IF(Table1[[#This Row],[Occupation]]="General Work",Table1[[#This Row],[Income]],0)</f>
        <v>53166</v>
      </c>
      <c r="BG112" s="48">
        <f ca="1">IF(Table1[[#This Row],[Occupation]]="Construction",Table1[[#This Row],[Income]],0)</f>
        <v>0</v>
      </c>
      <c r="BH112" s="48">
        <f ca="1">IF(Table1[[#This Row],[Occupation]]="IT",Table1[[#This Row],[Income]],0)</f>
        <v>0</v>
      </c>
      <c r="BI112" s="48">
        <f ca="1">IF(Table1[[#This Row],[Occupation]]="Health",Table1[[#This Row],[Income]],0)</f>
        <v>0</v>
      </c>
      <c r="BJ112" s="64">
        <f ca="1">IF(Table1[[#This Row],[Occupation]]="Agriculture",Table1[[#This Row],[Income]],0)</f>
        <v>0</v>
      </c>
      <c r="BK112" s="45">
        <f ca="1">IF(Table1[[#This Row],[Debts of the Person]]&gt;Table1[[#This Row],[Income]],1,0)</f>
        <v>1</v>
      </c>
      <c r="BL112" s="46"/>
      <c r="BM112" s="45">
        <f ca="1">IF(Table1[[#This Row],[Net worth of Person ('#)]]&gt;$BN$2,Table1[[#This Row],[Age]],0)</f>
        <v>34</v>
      </c>
      <c r="BN112" s="50"/>
      <c r="BO112" s="46"/>
      <c r="BP112" s="46"/>
      <c r="BQ112" s="46"/>
    </row>
    <row r="113" spans="1:69" x14ac:dyDescent="0.3">
      <c r="A113" s="12">
        <v>111</v>
      </c>
      <c r="B113" s="13">
        <f t="shared" ca="1" si="35"/>
        <v>1</v>
      </c>
      <c r="C113" s="13" t="str">
        <f t="shared" ca="1" si="36"/>
        <v>Male</v>
      </c>
      <c r="D113" s="13">
        <f t="shared" ca="1" si="37"/>
        <v>43</v>
      </c>
      <c r="E113" s="13">
        <f t="shared" ca="1" si="38"/>
        <v>6</v>
      </c>
      <c r="F113" s="13" t="str">
        <f t="shared" ca="1" si="39"/>
        <v>Agriculture</v>
      </c>
      <c r="G113" s="13">
        <f t="shared" ca="1" si="40"/>
        <v>2</v>
      </c>
      <c r="H113" s="13" t="str">
        <f t="shared" ca="1" si="41"/>
        <v>Primary</v>
      </c>
      <c r="I113" s="13">
        <f t="shared" ca="1" si="42"/>
        <v>1</v>
      </c>
      <c r="J113" s="13">
        <f t="shared" ca="1" si="43"/>
        <v>3</v>
      </c>
      <c r="K113" s="14">
        <f t="shared" ca="1" si="44"/>
        <v>83245</v>
      </c>
      <c r="L113" s="13">
        <f t="shared" ca="1" si="45"/>
        <v>7</v>
      </c>
      <c r="M113" s="13" t="str">
        <f t="shared" ca="1" si="46"/>
        <v>Benue</v>
      </c>
      <c r="N113" s="13" t="str">
        <f t="shared" ca="1" si="53"/>
        <v>North</v>
      </c>
      <c r="O113" s="14">
        <f t="shared" ca="1" si="54"/>
        <v>332980</v>
      </c>
      <c r="P113" s="14">
        <f t="shared" ca="1" si="47"/>
        <v>6033.641690173069</v>
      </c>
      <c r="Q113" s="14">
        <f t="shared" ca="1" si="55"/>
        <v>189580.56774054971</v>
      </c>
      <c r="R113" s="14">
        <f t="shared" ca="1" si="48"/>
        <v>10612</v>
      </c>
      <c r="S113" s="14">
        <f t="shared" ca="1" si="56"/>
        <v>46801.115918739262</v>
      </c>
      <c r="T113" s="14">
        <f t="shared" ca="1" si="57"/>
        <v>2864.180765703044</v>
      </c>
      <c r="U113" s="14">
        <f t="shared" ca="1" si="58"/>
        <v>525424.74850625277</v>
      </c>
      <c r="V113" s="14">
        <f t="shared" ca="1" si="59"/>
        <v>63446.757608912332</v>
      </c>
      <c r="W113" s="15">
        <f t="shared" ca="1" si="60"/>
        <v>461977.99089734047</v>
      </c>
      <c r="Z113" s="45">
        <f t="shared" ca="1" si="49"/>
        <v>1</v>
      </c>
      <c r="AA113" s="46">
        <f t="shared" ca="1" si="50"/>
        <v>1</v>
      </c>
      <c r="AB113" s="49"/>
      <c r="AC113" s="50"/>
      <c r="AE113" s="45">
        <f ca="1">IF(Table1[[#This Row],[Occupation]]="Teaching", 1, 0)</f>
        <v>0</v>
      </c>
      <c r="AF113" s="46">
        <f ca="1">IF(Table1[[#This Row],[Occupation]]="General Work", 1, 0)</f>
        <v>0</v>
      </c>
      <c r="AG113" s="46">
        <f ca="1">IF(Table1[[#This Row],[Occupation]]="Construction", 1, 0)</f>
        <v>0</v>
      </c>
      <c r="AH113" s="46">
        <f ca="1">IF(Table1[[#This Row],[Occupation]]="IT", 1, 0)</f>
        <v>0</v>
      </c>
      <c r="AI113" s="46">
        <f ca="1">IF(Table1[[#This Row],[Occupation]]="Health", 1, 0)</f>
        <v>0</v>
      </c>
      <c r="AJ113" s="46">
        <f ca="1">IF(Table1[[#This Row],[Occupation]]="Agriculture", 1, 0)</f>
        <v>1</v>
      </c>
      <c r="AK113" s="49"/>
      <c r="AL113" s="46"/>
      <c r="AM113" s="46"/>
      <c r="AN113" s="46"/>
      <c r="AO113" s="46"/>
      <c r="AP113" s="50"/>
      <c r="AQ113" s="48"/>
      <c r="AR113" s="47">
        <f t="shared" ca="1" si="51"/>
        <v>2011.2138967243563</v>
      </c>
      <c r="AS113" s="48"/>
      <c r="AT113" s="45">
        <f ca="1">IF(Table1[[#This Row],[Debts of the Person]]&gt;$AU$2,1,0)</f>
        <v>1</v>
      </c>
      <c r="AU113" s="46"/>
      <c r="AV113" s="50"/>
      <c r="AW113" s="2">
        <f ca="1">Table1[[#This Row],[Mortgage Left]]/Table1[[#This Row],[Valued House]]</f>
        <v>1.8120132410874734E-2</v>
      </c>
      <c r="AX113" s="46">
        <f t="shared" ca="1" si="52"/>
        <v>1</v>
      </c>
      <c r="AY113" s="46"/>
      <c r="AZ113" s="46"/>
      <c r="BA113" s="47">
        <f ca="1">IF(Table1[[#This Row],[Region]]="East",Table1[[#This Row],[Income]],0)</f>
        <v>0</v>
      </c>
      <c r="BB113" s="48">
        <f ca="1">IF(Table1[[#This Row],[Region]]="South",Table1[[#This Row],[Income]],0)</f>
        <v>0</v>
      </c>
      <c r="BC113" s="48">
        <f ca="1">IF(Table1[[#This Row],[Region]]="West",Table1[[#This Row],[Income]],0)</f>
        <v>0</v>
      </c>
      <c r="BD113" s="64">
        <f ca="1">IF(Table1[[#This Row],[Region]]="North",Table1[[#This Row],[Income]],0)</f>
        <v>83245</v>
      </c>
      <c r="BE113" s="47">
        <f ca="1">IF(Table1[[#This Row],[Occupation]]="Teaching",Table1[[#This Row],[Income]],0)</f>
        <v>0</v>
      </c>
      <c r="BF113" s="48">
        <f ca="1">IF(Table1[[#This Row],[Occupation]]="General Work",Table1[[#This Row],[Income]],0)</f>
        <v>0</v>
      </c>
      <c r="BG113" s="48">
        <f ca="1">IF(Table1[[#This Row],[Occupation]]="Construction",Table1[[#This Row],[Income]],0)</f>
        <v>0</v>
      </c>
      <c r="BH113" s="48">
        <f ca="1">IF(Table1[[#This Row],[Occupation]]="IT",Table1[[#This Row],[Income]],0)</f>
        <v>0</v>
      </c>
      <c r="BI113" s="48">
        <f ca="1">IF(Table1[[#This Row],[Occupation]]="Health",Table1[[#This Row],[Income]],0)</f>
        <v>0</v>
      </c>
      <c r="BJ113" s="64">
        <f ca="1">IF(Table1[[#This Row],[Occupation]]="Agriculture",Table1[[#This Row],[Income]],0)</f>
        <v>83245</v>
      </c>
      <c r="BK113" s="45">
        <f ca="1">IF(Table1[[#This Row],[Debts of the Person]]&gt;Table1[[#This Row],[Income]],1,0)</f>
        <v>0</v>
      </c>
      <c r="BL113" s="46"/>
      <c r="BM113" s="45">
        <f ca="1">IF(Table1[[#This Row],[Net worth of Person ('#)]]&gt;$BN$2,Table1[[#This Row],[Age]],0)</f>
        <v>43</v>
      </c>
      <c r="BN113" s="50"/>
      <c r="BO113" s="46"/>
      <c r="BP113" s="46"/>
      <c r="BQ113" s="46"/>
    </row>
    <row r="114" spans="1:69" x14ac:dyDescent="0.3">
      <c r="A114" s="12">
        <v>112</v>
      </c>
      <c r="B114" s="13">
        <f t="shared" ca="1" si="35"/>
        <v>2</v>
      </c>
      <c r="C114" s="13" t="str">
        <f t="shared" ca="1" si="36"/>
        <v>Female</v>
      </c>
      <c r="D114" s="13">
        <f t="shared" ca="1" si="37"/>
        <v>44</v>
      </c>
      <c r="E114" s="13">
        <f t="shared" ca="1" si="38"/>
        <v>2</v>
      </c>
      <c r="F114" s="13" t="str">
        <f t="shared" ca="1" si="39"/>
        <v>Construction</v>
      </c>
      <c r="G114" s="13">
        <f t="shared" ca="1" si="40"/>
        <v>1</v>
      </c>
      <c r="H114" s="13" t="str">
        <f t="shared" ca="1" si="41"/>
        <v>No Formal</v>
      </c>
      <c r="I114" s="13">
        <f t="shared" ca="1" si="42"/>
        <v>4</v>
      </c>
      <c r="J114" s="13">
        <f t="shared" ca="1" si="43"/>
        <v>1</v>
      </c>
      <c r="K114" s="14">
        <f t="shared" ca="1" si="44"/>
        <v>46087</v>
      </c>
      <c r="L114" s="13">
        <f t="shared" ca="1" si="45"/>
        <v>22</v>
      </c>
      <c r="M114" s="13" t="str">
        <f t="shared" ca="1" si="46"/>
        <v>Lagos</v>
      </c>
      <c r="N114" s="13" t="str">
        <f t="shared" ca="1" si="53"/>
        <v>West</v>
      </c>
      <c r="O114" s="14">
        <f t="shared" ca="1" si="54"/>
        <v>276522</v>
      </c>
      <c r="P114" s="14">
        <f t="shared" ca="1" si="47"/>
        <v>26383.387085511182</v>
      </c>
      <c r="Q114" s="14">
        <f t="shared" ca="1" si="55"/>
        <v>31759.681506332694</v>
      </c>
      <c r="R114" s="14">
        <f t="shared" ca="1" si="48"/>
        <v>12796</v>
      </c>
      <c r="S114" s="14">
        <f t="shared" ca="1" si="56"/>
        <v>65404.758727281587</v>
      </c>
      <c r="T114" s="14">
        <f t="shared" ca="1" si="57"/>
        <v>68566.425896416404</v>
      </c>
      <c r="U114" s="14">
        <f t="shared" ca="1" si="58"/>
        <v>376848.10740274913</v>
      </c>
      <c r="V114" s="14">
        <f t="shared" ca="1" si="59"/>
        <v>104584.14581279276</v>
      </c>
      <c r="W114" s="15">
        <f t="shared" ca="1" si="60"/>
        <v>272263.96158995637</v>
      </c>
      <c r="Z114" s="45">
        <f t="shared" ca="1" si="49"/>
        <v>0</v>
      </c>
      <c r="AA114" s="46">
        <f t="shared" ca="1" si="50"/>
        <v>0</v>
      </c>
      <c r="AB114" s="49"/>
      <c r="AC114" s="50"/>
      <c r="AE114" s="45">
        <f ca="1">IF(Table1[[#This Row],[Occupation]]="Teaching", 1, 0)</f>
        <v>0</v>
      </c>
      <c r="AF114" s="46">
        <f ca="1">IF(Table1[[#This Row],[Occupation]]="General Work", 1, 0)</f>
        <v>0</v>
      </c>
      <c r="AG114" s="46">
        <f ca="1">IF(Table1[[#This Row],[Occupation]]="Construction", 1, 0)</f>
        <v>1</v>
      </c>
      <c r="AH114" s="46">
        <f ca="1">IF(Table1[[#This Row],[Occupation]]="IT", 1, 0)</f>
        <v>0</v>
      </c>
      <c r="AI114" s="46">
        <f ca="1">IF(Table1[[#This Row],[Occupation]]="Health", 1, 0)</f>
        <v>0</v>
      </c>
      <c r="AJ114" s="46">
        <f ca="1">IF(Table1[[#This Row],[Occupation]]="Agriculture", 1, 0)</f>
        <v>0</v>
      </c>
      <c r="AK114" s="49"/>
      <c r="AL114" s="46"/>
      <c r="AM114" s="46"/>
      <c r="AN114" s="46"/>
      <c r="AO114" s="46"/>
      <c r="AP114" s="50"/>
      <c r="AQ114" s="48"/>
      <c r="AR114" s="47">
        <f t="shared" ca="1" si="51"/>
        <v>26383.387085511182</v>
      </c>
      <c r="AS114" s="48"/>
      <c r="AT114" s="45">
        <f ca="1">IF(Table1[[#This Row],[Debts of the Person]]&gt;$AU$2,1,0)</f>
        <v>1</v>
      </c>
      <c r="AU114" s="46"/>
      <c r="AV114" s="50"/>
      <c r="AW114" s="2">
        <f ca="1">Table1[[#This Row],[Mortgage Left]]/Table1[[#This Row],[Valued House]]</f>
        <v>9.5411529952449281E-2</v>
      </c>
      <c r="AX114" s="46">
        <f t="shared" ca="1" si="52"/>
        <v>1</v>
      </c>
      <c r="AY114" s="46"/>
      <c r="AZ114" s="46"/>
      <c r="BA114" s="47">
        <f ca="1">IF(Table1[[#This Row],[Region]]="East",Table1[[#This Row],[Income]],0)</f>
        <v>0</v>
      </c>
      <c r="BB114" s="48">
        <f ca="1">IF(Table1[[#This Row],[Region]]="South",Table1[[#This Row],[Income]],0)</f>
        <v>0</v>
      </c>
      <c r="BC114" s="48">
        <f ca="1">IF(Table1[[#This Row],[Region]]="West",Table1[[#This Row],[Income]],0)</f>
        <v>46087</v>
      </c>
      <c r="BD114" s="64">
        <f ca="1">IF(Table1[[#This Row],[Region]]="North",Table1[[#This Row],[Income]],0)</f>
        <v>0</v>
      </c>
      <c r="BE114" s="47">
        <f ca="1">IF(Table1[[#This Row],[Occupation]]="Teaching",Table1[[#This Row],[Income]],0)</f>
        <v>0</v>
      </c>
      <c r="BF114" s="48">
        <f ca="1">IF(Table1[[#This Row],[Occupation]]="General Work",Table1[[#This Row],[Income]],0)</f>
        <v>0</v>
      </c>
      <c r="BG114" s="48">
        <f ca="1">IF(Table1[[#This Row],[Occupation]]="Construction",Table1[[#This Row],[Income]],0)</f>
        <v>46087</v>
      </c>
      <c r="BH114" s="48">
        <f ca="1">IF(Table1[[#This Row],[Occupation]]="IT",Table1[[#This Row],[Income]],0)</f>
        <v>0</v>
      </c>
      <c r="BI114" s="48">
        <f ca="1">IF(Table1[[#This Row],[Occupation]]="Health",Table1[[#This Row],[Income]],0)</f>
        <v>0</v>
      </c>
      <c r="BJ114" s="64">
        <f ca="1">IF(Table1[[#This Row],[Occupation]]="Agriculture",Table1[[#This Row],[Income]],0)</f>
        <v>0</v>
      </c>
      <c r="BK114" s="45">
        <f ca="1">IF(Table1[[#This Row],[Debts of the Person]]&gt;Table1[[#This Row],[Income]],1,0)</f>
        <v>1</v>
      </c>
      <c r="BL114" s="46"/>
      <c r="BM114" s="45">
        <f ca="1">IF(Table1[[#This Row],[Net worth of Person ('#)]]&gt;$BN$2,Table1[[#This Row],[Age]],0)</f>
        <v>44</v>
      </c>
      <c r="BN114" s="50"/>
      <c r="BO114" s="46"/>
      <c r="BP114" s="46"/>
      <c r="BQ114" s="46"/>
    </row>
    <row r="115" spans="1:69" x14ac:dyDescent="0.3">
      <c r="A115" s="12">
        <v>113</v>
      </c>
      <c r="B115" s="13">
        <f t="shared" ca="1" si="35"/>
        <v>2</v>
      </c>
      <c r="C115" s="13" t="str">
        <f t="shared" ca="1" si="36"/>
        <v>Female</v>
      </c>
      <c r="D115" s="13">
        <f t="shared" ca="1" si="37"/>
        <v>26</v>
      </c>
      <c r="E115" s="13">
        <f t="shared" ca="1" si="38"/>
        <v>6</v>
      </c>
      <c r="F115" s="13" t="str">
        <f t="shared" ca="1" si="39"/>
        <v>Agriculture</v>
      </c>
      <c r="G115" s="13">
        <f t="shared" ca="1" si="40"/>
        <v>6</v>
      </c>
      <c r="H115" s="13" t="str">
        <f t="shared" ca="1" si="41"/>
        <v>Others</v>
      </c>
      <c r="I115" s="13">
        <f t="shared" ca="1" si="42"/>
        <v>3</v>
      </c>
      <c r="J115" s="13">
        <f t="shared" ca="1" si="43"/>
        <v>1</v>
      </c>
      <c r="K115" s="14">
        <f t="shared" ca="1" si="44"/>
        <v>70134</v>
      </c>
      <c r="L115" s="13">
        <f t="shared" ca="1" si="45"/>
        <v>21</v>
      </c>
      <c r="M115" s="13" t="str">
        <f t="shared" ca="1" si="46"/>
        <v>Kwara</v>
      </c>
      <c r="N115" s="13" t="str">
        <f t="shared" ca="1" si="53"/>
        <v>North</v>
      </c>
      <c r="O115" s="14">
        <f t="shared" ca="1" si="54"/>
        <v>350670</v>
      </c>
      <c r="P115" s="14">
        <f t="shared" ca="1" si="47"/>
        <v>38992.450213862146</v>
      </c>
      <c r="Q115" s="14">
        <f t="shared" ca="1" si="55"/>
        <v>67203.391714452329</v>
      </c>
      <c r="R115" s="14">
        <f t="shared" ca="1" si="48"/>
        <v>32193</v>
      </c>
      <c r="S115" s="14">
        <f t="shared" ca="1" si="56"/>
        <v>67303.96964214879</v>
      </c>
      <c r="T115" s="14">
        <f t="shared" ca="1" si="57"/>
        <v>101823.07090212972</v>
      </c>
      <c r="U115" s="14">
        <f t="shared" ca="1" si="58"/>
        <v>519696.46261658205</v>
      </c>
      <c r="V115" s="14">
        <f t="shared" ca="1" si="59"/>
        <v>138489.41985601094</v>
      </c>
      <c r="W115" s="15">
        <f t="shared" ca="1" si="60"/>
        <v>381207.04276057112</v>
      </c>
      <c r="Z115" s="45">
        <f t="shared" ca="1" si="49"/>
        <v>0</v>
      </c>
      <c r="AA115" s="46">
        <f t="shared" ca="1" si="50"/>
        <v>1</v>
      </c>
      <c r="AB115" s="49"/>
      <c r="AC115" s="50"/>
      <c r="AE115" s="45">
        <f ca="1">IF(Table1[[#This Row],[Occupation]]="Teaching", 1, 0)</f>
        <v>0</v>
      </c>
      <c r="AF115" s="46">
        <f ca="1">IF(Table1[[#This Row],[Occupation]]="General Work", 1, 0)</f>
        <v>0</v>
      </c>
      <c r="AG115" s="46">
        <f ca="1">IF(Table1[[#This Row],[Occupation]]="Construction", 1, 0)</f>
        <v>0</v>
      </c>
      <c r="AH115" s="46">
        <f ca="1">IF(Table1[[#This Row],[Occupation]]="IT", 1, 0)</f>
        <v>0</v>
      </c>
      <c r="AI115" s="46">
        <f ca="1">IF(Table1[[#This Row],[Occupation]]="Health", 1, 0)</f>
        <v>0</v>
      </c>
      <c r="AJ115" s="46">
        <f ca="1">IF(Table1[[#This Row],[Occupation]]="Agriculture", 1, 0)</f>
        <v>1</v>
      </c>
      <c r="AK115" s="49"/>
      <c r="AL115" s="46"/>
      <c r="AM115" s="46"/>
      <c r="AN115" s="46"/>
      <c r="AO115" s="46"/>
      <c r="AP115" s="50"/>
      <c r="AQ115" s="48"/>
      <c r="AR115" s="47">
        <f t="shared" ca="1" si="51"/>
        <v>38992.450213862146</v>
      </c>
      <c r="AS115" s="48"/>
      <c r="AT115" s="45">
        <f ca="1">IF(Table1[[#This Row],[Debts of the Person]]&gt;$AU$2,1,0)</f>
        <v>1</v>
      </c>
      <c r="AU115" s="46"/>
      <c r="AV115" s="50"/>
      <c r="AW115" s="2">
        <f ca="1">Table1[[#This Row],[Mortgage Left]]/Table1[[#This Row],[Valued House]]</f>
        <v>0.11119414325109689</v>
      </c>
      <c r="AX115" s="46">
        <f t="shared" ca="1" si="52"/>
        <v>1</v>
      </c>
      <c r="AY115" s="46"/>
      <c r="AZ115" s="46"/>
      <c r="BA115" s="47">
        <f ca="1">IF(Table1[[#This Row],[Region]]="East",Table1[[#This Row],[Income]],0)</f>
        <v>0</v>
      </c>
      <c r="BB115" s="48">
        <f ca="1">IF(Table1[[#This Row],[Region]]="South",Table1[[#This Row],[Income]],0)</f>
        <v>0</v>
      </c>
      <c r="BC115" s="48">
        <f ca="1">IF(Table1[[#This Row],[Region]]="West",Table1[[#This Row],[Income]],0)</f>
        <v>0</v>
      </c>
      <c r="BD115" s="64">
        <f ca="1">IF(Table1[[#This Row],[Region]]="North",Table1[[#This Row],[Income]],0)</f>
        <v>70134</v>
      </c>
      <c r="BE115" s="47">
        <f ca="1">IF(Table1[[#This Row],[Occupation]]="Teaching",Table1[[#This Row],[Income]],0)</f>
        <v>0</v>
      </c>
      <c r="BF115" s="48">
        <f ca="1">IF(Table1[[#This Row],[Occupation]]="General Work",Table1[[#This Row],[Income]],0)</f>
        <v>0</v>
      </c>
      <c r="BG115" s="48">
        <f ca="1">IF(Table1[[#This Row],[Occupation]]="Construction",Table1[[#This Row],[Income]],0)</f>
        <v>0</v>
      </c>
      <c r="BH115" s="48">
        <f ca="1">IF(Table1[[#This Row],[Occupation]]="IT",Table1[[#This Row],[Income]],0)</f>
        <v>0</v>
      </c>
      <c r="BI115" s="48">
        <f ca="1">IF(Table1[[#This Row],[Occupation]]="Health",Table1[[#This Row],[Income]],0)</f>
        <v>0</v>
      </c>
      <c r="BJ115" s="64">
        <f ca="1">IF(Table1[[#This Row],[Occupation]]="Agriculture",Table1[[#This Row],[Income]],0)</f>
        <v>70134</v>
      </c>
      <c r="BK115" s="45">
        <f ca="1">IF(Table1[[#This Row],[Debts of the Person]]&gt;Table1[[#This Row],[Income]],1,0)</f>
        <v>1</v>
      </c>
      <c r="BL115" s="46"/>
      <c r="BM115" s="45">
        <f ca="1">IF(Table1[[#This Row],[Net worth of Person ('#)]]&gt;$BN$2,Table1[[#This Row],[Age]],0)</f>
        <v>26</v>
      </c>
      <c r="BN115" s="50"/>
      <c r="BO115" s="46"/>
      <c r="BP115" s="46"/>
      <c r="BQ115" s="46"/>
    </row>
    <row r="116" spans="1:69" x14ac:dyDescent="0.3">
      <c r="A116" s="12">
        <v>114</v>
      </c>
      <c r="B116" s="13">
        <f t="shared" ca="1" si="35"/>
        <v>1</v>
      </c>
      <c r="C116" s="13" t="str">
        <f t="shared" ca="1" si="36"/>
        <v>Male</v>
      </c>
      <c r="D116" s="13">
        <f t="shared" ca="1" si="37"/>
        <v>33</v>
      </c>
      <c r="E116" s="13">
        <f t="shared" ca="1" si="38"/>
        <v>6</v>
      </c>
      <c r="F116" s="13" t="str">
        <f t="shared" ca="1" si="39"/>
        <v>Agriculture</v>
      </c>
      <c r="G116" s="13">
        <f t="shared" ca="1" si="40"/>
        <v>4</v>
      </c>
      <c r="H116" s="13" t="str">
        <f t="shared" ca="1" si="41"/>
        <v>Tertiary</v>
      </c>
      <c r="I116" s="13">
        <f t="shared" ca="1" si="42"/>
        <v>2</v>
      </c>
      <c r="J116" s="13">
        <f t="shared" ca="1" si="43"/>
        <v>1</v>
      </c>
      <c r="K116" s="14">
        <f t="shared" ca="1" si="44"/>
        <v>63488</v>
      </c>
      <c r="L116" s="13">
        <f t="shared" ca="1" si="45"/>
        <v>10</v>
      </c>
      <c r="M116" s="13" t="str">
        <f t="shared" ca="1" si="46"/>
        <v>Ebonyi</v>
      </c>
      <c r="N116" s="13" t="str">
        <f t="shared" ca="1" si="53"/>
        <v>East</v>
      </c>
      <c r="O116" s="14">
        <f t="shared" ca="1" si="54"/>
        <v>317440</v>
      </c>
      <c r="P116" s="14">
        <f t="shared" ca="1" si="47"/>
        <v>235398.82317578795</v>
      </c>
      <c r="Q116" s="14">
        <f t="shared" ca="1" si="55"/>
        <v>48491.892063496256</v>
      </c>
      <c r="R116" s="14">
        <f t="shared" ca="1" si="48"/>
        <v>42044</v>
      </c>
      <c r="S116" s="14">
        <f t="shared" ca="1" si="56"/>
        <v>114801.92458795331</v>
      </c>
      <c r="T116" s="14">
        <f t="shared" ca="1" si="57"/>
        <v>39872.952076398797</v>
      </c>
      <c r="U116" s="14">
        <f t="shared" ca="1" si="58"/>
        <v>405804.84413989505</v>
      </c>
      <c r="V116" s="14">
        <f t="shared" ca="1" si="59"/>
        <v>392244.74776374124</v>
      </c>
      <c r="W116" s="15">
        <f t="shared" ca="1" si="60"/>
        <v>13560.096376153815</v>
      </c>
      <c r="Z116" s="45">
        <f t="shared" ca="1" si="49"/>
        <v>1</v>
      </c>
      <c r="AA116" s="46">
        <f t="shared" ca="1" si="50"/>
        <v>1</v>
      </c>
      <c r="AB116" s="49"/>
      <c r="AC116" s="50"/>
      <c r="AE116" s="45">
        <f ca="1">IF(Table1[[#This Row],[Occupation]]="Teaching", 1, 0)</f>
        <v>0</v>
      </c>
      <c r="AF116" s="46">
        <f ca="1">IF(Table1[[#This Row],[Occupation]]="General Work", 1, 0)</f>
        <v>0</v>
      </c>
      <c r="AG116" s="46">
        <f ca="1">IF(Table1[[#This Row],[Occupation]]="Construction", 1, 0)</f>
        <v>0</v>
      </c>
      <c r="AH116" s="46">
        <f ca="1">IF(Table1[[#This Row],[Occupation]]="IT", 1, 0)</f>
        <v>0</v>
      </c>
      <c r="AI116" s="46">
        <f ca="1">IF(Table1[[#This Row],[Occupation]]="Health", 1, 0)</f>
        <v>0</v>
      </c>
      <c r="AJ116" s="46">
        <f ca="1">IF(Table1[[#This Row],[Occupation]]="Agriculture", 1, 0)</f>
        <v>1</v>
      </c>
      <c r="AK116" s="49"/>
      <c r="AL116" s="46"/>
      <c r="AM116" s="46"/>
      <c r="AN116" s="46"/>
      <c r="AO116" s="46"/>
      <c r="AP116" s="50"/>
      <c r="AQ116" s="48"/>
      <c r="AR116" s="47">
        <f t="shared" ca="1" si="51"/>
        <v>235398.82317578795</v>
      </c>
      <c r="AS116" s="48"/>
      <c r="AT116" s="45">
        <f ca="1">IF(Table1[[#This Row],[Debts of the Person]]&gt;$AU$2,1,0)</f>
        <v>1</v>
      </c>
      <c r="AU116" s="46"/>
      <c r="AV116" s="50"/>
      <c r="AW116" s="2">
        <f ca="1">Table1[[#This Row],[Mortgage Left]]/Table1[[#This Row],[Valued House]]</f>
        <v>0.74155375244388844</v>
      </c>
      <c r="AX116" s="46">
        <f t="shared" ca="1" si="52"/>
        <v>0</v>
      </c>
      <c r="AY116" s="46"/>
      <c r="AZ116" s="46"/>
      <c r="BA116" s="47">
        <f ca="1">IF(Table1[[#This Row],[Region]]="East",Table1[[#This Row],[Income]],0)</f>
        <v>63488</v>
      </c>
      <c r="BB116" s="48">
        <f ca="1">IF(Table1[[#This Row],[Region]]="South",Table1[[#This Row],[Income]],0)</f>
        <v>0</v>
      </c>
      <c r="BC116" s="48">
        <f ca="1">IF(Table1[[#This Row],[Region]]="West",Table1[[#This Row],[Income]],0)</f>
        <v>0</v>
      </c>
      <c r="BD116" s="64">
        <f ca="1">IF(Table1[[#This Row],[Region]]="North",Table1[[#This Row],[Income]],0)</f>
        <v>0</v>
      </c>
      <c r="BE116" s="47">
        <f ca="1">IF(Table1[[#This Row],[Occupation]]="Teaching",Table1[[#This Row],[Income]],0)</f>
        <v>0</v>
      </c>
      <c r="BF116" s="48">
        <f ca="1">IF(Table1[[#This Row],[Occupation]]="General Work",Table1[[#This Row],[Income]],0)</f>
        <v>0</v>
      </c>
      <c r="BG116" s="48">
        <f ca="1">IF(Table1[[#This Row],[Occupation]]="Construction",Table1[[#This Row],[Income]],0)</f>
        <v>0</v>
      </c>
      <c r="BH116" s="48">
        <f ca="1">IF(Table1[[#This Row],[Occupation]]="IT",Table1[[#This Row],[Income]],0)</f>
        <v>0</v>
      </c>
      <c r="BI116" s="48">
        <f ca="1">IF(Table1[[#This Row],[Occupation]]="Health",Table1[[#This Row],[Income]],0)</f>
        <v>0</v>
      </c>
      <c r="BJ116" s="64">
        <f ca="1">IF(Table1[[#This Row],[Occupation]]="Agriculture",Table1[[#This Row],[Income]],0)</f>
        <v>63488</v>
      </c>
      <c r="BK116" s="45">
        <f ca="1">IF(Table1[[#This Row],[Debts of the Person]]&gt;Table1[[#This Row],[Income]],1,0)</f>
        <v>1</v>
      </c>
      <c r="BL116" s="46"/>
      <c r="BM116" s="45">
        <f ca="1">IF(Table1[[#This Row],[Net worth of Person ('#)]]&gt;$BN$2,Table1[[#This Row],[Age]],0)</f>
        <v>0</v>
      </c>
      <c r="BN116" s="50"/>
      <c r="BO116" s="46"/>
      <c r="BP116" s="46"/>
      <c r="BQ116" s="46"/>
    </row>
    <row r="117" spans="1:69" x14ac:dyDescent="0.3">
      <c r="A117" s="12">
        <v>115</v>
      </c>
      <c r="B117" s="13">
        <f t="shared" ca="1" si="35"/>
        <v>1</v>
      </c>
      <c r="C117" s="13" t="str">
        <f t="shared" ca="1" si="36"/>
        <v>Male</v>
      </c>
      <c r="D117" s="13">
        <f t="shared" ca="1" si="37"/>
        <v>42</v>
      </c>
      <c r="E117" s="13">
        <f t="shared" ca="1" si="38"/>
        <v>1</v>
      </c>
      <c r="F117" s="13" t="str">
        <f t="shared" ca="1" si="39"/>
        <v>Health</v>
      </c>
      <c r="G117" s="13">
        <f t="shared" ca="1" si="40"/>
        <v>4</v>
      </c>
      <c r="H117" s="13" t="str">
        <f t="shared" ca="1" si="41"/>
        <v>Tertiary</v>
      </c>
      <c r="I117" s="13">
        <f t="shared" ca="1" si="42"/>
        <v>1</v>
      </c>
      <c r="J117" s="13">
        <f t="shared" ca="1" si="43"/>
        <v>2</v>
      </c>
      <c r="K117" s="14">
        <f t="shared" ca="1" si="44"/>
        <v>95900</v>
      </c>
      <c r="L117" s="13">
        <f t="shared" ca="1" si="45"/>
        <v>3</v>
      </c>
      <c r="M117" s="13" t="str">
        <f t="shared" ca="1" si="46"/>
        <v>Adamawa</v>
      </c>
      <c r="N117" s="13" t="str">
        <f t="shared" ca="1" si="53"/>
        <v>North</v>
      </c>
      <c r="O117" s="14">
        <f t="shared" ca="1" si="54"/>
        <v>575400</v>
      </c>
      <c r="P117" s="14">
        <f t="shared" ca="1" si="47"/>
        <v>421657.92230982764</v>
      </c>
      <c r="Q117" s="14">
        <f t="shared" ca="1" si="55"/>
        <v>41986.784626605942</v>
      </c>
      <c r="R117" s="14">
        <f t="shared" ca="1" si="48"/>
        <v>40487</v>
      </c>
      <c r="S117" s="14">
        <f t="shared" ca="1" si="56"/>
        <v>132931.58103866148</v>
      </c>
      <c r="T117" s="14">
        <f t="shared" ca="1" si="57"/>
        <v>2080.5520894152737</v>
      </c>
      <c r="U117" s="14">
        <f t="shared" ca="1" si="58"/>
        <v>619467.33671602118</v>
      </c>
      <c r="V117" s="14">
        <f t="shared" ca="1" si="59"/>
        <v>595076.50334848906</v>
      </c>
      <c r="W117" s="15">
        <f t="shared" ca="1" si="60"/>
        <v>24390.833367532119</v>
      </c>
      <c r="Z117" s="45">
        <f t="shared" ca="1" si="49"/>
        <v>1</v>
      </c>
      <c r="AA117" s="46">
        <f t="shared" ca="1" si="50"/>
        <v>0</v>
      </c>
      <c r="AB117" s="49"/>
      <c r="AC117" s="50"/>
      <c r="AE117" s="45">
        <f ca="1">IF(Table1[[#This Row],[Occupation]]="Teaching", 1, 0)</f>
        <v>0</v>
      </c>
      <c r="AF117" s="46">
        <f ca="1">IF(Table1[[#This Row],[Occupation]]="General Work", 1, 0)</f>
        <v>0</v>
      </c>
      <c r="AG117" s="46">
        <f ca="1">IF(Table1[[#This Row],[Occupation]]="Construction", 1, 0)</f>
        <v>0</v>
      </c>
      <c r="AH117" s="46">
        <f ca="1">IF(Table1[[#This Row],[Occupation]]="IT", 1, 0)</f>
        <v>0</v>
      </c>
      <c r="AI117" s="46">
        <f ca="1">IF(Table1[[#This Row],[Occupation]]="Health", 1, 0)</f>
        <v>1</v>
      </c>
      <c r="AJ117" s="46">
        <f ca="1">IF(Table1[[#This Row],[Occupation]]="Agriculture", 1, 0)</f>
        <v>0</v>
      </c>
      <c r="AK117" s="49"/>
      <c r="AL117" s="46"/>
      <c r="AM117" s="46"/>
      <c r="AN117" s="46"/>
      <c r="AO117" s="46"/>
      <c r="AP117" s="50"/>
      <c r="AQ117" s="48"/>
      <c r="AR117" s="47">
        <f t="shared" ca="1" si="51"/>
        <v>210828.96115491382</v>
      </c>
      <c r="AS117" s="48"/>
      <c r="AT117" s="45">
        <f ca="1">IF(Table1[[#This Row],[Debts of the Person]]&gt;$AU$2,1,0)</f>
        <v>1</v>
      </c>
      <c r="AU117" s="46"/>
      <c r="AV117" s="50"/>
      <c r="AW117" s="2">
        <f ca="1">Table1[[#This Row],[Mortgage Left]]/Table1[[#This Row],[Valued House]]</f>
        <v>0.73280834603723954</v>
      </c>
      <c r="AX117" s="46">
        <f t="shared" ca="1" si="52"/>
        <v>0</v>
      </c>
      <c r="AY117" s="46"/>
      <c r="AZ117" s="46"/>
      <c r="BA117" s="47">
        <f ca="1">IF(Table1[[#This Row],[Region]]="East",Table1[[#This Row],[Income]],0)</f>
        <v>0</v>
      </c>
      <c r="BB117" s="48">
        <f ca="1">IF(Table1[[#This Row],[Region]]="South",Table1[[#This Row],[Income]],0)</f>
        <v>0</v>
      </c>
      <c r="BC117" s="48">
        <f ca="1">IF(Table1[[#This Row],[Region]]="West",Table1[[#This Row],[Income]],0)</f>
        <v>0</v>
      </c>
      <c r="BD117" s="64">
        <f ca="1">IF(Table1[[#This Row],[Region]]="North",Table1[[#This Row],[Income]],0)</f>
        <v>95900</v>
      </c>
      <c r="BE117" s="47">
        <f ca="1">IF(Table1[[#This Row],[Occupation]]="Teaching",Table1[[#This Row],[Income]],0)</f>
        <v>0</v>
      </c>
      <c r="BF117" s="48">
        <f ca="1">IF(Table1[[#This Row],[Occupation]]="General Work",Table1[[#This Row],[Income]],0)</f>
        <v>0</v>
      </c>
      <c r="BG117" s="48">
        <f ca="1">IF(Table1[[#This Row],[Occupation]]="Construction",Table1[[#This Row],[Income]],0)</f>
        <v>0</v>
      </c>
      <c r="BH117" s="48">
        <f ca="1">IF(Table1[[#This Row],[Occupation]]="IT",Table1[[#This Row],[Income]],0)</f>
        <v>0</v>
      </c>
      <c r="BI117" s="48">
        <f ca="1">IF(Table1[[#This Row],[Occupation]]="Health",Table1[[#This Row],[Income]],0)</f>
        <v>95900</v>
      </c>
      <c r="BJ117" s="64">
        <f ca="1">IF(Table1[[#This Row],[Occupation]]="Agriculture",Table1[[#This Row],[Income]],0)</f>
        <v>0</v>
      </c>
      <c r="BK117" s="45">
        <f ca="1">IF(Table1[[#This Row],[Debts of the Person]]&gt;Table1[[#This Row],[Income]],1,0)</f>
        <v>1</v>
      </c>
      <c r="BL117" s="46"/>
      <c r="BM117" s="45">
        <f ca="1">IF(Table1[[#This Row],[Net worth of Person ('#)]]&gt;$BN$2,Table1[[#This Row],[Age]],0)</f>
        <v>0</v>
      </c>
      <c r="BN117" s="50"/>
      <c r="BO117" s="46"/>
      <c r="BP117" s="46"/>
      <c r="BQ117" s="46"/>
    </row>
    <row r="118" spans="1:69" x14ac:dyDescent="0.3">
      <c r="A118" s="12">
        <v>116</v>
      </c>
      <c r="B118" s="13">
        <f t="shared" ca="1" si="35"/>
        <v>2</v>
      </c>
      <c r="C118" s="13" t="str">
        <f t="shared" ca="1" si="36"/>
        <v>Female</v>
      </c>
      <c r="D118" s="13">
        <f t="shared" ca="1" si="37"/>
        <v>43</v>
      </c>
      <c r="E118" s="13">
        <f t="shared" ca="1" si="38"/>
        <v>5</v>
      </c>
      <c r="F118" s="13" t="str">
        <f t="shared" ca="1" si="39"/>
        <v>General Work</v>
      </c>
      <c r="G118" s="13">
        <f t="shared" ca="1" si="40"/>
        <v>2</v>
      </c>
      <c r="H118" s="13" t="str">
        <f t="shared" ca="1" si="41"/>
        <v>Primary</v>
      </c>
      <c r="I118" s="13">
        <f t="shared" ca="1" si="42"/>
        <v>3</v>
      </c>
      <c r="J118" s="13">
        <f t="shared" ca="1" si="43"/>
        <v>1</v>
      </c>
      <c r="K118" s="14">
        <f t="shared" ca="1" si="44"/>
        <v>48460</v>
      </c>
      <c r="L118" s="13">
        <f t="shared" ca="1" si="45"/>
        <v>17</v>
      </c>
      <c r="M118" s="13" t="str">
        <f t="shared" ca="1" si="46"/>
        <v>Kano</v>
      </c>
      <c r="N118" s="13" t="str">
        <f t="shared" ca="1" si="53"/>
        <v>North</v>
      </c>
      <c r="O118" s="14">
        <f t="shared" ca="1" si="54"/>
        <v>193840</v>
      </c>
      <c r="P118" s="14">
        <f t="shared" ca="1" si="47"/>
        <v>57955.895325017285</v>
      </c>
      <c r="Q118" s="14">
        <f t="shared" ca="1" si="55"/>
        <v>30321.907493343242</v>
      </c>
      <c r="R118" s="14">
        <f t="shared" ca="1" si="48"/>
        <v>14099</v>
      </c>
      <c r="S118" s="14">
        <f t="shared" ca="1" si="56"/>
        <v>59479.749352082959</v>
      </c>
      <c r="T118" s="14">
        <f t="shared" ca="1" si="57"/>
        <v>7311.2506162324671</v>
      </c>
      <c r="U118" s="14">
        <f t="shared" ca="1" si="58"/>
        <v>231473.15810957568</v>
      </c>
      <c r="V118" s="14">
        <f t="shared" ca="1" si="59"/>
        <v>131534.64467710024</v>
      </c>
      <c r="W118" s="15">
        <f t="shared" ca="1" si="60"/>
        <v>99938.513432475447</v>
      </c>
      <c r="Z118" s="45">
        <f t="shared" ca="1" si="49"/>
        <v>0</v>
      </c>
      <c r="AA118" s="46">
        <f t="shared" ca="1" si="50"/>
        <v>0</v>
      </c>
      <c r="AB118" s="49"/>
      <c r="AC118" s="50"/>
      <c r="AE118" s="45">
        <f ca="1">IF(Table1[[#This Row],[Occupation]]="Teaching", 1, 0)</f>
        <v>0</v>
      </c>
      <c r="AF118" s="46">
        <f ca="1">IF(Table1[[#This Row],[Occupation]]="General Work", 1, 0)</f>
        <v>1</v>
      </c>
      <c r="AG118" s="46">
        <f ca="1">IF(Table1[[#This Row],[Occupation]]="Construction", 1, 0)</f>
        <v>0</v>
      </c>
      <c r="AH118" s="46">
        <f ca="1">IF(Table1[[#This Row],[Occupation]]="IT", 1, 0)</f>
        <v>0</v>
      </c>
      <c r="AI118" s="46">
        <f ca="1">IF(Table1[[#This Row],[Occupation]]="Health", 1, 0)</f>
        <v>0</v>
      </c>
      <c r="AJ118" s="46">
        <f ca="1">IF(Table1[[#This Row],[Occupation]]="Agriculture", 1, 0)</f>
        <v>0</v>
      </c>
      <c r="AK118" s="49"/>
      <c r="AL118" s="46"/>
      <c r="AM118" s="46"/>
      <c r="AN118" s="46"/>
      <c r="AO118" s="46"/>
      <c r="AP118" s="50"/>
      <c r="AQ118" s="48"/>
      <c r="AR118" s="47">
        <f t="shared" ca="1" si="51"/>
        <v>57955.895325017285</v>
      </c>
      <c r="AS118" s="48"/>
      <c r="AT118" s="45">
        <f ca="1">IF(Table1[[#This Row],[Debts of the Person]]&gt;$AU$2,1,0)</f>
        <v>1</v>
      </c>
      <c r="AU118" s="46"/>
      <c r="AV118" s="50"/>
      <c r="AW118" s="2">
        <f ca="1">Table1[[#This Row],[Mortgage Left]]/Table1[[#This Row],[Valued House]]</f>
        <v>0.29898831678197113</v>
      </c>
      <c r="AX118" s="46">
        <f t="shared" ca="1" si="52"/>
        <v>1</v>
      </c>
      <c r="AY118" s="46"/>
      <c r="AZ118" s="46"/>
      <c r="BA118" s="47">
        <f ca="1">IF(Table1[[#This Row],[Region]]="East",Table1[[#This Row],[Income]],0)</f>
        <v>0</v>
      </c>
      <c r="BB118" s="48">
        <f ca="1">IF(Table1[[#This Row],[Region]]="South",Table1[[#This Row],[Income]],0)</f>
        <v>0</v>
      </c>
      <c r="BC118" s="48">
        <f ca="1">IF(Table1[[#This Row],[Region]]="West",Table1[[#This Row],[Income]],0)</f>
        <v>0</v>
      </c>
      <c r="BD118" s="64">
        <f ca="1">IF(Table1[[#This Row],[Region]]="North",Table1[[#This Row],[Income]],0)</f>
        <v>48460</v>
      </c>
      <c r="BE118" s="47">
        <f ca="1">IF(Table1[[#This Row],[Occupation]]="Teaching",Table1[[#This Row],[Income]],0)</f>
        <v>0</v>
      </c>
      <c r="BF118" s="48">
        <f ca="1">IF(Table1[[#This Row],[Occupation]]="General Work",Table1[[#This Row],[Income]],0)</f>
        <v>48460</v>
      </c>
      <c r="BG118" s="48">
        <f ca="1">IF(Table1[[#This Row],[Occupation]]="Construction",Table1[[#This Row],[Income]],0)</f>
        <v>0</v>
      </c>
      <c r="BH118" s="48">
        <f ca="1">IF(Table1[[#This Row],[Occupation]]="IT",Table1[[#This Row],[Income]],0)</f>
        <v>0</v>
      </c>
      <c r="BI118" s="48">
        <f ca="1">IF(Table1[[#This Row],[Occupation]]="Health",Table1[[#This Row],[Income]],0)</f>
        <v>0</v>
      </c>
      <c r="BJ118" s="64">
        <f ca="1">IF(Table1[[#This Row],[Occupation]]="Agriculture",Table1[[#This Row],[Income]],0)</f>
        <v>0</v>
      </c>
      <c r="BK118" s="45">
        <f ca="1">IF(Table1[[#This Row],[Debts of the Person]]&gt;Table1[[#This Row],[Income]],1,0)</f>
        <v>1</v>
      </c>
      <c r="BL118" s="46"/>
      <c r="BM118" s="45">
        <f ca="1">IF(Table1[[#This Row],[Net worth of Person ('#)]]&gt;$BN$2,Table1[[#This Row],[Age]],0)</f>
        <v>0</v>
      </c>
      <c r="BN118" s="50"/>
      <c r="BO118" s="46"/>
      <c r="BP118" s="46"/>
      <c r="BQ118" s="46"/>
    </row>
    <row r="119" spans="1:69" x14ac:dyDescent="0.3">
      <c r="A119" s="12">
        <v>117</v>
      </c>
      <c r="B119" s="13">
        <f t="shared" ca="1" si="35"/>
        <v>2</v>
      </c>
      <c r="C119" s="13" t="str">
        <f t="shared" ca="1" si="36"/>
        <v>Female</v>
      </c>
      <c r="D119" s="13">
        <f t="shared" ca="1" si="37"/>
        <v>32</v>
      </c>
      <c r="E119" s="13">
        <f t="shared" ca="1" si="38"/>
        <v>6</v>
      </c>
      <c r="F119" s="13" t="str">
        <f t="shared" ca="1" si="39"/>
        <v>Agriculture</v>
      </c>
      <c r="G119" s="13">
        <f t="shared" ca="1" si="40"/>
        <v>1</v>
      </c>
      <c r="H119" s="13" t="str">
        <f t="shared" ca="1" si="41"/>
        <v>No Formal</v>
      </c>
      <c r="I119" s="13">
        <f t="shared" ca="1" si="42"/>
        <v>2</v>
      </c>
      <c r="J119" s="13">
        <f t="shared" ca="1" si="43"/>
        <v>3</v>
      </c>
      <c r="K119" s="14">
        <f t="shared" ca="1" si="44"/>
        <v>99336</v>
      </c>
      <c r="L119" s="13">
        <f t="shared" ca="1" si="45"/>
        <v>24</v>
      </c>
      <c r="M119" s="13" t="str">
        <f t="shared" ca="1" si="46"/>
        <v>Niger</v>
      </c>
      <c r="N119" s="13" t="str">
        <f t="shared" ca="1" si="53"/>
        <v>North</v>
      </c>
      <c r="O119" s="14">
        <f t="shared" ca="1" si="54"/>
        <v>596016</v>
      </c>
      <c r="P119" s="14">
        <f t="shared" ca="1" si="47"/>
        <v>308853.20858060854</v>
      </c>
      <c r="Q119" s="14">
        <f t="shared" ca="1" si="55"/>
        <v>201769.121582266</v>
      </c>
      <c r="R119" s="14">
        <f t="shared" ca="1" si="48"/>
        <v>165698</v>
      </c>
      <c r="S119" s="14">
        <f t="shared" ca="1" si="56"/>
        <v>198598.6854264093</v>
      </c>
      <c r="T119" s="14">
        <f t="shared" ca="1" si="57"/>
        <v>36724.77410270329</v>
      </c>
      <c r="U119" s="14">
        <f t="shared" ca="1" si="58"/>
        <v>834509.89568496926</v>
      </c>
      <c r="V119" s="14">
        <f t="shared" ca="1" si="59"/>
        <v>673149.89400701784</v>
      </c>
      <c r="W119" s="15">
        <f t="shared" ca="1" si="60"/>
        <v>161360.00167795143</v>
      </c>
      <c r="Z119" s="45">
        <f t="shared" ca="1" si="49"/>
        <v>0</v>
      </c>
      <c r="AA119" s="46">
        <f t="shared" ca="1" si="50"/>
        <v>1</v>
      </c>
      <c r="AB119" s="49"/>
      <c r="AC119" s="50"/>
      <c r="AE119" s="45">
        <f ca="1">IF(Table1[[#This Row],[Occupation]]="Teaching", 1, 0)</f>
        <v>0</v>
      </c>
      <c r="AF119" s="46">
        <f ca="1">IF(Table1[[#This Row],[Occupation]]="General Work", 1, 0)</f>
        <v>0</v>
      </c>
      <c r="AG119" s="46">
        <f ca="1">IF(Table1[[#This Row],[Occupation]]="Construction", 1, 0)</f>
        <v>0</v>
      </c>
      <c r="AH119" s="46">
        <f ca="1">IF(Table1[[#This Row],[Occupation]]="IT", 1, 0)</f>
        <v>0</v>
      </c>
      <c r="AI119" s="46">
        <f ca="1">IF(Table1[[#This Row],[Occupation]]="Health", 1, 0)</f>
        <v>0</v>
      </c>
      <c r="AJ119" s="46">
        <f ca="1">IF(Table1[[#This Row],[Occupation]]="Agriculture", 1, 0)</f>
        <v>1</v>
      </c>
      <c r="AK119" s="49"/>
      <c r="AL119" s="46"/>
      <c r="AM119" s="46"/>
      <c r="AN119" s="46"/>
      <c r="AO119" s="46"/>
      <c r="AP119" s="50"/>
      <c r="AQ119" s="48"/>
      <c r="AR119" s="47">
        <f t="shared" ca="1" si="51"/>
        <v>102951.06952686951</v>
      </c>
      <c r="AS119" s="48"/>
      <c r="AT119" s="45">
        <f ca="1">IF(Table1[[#This Row],[Debts of the Person]]&gt;$AU$2,1,0)</f>
        <v>1</v>
      </c>
      <c r="AU119" s="46"/>
      <c r="AV119" s="50"/>
      <c r="AW119" s="2">
        <f ca="1">Table1[[#This Row],[Mortgage Left]]/Table1[[#This Row],[Valued House]]</f>
        <v>0.51819617020450548</v>
      </c>
      <c r="AX119" s="46">
        <f t="shared" ca="1" si="52"/>
        <v>0</v>
      </c>
      <c r="AY119" s="46"/>
      <c r="AZ119" s="46"/>
      <c r="BA119" s="47">
        <f ca="1">IF(Table1[[#This Row],[Region]]="East",Table1[[#This Row],[Income]],0)</f>
        <v>0</v>
      </c>
      <c r="BB119" s="48">
        <f ca="1">IF(Table1[[#This Row],[Region]]="South",Table1[[#This Row],[Income]],0)</f>
        <v>0</v>
      </c>
      <c r="BC119" s="48">
        <f ca="1">IF(Table1[[#This Row],[Region]]="West",Table1[[#This Row],[Income]],0)</f>
        <v>0</v>
      </c>
      <c r="BD119" s="64">
        <f ca="1">IF(Table1[[#This Row],[Region]]="North",Table1[[#This Row],[Income]],0)</f>
        <v>99336</v>
      </c>
      <c r="BE119" s="47">
        <f ca="1">IF(Table1[[#This Row],[Occupation]]="Teaching",Table1[[#This Row],[Income]],0)</f>
        <v>0</v>
      </c>
      <c r="BF119" s="48">
        <f ca="1">IF(Table1[[#This Row],[Occupation]]="General Work",Table1[[#This Row],[Income]],0)</f>
        <v>0</v>
      </c>
      <c r="BG119" s="48">
        <f ca="1">IF(Table1[[#This Row],[Occupation]]="Construction",Table1[[#This Row],[Income]],0)</f>
        <v>0</v>
      </c>
      <c r="BH119" s="48">
        <f ca="1">IF(Table1[[#This Row],[Occupation]]="IT",Table1[[#This Row],[Income]],0)</f>
        <v>0</v>
      </c>
      <c r="BI119" s="48">
        <f ca="1">IF(Table1[[#This Row],[Occupation]]="Health",Table1[[#This Row],[Income]],0)</f>
        <v>0</v>
      </c>
      <c r="BJ119" s="64">
        <f ca="1">IF(Table1[[#This Row],[Occupation]]="Agriculture",Table1[[#This Row],[Income]],0)</f>
        <v>99336</v>
      </c>
      <c r="BK119" s="45">
        <f ca="1">IF(Table1[[#This Row],[Debts of the Person]]&gt;Table1[[#This Row],[Income]],1,0)</f>
        <v>1</v>
      </c>
      <c r="BL119" s="46"/>
      <c r="BM119" s="45">
        <f ca="1">IF(Table1[[#This Row],[Net worth of Person ('#)]]&gt;$BN$2,Table1[[#This Row],[Age]],0)</f>
        <v>32</v>
      </c>
      <c r="BN119" s="50"/>
      <c r="BO119" s="46"/>
      <c r="BP119" s="46"/>
      <c r="BQ119" s="46"/>
    </row>
    <row r="120" spans="1:69" x14ac:dyDescent="0.3">
      <c r="A120" s="12">
        <v>118</v>
      </c>
      <c r="B120" s="13">
        <f t="shared" ca="1" si="35"/>
        <v>1</v>
      </c>
      <c r="C120" s="13" t="str">
        <f t="shared" ca="1" si="36"/>
        <v>Male</v>
      </c>
      <c r="D120" s="13">
        <f t="shared" ca="1" si="37"/>
        <v>25</v>
      </c>
      <c r="E120" s="13">
        <f t="shared" ca="1" si="38"/>
        <v>4</v>
      </c>
      <c r="F120" s="13" t="str">
        <f t="shared" ca="1" si="39"/>
        <v>IT</v>
      </c>
      <c r="G120" s="13">
        <f t="shared" ca="1" si="40"/>
        <v>5</v>
      </c>
      <c r="H120" s="13" t="str">
        <f t="shared" ca="1" si="41"/>
        <v>Technical</v>
      </c>
      <c r="I120" s="13">
        <f t="shared" ca="1" si="42"/>
        <v>3</v>
      </c>
      <c r="J120" s="13">
        <f t="shared" ca="1" si="43"/>
        <v>2</v>
      </c>
      <c r="K120" s="14">
        <f t="shared" ca="1" si="44"/>
        <v>32200</v>
      </c>
      <c r="L120" s="13">
        <f t="shared" ca="1" si="45"/>
        <v>19</v>
      </c>
      <c r="M120" s="13" t="str">
        <f t="shared" ca="1" si="46"/>
        <v>Kebbi</v>
      </c>
      <c r="N120" s="13" t="str">
        <f t="shared" ca="1" si="53"/>
        <v>North</v>
      </c>
      <c r="O120" s="14">
        <f t="shared" ca="1" si="54"/>
        <v>96600</v>
      </c>
      <c r="P120" s="14">
        <f t="shared" ca="1" si="47"/>
        <v>41314.583385680067</v>
      </c>
      <c r="Q120" s="14">
        <f t="shared" ca="1" si="55"/>
        <v>63849.697125680061</v>
      </c>
      <c r="R120" s="14">
        <f t="shared" ca="1" si="48"/>
        <v>31199</v>
      </c>
      <c r="S120" s="14">
        <f t="shared" ca="1" si="56"/>
        <v>16362.769076806337</v>
      </c>
      <c r="T120" s="14">
        <f t="shared" ca="1" si="57"/>
        <v>7699.9621000973657</v>
      </c>
      <c r="U120" s="14">
        <f t="shared" ca="1" si="58"/>
        <v>168149.6592257774</v>
      </c>
      <c r="V120" s="14">
        <f t="shared" ca="1" si="59"/>
        <v>88876.352462486408</v>
      </c>
      <c r="W120" s="15">
        <f t="shared" ca="1" si="60"/>
        <v>79273.306763290995</v>
      </c>
      <c r="Z120" s="45">
        <f t="shared" ca="1" si="49"/>
        <v>1</v>
      </c>
      <c r="AA120" s="46">
        <f t="shared" ca="1" si="50"/>
        <v>1</v>
      </c>
      <c r="AB120" s="49"/>
      <c r="AC120" s="50"/>
      <c r="AE120" s="45">
        <f ca="1">IF(Table1[[#This Row],[Occupation]]="Teaching", 1, 0)</f>
        <v>0</v>
      </c>
      <c r="AF120" s="46">
        <f ca="1">IF(Table1[[#This Row],[Occupation]]="General Work", 1, 0)</f>
        <v>0</v>
      </c>
      <c r="AG120" s="46">
        <f ca="1">IF(Table1[[#This Row],[Occupation]]="Construction", 1, 0)</f>
        <v>0</v>
      </c>
      <c r="AH120" s="46">
        <f ca="1">IF(Table1[[#This Row],[Occupation]]="IT", 1, 0)</f>
        <v>1</v>
      </c>
      <c r="AI120" s="46">
        <f ca="1">IF(Table1[[#This Row],[Occupation]]="Health", 1, 0)</f>
        <v>0</v>
      </c>
      <c r="AJ120" s="46">
        <f ca="1">IF(Table1[[#This Row],[Occupation]]="Agriculture", 1, 0)</f>
        <v>0</v>
      </c>
      <c r="AK120" s="49"/>
      <c r="AL120" s="46"/>
      <c r="AM120" s="46"/>
      <c r="AN120" s="46"/>
      <c r="AO120" s="46"/>
      <c r="AP120" s="50"/>
      <c r="AQ120" s="48"/>
      <c r="AR120" s="47">
        <f t="shared" ca="1" si="51"/>
        <v>20657.291692840034</v>
      </c>
      <c r="AS120" s="48"/>
      <c r="AT120" s="45">
        <f ca="1">IF(Table1[[#This Row],[Debts of the Person]]&gt;$AU$2,1,0)</f>
        <v>1</v>
      </c>
      <c r="AU120" s="46"/>
      <c r="AV120" s="50"/>
      <c r="AW120" s="2">
        <f ca="1">Table1[[#This Row],[Mortgage Left]]/Table1[[#This Row],[Valued House]]</f>
        <v>0.42768719860952453</v>
      </c>
      <c r="AX120" s="46">
        <f t="shared" ca="1" si="52"/>
        <v>0</v>
      </c>
      <c r="AY120" s="46"/>
      <c r="AZ120" s="46"/>
      <c r="BA120" s="47">
        <f ca="1">IF(Table1[[#This Row],[Region]]="East",Table1[[#This Row],[Income]],0)</f>
        <v>0</v>
      </c>
      <c r="BB120" s="48">
        <f ca="1">IF(Table1[[#This Row],[Region]]="South",Table1[[#This Row],[Income]],0)</f>
        <v>0</v>
      </c>
      <c r="BC120" s="48">
        <f ca="1">IF(Table1[[#This Row],[Region]]="West",Table1[[#This Row],[Income]],0)</f>
        <v>0</v>
      </c>
      <c r="BD120" s="64">
        <f ca="1">IF(Table1[[#This Row],[Region]]="North",Table1[[#This Row],[Income]],0)</f>
        <v>32200</v>
      </c>
      <c r="BE120" s="47">
        <f ca="1">IF(Table1[[#This Row],[Occupation]]="Teaching",Table1[[#This Row],[Income]],0)</f>
        <v>0</v>
      </c>
      <c r="BF120" s="48">
        <f ca="1">IF(Table1[[#This Row],[Occupation]]="General Work",Table1[[#This Row],[Income]],0)</f>
        <v>0</v>
      </c>
      <c r="BG120" s="48">
        <f ca="1">IF(Table1[[#This Row],[Occupation]]="Construction",Table1[[#This Row],[Income]],0)</f>
        <v>0</v>
      </c>
      <c r="BH120" s="48">
        <f ca="1">IF(Table1[[#This Row],[Occupation]]="IT",Table1[[#This Row],[Income]],0)</f>
        <v>32200</v>
      </c>
      <c r="BI120" s="48">
        <f ca="1">IF(Table1[[#This Row],[Occupation]]="Health",Table1[[#This Row],[Income]],0)</f>
        <v>0</v>
      </c>
      <c r="BJ120" s="64">
        <f ca="1">IF(Table1[[#This Row],[Occupation]]="Agriculture",Table1[[#This Row],[Income]],0)</f>
        <v>0</v>
      </c>
      <c r="BK120" s="45">
        <f ca="1">IF(Table1[[#This Row],[Debts of the Person]]&gt;Table1[[#This Row],[Income]],1,0)</f>
        <v>1</v>
      </c>
      <c r="BL120" s="46"/>
      <c r="BM120" s="45">
        <f ca="1">IF(Table1[[#This Row],[Net worth of Person ('#)]]&gt;$BN$2,Table1[[#This Row],[Age]],0)</f>
        <v>0</v>
      </c>
      <c r="BN120" s="50"/>
      <c r="BO120" s="46"/>
      <c r="BP120" s="46"/>
      <c r="BQ120" s="46"/>
    </row>
    <row r="121" spans="1:69" x14ac:dyDescent="0.3">
      <c r="A121" s="12">
        <v>119</v>
      </c>
      <c r="B121" s="13">
        <f t="shared" ca="1" si="35"/>
        <v>1</v>
      </c>
      <c r="C121" s="13" t="str">
        <f t="shared" ca="1" si="36"/>
        <v>Male</v>
      </c>
      <c r="D121" s="13">
        <f t="shared" ca="1" si="37"/>
        <v>40</v>
      </c>
      <c r="E121" s="13">
        <f t="shared" ca="1" si="38"/>
        <v>4</v>
      </c>
      <c r="F121" s="13" t="str">
        <f t="shared" ca="1" si="39"/>
        <v>IT</v>
      </c>
      <c r="G121" s="13">
        <f t="shared" ca="1" si="40"/>
        <v>3</v>
      </c>
      <c r="H121" s="13" t="str">
        <f t="shared" ca="1" si="41"/>
        <v>Secondary</v>
      </c>
      <c r="I121" s="13">
        <f t="shared" ca="1" si="42"/>
        <v>2</v>
      </c>
      <c r="J121" s="13">
        <f t="shared" ca="1" si="43"/>
        <v>1</v>
      </c>
      <c r="K121" s="14">
        <f t="shared" ca="1" si="44"/>
        <v>95583</v>
      </c>
      <c r="L121" s="13">
        <f t="shared" ca="1" si="45"/>
        <v>20</v>
      </c>
      <c r="M121" s="13" t="str">
        <f t="shared" ca="1" si="46"/>
        <v>Kogi</v>
      </c>
      <c r="N121" s="13" t="str">
        <f t="shared" ca="1" si="53"/>
        <v>North</v>
      </c>
      <c r="O121" s="14">
        <f t="shared" ca="1" si="54"/>
        <v>382332</v>
      </c>
      <c r="P121" s="14">
        <f t="shared" ca="1" si="47"/>
        <v>193506.07382292146</v>
      </c>
      <c r="Q121" s="14">
        <f t="shared" ca="1" si="55"/>
        <v>17146.797243772475</v>
      </c>
      <c r="R121" s="14">
        <f t="shared" ca="1" si="48"/>
        <v>11939</v>
      </c>
      <c r="S121" s="14">
        <f t="shared" ca="1" si="56"/>
        <v>126251.55535126445</v>
      </c>
      <c r="T121" s="14">
        <f t="shared" ca="1" si="57"/>
        <v>94767.632548020265</v>
      </c>
      <c r="U121" s="14">
        <f t="shared" ca="1" si="58"/>
        <v>494246.42979179276</v>
      </c>
      <c r="V121" s="14">
        <f t="shared" ca="1" si="59"/>
        <v>331696.62917418592</v>
      </c>
      <c r="W121" s="15">
        <f t="shared" ca="1" si="60"/>
        <v>162549.80061760684</v>
      </c>
      <c r="Z121" s="45">
        <f t="shared" ca="1" si="49"/>
        <v>1</v>
      </c>
      <c r="AA121" s="46">
        <f t="shared" ca="1" si="50"/>
        <v>0</v>
      </c>
      <c r="AB121" s="49"/>
      <c r="AC121" s="50"/>
      <c r="AE121" s="45">
        <f ca="1">IF(Table1[[#This Row],[Occupation]]="Teaching", 1, 0)</f>
        <v>0</v>
      </c>
      <c r="AF121" s="46">
        <f ca="1">IF(Table1[[#This Row],[Occupation]]="General Work", 1, 0)</f>
        <v>0</v>
      </c>
      <c r="AG121" s="46">
        <f ca="1">IF(Table1[[#This Row],[Occupation]]="Construction", 1, 0)</f>
        <v>0</v>
      </c>
      <c r="AH121" s="46">
        <f ca="1">IF(Table1[[#This Row],[Occupation]]="IT", 1, 0)</f>
        <v>1</v>
      </c>
      <c r="AI121" s="46">
        <f ca="1">IF(Table1[[#This Row],[Occupation]]="Health", 1, 0)</f>
        <v>0</v>
      </c>
      <c r="AJ121" s="46">
        <f ca="1">IF(Table1[[#This Row],[Occupation]]="Agriculture", 1, 0)</f>
        <v>0</v>
      </c>
      <c r="AK121" s="49"/>
      <c r="AL121" s="46"/>
      <c r="AM121" s="46"/>
      <c r="AN121" s="46"/>
      <c r="AO121" s="46"/>
      <c r="AP121" s="50"/>
      <c r="AQ121" s="48"/>
      <c r="AR121" s="47">
        <f t="shared" ca="1" si="51"/>
        <v>193506.07382292146</v>
      </c>
      <c r="AS121" s="48"/>
      <c r="AT121" s="45">
        <f ca="1">IF(Table1[[#This Row],[Debts of the Person]]&gt;$AU$2,1,0)</f>
        <v>1</v>
      </c>
      <c r="AU121" s="46"/>
      <c r="AV121" s="50"/>
      <c r="AW121" s="2">
        <f ca="1">Table1[[#This Row],[Mortgage Left]]/Table1[[#This Row],[Valued House]]</f>
        <v>0.50612052829195953</v>
      </c>
      <c r="AX121" s="46">
        <f t="shared" ca="1" si="52"/>
        <v>0</v>
      </c>
      <c r="AY121" s="46"/>
      <c r="AZ121" s="46"/>
      <c r="BA121" s="47">
        <f ca="1">IF(Table1[[#This Row],[Region]]="East",Table1[[#This Row],[Income]],0)</f>
        <v>0</v>
      </c>
      <c r="BB121" s="48">
        <f ca="1">IF(Table1[[#This Row],[Region]]="South",Table1[[#This Row],[Income]],0)</f>
        <v>0</v>
      </c>
      <c r="BC121" s="48">
        <f ca="1">IF(Table1[[#This Row],[Region]]="West",Table1[[#This Row],[Income]],0)</f>
        <v>0</v>
      </c>
      <c r="BD121" s="64">
        <f ca="1">IF(Table1[[#This Row],[Region]]="North",Table1[[#This Row],[Income]],0)</f>
        <v>95583</v>
      </c>
      <c r="BE121" s="47">
        <f ca="1">IF(Table1[[#This Row],[Occupation]]="Teaching",Table1[[#This Row],[Income]],0)</f>
        <v>0</v>
      </c>
      <c r="BF121" s="48">
        <f ca="1">IF(Table1[[#This Row],[Occupation]]="General Work",Table1[[#This Row],[Income]],0)</f>
        <v>0</v>
      </c>
      <c r="BG121" s="48">
        <f ca="1">IF(Table1[[#This Row],[Occupation]]="Construction",Table1[[#This Row],[Income]],0)</f>
        <v>0</v>
      </c>
      <c r="BH121" s="48">
        <f ca="1">IF(Table1[[#This Row],[Occupation]]="IT",Table1[[#This Row],[Income]],0)</f>
        <v>95583</v>
      </c>
      <c r="BI121" s="48">
        <f ca="1">IF(Table1[[#This Row],[Occupation]]="Health",Table1[[#This Row],[Income]],0)</f>
        <v>0</v>
      </c>
      <c r="BJ121" s="64">
        <f ca="1">IF(Table1[[#This Row],[Occupation]]="Agriculture",Table1[[#This Row],[Income]],0)</f>
        <v>0</v>
      </c>
      <c r="BK121" s="45">
        <f ca="1">IF(Table1[[#This Row],[Debts of the Person]]&gt;Table1[[#This Row],[Income]],1,0)</f>
        <v>1</v>
      </c>
      <c r="BL121" s="46"/>
      <c r="BM121" s="45">
        <f ca="1">IF(Table1[[#This Row],[Net worth of Person ('#)]]&gt;$BN$2,Table1[[#This Row],[Age]],0)</f>
        <v>40</v>
      </c>
      <c r="BN121" s="50"/>
      <c r="BO121" s="46"/>
      <c r="BP121" s="46"/>
      <c r="BQ121" s="46"/>
    </row>
    <row r="122" spans="1:69" x14ac:dyDescent="0.3">
      <c r="A122" s="12">
        <v>120</v>
      </c>
      <c r="B122" s="13">
        <f t="shared" ca="1" si="35"/>
        <v>1</v>
      </c>
      <c r="C122" s="13" t="str">
        <f t="shared" ca="1" si="36"/>
        <v>Male</v>
      </c>
      <c r="D122" s="13">
        <f t="shared" ca="1" si="37"/>
        <v>25</v>
      </c>
      <c r="E122" s="13">
        <f t="shared" ca="1" si="38"/>
        <v>1</v>
      </c>
      <c r="F122" s="13" t="str">
        <f t="shared" ca="1" si="39"/>
        <v>Health</v>
      </c>
      <c r="G122" s="13">
        <f t="shared" ca="1" si="40"/>
        <v>2</v>
      </c>
      <c r="H122" s="13" t="str">
        <f t="shared" ca="1" si="41"/>
        <v>Primary</v>
      </c>
      <c r="I122" s="13">
        <f t="shared" ca="1" si="42"/>
        <v>3</v>
      </c>
      <c r="J122" s="13">
        <f t="shared" ca="1" si="43"/>
        <v>1</v>
      </c>
      <c r="K122" s="14">
        <f t="shared" ca="1" si="44"/>
        <v>91136</v>
      </c>
      <c r="L122" s="13">
        <f t="shared" ca="1" si="45"/>
        <v>30</v>
      </c>
      <c r="M122" s="13" t="str">
        <f t="shared" ca="1" si="46"/>
        <v>Rivers</v>
      </c>
      <c r="N122" s="13" t="str">
        <f t="shared" ca="1" si="53"/>
        <v>South</v>
      </c>
      <c r="O122" s="14">
        <f t="shared" ca="1" si="54"/>
        <v>273408</v>
      </c>
      <c r="P122" s="14">
        <f t="shared" ca="1" si="47"/>
        <v>256290.98390259306</v>
      </c>
      <c r="Q122" s="14">
        <f t="shared" ca="1" si="55"/>
        <v>7842.307141540321</v>
      </c>
      <c r="R122" s="14">
        <f t="shared" ca="1" si="48"/>
        <v>731</v>
      </c>
      <c r="S122" s="14">
        <f t="shared" ca="1" si="56"/>
        <v>83110.550551047942</v>
      </c>
      <c r="T122" s="14">
        <f t="shared" ca="1" si="57"/>
        <v>40945.013713268847</v>
      </c>
      <c r="U122" s="14">
        <f t="shared" ca="1" si="58"/>
        <v>322195.32085480919</v>
      </c>
      <c r="V122" s="14">
        <f t="shared" ca="1" si="59"/>
        <v>340132.53445364098</v>
      </c>
      <c r="W122" s="15">
        <f t="shared" ca="1" si="60"/>
        <v>-17937.21359883179</v>
      </c>
      <c r="Z122" s="45">
        <f t="shared" ca="1" si="49"/>
        <v>1</v>
      </c>
      <c r="AA122" s="46">
        <f t="shared" ca="1" si="50"/>
        <v>0</v>
      </c>
      <c r="AB122" s="49"/>
      <c r="AC122" s="50"/>
      <c r="AE122" s="45">
        <f ca="1">IF(Table1[[#This Row],[Occupation]]="Teaching", 1, 0)</f>
        <v>0</v>
      </c>
      <c r="AF122" s="46">
        <f ca="1">IF(Table1[[#This Row],[Occupation]]="General Work", 1, 0)</f>
        <v>0</v>
      </c>
      <c r="AG122" s="46">
        <f ca="1">IF(Table1[[#This Row],[Occupation]]="Construction", 1, 0)</f>
        <v>0</v>
      </c>
      <c r="AH122" s="46">
        <f ca="1">IF(Table1[[#This Row],[Occupation]]="IT", 1, 0)</f>
        <v>0</v>
      </c>
      <c r="AI122" s="46">
        <f ca="1">IF(Table1[[#This Row],[Occupation]]="Health", 1, 0)</f>
        <v>1</v>
      </c>
      <c r="AJ122" s="46">
        <f ca="1">IF(Table1[[#This Row],[Occupation]]="Agriculture", 1, 0)</f>
        <v>0</v>
      </c>
      <c r="AK122" s="49"/>
      <c r="AL122" s="46"/>
      <c r="AM122" s="46"/>
      <c r="AN122" s="46"/>
      <c r="AO122" s="46"/>
      <c r="AP122" s="50"/>
      <c r="AQ122" s="48"/>
      <c r="AR122" s="47">
        <f t="shared" ca="1" si="51"/>
        <v>256290.98390259306</v>
      </c>
      <c r="AS122" s="48"/>
      <c r="AT122" s="45">
        <f ca="1">IF(Table1[[#This Row],[Debts of the Person]]&gt;$AU$2,1,0)</f>
        <v>1</v>
      </c>
      <c r="AU122" s="46"/>
      <c r="AV122" s="50"/>
      <c r="AW122" s="2">
        <f ca="1">Table1[[#This Row],[Mortgage Left]]/Table1[[#This Row],[Valued House]]</f>
        <v>0.93739387253698891</v>
      </c>
      <c r="AX122" s="46">
        <f t="shared" ca="1" si="52"/>
        <v>0</v>
      </c>
      <c r="AY122" s="46"/>
      <c r="AZ122" s="46"/>
      <c r="BA122" s="47">
        <f ca="1">IF(Table1[[#This Row],[Region]]="East",Table1[[#This Row],[Income]],0)</f>
        <v>0</v>
      </c>
      <c r="BB122" s="48">
        <f ca="1">IF(Table1[[#This Row],[Region]]="South",Table1[[#This Row],[Income]],0)</f>
        <v>91136</v>
      </c>
      <c r="BC122" s="48">
        <f ca="1">IF(Table1[[#This Row],[Region]]="West",Table1[[#This Row],[Income]],0)</f>
        <v>0</v>
      </c>
      <c r="BD122" s="64">
        <f ca="1">IF(Table1[[#This Row],[Region]]="North",Table1[[#This Row],[Income]],0)</f>
        <v>0</v>
      </c>
      <c r="BE122" s="47">
        <f ca="1">IF(Table1[[#This Row],[Occupation]]="Teaching",Table1[[#This Row],[Income]],0)</f>
        <v>0</v>
      </c>
      <c r="BF122" s="48">
        <f ca="1">IF(Table1[[#This Row],[Occupation]]="General Work",Table1[[#This Row],[Income]],0)</f>
        <v>0</v>
      </c>
      <c r="BG122" s="48">
        <f ca="1">IF(Table1[[#This Row],[Occupation]]="Construction",Table1[[#This Row],[Income]],0)</f>
        <v>0</v>
      </c>
      <c r="BH122" s="48">
        <f ca="1">IF(Table1[[#This Row],[Occupation]]="IT",Table1[[#This Row],[Income]],0)</f>
        <v>0</v>
      </c>
      <c r="BI122" s="48">
        <f ca="1">IF(Table1[[#This Row],[Occupation]]="Health",Table1[[#This Row],[Income]],0)</f>
        <v>91136</v>
      </c>
      <c r="BJ122" s="64">
        <f ca="1">IF(Table1[[#This Row],[Occupation]]="Agriculture",Table1[[#This Row],[Income]],0)</f>
        <v>0</v>
      </c>
      <c r="BK122" s="45">
        <f ca="1">IF(Table1[[#This Row],[Debts of the Person]]&gt;Table1[[#This Row],[Income]],1,0)</f>
        <v>1</v>
      </c>
      <c r="BL122" s="46"/>
      <c r="BM122" s="45">
        <f ca="1">IF(Table1[[#This Row],[Net worth of Person ('#)]]&gt;$BN$2,Table1[[#This Row],[Age]],0)</f>
        <v>0</v>
      </c>
      <c r="BN122" s="50"/>
      <c r="BO122" s="46"/>
      <c r="BP122" s="46"/>
      <c r="BQ122" s="46"/>
    </row>
    <row r="123" spans="1:69" x14ac:dyDescent="0.3">
      <c r="A123" s="12">
        <v>121</v>
      </c>
      <c r="B123" s="13">
        <f t="shared" ca="1" si="35"/>
        <v>2</v>
      </c>
      <c r="C123" s="13" t="str">
        <f t="shared" ca="1" si="36"/>
        <v>Female</v>
      </c>
      <c r="D123" s="13">
        <f t="shared" ca="1" si="37"/>
        <v>41</v>
      </c>
      <c r="E123" s="13">
        <f t="shared" ca="1" si="38"/>
        <v>1</v>
      </c>
      <c r="F123" s="13" t="str">
        <f t="shared" ca="1" si="39"/>
        <v>Health</v>
      </c>
      <c r="G123" s="13">
        <f t="shared" ca="1" si="40"/>
        <v>5</v>
      </c>
      <c r="H123" s="13" t="str">
        <f t="shared" ca="1" si="41"/>
        <v>Technical</v>
      </c>
      <c r="I123" s="13">
        <f t="shared" ca="1" si="42"/>
        <v>3</v>
      </c>
      <c r="J123" s="13">
        <f t="shared" ca="1" si="43"/>
        <v>2</v>
      </c>
      <c r="K123" s="14">
        <f t="shared" ca="1" si="44"/>
        <v>79613</v>
      </c>
      <c r="L123" s="13">
        <f t="shared" ca="1" si="45"/>
        <v>32</v>
      </c>
      <c r="M123" s="13" t="str">
        <f t="shared" ca="1" si="46"/>
        <v>Taraba</v>
      </c>
      <c r="N123" s="13" t="str">
        <f t="shared" ca="1" si="53"/>
        <v>North</v>
      </c>
      <c r="O123" s="14">
        <f t="shared" ca="1" si="54"/>
        <v>477678</v>
      </c>
      <c r="P123" s="14">
        <f t="shared" ca="1" si="47"/>
        <v>394342.83819052536</v>
      </c>
      <c r="Q123" s="14">
        <f t="shared" ca="1" si="55"/>
        <v>83759.701497378177</v>
      </c>
      <c r="R123" s="14">
        <f t="shared" ca="1" si="48"/>
        <v>30101</v>
      </c>
      <c r="S123" s="14">
        <f t="shared" ca="1" si="56"/>
        <v>82783.760505479877</v>
      </c>
      <c r="T123" s="14">
        <f t="shared" ca="1" si="57"/>
        <v>106791.21467942007</v>
      </c>
      <c r="U123" s="14">
        <f t="shared" ca="1" si="58"/>
        <v>668228.91617679829</v>
      </c>
      <c r="V123" s="14">
        <f t="shared" ca="1" si="59"/>
        <v>507227.59869600524</v>
      </c>
      <c r="W123" s="15">
        <f t="shared" ca="1" si="60"/>
        <v>161001.31748079305</v>
      </c>
      <c r="Z123" s="45">
        <f t="shared" ca="1" si="49"/>
        <v>0</v>
      </c>
      <c r="AA123" s="46">
        <f t="shared" ca="1" si="50"/>
        <v>0</v>
      </c>
      <c r="AB123" s="49"/>
      <c r="AC123" s="50"/>
      <c r="AE123" s="45">
        <f ca="1">IF(Table1[[#This Row],[Occupation]]="Teaching", 1, 0)</f>
        <v>0</v>
      </c>
      <c r="AF123" s="46">
        <f ca="1">IF(Table1[[#This Row],[Occupation]]="General Work", 1, 0)</f>
        <v>0</v>
      </c>
      <c r="AG123" s="46">
        <f ca="1">IF(Table1[[#This Row],[Occupation]]="Construction", 1, 0)</f>
        <v>0</v>
      </c>
      <c r="AH123" s="46">
        <f ca="1">IF(Table1[[#This Row],[Occupation]]="IT", 1, 0)</f>
        <v>0</v>
      </c>
      <c r="AI123" s="46">
        <f ca="1">IF(Table1[[#This Row],[Occupation]]="Health", 1, 0)</f>
        <v>1</v>
      </c>
      <c r="AJ123" s="46">
        <f ca="1">IF(Table1[[#This Row],[Occupation]]="Agriculture", 1, 0)</f>
        <v>0</v>
      </c>
      <c r="AK123" s="49"/>
      <c r="AL123" s="46"/>
      <c r="AM123" s="46"/>
      <c r="AN123" s="46"/>
      <c r="AO123" s="46"/>
      <c r="AP123" s="50"/>
      <c r="AQ123" s="48"/>
      <c r="AR123" s="47">
        <f t="shared" ca="1" si="51"/>
        <v>197171.41909526268</v>
      </c>
      <c r="AS123" s="48"/>
      <c r="AT123" s="45">
        <f ca="1">IF(Table1[[#This Row],[Debts of the Person]]&gt;$AU$2,1,0)</f>
        <v>1</v>
      </c>
      <c r="AU123" s="46"/>
      <c r="AV123" s="50"/>
      <c r="AW123" s="2">
        <f ca="1">Table1[[#This Row],[Mortgage Left]]/Table1[[#This Row],[Valued House]]</f>
        <v>0.82554113480320501</v>
      </c>
      <c r="AX123" s="46">
        <f t="shared" ca="1" si="52"/>
        <v>0</v>
      </c>
      <c r="AY123" s="46"/>
      <c r="AZ123" s="46"/>
      <c r="BA123" s="47">
        <f ca="1">IF(Table1[[#This Row],[Region]]="East",Table1[[#This Row],[Income]],0)</f>
        <v>0</v>
      </c>
      <c r="BB123" s="48">
        <f ca="1">IF(Table1[[#This Row],[Region]]="South",Table1[[#This Row],[Income]],0)</f>
        <v>0</v>
      </c>
      <c r="BC123" s="48">
        <f ca="1">IF(Table1[[#This Row],[Region]]="West",Table1[[#This Row],[Income]],0)</f>
        <v>0</v>
      </c>
      <c r="BD123" s="64">
        <f ca="1">IF(Table1[[#This Row],[Region]]="North",Table1[[#This Row],[Income]],0)</f>
        <v>79613</v>
      </c>
      <c r="BE123" s="47">
        <f ca="1">IF(Table1[[#This Row],[Occupation]]="Teaching",Table1[[#This Row],[Income]],0)</f>
        <v>0</v>
      </c>
      <c r="BF123" s="48">
        <f ca="1">IF(Table1[[#This Row],[Occupation]]="General Work",Table1[[#This Row],[Income]],0)</f>
        <v>0</v>
      </c>
      <c r="BG123" s="48">
        <f ca="1">IF(Table1[[#This Row],[Occupation]]="Construction",Table1[[#This Row],[Income]],0)</f>
        <v>0</v>
      </c>
      <c r="BH123" s="48">
        <f ca="1">IF(Table1[[#This Row],[Occupation]]="IT",Table1[[#This Row],[Income]],0)</f>
        <v>0</v>
      </c>
      <c r="BI123" s="48">
        <f ca="1">IF(Table1[[#This Row],[Occupation]]="Health",Table1[[#This Row],[Income]],0)</f>
        <v>79613</v>
      </c>
      <c r="BJ123" s="64">
        <f ca="1">IF(Table1[[#This Row],[Occupation]]="Agriculture",Table1[[#This Row],[Income]],0)</f>
        <v>0</v>
      </c>
      <c r="BK123" s="45">
        <f ca="1">IF(Table1[[#This Row],[Debts of the Person]]&gt;Table1[[#This Row],[Income]],1,0)</f>
        <v>1</v>
      </c>
      <c r="BL123" s="46"/>
      <c r="BM123" s="45">
        <f ca="1">IF(Table1[[#This Row],[Net worth of Person ('#)]]&gt;$BN$2,Table1[[#This Row],[Age]],0)</f>
        <v>41</v>
      </c>
      <c r="BN123" s="50"/>
      <c r="BO123" s="46"/>
      <c r="BP123" s="46"/>
      <c r="BQ123" s="46"/>
    </row>
    <row r="124" spans="1:69" x14ac:dyDescent="0.3">
      <c r="A124" s="12">
        <v>122</v>
      </c>
      <c r="B124" s="13">
        <f t="shared" ca="1" si="35"/>
        <v>2</v>
      </c>
      <c r="C124" s="13" t="str">
        <f t="shared" ca="1" si="36"/>
        <v>Female</v>
      </c>
      <c r="D124" s="13">
        <f t="shared" ca="1" si="37"/>
        <v>30</v>
      </c>
      <c r="E124" s="13">
        <f t="shared" ca="1" si="38"/>
        <v>3</v>
      </c>
      <c r="F124" s="13" t="str">
        <f t="shared" ca="1" si="39"/>
        <v>Teaching</v>
      </c>
      <c r="G124" s="13">
        <f t="shared" ca="1" si="40"/>
        <v>5</v>
      </c>
      <c r="H124" s="13" t="str">
        <f t="shared" ca="1" si="41"/>
        <v>Technical</v>
      </c>
      <c r="I124" s="13">
        <f t="shared" ca="1" si="42"/>
        <v>3</v>
      </c>
      <c r="J124" s="13">
        <f t="shared" ca="1" si="43"/>
        <v>2</v>
      </c>
      <c r="K124" s="14">
        <f t="shared" ca="1" si="44"/>
        <v>88905</v>
      </c>
      <c r="L124" s="13">
        <f t="shared" ca="1" si="45"/>
        <v>31</v>
      </c>
      <c r="M124" s="13" t="str">
        <f t="shared" ca="1" si="46"/>
        <v>Sokoto</v>
      </c>
      <c r="N124" s="13" t="str">
        <f t="shared" ca="1" si="53"/>
        <v>North</v>
      </c>
      <c r="O124" s="14">
        <f t="shared" ca="1" si="54"/>
        <v>266715</v>
      </c>
      <c r="P124" s="14">
        <f t="shared" ca="1" si="47"/>
        <v>41128.735711909037</v>
      </c>
      <c r="Q124" s="14">
        <f t="shared" ca="1" si="55"/>
        <v>77195.60071063583</v>
      </c>
      <c r="R124" s="14">
        <f t="shared" ca="1" si="48"/>
        <v>36622</v>
      </c>
      <c r="S124" s="14">
        <f t="shared" ca="1" si="56"/>
        <v>4193.4741440337903</v>
      </c>
      <c r="T124" s="14">
        <f t="shared" ca="1" si="57"/>
        <v>32101.42297864196</v>
      </c>
      <c r="U124" s="14">
        <f t="shared" ca="1" si="58"/>
        <v>376012.02368927782</v>
      </c>
      <c r="V124" s="14">
        <f t="shared" ca="1" si="59"/>
        <v>81944.209855942841</v>
      </c>
      <c r="W124" s="15">
        <f t="shared" ca="1" si="60"/>
        <v>294067.81383333495</v>
      </c>
      <c r="Z124" s="45">
        <f t="shared" ca="1" si="49"/>
        <v>0</v>
      </c>
      <c r="AA124" s="46">
        <f t="shared" ca="1" si="50"/>
        <v>1</v>
      </c>
      <c r="AB124" s="49"/>
      <c r="AC124" s="50"/>
      <c r="AE124" s="45">
        <f ca="1">IF(Table1[[#This Row],[Occupation]]="Teaching", 1, 0)</f>
        <v>1</v>
      </c>
      <c r="AF124" s="46">
        <f ca="1">IF(Table1[[#This Row],[Occupation]]="General Work", 1, 0)</f>
        <v>0</v>
      </c>
      <c r="AG124" s="46">
        <f ca="1">IF(Table1[[#This Row],[Occupation]]="Construction", 1, 0)</f>
        <v>0</v>
      </c>
      <c r="AH124" s="46">
        <f ca="1">IF(Table1[[#This Row],[Occupation]]="IT", 1, 0)</f>
        <v>0</v>
      </c>
      <c r="AI124" s="46">
        <f ca="1">IF(Table1[[#This Row],[Occupation]]="Health", 1, 0)</f>
        <v>0</v>
      </c>
      <c r="AJ124" s="46">
        <f ca="1">IF(Table1[[#This Row],[Occupation]]="Agriculture", 1, 0)</f>
        <v>0</v>
      </c>
      <c r="AK124" s="49"/>
      <c r="AL124" s="46"/>
      <c r="AM124" s="46"/>
      <c r="AN124" s="46"/>
      <c r="AO124" s="46"/>
      <c r="AP124" s="50"/>
      <c r="AQ124" s="48"/>
      <c r="AR124" s="47">
        <f t="shared" ca="1" si="51"/>
        <v>20564.367855954519</v>
      </c>
      <c r="AS124" s="48"/>
      <c r="AT124" s="45">
        <f ca="1">IF(Table1[[#This Row],[Debts of the Person]]&gt;$AU$2,1,0)</f>
        <v>1</v>
      </c>
      <c r="AU124" s="46"/>
      <c r="AV124" s="50"/>
      <c r="AW124" s="2">
        <f ca="1">Table1[[#This Row],[Mortgage Left]]/Table1[[#This Row],[Valued House]]</f>
        <v>0.15420480929797364</v>
      </c>
      <c r="AX124" s="46">
        <f t="shared" ca="1" si="52"/>
        <v>1</v>
      </c>
      <c r="AY124" s="46"/>
      <c r="AZ124" s="46"/>
      <c r="BA124" s="47">
        <f ca="1">IF(Table1[[#This Row],[Region]]="East",Table1[[#This Row],[Income]],0)</f>
        <v>0</v>
      </c>
      <c r="BB124" s="48">
        <f ca="1">IF(Table1[[#This Row],[Region]]="South",Table1[[#This Row],[Income]],0)</f>
        <v>0</v>
      </c>
      <c r="BC124" s="48">
        <f ca="1">IF(Table1[[#This Row],[Region]]="West",Table1[[#This Row],[Income]],0)</f>
        <v>0</v>
      </c>
      <c r="BD124" s="64">
        <f ca="1">IF(Table1[[#This Row],[Region]]="North",Table1[[#This Row],[Income]],0)</f>
        <v>88905</v>
      </c>
      <c r="BE124" s="47">
        <f ca="1">IF(Table1[[#This Row],[Occupation]]="Teaching",Table1[[#This Row],[Income]],0)</f>
        <v>88905</v>
      </c>
      <c r="BF124" s="48">
        <f ca="1">IF(Table1[[#This Row],[Occupation]]="General Work",Table1[[#This Row],[Income]],0)</f>
        <v>0</v>
      </c>
      <c r="BG124" s="48">
        <f ca="1">IF(Table1[[#This Row],[Occupation]]="Construction",Table1[[#This Row],[Income]],0)</f>
        <v>0</v>
      </c>
      <c r="BH124" s="48">
        <f ca="1">IF(Table1[[#This Row],[Occupation]]="IT",Table1[[#This Row],[Income]],0)</f>
        <v>0</v>
      </c>
      <c r="BI124" s="48">
        <f ca="1">IF(Table1[[#This Row],[Occupation]]="Health",Table1[[#This Row],[Income]],0)</f>
        <v>0</v>
      </c>
      <c r="BJ124" s="64">
        <f ca="1">IF(Table1[[#This Row],[Occupation]]="Agriculture",Table1[[#This Row],[Income]],0)</f>
        <v>0</v>
      </c>
      <c r="BK124" s="45">
        <f ca="1">IF(Table1[[#This Row],[Debts of the Person]]&gt;Table1[[#This Row],[Income]],1,0)</f>
        <v>0</v>
      </c>
      <c r="BL124" s="46"/>
      <c r="BM124" s="45">
        <f ca="1">IF(Table1[[#This Row],[Net worth of Person ('#)]]&gt;$BN$2,Table1[[#This Row],[Age]],0)</f>
        <v>30</v>
      </c>
      <c r="BN124" s="50"/>
      <c r="BO124" s="46"/>
      <c r="BP124" s="46"/>
      <c r="BQ124" s="46"/>
    </row>
    <row r="125" spans="1:69" x14ac:dyDescent="0.3">
      <c r="A125" s="12">
        <v>123</v>
      </c>
      <c r="B125" s="13">
        <f t="shared" ca="1" si="35"/>
        <v>2</v>
      </c>
      <c r="C125" s="13" t="str">
        <f t="shared" ca="1" si="36"/>
        <v>Female</v>
      </c>
      <c r="D125" s="13">
        <f t="shared" ca="1" si="37"/>
        <v>38</v>
      </c>
      <c r="E125" s="13">
        <f t="shared" ca="1" si="38"/>
        <v>6</v>
      </c>
      <c r="F125" s="13" t="str">
        <f t="shared" ca="1" si="39"/>
        <v>Agriculture</v>
      </c>
      <c r="G125" s="13">
        <f t="shared" ca="1" si="40"/>
        <v>4</v>
      </c>
      <c r="H125" s="13" t="str">
        <f t="shared" ca="1" si="41"/>
        <v>Tertiary</v>
      </c>
      <c r="I125" s="13">
        <f t="shared" ca="1" si="42"/>
        <v>1</v>
      </c>
      <c r="J125" s="13">
        <f t="shared" ca="1" si="43"/>
        <v>0</v>
      </c>
      <c r="K125" s="14">
        <f t="shared" ca="1" si="44"/>
        <v>96958</v>
      </c>
      <c r="L125" s="13">
        <f t="shared" ca="1" si="45"/>
        <v>26</v>
      </c>
      <c r="M125" s="13" t="str">
        <f t="shared" ca="1" si="46"/>
        <v>Ondo</v>
      </c>
      <c r="N125" s="13" t="str">
        <f t="shared" ca="1" si="53"/>
        <v>West</v>
      </c>
      <c r="O125" s="14">
        <f t="shared" ca="1" si="54"/>
        <v>290874</v>
      </c>
      <c r="P125" s="14">
        <f t="shared" ca="1" si="47"/>
        <v>57691.291738165914</v>
      </c>
      <c r="Q125" s="14">
        <f t="shared" ca="1" si="55"/>
        <v>0</v>
      </c>
      <c r="R125" s="14">
        <f t="shared" ca="1" si="48"/>
        <v>0</v>
      </c>
      <c r="S125" s="14">
        <f t="shared" ca="1" si="56"/>
        <v>29956.657037113771</v>
      </c>
      <c r="T125" s="14">
        <f t="shared" ca="1" si="57"/>
        <v>22726.522239061214</v>
      </c>
      <c r="U125" s="14">
        <f t="shared" ca="1" si="58"/>
        <v>313600.52223906119</v>
      </c>
      <c r="V125" s="14">
        <f t="shared" ca="1" si="59"/>
        <v>87647.948775279685</v>
      </c>
      <c r="W125" s="15">
        <f t="shared" ca="1" si="60"/>
        <v>225952.5734637815</v>
      </c>
      <c r="Z125" s="45">
        <f t="shared" ca="1" si="49"/>
        <v>0</v>
      </c>
      <c r="AA125" s="46">
        <f t="shared" ca="1" si="50"/>
        <v>1</v>
      </c>
      <c r="AB125" s="49"/>
      <c r="AC125" s="50"/>
      <c r="AE125" s="45">
        <f ca="1">IF(Table1[[#This Row],[Occupation]]="Teaching", 1, 0)</f>
        <v>0</v>
      </c>
      <c r="AF125" s="46">
        <f ca="1">IF(Table1[[#This Row],[Occupation]]="General Work", 1, 0)</f>
        <v>0</v>
      </c>
      <c r="AG125" s="46">
        <f ca="1">IF(Table1[[#This Row],[Occupation]]="Construction", 1, 0)</f>
        <v>0</v>
      </c>
      <c r="AH125" s="46">
        <f ca="1">IF(Table1[[#This Row],[Occupation]]="IT", 1, 0)</f>
        <v>0</v>
      </c>
      <c r="AI125" s="46">
        <f ca="1">IF(Table1[[#This Row],[Occupation]]="Health", 1, 0)</f>
        <v>0</v>
      </c>
      <c r="AJ125" s="46">
        <f ca="1">IF(Table1[[#This Row],[Occupation]]="Agriculture", 1, 0)</f>
        <v>1</v>
      </c>
      <c r="AK125" s="49"/>
      <c r="AL125" s="46"/>
      <c r="AM125" s="46"/>
      <c r="AN125" s="46"/>
      <c r="AO125" s="46"/>
      <c r="AP125" s="50"/>
      <c r="AQ125" s="48"/>
      <c r="AR125" s="47">
        <f t="shared" ca="1" si="51"/>
        <v>0</v>
      </c>
      <c r="AS125" s="48"/>
      <c r="AT125" s="45">
        <f ca="1">IF(Table1[[#This Row],[Debts of the Person]]&gt;$AU$2,1,0)</f>
        <v>1</v>
      </c>
      <c r="AU125" s="46"/>
      <c r="AV125" s="50"/>
      <c r="AW125" s="2">
        <f ca="1">Table1[[#This Row],[Mortgage Left]]/Table1[[#This Row],[Valued House]]</f>
        <v>0.19833773983981351</v>
      </c>
      <c r="AX125" s="46">
        <f t="shared" ca="1" si="52"/>
        <v>1</v>
      </c>
      <c r="AY125" s="46"/>
      <c r="AZ125" s="46"/>
      <c r="BA125" s="47">
        <f ca="1">IF(Table1[[#This Row],[Region]]="East",Table1[[#This Row],[Income]],0)</f>
        <v>0</v>
      </c>
      <c r="BB125" s="48">
        <f ca="1">IF(Table1[[#This Row],[Region]]="South",Table1[[#This Row],[Income]],0)</f>
        <v>0</v>
      </c>
      <c r="BC125" s="48">
        <f ca="1">IF(Table1[[#This Row],[Region]]="West",Table1[[#This Row],[Income]],0)</f>
        <v>96958</v>
      </c>
      <c r="BD125" s="64">
        <f ca="1">IF(Table1[[#This Row],[Region]]="North",Table1[[#This Row],[Income]],0)</f>
        <v>0</v>
      </c>
      <c r="BE125" s="47">
        <f ca="1">IF(Table1[[#This Row],[Occupation]]="Teaching",Table1[[#This Row],[Income]],0)</f>
        <v>0</v>
      </c>
      <c r="BF125" s="48">
        <f ca="1">IF(Table1[[#This Row],[Occupation]]="General Work",Table1[[#This Row],[Income]],0)</f>
        <v>0</v>
      </c>
      <c r="BG125" s="48">
        <f ca="1">IF(Table1[[#This Row],[Occupation]]="Construction",Table1[[#This Row],[Income]],0)</f>
        <v>0</v>
      </c>
      <c r="BH125" s="48">
        <f ca="1">IF(Table1[[#This Row],[Occupation]]="IT",Table1[[#This Row],[Income]],0)</f>
        <v>0</v>
      </c>
      <c r="BI125" s="48">
        <f ca="1">IF(Table1[[#This Row],[Occupation]]="Health",Table1[[#This Row],[Income]],0)</f>
        <v>0</v>
      </c>
      <c r="BJ125" s="64">
        <f ca="1">IF(Table1[[#This Row],[Occupation]]="Agriculture",Table1[[#This Row],[Income]],0)</f>
        <v>96958</v>
      </c>
      <c r="BK125" s="45">
        <f ca="1">IF(Table1[[#This Row],[Debts of the Person]]&gt;Table1[[#This Row],[Income]],1,0)</f>
        <v>0</v>
      </c>
      <c r="BL125" s="46"/>
      <c r="BM125" s="45">
        <f ca="1">IF(Table1[[#This Row],[Net worth of Person ('#)]]&gt;$BN$2,Table1[[#This Row],[Age]],0)</f>
        <v>38</v>
      </c>
      <c r="BN125" s="50"/>
      <c r="BO125" s="46"/>
      <c r="BP125" s="46"/>
      <c r="BQ125" s="46"/>
    </row>
    <row r="126" spans="1:69" x14ac:dyDescent="0.3">
      <c r="A126" s="12">
        <v>124</v>
      </c>
      <c r="B126" s="13">
        <f t="shared" ca="1" si="35"/>
        <v>1</v>
      </c>
      <c r="C126" s="13" t="str">
        <f t="shared" ca="1" si="36"/>
        <v>Male</v>
      </c>
      <c r="D126" s="13">
        <f t="shared" ca="1" si="37"/>
        <v>33</v>
      </c>
      <c r="E126" s="13">
        <f t="shared" ca="1" si="38"/>
        <v>2</v>
      </c>
      <c r="F126" s="13" t="str">
        <f t="shared" ca="1" si="39"/>
        <v>Construction</v>
      </c>
      <c r="G126" s="13">
        <f t="shared" ca="1" si="40"/>
        <v>2</v>
      </c>
      <c r="H126" s="13" t="str">
        <f t="shared" ca="1" si="41"/>
        <v>Primary</v>
      </c>
      <c r="I126" s="13">
        <f t="shared" ca="1" si="42"/>
        <v>1</v>
      </c>
      <c r="J126" s="13">
        <f t="shared" ca="1" si="43"/>
        <v>1</v>
      </c>
      <c r="K126" s="14">
        <f t="shared" ca="1" si="44"/>
        <v>86013</v>
      </c>
      <c r="L126" s="13">
        <f t="shared" ca="1" si="45"/>
        <v>4</v>
      </c>
      <c r="M126" s="13" t="str">
        <f t="shared" ca="1" si="46"/>
        <v>Akwa Ibom</v>
      </c>
      <c r="N126" s="13" t="str">
        <f t="shared" ca="1" si="53"/>
        <v>South</v>
      </c>
      <c r="O126" s="14">
        <f t="shared" ca="1" si="54"/>
        <v>516078</v>
      </c>
      <c r="P126" s="14">
        <f t="shared" ca="1" si="47"/>
        <v>45249.086017175381</v>
      </c>
      <c r="Q126" s="14">
        <f t="shared" ca="1" si="55"/>
        <v>52534.891469893642</v>
      </c>
      <c r="R126" s="14">
        <f t="shared" ca="1" si="48"/>
        <v>16124</v>
      </c>
      <c r="S126" s="14">
        <f t="shared" ca="1" si="56"/>
        <v>21705.688586356631</v>
      </c>
      <c r="T126" s="14">
        <f t="shared" ca="1" si="57"/>
        <v>94196.621969898391</v>
      </c>
      <c r="U126" s="14">
        <f t="shared" ca="1" si="58"/>
        <v>662809.51343979198</v>
      </c>
      <c r="V126" s="14">
        <f t="shared" ca="1" si="59"/>
        <v>83078.774603532016</v>
      </c>
      <c r="W126" s="15">
        <f t="shared" ca="1" si="60"/>
        <v>579730.73883625993</v>
      </c>
      <c r="Z126" s="45">
        <f t="shared" ca="1" si="49"/>
        <v>1</v>
      </c>
      <c r="AA126" s="46">
        <f t="shared" ca="1" si="50"/>
        <v>1</v>
      </c>
      <c r="AB126" s="49"/>
      <c r="AC126" s="50"/>
      <c r="AE126" s="45">
        <f ca="1">IF(Table1[[#This Row],[Occupation]]="Teaching", 1, 0)</f>
        <v>0</v>
      </c>
      <c r="AF126" s="46">
        <f ca="1">IF(Table1[[#This Row],[Occupation]]="General Work", 1, 0)</f>
        <v>0</v>
      </c>
      <c r="AG126" s="46">
        <f ca="1">IF(Table1[[#This Row],[Occupation]]="Construction", 1, 0)</f>
        <v>1</v>
      </c>
      <c r="AH126" s="46">
        <f ca="1">IF(Table1[[#This Row],[Occupation]]="IT", 1, 0)</f>
        <v>0</v>
      </c>
      <c r="AI126" s="46">
        <f ca="1">IF(Table1[[#This Row],[Occupation]]="Health", 1, 0)</f>
        <v>0</v>
      </c>
      <c r="AJ126" s="46">
        <f ca="1">IF(Table1[[#This Row],[Occupation]]="Agriculture", 1, 0)</f>
        <v>0</v>
      </c>
      <c r="AK126" s="49"/>
      <c r="AL126" s="46"/>
      <c r="AM126" s="46"/>
      <c r="AN126" s="46"/>
      <c r="AO126" s="46"/>
      <c r="AP126" s="50"/>
      <c r="AQ126" s="48"/>
      <c r="AR126" s="47">
        <f t="shared" ca="1" si="51"/>
        <v>45249.086017175381</v>
      </c>
      <c r="AS126" s="48"/>
      <c r="AT126" s="45">
        <f ca="1">IF(Table1[[#This Row],[Debts of the Person]]&gt;$AU$2,1,0)</f>
        <v>1</v>
      </c>
      <c r="AU126" s="46"/>
      <c r="AV126" s="50"/>
      <c r="AW126" s="2">
        <f ca="1">Table1[[#This Row],[Mortgage Left]]/Table1[[#This Row],[Valued House]]</f>
        <v>8.7678773396996923E-2</v>
      </c>
      <c r="AX126" s="46">
        <f t="shared" ca="1" si="52"/>
        <v>1</v>
      </c>
      <c r="AY126" s="46"/>
      <c r="AZ126" s="46"/>
      <c r="BA126" s="47">
        <f ca="1">IF(Table1[[#This Row],[Region]]="East",Table1[[#This Row],[Income]],0)</f>
        <v>0</v>
      </c>
      <c r="BB126" s="48">
        <f ca="1">IF(Table1[[#This Row],[Region]]="South",Table1[[#This Row],[Income]],0)</f>
        <v>86013</v>
      </c>
      <c r="BC126" s="48">
        <f ca="1">IF(Table1[[#This Row],[Region]]="West",Table1[[#This Row],[Income]],0)</f>
        <v>0</v>
      </c>
      <c r="BD126" s="64">
        <f ca="1">IF(Table1[[#This Row],[Region]]="North",Table1[[#This Row],[Income]],0)</f>
        <v>0</v>
      </c>
      <c r="BE126" s="47">
        <f ca="1">IF(Table1[[#This Row],[Occupation]]="Teaching",Table1[[#This Row],[Income]],0)</f>
        <v>0</v>
      </c>
      <c r="BF126" s="48">
        <f ca="1">IF(Table1[[#This Row],[Occupation]]="General Work",Table1[[#This Row],[Income]],0)</f>
        <v>0</v>
      </c>
      <c r="BG126" s="48">
        <f ca="1">IF(Table1[[#This Row],[Occupation]]="Construction",Table1[[#This Row],[Income]],0)</f>
        <v>86013</v>
      </c>
      <c r="BH126" s="48">
        <f ca="1">IF(Table1[[#This Row],[Occupation]]="IT",Table1[[#This Row],[Income]],0)</f>
        <v>0</v>
      </c>
      <c r="BI126" s="48">
        <f ca="1">IF(Table1[[#This Row],[Occupation]]="Health",Table1[[#This Row],[Income]],0)</f>
        <v>0</v>
      </c>
      <c r="BJ126" s="64">
        <f ca="1">IF(Table1[[#This Row],[Occupation]]="Agriculture",Table1[[#This Row],[Income]],0)</f>
        <v>0</v>
      </c>
      <c r="BK126" s="45">
        <f ca="1">IF(Table1[[#This Row],[Debts of the Person]]&gt;Table1[[#This Row],[Income]],1,0)</f>
        <v>0</v>
      </c>
      <c r="BL126" s="46"/>
      <c r="BM126" s="45">
        <f ca="1">IF(Table1[[#This Row],[Net worth of Person ('#)]]&gt;$BN$2,Table1[[#This Row],[Age]],0)</f>
        <v>33</v>
      </c>
      <c r="BN126" s="50"/>
      <c r="BO126" s="46"/>
      <c r="BP126" s="46"/>
      <c r="BQ126" s="46"/>
    </row>
    <row r="127" spans="1:69" x14ac:dyDescent="0.3">
      <c r="A127" s="12">
        <v>125</v>
      </c>
      <c r="B127" s="13">
        <f t="shared" ca="1" si="35"/>
        <v>1</v>
      </c>
      <c r="C127" s="13" t="str">
        <f t="shared" ca="1" si="36"/>
        <v>Male</v>
      </c>
      <c r="D127" s="13">
        <f t="shared" ca="1" si="37"/>
        <v>25</v>
      </c>
      <c r="E127" s="13">
        <f t="shared" ca="1" si="38"/>
        <v>3</v>
      </c>
      <c r="F127" s="13" t="str">
        <f t="shared" ca="1" si="39"/>
        <v>Teaching</v>
      </c>
      <c r="G127" s="13">
        <f t="shared" ca="1" si="40"/>
        <v>4</v>
      </c>
      <c r="H127" s="13" t="str">
        <f t="shared" ca="1" si="41"/>
        <v>Tertiary</v>
      </c>
      <c r="I127" s="13">
        <f t="shared" ca="1" si="42"/>
        <v>3</v>
      </c>
      <c r="J127" s="13">
        <f t="shared" ca="1" si="43"/>
        <v>2</v>
      </c>
      <c r="K127" s="14">
        <f t="shared" ca="1" si="44"/>
        <v>59127</v>
      </c>
      <c r="L127" s="13">
        <f t="shared" ca="1" si="45"/>
        <v>19</v>
      </c>
      <c r="M127" s="13" t="str">
        <f t="shared" ca="1" si="46"/>
        <v>Kebbi</v>
      </c>
      <c r="N127" s="13" t="str">
        <f t="shared" ca="1" si="53"/>
        <v>North</v>
      </c>
      <c r="O127" s="14">
        <f t="shared" ca="1" si="54"/>
        <v>236508</v>
      </c>
      <c r="P127" s="14">
        <f t="shared" ca="1" si="47"/>
        <v>149247.81111887516</v>
      </c>
      <c r="Q127" s="14">
        <f t="shared" ca="1" si="55"/>
        <v>79703.970759089265</v>
      </c>
      <c r="R127" s="14">
        <f t="shared" ca="1" si="48"/>
        <v>16430</v>
      </c>
      <c r="S127" s="14">
        <f t="shared" ca="1" si="56"/>
        <v>16078.151041797828</v>
      </c>
      <c r="T127" s="14">
        <f t="shared" ca="1" si="57"/>
        <v>46697.899448793491</v>
      </c>
      <c r="U127" s="14">
        <f t="shared" ca="1" si="58"/>
        <v>362909.87020788278</v>
      </c>
      <c r="V127" s="14">
        <f t="shared" ca="1" si="59"/>
        <v>181755.96216067299</v>
      </c>
      <c r="W127" s="15">
        <f t="shared" ca="1" si="60"/>
        <v>181153.90804720978</v>
      </c>
      <c r="Z127" s="45">
        <f t="shared" ca="1" si="49"/>
        <v>1</v>
      </c>
      <c r="AA127" s="46">
        <f t="shared" ca="1" si="50"/>
        <v>0</v>
      </c>
      <c r="AB127" s="49"/>
      <c r="AC127" s="50"/>
      <c r="AE127" s="45">
        <f ca="1">IF(Table1[[#This Row],[Occupation]]="Teaching", 1, 0)</f>
        <v>1</v>
      </c>
      <c r="AF127" s="46">
        <f ca="1">IF(Table1[[#This Row],[Occupation]]="General Work", 1, 0)</f>
        <v>0</v>
      </c>
      <c r="AG127" s="46">
        <f ca="1">IF(Table1[[#This Row],[Occupation]]="Construction", 1, 0)</f>
        <v>0</v>
      </c>
      <c r="AH127" s="46">
        <f ca="1">IF(Table1[[#This Row],[Occupation]]="IT", 1, 0)</f>
        <v>0</v>
      </c>
      <c r="AI127" s="46">
        <f ca="1">IF(Table1[[#This Row],[Occupation]]="Health", 1, 0)</f>
        <v>0</v>
      </c>
      <c r="AJ127" s="46">
        <f ca="1">IF(Table1[[#This Row],[Occupation]]="Agriculture", 1, 0)</f>
        <v>0</v>
      </c>
      <c r="AK127" s="49"/>
      <c r="AL127" s="46"/>
      <c r="AM127" s="46"/>
      <c r="AN127" s="46"/>
      <c r="AO127" s="46"/>
      <c r="AP127" s="50"/>
      <c r="AQ127" s="48"/>
      <c r="AR127" s="47">
        <f t="shared" ca="1" si="51"/>
        <v>74623.905559437582</v>
      </c>
      <c r="AS127" s="48"/>
      <c r="AT127" s="45">
        <f ca="1">IF(Table1[[#This Row],[Debts of the Person]]&gt;$AU$2,1,0)</f>
        <v>1</v>
      </c>
      <c r="AU127" s="46"/>
      <c r="AV127" s="50"/>
      <c r="AW127" s="2">
        <f ca="1">Table1[[#This Row],[Mortgage Left]]/Table1[[#This Row],[Valued House]]</f>
        <v>0.63104762257037883</v>
      </c>
      <c r="AX127" s="46">
        <f t="shared" ca="1" si="52"/>
        <v>0</v>
      </c>
      <c r="AY127" s="46"/>
      <c r="AZ127" s="46"/>
      <c r="BA127" s="47">
        <f ca="1">IF(Table1[[#This Row],[Region]]="East",Table1[[#This Row],[Income]],0)</f>
        <v>0</v>
      </c>
      <c r="BB127" s="48">
        <f ca="1">IF(Table1[[#This Row],[Region]]="South",Table1[[#This Row],[Income]],0)</f>
        <v>0</v>
      </c>
      <c r="BC127" s="48">
        <f ca="1">IF(Table1[[#This Row],[Region]]="West",Table1[[#This Row],[Income]],0)</f>
        <v>0</v>
      </c>
      <c r="BD127" s="64">
        <f ca="1">IF(Table1[[#This Row],[Region]]="North",Table1[[#This Row],[Income]],0)</f>
        <v>59127</v>
      </c>
      <c r="BE127" s="47">
        <f ca="1">IF(Table1[[#This Row],[Occupation]]="Teaching",Table1[[#This Row],[Income]],0)</f>
        <v>59127</v>
      </c>
      <c r="BF127" s="48">
        <f ca="1">IF(Table1[[#This Row],[Occupation]]="General Work",Table1[[#This Row],[Income]],0)</f>
        <v>0</v>
      </c>
      <c r="BG127" s="48">
        <f ca="1">IF(Table1[[#This Row],[Occupation]]="Construction",Table1[[#This Row],[Income]],0)</f>
        <v>0</v>
      </c>
      <c r="BH127" s="48">
        <f ca="1">IF(Table1[[#This Row],[Occupation]]="IT",Table1[[#This Row],[Income]],0)</f>
        <v>0</v>
      </c>
      <c r="BI127" s="48">
        <f ca="1">IF(Table1[[#This Row],[Occupation]]="Health",Table1[[#This Row],[Income]],0)</f>
        <v>0</v>
      </c>
      <c r="BJ127" s="64">
        <f ca="1">IF(Table1[[#This Row],[Occupation]]="Agriculture",Table1[[#This Row],[Income]],0)</f>
        <v>0</v>
      </c>
      <c r="BK127" s="45">
        <f ca="1">IF(Table1[[#This Row],[Debts of the Person]]&gt;Table1[[#This Row],[Income]],1,0)</f>
        <v>1</v>
      </c>
      <c r="BL127" s="46"/>
      <c r="BM127" s="45">
        <f ca="1">IF(Table1[[#This Row],[Net worth of Person ('#)]]&gt;$BN$2,Table1[[#This Row],[Age]],0)</f>
        <v>25</v>
      </c>
      <c r="BN127" s="50"/>
      <c r="BO127" s="46"/>
      <c r="BP127" s="46"/>
      <c r="BQ127" s="46"/>
    </row>
    <row r="128" spans="1:69" x14ac:dyDescent="0.3">
      <c r="A128" s="12">
        <v>126</v>
      </c>
      <c r="B128" s="13">
        <f t="shared" ca="1" si="35"/>
        <v>1</v>
      </c>
      <c r="C128" s="13" t="str">
        <f t="shared" ca="1" si="36"/>
        <v>Male</v>
      </c>
      <c r="D128" s="13">
        <f t="shared" ca="1" si="37"/>
        <v>30</v>
      </c>
      <c r="E128" s="13">
        <f t="shared" ca="1" si="38"/>
        <v>3</v>
      </c>
      <c r="F128" s="13" t="str">
        <f t="shared" ca="1" si="39"/>
        <v>Teaching</v>
      </c>
      <c r="G128" s="13">
        <f t="shared" ca="1" si="40"/>
        <v>5</v>
      </c>
      <c r="H128" s="13" t="str">
        <f t="shared" ca="1" si="41"/>
        <v>Technical</v>
      </c>
      <c r="I128" s="13">
        <f t="shared" ca="1" si="42"/>
        <v>1</v>
      </c>
      <c r="J128" s="13">
        <f t="shared" ca="1" si="43"/>
        <v>0</v>
      </c>
      <c r="K128" s="14">
        <f t="shared" ca="1" si="44"/>
        <v>45520</v>
      </c>
      <c r="L128" s="13">
        <f t="shared" ca="1" si="45"/>
        <v>7</v>
      </c>
      <c r="M128" s="13" t="str">
        <f t="shared" ca="1" si="46"/>
        <v>Benue</v>
      </c>
      <c r="N128" s="13" t="str">
        <f t="shared" ca="1" si="53"/>
        <v>North</v>
      </c>
      <c r="O128" s="14">
        <f t="shared" ca="1" si="54"/>
        <v>136560</v>
      </c>
      <c r="P128" s="14">
        <f t="shared" ca="1" si="47"/>
        <v>106993.28506161251</v>
      </c>
      <c r="Q128" s="14">
        <f t="shared" ca="1" si="55"/>
        <v>0</v>
      </c>
      <c r="R128" s="14">
        <f t="shared" ca="1" si="48"/>
        <v>0</v>
      </c>
      <c r="S128" s="14">
        <f t="shared" ca="1" si="56"/>
        <v>24448.051213667721</v>
      </c>
      <c r="T128" s="14">
        <f t="shared" ca="1" si="57"/>
        <v>4251.6565189293378</v>
      </c>
      <c r="U128" s="14">
        <f t="shared" ca="1" si="58"/>
        <v>140811.65651892935</v>
      </c>
      <c r="V128" s="14">
        <f t="shared" ca="1" si="59"/>
        <v>131441.33627528022</v>
      </c>
      <c r="W128" s="15">
        <f t="shared" ca="1" si="60"/>
        <v>9370.3202436491265</v>
      </c>
      <c r="Z128" s="45">
        <f t="shared" ca="1" si="49"/>
        <v>1</v>
      </c>
      <c r="AA128" s="46">
        <f t="shared" ca="1" si="50"/>
        <v>0</v>
      </c>
      <c r="AB128" s="49"/>
      <c r="AC128" s="50"/>
      <c r="AE128" s="45">
        <f ca="1">IF(Table1[[#This Row],[Occupation]]="Teaching", 1, 0)</f>
        <v>1</v>
      </c>
      <c r="AF128" s="46">
        <f ca="1">IF(Table1[[#This Row],[Occupation]]="General Work", 1, 0)</f>
        <v>0</v>
      </c>
      <c r="AG128" s="46">
        <f ca="1">IF(Table1[[#This Row],[Occupation]]="Construction", 1, 0)</f>
        <v>0</v>
      </c>
      <c r="AH128" s="46">
        <f ca="1">IF(Table1[[#This Row],[Occupation]]="IT", 1, 0)</f>
        <v>0</v>
      </c>
      <c r="AI128" s="46">
        <f ca="1">IF(Table1[[#This Row],[Occupation]]="Health", 1, 0)</f>
        <v>0</v>
      </c>
      <c r="AJ128" s="46">
        <f ca="1">IF(Table1[[#This Row],[Occupation]]="Agriculture", 1, 0)</f>
        <v>0</v>
      </c>
      <c r="AK128" s="49"/>
      <c r="AL128" s="46"/>
      <c r="AM128" s="46"/>
      <c r="AN128" s="46"/>
      <c r="AO128" s="46"/>
      <c r="AP128" s="50"/>
      <c r="AQ128" s="48"/>
      <c r="AR128" s="47">
        <f t="shared" ca="1" si="51"/>
        <v>0</v>
      </c>
      <c r="AS128" s="48"/>
      <c r="AT128" s="45">
        <f ca="1">IF(Table1[[#This Row],[Debts of the Person]]&gt;$AU$2,1,0)</f>
        <v>1</v>
      </c>
      <c r="AU128" s="46"/>
      <c r="AV128" s="50"/>
      <c r="AW128" s="2">
        <f ca="1">Table1[[#This Row],[Mortgage Left]]/Table1[[#This Row],[Valued House]]</f>
        <v>0.78348919933811145</v>
      </c>
      <c r="AX128" s="46">
        <f t="shared" ca="1" si="52"/>
        <v>0</v>
      </c>
      <c r="AY128" s="46"/>
      <c r="AZ128" s="46"/>
      <c r="BA128" s="47">
        <f ca="1">IF(Table1[[#This Row],[Region]]="East",Table1[[#This Row],[Income]],0)</f>
        <v>0</v>
      </c>
      <c r="BB128" s="48">
        <f ca="1">IF(Table1[[#This Row],[Region]]="South",Table1[[#This Row],[Income]],0)</f>
        <v>0</v>
      </c>
      <c r="BC128" s="48">
        <f ca="1">IF(Table1[[#This Row],[Region]]="West",Table1[[#This Row],[Income]],0)</f>
        <v>0</v>
      </c>
      <c r="BD128" s="64">
        <f ca="1">IF(Table1[[#This Row],[Region]]="North",Table1[[#This Row],[Income]],0)</f>
        <v>45520</v>
      </c>
      <c r="BE128" s="47">
        <f ca="1">IF(Table1[[#This Row],[Occupation]]="Teaching",Table1[[#This Row],[Income]],0)</f>
        <v>45520</v>
      </c>
      <c r="BF128" s="48">
        <f ca="1">IF(Table1[[#This Row],[Occupation]]="General Work",Table1[[#This Row],[Income]],0)</f>
        <v>0</v>
      </c>
      <c r="BG128" s="48">
        <f ca="1">IF(Table1[[#This Row],[Occupation]]="Construction",Table1[[#This Row],[Income]],0)</f>
        <v>0</v>
      </c>
      <c r="BH128" s="48">
        <f ca="1">IF(Table1[[#This Row],[Occupation]]="IT",Table1[[#This Row],[Income]],0)</f>
        <v>0</v>
      </c>
      <c r="BI128" s="48">
        <f ca="1">IF(Table1[[#This Row],[Occupation]]="Health",Table1[[#This Row],[Income]],0)</f>
        <v>0</v>
      </c>
      <c r="BJ128" s="64">
        <f ca="1">IF(Table1[[#This Row],[Occupation]]="Agriculture",Table1[[#This Row],[Income]],0)</f>
        <v>0</v>
      </c>
      <c r="BK128" s="45">
        <f ca="1">IF(Table1[[#This Row],[Debts of the Person]]&gt;Table1[[#This Row],[Income]],1,0)</f>
        <v>1</v>
      </c>
      <c r="BL128" s="46"/>
      <c r="BM128" s="45">
        <f ca="1">IF(Table1[[#This Row],[Net worth of Person ('#)]]&gt;$BN$2,Table1[[#This Row],[Age]],0)</f>
        <v>0</v>
      </c>
      <c r="BN128" s="50"/>
      <c r="BO128" s="46"/>
      <c r="BP128" s="46"/>
      <c r="BQ128" s="46"/>
    </row>
    <row r="129" spans="1:69" x14ac:dyDescent="0.3">
      <c r="A129" s="12">
        <v>127</v>
      </c>
      <c r="B129" s="13">
        <f t="shared" ca="1" si="35"/>
        <v>1</v>
      </c>
      <c r="C129" s="13" t="str">
        <f t="shared" ca="1" si="36"/>
        <v>Male</v>
      </c>
      <c r="D129" s="13">
        <f t="shared" ca="1" si="37"/>
        <v>31</v>
      </c>
      <c r="E129" s="13">
        <f t="shared" ca="1" si="38"/>
        <v>2</v>
      </c>
      <c r="F129" s="13" t="str">
        <f t="shared" ca="1" si="39"/>
        <v>Construction</v>
      </c>
      <c r="G129" s="13">
        <f t="shared" ca="1" si="40"/>
        <v>2</v>
      </c>
      <c r="H129" s="13" t="str">
        <f t="shared" ca="1" si="41"/>
        <v>Primary</v>
      </c>
      <c r="I129" s="13">
        <f t="shared" ca="1" si="42"/>
        <v>2</v>
      </c>
      <c r="J129" s="13">
        <f t="shared" ca="1" si="43"/>
        <v>1</v>
      </c>
      <c r="K129" s="14">
        <f t="shared" ca="1" si="44"/>
        <v>81953</v>
      </c>
      <c r="L129" s="13">
        <f t="shared" ca="1" si="45"/>
        <v>15</v>
      </c>
      <c r="M129" s="13" t="str">
        <f t="shared" ca="1" si="46"/>
        <v>Jigawa</v>
      </c>
      <c r="N129" s="13" t="str">
        <f t="shared" ca="1" si="53"/>
        <v>North</v>
      </c>
      <c r="O129" s="14">
        <f t="shared" ca="1" si="54"/>
        <v>327812</v>
      </c>
      <c r="P129" s="14">
        <f t="shared" ca="1" si="47"/>
        <v>261691.48574209455</v>
      </c>
      <c r="Q129" s="14">
        <f t="shared" ca="1" si="55"/>
        <v>50007.627958163925</v>
      </c>
      <c r="R129" s="14">
        <f t="shared" ca="1" si="48"/>
        <v>15658</v>
      </c>
      <c r="S129" s="14">
        <f t="shared" ca="1" si="56"/>
        <v>1801.2085638251895</v>
      </c>
      <c r="T129" s="14">
        <f t="shared" ca="1" si="57"/>
        <v>66011.499190709277</v>
      </c>
      <c r="U129" s="14">
        <f t="shared" ca="1" si="58"/>
        <v>443831.12714887317</v>
      </c>
      <c r="V129" s="14">
        <f t="shared" ca="1" si="59"/>
        <v>279150.69430591975</v>
      </c>
      <c r="W129" s="15">
        <f t="shared" ca="1" si="60"/>
        <v>164680.43284295342</v>
      </c>
      <c r="Z129" s="45">
        <f t="shared" ca="1" si="49"/>
        <v>1</v>
      </c>
      <c r="AA129" s="46">
        <f t="shared" ca="1" si="50"/>
        <v>0</v>
      </c>
      <c r="AB129" s="49"/>
      <c r="AC129" s="50"/>
      <c r="AE129" s="45">
        <f ca="1">IF(Table1[[#This Row],[Occupation]]="Teaching", 1, 0)</f>
        <v>0</v>
      </c>
      <c r="AF129" s="46">
        <f ca="1">IF(Table1[[#This Row],[Occupation]]="General Work", 1, 0)</f>
        <v>0</v>
      </c>
      <c r="AG129" s="46">
        <f ca="1">IF(Table1[[#This Row],[Occupation]]="Construction", 1, 0)</f>
        <v>1</v>
      </c>
      <c r="AH129" s="46">
        <f ca="1">IF(Table1[[#This Row],[Occupation]]="IT", 1, 0)</f>
        <v>0</v>
      </c>
      <c r="AI129" s="46">
        <f ca="1">IF(Table1[[#This Row],[Occupation]]="Health", 1, 0)</f>
        <v>0</v>
      </c>
      <c r="AJ129" s="46">
        <f ca="1">IF(Table1[[#This Row],[Occupation]]="Agriculture", 1, 0)</f>
        <v>0</v>
      </c>
      <c r="AK129" s="49"/>
      <c r="AL129" s="46"/>
      <c r="AM129" s="46"/>
      <c r="AN129" s="46"/>
      <c r="AO129" s="46"/>
      <c r="AP129" s="50"/>
      <c r="AQ129" s="48"/>
      <c r="AR129" s="47">
        <f t="shared" ca="1" si="51"/>
        <v>261691.48574209455</v>
      </c>
      <c r="AS129" s="48"/>
      <c r="AT129" s="45">
        <f ca="1">IF(Table1[[#This Row],[Debts of the Person]]&gt;$AU$2,1,0)</f>
        <v>1</v>
      </c>
      <c r="AU129" s="46"/>
      <c r="AV129" s="50"/>
      <c r="AW129" s="2">
        <f ca="1">Table1[[#This Row],[Mortgage Left]]/Table1[[#This Row],[Valued House]]</f>
        <v>0.79829745629230942</v>
      </c>
      <c r="AX129" s="46">
        <f t="shared" ca="1" si="52"/>
        <v>0</v>
      </c>
      <c r="AY129" s="46"/>
      <c r="AZ129" s="46"/>
      <c r="BA129" s="47">
        <f ca="1">IF(Table1[[#This Row],[Region]]="East",Table1[[#This Row],[Income]],0)</f>
        <v>0</v>
      </c>
      <c r="BB129" s="48">
        <f ca="1">IF(Table1[[#This Row],[Region]]="South",Table1[[#This Row],[Income]],0)</f>
        <v>0</v>
      </c>
      <c r="BC129" s="48">
        <f ca="1">IF(Table1[[#This Row],[Region]]="West",Table1[[#This Row],[Income]],0)</f>
        <v>0</v>
      </c>
      <c r="BD129" s="64">
        <f ca="1">IF(Table1[[#This Row],[Region]]="North",Table1[[#This Row],[Income]],0)</f>
        <v>81953</v>
      </c>
      <c r="BE129" s="47">
        <f ca="1">IF(Table1[[#This Row],[Occupation]]="Teaching",Table1[[#This Row],[Income]],0)</f>
        <v>0</v>
      </c>
      <c r="BF129" s="48">
        <f ca="1">IF(Table1[[#This Row],[Occupation]]="General Work",Table1[[#This Row],[Income]],0)</f>
        <v>0</v>
      </c>
      <c r="BG129" s="48">
        <f ca="1">IF(Table1[[#This Row],[Occupation]]="Construction",Table1[[#This Row],[Income]],0)</f>
        <v>81953</v>
      </c>
      <c r="BH129" s="48">
        <f ca="1">IF(Table1[[#This Row],[Occupation]]="IT",Table1[[#This Row],[Income]],0)</f>
        <v>0</v>
      </c>
      <c r="BI129" s="48">
        <f ca="1">IF(Table1[[#This Row],[Occupation]]="Health",Table1[[#This Row],[Income]],0)</f>
        <v>0</v>
      </c>
      <c r="BJ129" s="64">
        <f ca="1">IF(Table1[[#This Row],[Occupation]]="Agriculture",Table1[[#This Row],[Income]],0)</f>
        <v>0</v>
      </c>
      <c r="BK129" s="45">
        <f ca="1">IF(Table1[[#This Row],[Debts of the Person]]&gt;Table1[[#This Row],[Income]],1,0)</f>
        <v>1</v>
      </c>
      <c r="BL129" s="46"/>
      <c r="BM129" s="45">
        <f ca="1">IF(Table1[[#This Row],[Net worth of Person ('#)]]&gt;$BN$2,Table1[[#This Row],[Age]],0)</f>
        <v>31</v>
      </c>
      <c r="BN129" s="50"/>
      <c r="BO129" s="46"/>
      <c r="BP129" s="46"/>
      <c r="BQ129" s="46"/>
    </row>
    <row r="130" spans="1:69" x14ac:dyDescent="0.3">
      <c r="A130" s="12">
        <v>128</v>
      </c>
      <c r="B130" s="13">
        <f t="shared" ca="1" si="35"/>
        <v>1</v>
      </c>
      <c r="C130" s="13" t="str">
        <f t="shared" ca="1" si="36"/>
        <v>Male</v>
      </c>
      <c r="D130" s="13">
        <f t="shared" ca="1" si="37"/>
        <v>32</v>
      </c>
      <c r="E130" s="13">
        <f t="shared" ca="1" si="38"/>
        <v>2</v>
      </c>
      <c r="F130" s="13" t="str">
        <f t="shared" ca="1" si="39"/>
        <v>Construction</v>
      </c>
      <c r="G130" s="13">
        <f t="shared" ca="1" si="40"/>
        <v>3</v>
      </c>
      <c r="H130" s="13" t="str">
        <f t="shared" ca="1" si="41"/>
        <v>Secondary</v>
      </c>
      <c r="I130" s="13">
        <f t="shared" ca="1" si="42"/>
        <v>2</v>
      </c>
      <c r="J130" s="13">
        <f t="shared" ca="1" si="43"/>
        <v>3</v>
      </c>
      <c r="K130" s="14">
        <f t="shared" ca="1" si="44"/>
        <v>91915</v>
      </c>
      <c r="L130" s="13">
        <f t="shared" ca="1" si="45"/>
        <v>4</v>
      </c>
      <c r="M130" s="13" t="str">
        <f t="shared" ca="1" si="46"/>
        <v>Akwa Ibom</v>
      </c>
      <c r="N130" s="13" t="str">
        <f t="shared" ca="1" si="53"/>
        <v>South</v>
      </c>
      <c r="O130" s="14">
        <f t="shared" ca="1" si="54"/>
        <v>459575</v>
      </c>
      <c r="P130" s="14">
        <f t="shared" ca="1" si="47"/>
        <v>330920.80415470805</v>
      </c>
      <c r="Q130" s="14">
        <f t="shared" ca="1" si="55"/>
        <v>152778.35504294501</v>
      </c>
      <c r="R130" s="14">
        <f t="shared" ca="1" si="48"/>
        <v>11965</v>
      </c>
      <c r="S130" s="14">
        <f t="shared" ca="1" si="56"/>
        <v>78336.929663256247</v>
      </c>
      <c r="T130" s="14">
        <f t="shared" ca="1" si="57"/>
        <v>31628.575804707725</v>
      </c>
      <c r="U130" s="14">
        <f t="shared" ca="1" si="58"/>
        <v>643981.93084765272</v>
      </c>
      <c r="V130" s="14">
        <f t="shared" ca="1" si="59"/>
        <v>421222.73381796433</v>
      </c>
      <c r="W130" s="15">
        <f t="shared" ca="1" si="60"/>
        <v>222759.1970296884</v>
      </c>
      <c r="Z130" s="45">
        <f t="shared" ca="1" si="49"/>
        <v>1</v>
      </c>
      <c r="AA130" s="46">
        <f t="shared" ca="1" si="50"/>
        <v>0</v>
      </c>
      <c r="AB130" s="49"/>
      <c r="AC130" s="50"/>
      <c r="AE130" s="45">
        <f ca="1">IF(Table1[[#This Row],[Occupation]]="Teaching", 1, 0)</f>
        <v>0</v>
      </c>
      <c r="AF130" s="46">
        <f ca="1">IF(Table1[[#This Row],[Occupation]]="General Work", 1, 0)</f>
        <v>0</v>
      </c>
      <c r="AG130" s="46">
        <f ca="1">IF(Table1[[#This Row],[Occupation]]="Construction", 1, 0)</f>
        <v>1</v>
      </c>
      <c r="AH130" s="46">
        <f ca="1">IF(Table1[[#This Row],[Occupation]]="IT", 1, 0)</f>
        <v>0</v>
      </c>
      <c r="AI130" s="46">
        <f ca="1">IF(Table1[[#This Row],[Occupation]]="Health", 1, 0)</f>
        <v>0</v>
      </c>
      <c r="AJ130" s="46">
        <f ca="1">IF(Table1[[#This Row],[Occupation]]="Agriculture", 1, 0)</f>
        <v>0</v>
      </c>
      <c r="AK130" s="49"/>
      <c r="AL130" s="46"/>
      <c r="AM130" s="46"/>
      <c r="AN130" s="46"/>
      <c r="AO130" s="46"/>
      <c r="AP130" s="50"/>
      <c r="AQ130" s="48"/>
      <c r="AR130" s="47">
        <f t="shared" ca="1" si="51"/>
        <v>110306.93471823602</v>
      </c>
      <c r="AS130" s="48"/>
      <c r="AT130" s="45">
        <f ca="1">IF(Table1[[#This Row],[Debts of the Person]]&gt;$AU$2,1,0)</f>
        <v>1</v>
      </c>
      <c r="AU130" s="46"/>
      <c r="AV130" s="50"/>
      <c r="AW130" s="2">
        <f ca="1">Table1[[#This Row],[Mortgage Left]]/Table1[[#This Row],[Valued House]]</f>
        <v>0.72005832378764745</v>
      </c>
      <c r="AX130" s="46">
        <f t="shared" ca="1" si="52"/>
        <v>0</v>
      </c>
      <c r="AY130" s="46"/>
      <c r="AZ130" s="46"/>
      <c r="BA130" s="47">
        <f ca="1">IF(Table1[[#This Row],[Region]]="East",Table1[[#This Row],[Income]],0)</f>
        <v>0</v>
      </c>
      <c r="BB130" s="48">
        <f ca="1">IF(Table1[[#This Row],[Region]]="South",Table1[[#This Row],[Income]],0)</f>
        <v>91915</v>
      </c>
      <c r="BC130" s="48">
        <f ca="1">IF(Table1[[#This Row],[Region]]="West",Table1[[#This Row],[Income]],0)</f>
        <v>0</v>
      </c>
      <c r="BD130" s="64">
        <f ca="1">IF(Table1[[#This Row],[Region]]="North",Table1[[#This Row],[Income]],0)</f>
        <v>0</v>
      </c>
      <c r="BE130" s="47">
        <f ca="1">IF(Table1[[#This Row],[Occupation]]="Teaching",Table1[[#This Row],[Income]],0)</f>
        <v>0</v>
      </c>
      <c r="BF130" s="48">
        <f ca="1">IF(Table1[[#This Row],[Occupation]]="General Work",Table1[[#This Row],[Income]],0)</f>
        <v>0</v>
      </c>
      <c r="BG130" s="48">
        <f ca="1">IF(Table1[[#This Row],[Occupation]]="Construction",Table1[[#This Row],[Income]],0)</f>
        <v>91915</v>
      </c>
      <c r="BH130" s="48">
        <f ca="1">IF(Table1[[#This Row],[Occupation]]="IT",Table1[[#This Row],[Income]],0)</f>
        <v>0</v>
      </c>
      <c r="BI130" s="48">
        <f ca="1">IF(Table1[[#This Row],[Occupation]]="Health",Table1[[#This Row],[Income]],0)</f>
        <v>0</v>
      </c>
      <c r="BJ130" s="64">
        <f ca="1">IF(Table1[[#This Row],[Occupation]]="Agriculture",Table1[[#This Row],[Income]],0)</f>
        <v>0</v>
      </c>
      <c r="BK130" s="45">
        <f ca="1">IF(Table1[[#This Row],[Debts of the Person]]&gt;Table1[[#This Row],[Income]],1,0)</f>
        <v>1</v>
      </c>
      <c r="BL130" s="46"/>
      <c r="BM130" s="45">
        <f ca="1">IF(Table1[[#This Row],[Net worth of Person ('#)]]&gt;$BN$2,Table1[[#This Row],[Age]],0)</f>
        <v>32</v>
      </c>
      <c r="BN130" s="50"/>
      <c r="BO130" s="46"/>
      <c r="BP130" s="46"/>
      <c r="BQ130" s="46"/>
    </row>
    <row r="131" spans="1:69" x14ac:dyDescent="0.3">
      <c r="A131" s="12">
        <v>129</v>
      </c>
      <c r="B131" s="13">
        <f t="shared" ca="1" si="35"/>
        <v>1</v>
      </c>
      <c r="C131" s="13" t="str">
        <f t="shared" ca="1" si="36"/>
        <v>Male</v>
      </c>
      <c r="D131" s="13">
        <f t="shared" ca="1" si="37"/>
        <v>36</v>
      </c>
      <c r="E131" s="13">
        <f t="shared" ca="1" si="38"/>
        <v>3</v>
      </c>
      <c r="F131" s="13" t="str">
        <f t="shared" ca="1" si="39"/>
        <v>Teaching</v>
      </c>
      <c r="G131" s="13">
        <f t="shared" ca="1" si="40"/>
        <v>5</v>
      </c>
      <c r="H131" s="13" t="str">
        <f t="shared" ca="1" si="41"/>
        <v>Technical</v>
      </c>
      <c r="I131" s="13">
        <f t="shared" ca="1" si="42"/>
        <v>4</v>
      </c>
      <c r="J131" s="13">
        <f t="shared" ca="1" si="43"/>
        <v>2</v>
      </c>
      <c r="K131" s="14">
        <f t="shared" ca="1" si="44"/>
        <v>88849</v>
      </c>
      <c r="L131" s="13">
        <f t="shared" ca="1" si="45"/>
        <v>19</v>
      </c>
      <c r="M131" s="13" t="str">
        <f t="shared" ca="1" si="46"/>
        <v>Kebbi</v>
      </c>
      <c r="N131" s="13" t="str">
        <f t="shared" ca="1" si="53"/>
        <v>North</v>
      </c>
      <c r="O131" s="14">
        <f t="shared" ca="1" si="54"/>
        <v>266547</v>
      </c>
      <c r="P131" s="14">
        <f t="shared" ca="1" si="47"/>
        <v>14235.146695961028</v>
      </c>
      <c r="Q131" s="14">
        <f t="shared" ca="1" si="55"/>
        <v>62925.595137400749</v>
      </c>
      <c r="R131" s="14">
        <f t="shared" ca="1" si="48"/>
        <v>9903</v>
      </c>
      <c r="S131" s="14">
        <f t="shared" ca="1" si="56"/>
        <v>170252.52319275818</v>
      </c>
      <c r="T131" s="14">
        <f t="shared" ca="1" si="57"/>
        <v>87660.34703133491</v>
      </c>
      <c r="U131" s="14">
        <f t="shared" ca="1" si="58"/>
        <v>417132.94216873567</v>
      </c>
      <c r="V131" s="14">
        <f t="shared" ca="1" si="59"/>
        <v>194390.66988871922</v>
      </c>
      <c r="W131" s="15">
        <f t="shared" ca="1" si="60"/>
        <v>222742.27228001645</v>
      </c>
      <c r="Z131" s="45">
        <f t="shared" ca="1" si="49"/>
        <v>1</v>
      </c>
      <c r="AA131" s="46">
        <f t="shared" ca="1" si="50"/>
        <v>0</v>
      </c>
      <c r="AB131" s="49"/>
      <c r="AC131" s="50"/>
      <c r="AE131" s="45">
        <f ca="1">IF(Table1[[#This Row],[Occupation]]="Teaching", 1, 0)</f>
        <v>1</v>
      </c>
      <c r="AF131" s="46">
        <f ca="1">IF(Table1[[#This Row],[Occupation]]="General Work", 1, 0)</f>
        <v>0</v>
      </c>
      <c r="AG131" s="46">
        <f ca="1">IF(Table1[[#This Row],[Occupation]]="Construction", 1, 0)</f>
        <v>0</v>
      </c>
      <c r="AH131" s="46">
        <f ca="1">IF(Table1[[#This Row],[Occupation]]="IT", 1, 0)</f>
        <v>0</v>
      </c>
      <c r="AI131" s="46">
        <f ca="1">IF(Table1[[#This Row],[Occupation]]="Health", 1, 0)</f>
        <v>0</v>
      </c>
      <c r="AJ131" s="46">
        <f ca="1">IF(Table1[[#This Row],[Occupation]]="Agriculture", 1, 0)</f>
        <v>0</v>
      </c>
      <c r="AK131" s="49"/>
      <c r="AL131" s="46"/>
      <c r="AM131" s="46"/>
      <c r="AN131" s="46"/>
      <c r="AO131" s="46"/>
      <c r="AP131" s="50"/>
      <c r="AQ131" s="48"/>
      <c r="AR131" s="47">
        <f t="shared" ca="1" si="51"/>
        <v>7117.573347980514</v>
      </c>
      <c r="AS131" s="48"/>
      <c r="AT131" s="45">
        <f ca="1">IF(Table1[[#This Row],[Debts of the Person]]&gt;$AU$2,1,0)</f>
        <v>1</v>
      </c>
      <c r="AU131" s="46"/>
      <c r="AV131" s="50"/>
      <c r="AW131" s="2">
        <f ca="1">Table1[[#This Row],[Mortgage Left]]/Table1[[#This Row],[Valued House]]</f>
        <v>5.3405765947322714E-2</v>
      </c>
      <c r="AX131" s="46">
        <f t="shared" ca="1" si="52"/>
        <v>1</v>
      </c>
      <c r="AY131" s="46"/>
      <c r="AZ131" s="46"/>
      <c r="BA131" s="47">
        <f ca="1">IF(Table1[[#This Row],[Region]]="East",Table1[[#This Row],[Income]],0)</f>
        <v>0</v>
      </c>
      <c r="BB131" s="48">
        <f ca="1">IF(Table1[[#This Row],[Region]]="South",Table1[[#This Row],[Income]],0)</f>
        <v>0</v>
      </c>
      <c r="BC131" s="48">
        <f ca="1">IF(Table1[[#This Row],[Region]]="West",Table1[[#This Row],[Income]],0)</f>
        <v>0</v>
      </c>
      <c r="BD131" s="64">
        <f ca="1">IF(Table1[[#This Row],[Region]]="North",Table1[[#This Row],[Income]],0)</f>
        <v>88849</v>
      </c>
      <c r="BE131" s="47">
        <f ca="1">IF(Table1[[#This Row],[Occupation]]="Teaching",Table1[[#This Row],[Income]],0)</f>
        <v>88849</v>
      </c>
      <c r="BF131" s="48">
        <f ca="1">IF(Table1[[#This Row],[Occupation]]="General Work",Table1[[#This Row],[Income]],0)</f>
        <v>0</v>
      </c>
      <c r="BG131" s="48">
        <f ca="1">IF(Table1[[#This Row],[Occupation]]="Construction",Table1[[#This Row],[Income]],0)</f>
        <v>0</v>
      </c>
      <c r="BH131" s="48">
        <f ca="1">IF(Table1[[#This Row],[Occupation]]="IT",Table1[[#This Row],[Income]],0)</f>
        <v>0</v>
      </c>
      <c r="BI131" s="48">
        <f ca="1">IF(Table1[[#This Row],[Occupation]]="Health",Table1[[#This Row],[Income]],0)</f>
        <v>0</v>
      </c>
      <c r="BJ131" s="64">
        <f ca="1">IF(Table1[[#This Row],[Occupation]]="Agriculture",Table1[[#This Row],[Income]],0)</f>
        <v>0</v>
      </c>
      <c r="BK131" s="45">
        <f ca="1">IF(Table1[[#This Row],[Debts of the Person]]&gt;Table1[[#This Row],[Income]],1,0)</f>
        <v>1</v>
      </c>
      <c r="BL131" s="46"/>
      <c r="BM131" s="45">
        <f ca="1">IF(Table1[[#This Row],[Net worth of Person ('#)]]&gt;$BN$2,Table1[[#This Row],[Age]],0)</f>
        <v>36</v>
      </c>
      <c r="BN131" s="50"/>
      <c r="BO131" s="46"/>
      <c r="BP131" s="46"/>
      <c r="BQ131" s="46"/>
    </row>
    <row r="132" spans="1:69" x14ac:dyDescent="0.3">
      <c r="A132" s="12">
        <v>130</v>
      </c>
      <c r="B132" s="13">
        <f t="shared" ref="B132:B195" ca="1" si="61">RANDBETWEEN(1,2)</f>
        <v>1</v>
      </c>
      <c r="C132" s="13" t="str">
        <f t="shared" ref="C132:C195" ca="1" si="62">IF(B132=1, "Male", "Female")</f>
        <v>Male</v>
      </c>
      <c r="D132" s="13">
        <f t="shared" ref="D132:D195" ca="1" si="63">RANDBETWEEN(25,45)</f>
        <v>30</v>
      </c>
      <c r="E132" s="13">
        <f t="shared" ref="E132:E195" ca="1" si="64">RANDBETWEEN(1,6)</f>
        <v>2</v>
      </c>
      <c r="F132" s="13" t="str">
        <f t="shared" ref="F132:F195" ca="1" si="65">VLOOKUP(E132, $BS$3:$BT$8, 2)</f>
        <v>Construction</v>
      </c>
      <c r="G132" s="13">
        <f t="shared" ref="G132:G195" ca="1" si="66">RANDBETWEEN(1,6)</f>
        <v>1</v>
      </c>
      <c r="H132" s="13" t="str">
        <f t="shared" ref="H132:H195" ca="1" si="67">VLOOKUP(G132, $BV$3:$BW$8, 2)</f>
        <v>No Formal</v>
      </c>
      <c r="I132" s="13">
        <f t="shared" ref="I132:I195" ca="1" si="68">RANDBETWEEN(0,4)</f>
        <v>2</v>
      </c>
      <c r="J132" s="13">
        <f t="shared" ref="J132:J195" ca="1" si="69">RANDBETWEEN(0,3)</f>
        <v>3</v>
      </c>
      <c r="K132" s="14">
        <f t="shared" ref="K132:K195" ca="1" si="70">RANDBETWEEN(25000, 100000)</f>
        <v>97125</v>
      </c>
      <c r="L132" s="13">
        <f t="shared" ref="L132:L195" ca="1" si="71">RANDBETWEEN(1, 33)</f>
        <v>33</v>
      </c>
      <c r="M132" s="13" t="str">
        <f t="shared" ref="M132:M195" ca="1" si="72">VLOOKUP(L132, $BS$12:$BT$44, 2)</f>
        <v>Zamfara</v>
      </c>
      <c r="N132" s="13" t="str">
        <f t="shared" ca="1" si="53"/>
        <v>North</v>
      </c>
      <c r="O132" s="14">
        <f t="shared" ca="1" si="54"/>
        <v>388500</v>
      </c>
      <c r="P132" s="14">
        <f t="shared" ref="P132:P195" ca="1" si="73">RAND()*O132</f>
        <v>135836.31897167378</v>
      </c>
      <c r="Q132" s="14">
        <f t="shared" ca="1" si="55"/>
        <v>250963.40368272745</v>
      </c>
      <c r="R132" s="14">
        <f t="shared" ref="R132:R195" ca="1" si="74">RANDBETWEEN(0, Q132)</f>
        <v>45187</v>
      </c>
      <c r="S132" s="14">
        <f t="shared" ca="1" si="56"/>
        <v>87272.236195236808</v>
      </c>
      <c r="T132" s="14">
        <f t="shared" ca="1" si="57"/>
        <v>73879.462028288006</v>
      </c>
      <c r="U132" s="14">
        <f t="shared" ca="1" si="58"/>
        <v>713342.86571101553</v>
      </c>
      <c r="V132" s="14">
        <f t="shared" ca="1" si="59"/>
        <v>268295.55516691058</v>
      </c>
      <c r="W132" s="15">
        <f t="shared" ca="1" si="60"/>
        <v>445047.31054410496</v>
      </c>
      <c r="Z132" s="45">
        <f t="shared" ref="Z132:Z195" ca="1" si="75">IF(C132="Male", 1, 0)</f>
        <v>1</v>
      </c>
      <c r="AA132" s="46">
        <f t="shared" ref="AA132:AA195" ca="1" si="76">IF(C131="Female", 1, 0)</f>
        <v>0</v>
      </c>
      <c r="AB132" s="49"/>
      <c r="AC132" s="50"/>
      <c r="AE132" s="45">
        <f ca="1">IF(Table1[[#This Row],[Occupation]]="Teaching", 1, 0)</f>
        <v>0</v>
      </c>
      <c r="AF132" s="46">
        <f ca="1">IF(Table1[[#This Row],[Occupation]]="General Work", 1, 0)</f>
        <v>0</v>
      </c>
      <c r="AG132" s="46">
        <f ca="1">IF(Table1[[#This Row],[Occupation]]="Construction", 1, 0)</f>
        <v>1</v>
      </c>
      <c r="AH132" s="46">
        <f ca="1">IF(Table1[[#This Row],[Occupation]]="IT", 1, 0)</f>
        <v>0</v>
      </c>
      <c r="AI132" s="46">
        <f ca="1">IF(Table1[[#This Row],[Occupation]]="Health", 1, 0)</f>
        <v>0</v>
      </c>
      <c r="AJ132" s="46">
        <f ca="1">IF(Table1[[#This Row],[Occupation]]="Agriculture", 1, 0)</f>
        <v>0</v>
      </c>
      <c r="AK132" s="49"/>
      <c r="AL132" s="46"/>
      <c r="AM132" s="46"/>
      <c r="AN132" s="46"/>
      <c r="AO132" s="46"/>
      <c r="AP132" s="50"/>
      <c r="AQ132" s="48"/>
      <c r="AR132" s="47">
        <f t="shared" ref="AR132:AR195" ca="1" si="77">IFERROR(P132/J132, 0)</f>
        <v>45278.772990557925</v>
      </c>
      <c r="AS132" s="48"/>
      <c r="AT132" s="45">
        <f ca="1">IF(Table1[[#This Row],[Debts of the Person]]&gt;$AU$2,1,0)</f>
        <v>1</v>
      </c>
      <c r="AU132" s="46"/>
      <c r="AV132" s="50"/>
      <c r="AW132" s="2">
        <f ca="1">Table1[[#This Row],[Mortgage Left]]/Table1[[#This Row],[Valued House]]</f>
        <v>0.34964303467612301</v>
      </c>
      <c r="AX132" s="46">
        <f t="shared" ref="AX132:AX195" ca="1" si="78">IF(AW132&lt;$AY$2,1,0)</f>
        <v>0</v>
      </c>
      <c r="AY132" s="46"/>
      <c r="AZ132" s="46"/>
      <c r="BA132" s="47">
        <f ca="1">IF(Table1[[#This Row],[Region]]="East",Table1[[#This Row],[Income]],0)</f>
        <v>0</v>
      </c>
      <c r="BB132" s="48">
        <f ca="1">IF(Table1[[#This Row],[Region]]="South",Table1[[#This Row],[Income]],0)</f>
        <v>0</v>
      </c>
      <c r="BC132" s="48">
        <f ca="1">IF(Table1[[#This Row],[Region]]="West",Table1[[#This Row],[Income]],0)</f>
        <v>0</v>
      </c>
      <c r="BD132" s="64">
        <f ca="1">IF(Table1[[#This Row],[Region]]="North",Table1[[#This Row],[Income]],0)</f>
        <v>97125</v>
      </c>
      <c r="BE132" s="47">
        <f ca="1">IF(Table1[[#This Row],[Occupation]]="Teaching",Table1[[#This Row],[Income]],0)</f>
        <v>0</v>
      </c>
      <c r="BF132" s="48">
        <f ca="1">IF(Table1[[#This Row],[Occupation]]="General Work",Table1[[#This Row],[Income]],0)</f>
        <v>0</v>
      </c>
      <c r="BG132" s="48">
        <f ca="1">IF(Table1[[#This Row],[Occupation]]="Construction",Table1[[#This Row],[Income]],0)</f>
        <v>97125</v>
      </c>
      <c r="BH132" s="48">
        <f ca="1">IF(Table1[[#This Row],[Occupation]]="IT",Table1[[#This Row],[Income]],0)</f>
        <v>0</v>
      </c>
      <c r="BI132" s="48">
        <f ca="1">IF(Table1[[#This Row],[Occupation]]="Health",Table1[[#This Row],[Income]],0)</f>
        <v>0</v>
      </c>
      <c r="BJ132" s="64">
        <f ca="1">IF(Table1[[#This Row],[Occupation]]="Agriculture",Table1[[#This Row],[Income]],0)</f>
        <v>0</v>
      </c>
      <c r="BK132" s="45">
        <f ca="1">IF(Table1[[#This Row],[Debts of the Person]]&gt;Table1[[#This Row],[Income]],1,0)</f>
        <v>1</v>
      </c>
      <c r="BL132" s="46"/>
      <c r="BM132" s="45">
        <f ca="1">IF(Table1[[#This Row],[Net worth of Person ('#)]]&gt;$BN$2,Table1[[#This Row],[Age]],0)</f>
        <v>30</v>
      </c>
      <c r="BN132" s="50"/>
      <c r="BO132" s="46"/>
      <c r="BP132" s="46"/>
      <c r="BQ132" s="46"/>
    </row>
    <row r="133" spans="1:69" x14ac:dyDescent="0.3">
      <c r="A133" s="12">
        <v>131</v>
      </c>
      <c r="B133" s="13">
        <f t="shared" ca="1" si="61"/>
        <v>2</v>
      </c>
      <c r="C133" s="13" t="str">
        <f t="shared" ca="1" si="62"/>
        <v>Female</v>
      </c>
      <c r="D133" s="13">
        <f t="shared" ca="1" si="63"/>
        <v>33</v>
      </c>
      <c r="E133" s="13">
        <f t="shared" ca="1" si="64"/>
        <v>4</v>
      </c>
      <c r="F133" s="13" t="str">
        <f t="shared" ca="1" si="65"/>
        <v>IT</v>
      </c>
      <c r="G133" s="13">
        <f t="shared" ca="1" si="66"/>
        <v>3</v>
      </c>
      <c r="H133" s="13" t="str">
        <f t="shared" ca="1" si="67"/>
        <v>Secondary</v>
      </c>
      <c r="I133" s="13">
        <f t="shared" ca="1" si="68"/>
        <v>0</v>
      </c>
      <c r="J133" s="13">
        <f t="shared" ca="1" si="69"/>
        <v>1</v>
      </c>
      <c r="K133" s="14">
        <f t="shared" ca="1" si="70"/>
        <v>30556</v>
      </c>
      <c r="L133" s="13">
        <f t="shared" ca="1" si="71"/>
        <v>22</v>
      </c>
      <c r="M133" s="13" t="str">
        <f t="shared" ca="1" si="72"/>
        <v>Lagos</v>
      </c>
      <c r="N133" s="13" t="str">
        <f t="shared" ca="1" si="53"/>
        <v>West</v>
      </c>
      <c r="O133" s="14">
        <f t="shared" ca="1" si="54"/>
        <v>152780</v>
      </c>
      <c r="P133" s="14">
        <f t="shared" ca="1" si="73"/>
        <v>55511.304630251245</v>
      </c>
      <c r="Q133" s="14">
        <f t="shared" ca="1" si="55"/>
        <v>16301.889672880219</v>
      </c>
      <c r="R133" s="14">
        <f t="shared" ca="1" si="74"/>
        <v>5960</v>
      </c>
      <c r="S133" s="14">
        <f t="shared" ca="1" si="56"/>
        <v>20334.601671309476</v>
      </c>
      <c r="T133" s="14">
        <f t="shared" ca="1" si="57"/>
        <v>31586.020393364677</v>
      </c>
      <c r="U133" s="14">
        <f t="shared" ca="1" si="58"/>
        <v>200667.91006624489</v>
      </c>
      <c r="V133" s="14">
        <f t="shared" ca="1" si="59"/>
        <v>81805.906301560724</v>
      </c>
      <c r="W133" s="15">
        <f t="shared" ca="1" si="60"/>
        <v>118862.00376468417</v>
      </c>
      <c r="Z133" s="45">
        <f t="shared" ca="1" si="75"/>
        <v>0</v>
      </c>
      <c r="AA133" s="46">
        <f t="shared" ca="1" si="76"/>
        <v>0</v>
      </c>
      <c r="AB133" s="49"/>
      <c r="AC133" s="50"/>
      <c r="AE133" s="45">
        <f ca="1">IF(Table1[[#This Row],[Occupation]]="Teaching", 1, 0)</f>
        <v>0</v>
      </c>
      <c r="AF133" s="46">
        <f ca="1">IF(Table1[[#This Row],[Occupation]]="General Work", 1, 0)</f>
        <v>0</v>
      </c>
      <c r="AG133" s="46">
        <f ca="1">IF(Table1[[#This Row],[Occupation]]="Construction", 1, 0)</f>
        <v>0</v>
      </c>
      <c r="AH133" s="46">
        <f ca="1">IF(Table1[[#This Row],[Occupation]]="IT", 1, 0)</f>
        <v>1</v>
      </c>
      <c r="AI133" s="46">
        <f ca="1">IF(Table1[[#This Row],[Occupation]]="Health", 1, 0)</f>
        <v>0</v>
      </c>
      <c r="AJ133" s="46">
        <f ca="1">IF(Table1[[#This Row],[Occupation]]="Agriculture", 1, 0)</f>
        <v>0</v>
      </c>
      <c r="AK133" s="49"/>
      <c r="AL133" s="46"/>
      <c r="AM133" s="46"/>
      <c r="AN133" s="46"/>
      <c r="AO133" s="46"/>
      <c r="AP133" s="50"/>
      <c r="AQ133" s="48"/>
      <c r="AR133" s="47">
        <f t="shared" ca="1" si="77"/>
        <v>55511.304630251245</v>
      </c>
      <c r="AS133" s="48"/>
      <c r="AT133" s="45">
        <f ca="1">IF(Table1[[#This Row],[Debts of the Person]]&gt;$AU$2,1,0)</f>
        <v>1</v>
      </c>
      <c r="AU133" s="46"/>
      <c r="AV133" s="50"/>
      <c r="AW133" s="2">
        <f ca="1">Table1[[#This Row],[Mortgage Left]]/Table1[[#This Row],[Valued House]]</f>
        <v>0.3633414362498445</v>
      </c>
      <c r="AX133" s="46">
        <f t="shared" ca="1" si="78"/>
        <v>0</v>
      </c>
      <c r="AY133" s="46"/>
      <c r="AZ133" s="46"/>
      <c r="BA133" s="47">
        <f ca="1">IF(Table1[[#This Row],[Region]]="East",Table1[[#This Row],[Income]],0)</f>
        <v>0</v>
      </c>
      <c r="BB133" s="48">
        <f ca="1">IF(Table1[[#This Row],[Region]]="South",Table1[[#This Row],[Income]],0)</f>
        <v>0</v>
      </c>
      <c r="BC133" s="48">
        <f ca="1">IF(Table1[[#This Row],[Region]]="West",Table1[[#This Row],[Income]],0)</f>
        <v>30556</v>
      </c>
      <c r="BD133" s="64">
        <f ca="1">IF(Table1[[#This Row],[Region]]="North",Table1[[#This Row],[Income]],0)</f>
        <v>0</v>
      </c>
      <c r="BE133" s="47">
        <f ca="1">IF(Table1[[#This Row],[Occupation]]="Teaching",Table1[[#This Row],[Income]],0)</f>
        <v>0</v>
      </c>
      <c r="BF133" s="48">
        <f ca="1">IF(Table1[[#This Row],[Occupation]]="General Work",Table1[[#This Row],[Income]],0)</f>
        <v>0</v>
      </c>
      <c r="BG133" s="48">
        <f ca="1">IF(Table1[[#This Row],[Occupation]]="Construction",Table1[[#This Row],[Income]],0)</f>
        <v>0</v>
      </c>
      <c r="BH133" s="48">
        <f ca="1">IF(Table1[[#This Row],[Occupation]]="IT",Table1[[#This Row],[Income]],0)</f>
        <v>30556</v>
      </c>
      <c r="BI133" s="48">
        <f ca="1">IF(Table1[[#This Row],[Occupation]]="Health",Table1[[#This Row],[Income]],0)</f>
        <v>0</v>
      </c>
      <c r="BJ133" s="64">
        <f ca="1">IF(Table1[[#This Row],[Occupation]]="Agriculture",Table1[[#This Row],[Income]],0)</f>
        <v>0</v>
      </c>
      <c r="BK133" s="45">
        <f ca="1">IF(Table1[[#This Row],[Debts of the Person]]&gt;Table1[[#This Row],[Income]],1,0)</f>
        <v>1</v>
      </c>
      <c r="BL133" s="46"/>
      <c r="BM133" s="45">
        <f ca="1">IF(Table1[[#This Row],[Net worth of Person ('#)]]&gt;$BN$2,Table1[[#This Row],[Age]],0)</f>
        <v>33</v>
      </c>
      <c r="BN133" s="50"/>
      <c r="BO133" s="46"/>
      <c r="BP133" s="46"/>
      <c r="BQ133" s="46"/>
    </row>
    <row r="134" spans="1:69" x14ac:dyDescent="0.3">
      <c r="A134" s="12">
        <v>132</v>
      </c>
      <c r="B134" s="13">
        <f t="shared" ca="1" si="61"/>
        <v>2</v>
      </c>
      <c r="C134" s="13" t="str">
        <f t="shared" ca="1" si="62"/>
        <v>Female</v>
      </c>
      <c r="D134" s="13">
        <f t="shared" ca="1" si="63"/>
        <v>31</v>
      </c>
      <c r="E134" s="13">
        <f t="shared" ca="1" si="64"/>
        <v>2</v>
      </c>
      <c r="F134" s="13" t="str">
        <f t="shared" ca="1" si="65"/>
        <v>Construction</v>
      </c>
      <c r="G134" s="13">
        <f t="shared" ca="1" si="66"/>
        <v>4</v>
      </c>
      <c r="H134" s="13" t="str">
        <f t="shared" ca="1" si="67"/>
        <v>Tertiary</v>
      </c>
      <c r="I134" s="13">
        <f t="shared" ca="1" si="68"/>
        <v>4</v>
      </c>
      <c r="J134" s="13">
        <f t="shared" ca="1" si="69"/>
        <v>0</v>
      </c>
      <c r="K134" s="14">
        <f t="shared" ca="1" si="70"/>
        <v>95245</v>
      </c>
      <c r="L134" s="13">
        <f t="shared" ca="1" si="71"/>
        <v>32</v>
      </c>
      <c r="M134" s="13" t="str">
        <f t="shared" ca="1" si="72"/>
        <v>Taraba</v>
      </c>
      <c r="N134" s="13" t="str">
        <f t="shared" ca="1" si="53"/>
        <v>North</v>
      </c>
      <c r="O134" s="14">
        <f t="shared" ca="1" si="54"/>
        <v>571470</v>
      </c>
      <c r="P134" s="14">
        <f t="shared" ca="1" si="73"/>
        <v>518090.93276201765</v>
      </c>
      <c r="Q134" s="14">
        <f t="shared" ca="1" si="55"/>
        <v>0</v>
      </c>
      <c r="R134" s="14">
        <f t="shared" ca="1" si="74"/>
        <v>0</v>
      </c>
      <c r="S134" s="14">
        <f t="shared" ca="1" si="56"/>
        <v>24277.202324583035</v>
      </c>
      <c r="T134" s="14">
        <f t="shared" ca="1" si="57"/>
        <v>12762.533615942506</v>
      </c>
      <c r="U134" s="14">
        <f t="shared" ca="1" si="58"/>
        <v>584232.53361594246</v>
      </c>
      <c r="V134" s="14">
        <f t="shared" ca="1" si="59"/>
        <v>542368.13508660067</v>
      </c>
      <c r="W134" s="15">
        <f t="shared" ca="1" si="60"/>
        <v>41864.398529341794</v>
      </c>
      <c r="Z134" s="45">
        <f t="shared" ca="1" si="75"/>
        <v>0</v>
      </c>
      <c r="AA134" s="46">
        <f t="shared" ca="1" si="76"/>
        <v>1</v>
      </c>
      <c r="AB134" s="49"/>
      <c r="AC134" s="50"/>
      <c r="AE134" s="45">
        <f ca="1">IF(Table1[[#This Row],[Occupation]]="Teaching", 1, 0)</f>
        <v>0</v>
      </c>
      <c r="AF134" s="46">
        <f ca="1">IF(Table1[[#This Row],[Occupation]]="General Work", 1, 0)</f>
        <v>0</v>
      </c>
      <c r="AG134" s="46">
        <f ca="1">IF(Table1[[#This Row],[Occupation]]="Construction", 1, 0)</f>
        <v>1</v>
      </c>
      <c r="AH134" s="46">
        <f ca="1">IF(Table1[[#This Row],[Occupation]]="IT", 1, 0)</f>
        <v>0</v>
      </c>
      <c r="AI134" s="46">
        <f ca="1">IF(Table1[[#This Row],[Occupation]]="Health", 1, 0)</f>
        <v>0</v>
      </c>
      <c r="AJ134" s="46">
        <f ca="1">IF(Table1[[#This Row],[Occupation]]="Agriculture", 1, 0)</f>
        <v>0</v>
      </c>
      <c r="AK134" s="49"/>
      <c r="AL134" s="46"/>
      <c r="AM134" s="46"/>
      <c r="AN134" s="46"/>
      <c r="AO134" s="46"/>
      <c r="AP134" s="50"/>
      <c r="AQ134" s="48"/>
      <c r="AR134" s="47">
        <f t="shared" ca="1" si="77"/>
        <v>0</v>
      </c>
      <c r="AS134" s="48"/>
      <c r="AT134" s="45">
        <f ca="1">IF(Table1[[#This Row],[Debts of the Person]]&gt;$AU$2,1,0)</f>
        <v>1</v>
      </c>
      <c r="AU134" s="46"/>
      <c r="AV134" s="50"/>
      <c r="AW134" s="2">
        <f ca="1">Table1[[#This Row],[Mortgage Left]]/Table1[[#This Row],[Valued House]]</f>
        <v>0.90659340431171831</v>
      </c>
      <c r="AX134" s="46">
        <f t="shared" ca="1" si="78"/>
        <v>0</v>
      </c>
      <c r="AY134" s="46"/>
      <c r="AZ134" s="46"/>
      <c r="BA134" s="47">
        <f ca="1">IF(Table1[[#This Row],[Region]]="East",Table1[[#This Row],[Income]],0)</f>
        <v>0</v>
      </c>
      <c r="BB134" s="48">
        <f ca="1">IF(Table1[[#This Row],[Region]]="South",Table1[[#This Row],[Income]],0)</f>
        <v>0</v>
      </c>
      <c r="BC134" s="48">
        <f ca="1">IF(Table1[[#This Row],[Region]]="West",Table1[[#This Row],[Income]],0)</f>
        <v>0</v>
      </c>
      <c r="BD134" s="64">
        <f ca="1">IF(Table1[[#This Row],[Region]]="North",Table1[[#This Row],[Income]],0)</f>
        <v>95245</v>
      </c>
      <c r="BE134" s="47">
        <f ca="1">IF(Table1[[#This Row],[Occupation]]="Teaching",Table1[[#This Row],[Income]],0)</f>
        <v>0</v>
      </c>
      <c r="BF134" s="48">
        <f ca="1">IF(Table1[[#This Row],[Occupation]]="General Work",Table1[[#This Row],[Income]],0)</f>
        <v>0</v>
      </c>
      <c r="BG134" s="48">
        <f ca="1">IF(Table1[[#This Row],[Occupation]]="Construction",Table1[[#This Row],[Income]],0)</f>
        <v>95245</v>
      </c>
      <c r="BH134" s="48">
        <f ca="1">IF(Table1[[#This Row],[Occupation]]="IT",Table1[[#This Row],[Income]],0)</f>
        <v>0</v>
      </c>
      <c r="BI134" s="48">
        <f ca="1">IF(Table1[[#This Row],[Occupation]]="Health",Table1[[#This Row],[Income]],0)</f>
        <v>0</v>
      </c>
      <c r="BJ134" s="64">
        <f ca="1">IF(Table1[[#This Row],[Occupation]]="Agriculture",Table1[[#This Row],[Income]],0)</f>
        <v>0</v>
      </c>
      <c r="BK134" s="45">
        <f ca="1">IF(Table1[[#This Row],[Debts of the Person]]&gt;Table1[[#This Row],[Income]],1,0)</f>
        <v>1</v>
      </c>
      <c r="BL134" s="46"/>
      <c r="BM134" s="45">
        <f ca="1">IF(Table1[[#This Row],[Net worth of Person ('#)]]&gt;$BN$2,Table1[[#This Row],[Age]],0)</f>
        <v>0</v>
      </c>
      <c r="BN134" s="50"/>
      <c r="BO134" s="46"/>
      <c r="BP134" s="46"/>
      <c r="BQ134" s="46"/>
    </row>
    <row r="135" spans="1:69" x14ac:dyDescent="0.3">
      <c r="A135" s="12">
        <v>133</v>
      </c>
      <c r="B135" s="13">
        <f t="shared" ca="1" si="61"/>
        <v>2</v>
      </c>
      <c r="C135" s="13" t="str">
        <f t="shared" ca="1" si="62"/>
        <v>Female</v>
      </c>
      <c r="D135" s="13">
        <f t="shared" ca="1" si="63"/>
        <v>31</v>
      </c>
      <c r="E135" s="13">
        <f t="shared" ca="1" si="64"/>
        <v>3</v>
      </c>
      <c r="F135" s="13" t="str">
        <f t="shared" ca="1" si="65"/>
        <v>Teaching</v>
      </c>
      <c r="G135" s="13">
        <f t="shared" ca="1" si="66"/>
        <v>3</v>
      </c>
      <c r="H135" s="13" t="str">
        <f t="shared" ca="1" si="67"/>
        <v>Secondary</v>
      </c>
      <c r="I135" s="13">
        <f t="shared" ca="1" si="68"/>
        <v>4</v>
      </c>
      <c r="J135" s="13">
        <f t="shared" ca="1" si="69"/>
        <v>1</v>
      </c>
      <c r="K135" s="14">
        <f t="shared" ca="1" si="70"/>
        <v>60684</v>
      </c>
      <c r="L135" s="13">
        <f t="shared" ca="1" si="71"/>
        <v>1</v>
      </c>
      <c r="M135" s="13" t="str">
        <f t="shared" ca="1" si="72"/>
        <v>Abia</v>
      </c>
      <c r="N135" s="13" t="str">
        <f t="shared" ca="1" si="53"/>
        <v>East</v>
      </c>
      <c r="O135" s="14">
        <f t="shared" ca="1" si="54"/>
        <v>303420</v>
      </c>
      <c r="P135" s="14">
        <f t="shared" ca="1" si="73"/>
        <v>200060.92515345282</v>
      </c>
      <c r="Q135" s="14">
        <f t="shared" ca="1" si="55"/>
        <v>7030.9202878240721</v>
      </c>
      <c r="R135" s="14">
        <f t="shared" ca="1" si="74"/>
        <v>863</v>
      </c>
      <c r="S135" s="14">
        <f t="shared" ca="1" si="56"/>
        <v>54053.752930752053</v>
      </c>
      <c r="T135" s="14">
        <f t="shared" ca="1" si="57"/>
        <v>58058.545022531762</v>
      </c>
      <c r="U135" s="14">
        <f t="shared" ca="1" si="58"/>
        <v>368509.46531035582</v>
      </c>
      <c r="V135" s="14">
        <f t="shared" ca="1" si="59"/>
        <v>254977.67808420488</v>
      </c>
      <c r="W135" s="15">
        <f t="shared" ca="1" si="60"/>
        <v>113531.78722615095</v>
      </c>
      <c r="Z135" s="45">
        <f t="shared" ca="1" si="75"/>
        <v>0</v>
      </c>
      <c r="AA135" s="46">
        <f t="shared" ca="1" si="76"/>
        <v>1</v>
      </c>
      <c r="AB135" s="49"/>
      <c r="AC135" s="50"/>
      <c r="AE135" s="45">
        <f ca="1">IF(Table1[[#This Row],[Occupation]]="Teaching", 1, 0)</f>
        <v>1</v>
      </c>
      <c r="AF135" s="46">
        <f ca="1">IF(Table1[[#This Row],[Occupation]]="General Work", 1, 0)</f>
        <v>0</v>
      </c>
      <c r="AG135" s="46">
        <f ca="1">IF(Table1[[#This Row],[Occupation]]="Construction", 1, 0)</f>
        <v>0</v>
      </c>
      <c r="AH135" s="46">
        <f ca="1">IF(Table1[[#This Row],[Occupation]]="IT", 1, 0)</f>
        <v>0</v>
      </c>
      <c r="AI135" s="46">
        <f ca="1">IF(Table1[[#This Row],[Occupation]]="Health", 1, 0)</f>
        <v>0</v>
      </c>
      <c r="AJ135" s="46">
        <f ca="1">IF(Table1[[#This Row],[Occupation]]="Agriculture", 1, 0)</f>
        <v>0</v>
      </c>
      <c r="AK135" s="49"/>
      <c r="AL135" s="46"/>
      <c r="AM135" s="46"/>
      <c r="AN135" s="46"/>
      <c r="AO135" s="46"/>
      <c r="AP135" s="50"/>
      <c r="AQ135" s="48"/>
      <c r="AR135" s="47">
        <f t="shared" ca="1" si="77"/>
        <v>200060.92515345282</v>
      </c>
      <c r="AS135" s="48"/>
      <c r="AT135" s="45">
        <f ca="1">IF(Table1[[#This Row],[Debts of the Person]]&gt;$AU$2,1,0)</f>
        <v>1</v>
      </c>
      <c r="AU135" s="46"/>
      <c r="AV135" s="50"/>
      <c r="AW135" s="2">
        <f ca="1">Table1[[#This Row],[Mortgage Left]]/Table1[[#This Row],[Valued House]]</f>
        <v>0.65935312488778863</v>
      </c>
      <c r="AX135" s="46">
        <f t="shared" ca="1" si="78"/>
        <v>0</v>
      </c>
      <c r="AY135" s="46"/>
      <c r="AZ135" s="46"/>
      <c r="BA135" s="47">
        <f ca="1">IF(Table1[[#This Row],[Region]]="East",Table1[[#This Row],[Income]],0)</f>
        <v>60684</v>
      </c>
      <c r="BB135" s="48">
        <f ca="1">IF(Table1[[#This Row],[Region]]="South",Table1[[#This Row],[Income]],0)</f>
        <v>0</v>
      </c>
      <c r="BC135" s="48">
        <f ca="1">IF(Table1[[#This Row],[Region]]="West",Table1[[#This Row],[Income]],0)</f>
        <v>0</v>
      </c>
      <c r="BD135" s="64">
        <f ca="1">IF(Table1[[#This Row],[Region]]="North",Table1[[#This Row],[Income]],0)</f>
        <v>0</v>
      </c>
      <c r="BE135" s="47">
        <f ca="1">IF(Table1[[#This Row],[Occupation]]="Teaching",Table1[[#This Row],[Income]],0)</f>
        <v>60684</v>
      </c>
      <c r="BF135" s="48">
        <f ca="1">IF(Table1[[#This Row],[Occupation]]="General Work",Table1[[#This Row],[Income]],0)</f>
        <v>0</v>
      </c>
      <c r="BG135" s="48">
        <f ca="1">IF(Table1[[#This Row],[Occupation]]="Construction",Table1[[#This Row],[Income]],0)</f>
        <v>0</v>
      </c>
      <c r="BH135" s="48">
        <f ca="1">IF(Table1[[#This Row],[Occupation]]="IT",Table1[[#This Row],[Income]],0)</f>
        <v>0</v>
      </c>
      <c r="BI135" s="48">
        <f ca="1">IF(Table1[[#This Row],[Occupation]]="Health",Table1[[#This Row],[Income]],0)</f>
        <v>0</v>
      </c>
      <c r="BJ135" s="64">
        <f ca="1">IF(Table1[[#This Row],[Occupation]]="Agriculture",Table1[[#This Row],[Income]],0)</f>
        <v>0</v>
      </c>
      <c r="BK135" s="45">
        <f ca="1">IF(Table1[[#This Row],[Debts of the Person]]&gt;Table1[[#This Row],[Income]],1,0)</f>
        <v>1</v>
      </c>
      <c r="BL135" s="46"/>
      <c r="BM135" s="45">
        <f ca="1">IF(Table1[[#This Row],[Net worth of Person ('#)]]&gt;$BN$2,Table1[[#This Row],[Age]],0)</f>
        <v>31</v>
      </c>
      <c r="BN135" s="50"/>
      <c r="BO135" s="46"/>
      <c r="BP135" s="46"/>
      <c r="BQ135" s="46"/>
    </row>
    <row r="136" spans="1:69" x14ac:dyDescent="0.3">
      <c r="A136" s="12">
        <v>134</v>
      </c>
      <c r="B136" s="13">
        <f t="shared" ca="1" si="61"/>
        <v>1</v>
      </c>
      <c r="C136" s="13" t="str">
        <f t="shared" ca="1" si="62"/>
        <v>Male</v>
      </c>
      <c r="D136" s="13">
        <f t="shared" ca="1" si="63"/>
        <v>40</v>
      </c>
      <c r="E136" s="13">
        <f t="shared" ca="1" si="64"/>
        <v>4</v>
      </c>
      <c r="F136" s="13" t="str">
        <f t="shared" ca="1" si="65"/>
        <v>IT</v>
      </c>
      <c r="G136" s="13">
        <f t="shared" ca="1" si="66"/>
        <v>4</v>
      </c>
      <c r="H136" s="13" t="str">
        <f t="shared" ca="1" si="67"/>
        <v>Tertiary</v>
      </c>
      <c r="I136" s="13">
        <f t="shared" ca="1" si="68"/>
        <v>2</v>
      </c>
      <c r="J136" s="13">
        <f t="shared" ca="1" si="69"/>
        <v>2</v>
      </c>
      <c r="K136" s="14">
        <f t="shared" ca="1" si="70"/>
        <v>47665</v>
      </c>
      <c r="L136" s="13">
        <f t="shared" ca="1" si="71"/>
        <v>32</v>
      </c>
      <c r="M136" s="13" t="str">
        <f t="shared" ca="1" si="72"/>
        <v>Taraba</v>
      </c>
      <c r="N136" s="13" t="str">
        <f t="shared" ca="1" si="53"/>
        <v>North</v>
      </c>
      <c r="O136" s="14">
        <f t="shared" ca="1" si="54"/>
        <v>142995</v>
      </c>
      <c r="P136" s="14">
        <f t="shared" ca="1" si="73"/>
        <v>134162.6617124404</v>
      </c>
      <c r="Q136" s="14">
        <f t="shared" ca="1" si="55"/>
        <v>50928.08075243386</v>
      </c>
      <c r="R136" s="14">
        <f t="shared" ca="1" si="74"/>
        <v>42564</v>
      </c>
      <c r="S136" s="14">
        <f t="shared" ca="1" si="56"/>
        <v>72393.567859577321</v>
      </c>
      <c r="T136" s="14">
        <f t="shared" ca="1" si="57"/>
        <v>69771.853589184917</v>
      </c>
      <c r="U136" s="14">
        <f t="shared" ca="1" si="58"/>
        <v>263694.93434161879</v>
      </c>
      <c r="V136" s="14">
        <f t="shared" ca="1" si="59"/>
        <v>249120.22957201774</v>
      </c>
      <c r="W136" s="15">
        <f t="shared" ca="1" si="60"/>
        <v>14574.704769601056</v>
      </c>
      <c r="Z136" s="45">
        <f t="shared" ca="1" si="75"/>
        <v>1</v>
      </c>
      <c r="AA136" s="46">
        <f t="shared" ca="1" si="76"/>
        <v>1</v>
      </c>
      <c r="AB136" s="49"/>
      <c r="AC136" s="50"/>
      <c r="AE136" s="45">
        <f ca="1">IF(Table1[[#This Row],[Occupation]]="Teaching", 1, 0)</f>
        <v>0</v>
      </c>
      <c r="AF136" s="46">
        <f ca="1">IF(Table1[[#This Row],[Occupation]]="General Work", 1, 0)</f>
        <v>0</v>
      </c>
      <c r="AG136" s="46">
        <f ca="1">IF(Table1[[#This Row],[Occupation]]="Construction", 1, 0)</f>
        <v>0</v>
      </c>
      <c r="AH136" s="46">
        <f ca="1">IF(Table1[[#This Row],[Occupation]]="IT", 1, 0)</f>
        <v>1</v>
      </c>
      <c r="AI136" s="46">
        <f ca="1">IF(Table1[[#This Row],[Occupation]]="Health", 1, 0)</f>
        <v>0</v>
      </c>
      <c r="AJ136" s="46">
        <f ca="1">IF(Table1[[#This Row],[Occupation]]="Agriculture", 1, 0)</f>
        <v>0</v>
      </c>
      <c r="AK136" s="49"/>
      <c r="AL136" s="46"/>
      <c r="AM136" s="46"/>
      <c r="AN136" s="46"/>
      <c r="AO136" s="46"/>
      <c r="AP136" s="50"/>
      <c r="AQ136" s="48"/>
      <c r="AR136" s="47">
        <f t="shared" ca="1" si="77"/>
        <v>67081.3308562202</v>
      </c>
      <c r="AS136" s="48"/>
      <c r="AT136" s="45">
        <f ca="1">IF(Table1[[#This Row],[Debts of the Person]]&gt;$AU$2,1,0)</f>
        <v>1</v>
      </c>
      <c r="AU136" s="46"/>
      <c r="AV136" s="50"/>
      <c r="AW136" s="2">
        <f ca="1">Table1[[#This Row],[Mortgage Left]]/Table1[[#This Row],[Valued House]]</f>
        <v>0.93823323691346128</v>
      </c>
      <c r="AX136" s="46">
        <f t="shared" ca="1" si="78"/>
        <v>0</v>
      </c>
      <c r="AY136" s="46"/>
      <c r="AZ136" s="46"/>
      <c r="BA136" s="47">
        <f ca="1">IF(Table1[[#This Row],[Region]]="East",Table1[[#This Row],[Income]],0)</f>
        <v>0</v>
      </c>
      <c r="BB136" s="48">
        <f ca="1">IF(Table1[[#This Row],[Region]]="South",Table1[[#This Row],[Income]],0)</f>
        <v>0</v>
      </c>
      <c r="BC136" s="48">
        <f ca="1">IF(Table1[[#This Row],[Region]]="West",Table1[[#This Row],[Income]],0)</f>
        <v>0</v>
      </c>
      <c r="BD136" s="64">
        <f ca="1">IF(Table1[[#This Row],[Region]]="North",Table1[[#This Row],[Income]],0)</f>
        <v>47665</v>
      </c>
      <c r="BE136" s="47">
        <f ca="1">IF(Table1[[#This Row],[Occupation]]="Teaching",Table1[[#This Row],[Income]],0)</f>
        <v>0</v>
      </c>
      <c r="BF136" s="48">
        <f ca="1">IF(Table1[[#This Row],[Occupation]]="General Work",Table1[[#This Row],[Income]],0)</f>
        <v>0</v>
      </c>
      <c r="BG136" s="48">
        <f ca="1">IF(Table1[[#This Row],[Occupation]]="Construction",Table1[[#This Row],[Income]],0)</f>
        <v>0</v>
      </c>
      <c r="BH136" s="48">
        <f ca="1">IF(Table1[[#This Row],[Occupation]]="IT",Table1[[#This Row],[Income]],0)</f>
        <v>47665</v>
      </c>
      <c r="BI136" s="48">
        <f ca="1">IF(Table1[[#This Row],[Occupation]]="Health",Table1[[#This Row],[Income]],0)</f>
        <v>0</v>
      </c>
      <c r="BJ136" s="64">
        <f ca="1">IF(Table1[[#This Row],[Occupation]]="Agriculture",Table1[[#This Row],[Income]],0)</f>
        <v>0</v>
      </c>
      <c r="BK136" s="45">
        <f ca="1">IF(Table1[[#This Row],[Debts of the Person]]&gt;Table1[[#This Row],[Income]],1,0)</f>
        <v>1</v>
      </c>
      <c r="BL136" s="46"/>
      <c r="BM136" s="45">
        <f ca="1">IF(Table1[[#This Row],[Net worth of Person ('#)]]&gt;$BN$2,Table1[[#This Row],[Age]],0)</f>
        <v>0</v>
      </c>
      <c r="BN136" s="50"/>
      <c r="BO136" s="46"/>
      <c r="BP136" s="46"/>
      <c r="BQ136" s="46"/>
    </row>
    <row r="137" spans="1:69" x14ac:dyDescent="0.3">
      <c r="A137" s="12">
        <v>135</v>
      </c>
      <c r="B137" s="13">
        <f t="shared" ca="1" si="61"/>
        <v>1</v>
      </c>
      <c r="C137" s="13" t="str">
        <f t="shared" ca="1" si="62"/>
        <v>Male</v>
      </c>
      <c r="D137" s="13">
        <f t="shared" ca="1" si="63"/>
        <v>32</v>
      </c>
      <c r="E137" s="13">
        <f t="shared" ca="1" si="64"/>
        <v>6</v>
      </c>
      <c r="F137" s="13" t="str">
        <f t="shared" ca="1" si="65"/>
        <v>Agriculture</v>
      </c>
      <c r="G137" s="13">
        <f t="shared" ca="1" si="66"/>
        <v>2</v>
      </c>
      <c r="H137" s="13" t="str">
        <f t="shared" ca="1" si="67"/>
        <v>Primary</v>
      </c>
      <c r="I137" s="13">
        <f t="shared" ca="1" si="68"/>
        <v>4</v>
      </c>
      <c r="J137" s="13">
        <f t="shared" ca="1" si="69"/>
        <v>0</v>
      </c>
      <c r="K137" s="14">
        <f t="shared" ca="1" si="70"/>
        <v>27830</v>
      </c>
      <c r="L137" s="13">
        <f t="shared" ca="1" si="71"/>
        <v>2</v>
      </c>
      <c r="M137" s="13" t="str">
        <f t="shared" ca="1" si="72"/>
        <v>Abuja</v>
      </c>
      <c r="N137" s="13" t="str">
        <f t="shared" ca="1" si="53"/>
        <v>North</v>
      </c>
      <c r="O137" s="14">
        <f t="shared" ca="1" si="54"/>
        <v>83490</v>
      </c>
      <c r="P137" s="14">
        <f t="shared" ca="1" si="73"/>
        <v>59124.402635579761</v>
      </c>
      <c r="Q137" s="14">
        <f t="shared" ca="1" si="55"/>
        <v>0</v>
      </c>
      <c r="R137" s="14">
        <f t="shared" ca="1" si="74"/>
        <v>0</v>
      </c>
      <c r="S137" s="14">
        <f t="shared" ca="1" si="56"/>
        <v>54417.679003403944</v>
      </c>
      <c r="T137" s="14">
        <f t="shared" ca="1" si="57"/>
        <v>28679.253248250738</v>
      </c>
      <c r="U137" s="14">
        <f t="shared" ca="1" si="58"/>
        <v>112169.25324825074</v>
      </c>
      <c r="V137" s="14">
        <f t="shared" ca="1" si="59"/>
        <v>113542.08163898371</v>
      </c>
      <c r="W137" s="15">
        <f t="shared" ca="1" si="60"/>
        <v>-1372.8283907329751</v>
      </c>
      <c r="Z137" s="45">
        <f t="shared" ca="1" si="75"/>
        <v>1</v>
      </c>
      <c r="AA137" s="46">
        <f t="shared" ca="1" si="76"/>
        <v>0</v>
      </c>
      <c r="AB137" s="49"/>
      <c r="AC137" s="50"/>
      <c r="AE137" s="45">
        <f ca="1">IF(Table1[[#This Row],[Occupation]]="Teaching", 1, 0)</f>
        <v>0</v>
      </c>
      <c r="AF137" s="46">
        <f ca="1">IF(Table1[[#This Row],[Occupation]]="General Work", 1, 0)</f>
        <v>0</v>
      </c>
      <c r="AG137" s="46">
        <f ca="1">IF(Table1[[#This Row],[Occupation]]="Construction", 1, 0)</f>
        <v>0</v>
      </c>
      <c r="AH137" s="46">
        <f ca="1">IF(Table1[[#This Row],[Occupation]]="IT", 1, 0)</f>
        <v>0</v>
      </c>
      <c r="AI137" s="46">
        <f ca="1">IF(Table1[[#This Row],[Occupation]]="Health", 1, 0)</f>
        <v>0</v>
      </c>
      <c r="AJ137" s="46">
        <f ca="1">IF(Table1[[#This Row],[Occupation]]="Agriculture", 1, 0)</f>
        <v>1</v>
      </c>
      <c r="AK137" s="49"/>
      <c r="AL137" s="46"/>
      <c r="AM137" s="46"/>
      <c r="AN137" s="46"/>
      <c r="AO137" s="46"/>
      <c r="AP137" s="50"/>
      <c r="AQ137" s="48"/>
      <c r="AR137" s="47">
        <f t="shared" ca="1" si="77"/>
        <v>0</v>
      </c>
      <c r="AS137" s="48"/>
      <c r="AT137" s="45">
        <f ca="1">IF(Table1[[#This Row],[Debts of the Person]]&gt;$AU$2,1,0)</f>
        <v>1</v>
      </c>
      <c r="AU137" s="46"/>
      <c r="AV137" s="50"/>
      <c r="AW137" s="2">
        <f ca="1">Table1[[#This Row],[Mortgage Left]]/Table1[[#This Row],[Valued House]]</f>
        <v>0.70816148802946177</v>
      </c>
      <c r="AX137" s="46">
        <f t="shared" ca="1" si="78"/>
        <v>0</v>
      </c>
      <c r="AY137" s="46"/>
      <c r="AZ137" s="46"/>
      <c r="BA137" s="47">
        <f ca="1">IF(Table1[[#This Row],[Region]]="East",Table1[[#This Row],[Income]],0)</f>
        <v>0</v>
      </c>
      <c r="BB137" s="48">
        <f ca="1">IF(Table1[[#This Row],[Region]]="South",Table1[[#This Row],[Income]],0)</f>
        <v>0</v>
      </c>
      <c r="BC137" s="48">
        <f ca="1">IF(Table1[[#This Row],[Region]]="West",Table1[[#This Row],[Income]],0)</f>
        <v>0</v>
      </c>
      <c r="BD137" s="64">
        <f ca="1">IF(Table1[[#This Row],[Region]]="North",Table1[[#This Row],[Income]],0)</f>
        <v>27830</v>
      </c>
      <c r="BE137" s="47">
        <f ca="1">IF(Table1[[#This Row],[Occupation]]="Teaching",Table1[[#This Row],[Income]],0)</f>
        <v>0</v>
      </c>
      <c r="BF137" s="48">
        <f ca="1">IF(Table1[[#This Row],[Occupation]]="General Work",Table1[[#This Row],[Income]],0)</f>
        <v>0</v>
      </c>
      <c r="BG137" s="48">
        <f ca="1">IF(Table1[[#This Row],[Occupation]]="Construction",Table1[[#This Row],[Income]],0)</f>
        <v>0</v>
      </c>
      <c r="BH137" s="48">
        <f ca="1">IF(Table1[[#This Row],[Occupation]]="IT",Table1[[#This Row],[Income]],0)</f>
        <v>0</v>
      </c>
      <c r="BI137" s="48">
        <f ca="1">IF(Table1[[#This Row],[Occupation]]="Health",Table1[[#This Row],[Income]],0)</f>
        <v>0</v>
      </c>
      <c r="BJ137" s="64">
        <f ca="1">IF(Table1[[#This Row],[Occupation]]="Agriculture",Table1[[#This Row],[Income]],0)</f>
        <v>27830</v>
      </c>
      <c r="BK137" s="45">
        <f ca="1">IF(Table1[[#This Row],[Debts of the Person]]&gt;Table1[[#This Row],[Income]],1,0)</f>
        <v>1</v>
      </c>
      <c r="BL137" s="46"/>
      <c r="BM137" s="45">
        <f ca="1">IF(Table1[[#This Row],[Net worth of Person ('#)]]&gt;$BN$2,Table1[[#This Row],[Age]],0)</f>
        <v>0</v>
      </c>
      <c r="BN137" s="50"/>
      <c r="BO137" s="46"/>
      <c r="BP137" s="46"/>
      <c r="BQ137" s="46"/>
    </row>
    <row r="138" spans="1:69" x14ac:dyDescent="0.3">
      <c r="A138" s="12">
        <v>136</v>
      </c>
      <c r="B138" s="13">
        <f t="shared" ca="1" si="61"/>
        <v>2</v>
      </c>
      <c r="C138" s="13" t="str">
        <f t="shared" ca="1" si="62"/>
        <v>Female</v>
      </c>
      <c r="D138" s="13">
        <f t="shared" ca="1" si="63"/>
        <v>37</v>
      </c>
      <c r="E138" s="13">
        <f t="shared" ca="1" si="64"/>
        <v>6</v>
      </c>
      <c r="F138" s="13" t="str">
        <f t="shared" ca="1" si="65"/>
        <v>Agriculture</v>
      </c>
      <c r="G138" s="13">
        <f t="shared" ca="1" si="66"/>
        <v>6</v>
      </c>
      <c r="H138" s="13" t="str">
        <f t="shared" ca="1" si="67"/>
        <v>Others</v>
      </c>
      <c r="I138" s="13">
        <f t="shared" ca="1" si="68"/>
        <v>0</v>
      </c>
      <c r="J138" s="13">
        <f t="shared" ca="1" si="69"/>
        <v>3</v>
      </c>
      <c r="K138" s="14">
        <f t="shared" ca="1" si="70"/>
        <v>30962</v>
      </c>
      <c r="L138" s="13">
        <f t="shared" ca="1" si="71"/>
        <v>27</v>
      </c>
      <c r="M138" s="13" t="str">
        <f t="shared" ca="1" si="72"/>
        <v>Osun</v>
      </c>
      <c r="N138" s="13" t="str">
        <f t="shared" ca="1" si="53"/>
        <v>West</v>
      </c>
      <c r="O138" s="14">
        <f t="shared" ca="1" si="54"/>
        <v>154810</v>
      </c>
      <c r="P138" s="14">
        <f t="shared" ca="1" si="73"/>
        <v>34432.086915392967</v>
      </c>
      <c r="Q138" s="14">
        <f t="shared" ca="1" si="55"/>
        <v>41665.944769327747</v>
      </c>
      <c r="R138" s="14">
        <f t="shared" ca="1" si="74"/>
        <v>20544</v>
      </c>
      <c r="S138" s="14">
        <f t="shared" ca="1" si="56"/>
        <v>25237.735891007535</v>
      </c>
      <c r="T138" s="14">
        <f t="shared" ca="1" si="57"/>
        <v>29396.858175581401</v>
      </c>
      <c r="U138" s="14">
        <f t="shared" ca="1" si="58"/>
        <v>225872.80294490917</v>
      </c>
      <c r="V138" s="14">
        <f t="shared" ca="1" si="59"/>
        <v>80213.822806400509</v>
      </c>
      <c r="W138" s="15">
        <f t="shared" ca="1" si="60"/>
        <v>145658.98013850866</v>
      </c>
      <c r="Z138" s="45">
        <f t="shared" ca="1" si="75"/>
        <v>0</v>
      </c>
      <c r="AA138" s="46">
        <f t="shared" ca="1" si="76"/>
        <v>0</v>
      </c>
      <c r="AB138" s="49"/>
      <c r="AC138" s="50"/>
      <c r="AE138" s="45">
        <f ca="1">IF(Table1[[#This Row],[Occupation]]="Teaching", 1, 0)</f>
        <v>0</v>
      </c>
      <c r="AF138" s="46">
        <f ca="1">IF(Table1[[#This Row],[Occupation]]="General Work", 1, 0)</f>
        <v>0</v>
      </c>
      <c r="AG138" s="46">
        <f ca="1">IF(Table1[[#This Row],[Occupation]]="Construction", 1, 0)</f>
        <v>0</v>
      </c>
      <c r="AH138" s="46">
        <f ca="1">IF(Table1[[#This Row],[Occupation]]="IT", 1, 0)</f>
        <v>0</v>
      </c>
      <c r="AI138" s="46">
        <f ca="1">IF(Table1[[#This Row],[Occupation]]="Health", 1, 0)</f>
        <v>0</v>
      </c>
      <c r="AJ138" s="46">
        <f ca="1">IF(Table1[[#This Row],[Occupation]]="Agriculture", 1, 0)</f>
        <v>1</v>
      </c>
      <c r="AK138" s="49"/>
      <c r="AL138" s="46"/>
      <c r="AM138" s="46"/>
      <c r="AN138" s="46"/>
      <c r="AO138" s="46"/>
      <c r="AP138" s="50"/>
      <c r="AQ138" s="48"/>
      <c r="AR138" s="47">
        <f t="shared" ca="1" si="77"/>
        <v>11477.36230513099</v>
      </c>
      <c r="AS138" s="48"/>
      <c r="AT138" s="45">
        <f ca="1">IF(Table1[[#This Row],[Debts of the Person]]&gt;$AU$2,1,0)</f>
        <v>1</v>
      </c>
      <c r="AU138" s="46"/>
      <c r="AV138" s="50"/>
      <c r="AW138" s="2">
        <f ca="1">Table1[[#This Row],[Mortgage Left]]/Table1[[#This Row],[Valued House]]</f>
        <v>0.22241513413470038</v>
      </c>
      <c r="AX138" s="46">
        <f t="shared" ca="1" si="78"/>
        <v>1</v>
      </c>
      <c r="AY138" s="46"/>
      <c r="AZ138" s="46"/>
      <c r="BA138" s="47">
        <f ca="1">IF(Table1[[#This Row],[Region]]="East",Table1[[#This Row],[Income]],0)</f>
        <v>0</v>
      </c>
      <c r="BB138" s="48">
        <f ca="1">IF(Table1[[#This Row],[Region]]="South",Table1[[#This Row],[Income]],0)</f>
        <v>0</v>
      </c>
      <c r="BC138" s="48">
        <f ca="1">IF(Table1[[#This Row],[Region]]="West",Table1[[#This Row],[Income]],0)</f>
        <v>30962</v>
      </c>
      <c r="BD138" s="64">
        <f ca="1">IF(Table1[[#This Row],[Region]]="North",Table1[[#This Row],[Income]],0)</f>
        <v>0</v>
      </c>
      <c r="BE138" s="47">
        <f ca="1">IF(Table1[[#This Row],[Occupation]]="Teaching",Table1[[#This Row],[Income]],0)</f>
        <v>0</v>
      </c>
      <c r="BF138" s="48">
        <f ca="1">IF(Table1[[#This Row],[Occupation]]="General Work",Table1[[#This Row],[Income]],0)</f>
        <v>0</v>
      </c>
      <c r="BG138" s="48">
        <f ca="1">IF(Table1[[#This Row],[Occupation]]="Construction",Table1[[#This Row],[Income]],0)</f>
        <v>0</v>
      </c>
      <c r="BH138" s="48">
        <f ca="1">IF(Table1[[#This Row],[Occupation]]="IT",Table1[[#This Row],[Income]],0)</f>
        <v>0</v>
      </c>
      <c r="BI138" s="48">
        <f ca="1">IF(Table1[[#This Row],[Occupation]]="Health",Table1[[#This Row],[Income]],0)</f>
        <v>0</v>
      </c>
      <c r="BJ138" s="64">
        <f ca="1">IF(Table1[[#This Row],[Occupation]]="Agriculture",Table1[[#This Row],[Income]],0)</f>
        <v>30962</v>
      </c>
      <c r="BK138" s="45">
        <f ca="1">IF(Table1[[#This Row],[Debts of the Person]]&gt;Table1[[#This Row],[Income]],1,0)</f>
        <v>1</v>
      </c>
      <c r="BL138" s="46"/>
      <c r="BM138" s="45">
        <f ca="1">IF(Table1[[#This Row],[Net worth of Person ('#)]]&gt;$BN$2,Table1[[#This Row],[Age]],0)</f>
        <v>37</v>
      </c>
      <c r="BN138" s="50"/>
      <c r="BO138" s="46"/>
      <c r="BP138" s="46"/>
      <c r="BQ138" s="46"/>
    </row>
    <row r="139" spans="1:69" x14ac:dyDescent="0.3">
      <c r="A139" s="12">
        <v>137</v>
      </c>
      <c r="B139" s="13">
        <f t="shared" ca="1" si="61"/>
        <v>1</v>
      </c>
      <c r="C139" s="13" t="str">
        <f t="shared" ca="1" si="62"/>
        <v>Male</v>
      </c>
      <c r="D139" s="13">
        <f t="shared" ca="1" si="63"/>
        <v>39</v>
      </c>
      <c r="E139" s="13">
        <f t="shared" ca="1" si="64"/>
        <v>2</v>
      </c>
      <c r="F139" s="13" t="str">
        <f t="shared" ca="1" si="65"/>
        <v>Construction</v>
      </c>
      <c r="G139" s="13">
        <f t="shared" ca="1" si="66"/>
        <v>5</v>
      </c>
      <c r="H139" s="13" t="str">
        <f t="shared" ca="1" si="67"/>
        <v>Technical</v>
      </c>
      <c r="I139" s="13">
        <f t="shared" ca="1" si="68"/>
        <v>4</v>
      </c>
      <c r="J139" s="13">
        <f t="shared" ca="1" si="69"/>
        <v>0</v>
      </c>
      <c r="K139" s="14">
        <f t="shared" ca="1" si="70"/>
        <v>90004</v>
      </c>
      <c r="L139" s="13">
        <f t="shared" ca="1" si="71"/>
        <v>20</v>
      </c>
      <c r="M139" s="13" t="str">
        <f t="shared" ca="1" si="72"/>
        <v>Kogi</v>
      </c>
      <c r="N139" s="13" t="str">
        <f t="shared" ca="1" si="53"/>
        <v>North</v>
      </c>
      <c r="O139" s="14">
        <f t="shared" ca="1" si="54"/>
        <v>540024</v>
      </c>
      <c r="P139" s="14">
        <f t="shared" ca="1" si="73"/>
        <v>365025.53371437284</v>
      </c>
      <c r="Q139" s="14">
        <f t="shared" ca="1" si="55"/>
        <v>0</v>
      </c>
      <c r="R139" s="14">
        <f t="shared" ca="1" si="74"/>
        <v>0</v>
      </c>
      <c r="S139" s="14">
        <f t="shared" ca="1" si="56"/>
        <v>169914.13326431171</v>
      </c>
      <c r="T139" s="14">
        <f t="shared" ca="1" si="57"/>
        <v>16362.280586827374</v>
      </c>
      <c r="U139" s="14">
        <f t="shared" ca="1" si="58"/>
        <v>556386.28058682743</v>
      </c>
      <c r="V139" s="14">
        <f t="shared" ca="1" si="59"/>
        <v>534939.66697868449</v>
      </c>
      <c r="W139" s="15">
        <f t="shared" ca="1" si="60"/>
        <v>21446.613608142943</v>
      </c>
      <c r="Z139" s="45">
        <f t="shared" ca="1" si="75"/>
        <v>1</v>
      </c>
      <c r="AA139" s="46">
        <f t="shared" ca="1" si="76"/>
        <v>1</v>
      </c>
      <c r="AB139" s="49"/>
      <c r="AC139" s="50"/>
      <c r="AE139" s="45">
        <f ca="1">IF(Table1[[#This Row],[Occupation]]="Teaching", 1, 0)</f>
        <v>0</v>
      </c>
      <c r="AF139" s="46">
        <f ca="1">IF(Table1[[#This Row],[Occupation]]="General Work", 1, 0)</f>
        <v>0</v>
      </c>
      <c r="AG139" s="46">
        <f ca="1">IF(Table1[[#This Row],[Occupation]]="Construction", 1, 0)</f>
        <v>1</v>
      </c>
      <c r="AH139" s="46">
        <f ca="1">IF(Table1[[#This Row],[Occupation]]="IT", 1, 0)</f>
        <v>0</v>
      </c>
      <c r="AI139" s="46">
        <f ca="1">IF(Table1[[#This Row],[Occupation]]="Health", 1, 0)</f>
        <v>0</v>
      </c>
      <c r="AJ139" s="46">
        <f ca="1">IF(Table1[[#This Row],[Occupation]]="Agriculture", 1, 0)</f>
        <v>0</v>
      </c>
      <c r="AK139" s="49"/>
      <c r="AL139" s="46"/>
      <c r="AM139" s="46"/>
      <c r="AN139" s="46"/>
      <c r="AO139" s="46"/>
      <c r="AP139" s="50"/>
      <c r="AQ139" s="48"/>
      <c r="AR139" s="47">
        <f t="shared" ca="1" si="77"/>
        <v>0</v>
      </c>
      <c r="AS139" s="48"/>
      <c r="AT139" s="45">
        <f ca="1">IF(Table1[[#This Row],[Debts of the Person]]&gt;$AU$2,1,0)</f>
        <v>1</v>
      </c>
      <c r="AU139" s="46"/>
      <c r="AV139" s="50"/>
      <c r="AW139" s="2">
        <f ca="1">Table1[[#This Row],[Mortgage Left]]/Table1[[#This Row],[Valued House]]</f>
        <v>0.67594316866356463</v>
      </c>
      <c r="AX139" s="46">
        <f t="shared" ca="1" si="78"/>
        <v>0</v>
      </c>
      <c r="AY139" s="46"/>
      <c r="AZ139" s="46"/>
      <c r="BA139" s="47">
        <f ca="1">IF(Table1[[#This Row],[Region]]="East",Table1[[#This Row],[Income]],0)</f>
        <v>0</v>
      </c>
      <c r="BB139" s="48">
        <f ca="1">IF(Table1[[#This Row],[Region]]="South",Table1[[#This Row],[Income]],0)</f>
        <v>0</v>
      </c>
      <c r="BC139" s="48">
        <f ca="1">IF(Table1[[#This Row],[Region]]="West",Table1[[#This Row],[Income]],0)</f>
        <v>0</v>
      </c>
      <c r="BD139" s="64">
        <f ca="1">IF(Table1[[#This Row],[Region]]="North",Table1[[#This Row],[Income]],0)</f>
        <v>90004</v>
      </c>
      <c r="BE139" s="47">
        <f ca="1">IF(Table1[[#This Row],[Occupation]]="Teaching",Table1[[#This Row],[Income]],0)</f>
        <v>0</v>
      </c>
      <c r="BF139" s="48">
        <f ca="1">IF(Table1[[#This Row],[Occupation]]="General Work",Table1[[#This Row],[Income]],0)</f>
        <v>0</v>
      </c>
      <c r="BG139" s="48">
        <f ca="1">IF(Table1[[#This Row],[Occupation]]="Construction",Table1[[#This Row],[Income]],0)</f>
        <v>90004</v>
      </c>
      <c r="BH139" s="48">
        <f ca="1">IF(Table1[[#This Row],[Occupation]]="IT",Table1[[#This Row],[Income]],0)</f>
        <v>0</v>
      </c>
      <c r="BI139" s="48">
        <f ca="1">IF(Table1[[#This Row],[Occupation]]="Health",Table1[[#This Row],[Income]],0)</f>
        <v>0</v>
      </c>
      <c r="BJ139" s="64">
        <f ca="1">IF(Table1[[#This Row],[Occupation]]="Agriculture",Table1[[#This Row],[Income]],0)</f>
        <v>0</v>
      </c>
      <c r="BK139" s="45">
        <f ca="1">IF(Table1[[#This Row],[Debts of the Person]]&gt;Table1[[#This Row],[Income]],1,0)</f>
        <v>1</v>
      </c>
      <c r="BL139" s="46"/>
      <c r="BM139" s="45">
        <f ca="1">IF(Table1[[#This Row],[Net worth of Person ('#)]]&gt;$BN$2,Table1[[#This Row],[Age]],0)</f>
        <v>0</v>
      </c>
      <c r="BN139" s="50"/>
      <c r="BO139" s="46"/>
      <c r="BP139" s="46"/>
      <c r="BQ139" s="46"/>
    </row>
    <row r="140" spans="1:69" x14ac:dyDescent="0.3">
      <c r="A140" s="12">
        <v>138</v>
      </c>
      <c r="B140" s="13">
        <f t="shared" ca="1" si="61"/>
        <v>1</v>
      </c>
      <c r="C140" s="13" t="str">
        <f t="shared" ca="1" si="62"/>
        <v>Male</v>
      </c>
      <c r="D140" s="13">
        <f t="shared" ca="1" si="63"/>
        <v>42</v>
      </c>
      <c r="E140" s="13">
        <f t="shared" ca="1" si="64"/>
        <v>5</v>
      </c>
      <c r="F140" s="13" t="str">
        <f t="shared" ca="1" si="65"/>
        <v>General Work</v>
      </c>
      <c r="G140" s="13">
        <f t="shared" ca="1" si="66"/>
        <v>6</v>
      </c>
      <c r="H140" s="13" t="str">
        <f t="shared" ca="1" si="67"/>
        <v>Others</v>
      </c>
      <c r="I140" s="13">
        <f t="shared" ca="1" si="68"/>
        <v>1</v>
      </c>
      <c r="J140" s="13">
        <f t="shared" ca="1" si="69"/>
        <v>0</v>
      </c>
      <c r="K140" s="14">
        <f t="shared" ca="1" si="70"/>
        <v>70358</v>
      </c>
      <c r="L140" s="13">
        <f t="shared" ca="1" si="71"/>
        <v>6</v>
      </c>
      <c r="M140" s="13" t="str">
        <f t="shared" ca="1" si="72"/>
        <v>Beyelsa</v>
      </c>
      <c r="N140" s="13" t="str">
        <f t="shared" ca="1" si="53"/>
        <v>South</v>
      </c>
      <c r="O140" s="14">
        <f t="shared" ca="1" si="54"/>
        <v>281432</v>
      </c>
      <c r="P140" s="14">
        <f t="shared" ca="1" si="73"/>
        <v>108203.60361776945</v>
      </c>
      <c r="Q140" s="14">
        <f t="shared" ca="1" si="55"/>
        <v>0</v>
      </c>
      <c r="R140" s="14">
        <f t="shared" ca="1" si="74"/>
        <v>0</v>
      </c>
      <c r="S140" s="14">
        <f t="shared" ca="1" si="56"/>
        <v>38868.911565382376</v>
      </c>
      <c r="T140" s="14">
        <f t="shared" ca="1" si="57"/>
        <v>49864.197507572026</v>
      </c>
      <c r="U140" s="14">
        <f t="shared" ca="1" si="58"/>
        <v>331296.19750757201</v>
      </c>
      <c r="V140" s="14">
        <f t="shared" ca="1" si="59"/>
        <v>147072.51518315182</v>
      </c>
      <c r="W140" s="15">
        <f t="shared" ca="1" si="60"/>
        <v>184223.6823244202</v>
      </c>
      <c r="Z140" s="45">
        <f t="shared" ca="1" si="75"/>
        <v>1</v>
      </c>
      <c r="AA140" s="46">
        <f t="shared" ca="1" si="76"/>
        <v>0</v>
      </c>
      <c r="AB140" s="49"/>
      <c r="AC140" s="50"/>
      <c r="AE140" s="45">
        <f ca="1">IF(Table1[[#This Row],[Occupation]]="Teaching", 1, 0)</f>
        <v>0</v>
      </c>
      <c r="AF140" s="46">
        <f ca="1">IF(Table1[[#This Row],[Occupation]]="General Work", 1, 0)</f>
        <v>1</v>
      </c>
      <c r="AG140" s="46">
        <f ca="1">IF(Table1[[#This Row],[Occupation]]="Construction", 1, 0)</f>
        <v>0</v>
      </c>
      <c r="AH140" s="46">
        <f ca="1">IF(Table1[[#This Row],[Occupation]]="IT", 1, 0)</f>
        <v>0</v>
      </c>
      <c r="AI140" s="46">
        <f ca="1">IF(Table1[[#This Row],[Occupation]]="Health", 1, 0)</f>
        <v>0</v>
      </c>
      <c r="AJ140" s="46">
        <f ca="1">IF(Table1[[#This Row],[Occupation]]="Agriculture", 1, 0)</f>
        <v>0</v>
      </c>
      <c r="AK140" s="49"/>
      <c r="AL140" s="46"/>
      <c r="AM140" s="46"/>
      <c r="AN140" s="46"/>
      <c r="AO140" s="46"/>
      <c r="AP140" s="50"/>
      <c r="AQ140" s="48"/>
      <c r="AR140" s="47">
        <f t="shared" ca="1" si="77"/>
        <v>0</v>
      </c>
      <c r="AS140" s="48"/>
      <c r="AT140" s="45">
        <f ca="1">IF(Table1[[#This Row],[Debts of the Person]]&gt;$AU$2,1,0)</f>
        <v>1</v>
      </c>
      <c r="AU140" s="46"/>
      <c r="AV140" s="50"/>
      <c r="AW140" s="2">
        <f ca="1">Table1[[#This Row],[Mortgage Left]]/Table1[[#This Row],[Valued House]]</f>
        <v>0.38447512584840904</v>
      </c>
      <c r="AX140" s="46">
        <f t="shared" ca="1" si="78"/>
        <v>0</v>
      </c>
      <c r="AY140" s="46"/>
      <c r="AZ140" s="46"/>
      <c r="BA140" s="47">
        <f ca="1">IF(Table1[[#This Row],[Region]]="East",Table1[[#This Row],[Income]],0)</f>
        <v>0</v>
      </c>
      <c r="BB140" s="48">
        <f ca="1">IF(Table1[[#This Row],[Region]]="South",Table1[[#This Row],[Income]],0)</f>
        <v>70358</v>
      </c>
      <c r="BC140" s="48">
        <f ca="1">IF(Table1[[#This Row],[Region]]="West",Table1[[#This Row],[Income]],0)</f>
        <v>0</v>
      </c>
      <c r="BD140" s="64">
        <f ca="1">IF(Table1[[#This Row],[Region]]="North",Table1[[#This Row],[Income]],0)</f>
        <v>0</v>
      </c>
      <c r="BE140" s="47">
        <f ca="1">IF(Table1[[#This Row],[Occupation]]="Teaching",Table1[[#This Row],[Income]],0)</f>
        <v>0</v>
      </c>
      <c r="BF140" s="48">
        <f ca="1">IF(Table1[[#This Row],[Occupation]]="General Work",Table1[[#This Row],[Income]],0)</f>
        <v>70358</v>
      </c>
      <c r="BG140" s="48">
        <f ca="1">IF(Table1[[#This Row],[Occupation]]="Construction",Table1[[#This Row],[Income]],0)</f>
        <v>0</v>
      </c>
      <c r="BH140" s="48">
        <f ca="1">IF(Table1[[#This Row],[Occupation]]="IT",Table1[[#This Row],[Income]],0)</f>
        <v>0</v>
      </c>
      <c r="BI140" s="48">
        <f ca="1">IF(Table1[[#This Row],[Occupation]]="Health",Table1[[#This Row],[Income]],0)</f>
        <v>0</v>
      </c>
      <c r="BJ140" s="64">
        <f ca="1">IF(Table1[[#This Row],[Occupation]]="Agriculture",Table1[[#This Row],[Income]],0)</f>
        <v>0</v>
      </c>
      <c r="BK140" s="45">
        <f ca="1">IF(Table1[[#This Row],[Debts of the Person]]&gt;Table1[[#This Row],[Income]],1,0)</f>
        <v>1</v>
      </c>
      <c r="BL140" s="46"/>
      <c r="BM140" s="45">
        <f ca="1">IF(Table1[[#This Row],[Net worth of Person ('#)]]&gt;$BN$2,Table1[[#This Row],[Age]],0)</f>
        <v>42</v>
      </c>
      <c r="BN140" s="50"/>
      <c r="BO140" s="46"/>
      <c r="BP140" s="46"/>
      <c r="BQ140" s="46"/>
    </row>
    <row r="141" spans="1:69" x14ac:dyDescent="0.3">
      <c r="A141" s="12">
        <v>139</v>
      </c>
      <c r="B141" s="13">
        <f t="shared" ca="1" si="61"/>
        <v>2</v>
      </c>
      <c r="C141" s="13" t="str">
        <f t="shared" ca="1" si="62"/>
        <v>Female</v>
      </c>
      <c r="D141" s="13">
        <f t="shared" ca="1" si="63"/>
        <v>44</v>
      </c>
      <c r="E141" s="13">
        <f t="shared" ca="1" si="64"/>
        <v>1</v>
      </c>
      <c r="F141" s="13" t="str">
        <f t="shared" ca="1" si="65"/>
        <v>Health</v>
      </c>
      <c r="G141" s="13">
        <f t="shared" ca="1" si="66"/>
        <v>1</v>
      </c>
      <c r="H141" s="13" t="str">
        <f t="shared" ca="1" si="67"/>
        <v>No Formal</v>
      </c>
      <c r="I141" s="13">
        <f t="shared" ca="1" si="68"/>
        <v>1</v>
      </c>
      <c r="J141" s="13">
        <f t="shared" ca="1" si="69"/>
        <v>0</v>
      </c>
      <c r="K141" s="14">
        <f t="shared" ca="1" si="70"/>
        <v>49669</v>
      </c>
      <c r="L141" s="13">
        <f t="shared" ca="1" si="71"/>
        <v>6</v>
      </c>
      <c r="M141" s="13" t="str">
        <f t="shared" ca="1" si="72"/>
        <v>Beyelsa</v>
      </c>
      <c r="N141" s="13" t="str">
        <f t="shared" ca="1" si="53"/>
        <v>South</v>
      </c>
      <c r="O141" s="14">
        <f t="shared" ca="1" si="54"/>
        <v>149007</v>
      </c>
      <c r="P141" s="14">
        <f t="shared" ca="1" si="73"/>
        <v>68082.719782098007</v>
      </c>
      <c r="Q141" s="14">
        <f t="shared" ca="1" si="55"/>
        <v>0</v>
      </c>
      <c r="R141" s="14">
        <f t="shared" ca="1" si="74"/>
        <v>0</v>
      </c>
      <c r="S141" s="14">
        <f t="shared" ca="1" si="56"/>
        <v>93229.901567434426</v>
      </c>
      <c r="T141" s="14">
        <f t="shared" ca="1" si="57"/>
        <v>17429.861228739657</v>
      </c>
      <c r="U141" s="14">
        <f t="shared" ca="1" si="58"/>
        <v>166436.86122873967</v>
      </c>
      <c r="V141" s="14">
        <f t="shared" ca="1" si="59"/>
        <v>161312.62134953245</v>
      </c>
      <c r="W141" s="15">
        <f t="shared" ca="1" si="60"/>
        <v>5124.2398792072199</v>
      </c>
      <c r="Z141" s="45">
        <f t="shared" ca="1" si="75"/>
        <v>0</v>
      </c>
      <c r="AA141" s="46">
        <f t="shared" ca="1" si="76"/>
        <v>0</v>
      </c>
      <c r="AB141" s="49"/>
      <c r="AC141" s="50"/>
      <c r="AE141" s="45">
        <f ca="1">IF(Table1[[#This Row],[Occupation]]="Teaching", 1, 0)</f>
        <v>0</v>
      </c>
      <c r="AF141" s="46">
        <f ca="1">IF(Table1[[#This Row],[Occupation]]="General Work", 1, 0)</f>
        <v>0</v>
      </c>
      <c r="AG141" s="46">
        <f ca="1">IF(Table1[[#This Row],[Occupation]]="Construction", 1, 0)</f>
        <v>0</v>
      </c>
      <c r="AH141" s="46">
        <f ca="1">IF(Table1[[#This Row],[Occupation]]="IT", 1, 0)</f>
        <v>0</v>
      </c>
      <c r="AI141" s="46">
        <f ca="1">IF(Table1[[#This Row],[Occupation]]="Health", 1, 0)</f>
        <v>1</v>
      </c>
      <c r="AJ141" s="46">
        <f ca="1">IF(Table1[[#This Row],[Occupation]]="Agriculture", 1, 0)</f>
        <v>0</v>
      </c>
      <c r="AK141" s="49"/>
      <c r="AL141" s="46"/>
      <c r="AM141" s="46"/>
      <c r="AN141" s="46"/>
      <c r="AO141" s="46"/>
      <c r="AP141" s="50"/>
      <c r="AQ141" s="48"/>
      <c r="AR141" s="47">
        <f t="shared" ca="1" si="77"/>
        <v>0</v>
      </c>
      <c r="AS141" s="48"/>
      <c r="AT141" s="45">
        <f ca="1">IF(Table1[[#This Row],[Debts of the Person]]&gt;$AU$2,1,0)</f>
        <v>1</v>
      </c>
      <c r="AU141" s="46"/>
      <c r="AV141" s="50"/>
      <c r="AW141" s="2">
        <f ca="1">Table1[[#This Row],[Mortgage Left]]/Table1[[#This Row],[Valued House]]</f>
        <v>0.45690953970013493</v>
      </c>
      <c r="AX141" s="46">
        <f t="shared" ca="1" si="78"/>
        <v>0</v>
      </c>
      <c r="AY141" s="46"/>
      <c r="AZ141" s="46"/>
      <c r="BA141" s="47">
        <f ca="1">IF(Table1[[#This Row],[Region]]="East",Table1[[#This Row],[Income]],0)</f>
        <v>0</v>
      </c>
      <c r="BB141" s="48">
        <f ca="1">IF(Table1[[#This Row],[Region]]="South",Table1[[#This Row],[Income]],0)</f>
        <v>49669</v>
      </c>
      <c r="BC141" s="48">
        <f ca="1">IF(Table1[[#This Row],[Region]]="West",Table1[[#This Row],[Income]],0)</f>
        <v>0</v>
      </c>
      <c r="BD141" s="64">
        <f ca="1">IF(Table1[[#This Row],[Region]]="North",Table1[[#This Row],[Income]],0)</f>
        <v>0</v>
      </c>
      <c r="BE141" s="47">
        <f ca="1">IF(Table1[[#This Row],[Occupation]]="Teaching",Table1[[#This Row],[Income]],0)</f>
        <v>0</v>
      </c>
      <c r="BF141" s="48">
        <f ca="1">IF(Table1[[#This Row],[Occupation]]="General Work",Table1[[#This Row],[Income]],0)</f>
        <v>0</v>
      </c>
      <c r="BG141" s="48">
        <f ca="1">IF(Table1[[#This Row],[Occupation]]="Construction",Table1[[#This Row],[Income]],0)</f>
        <v>0</v>
      </c>
      <c r="BH141" s="48">
        <f ca="1">IF(Table1[[#This Row],[Occupation]]="IT",Table1[[#This Row],[Income]],0)</f>
        <v>0</v>
      </c>
      <c r="BI141" s="48">
        <f ca="1">IF(Table1[[#This Row],[Occupation]]="Health",Table1[[#This Row],[Income]],0)</f>
        <v>49669</v>
      </c>
      <c r="BJ141" s="64">
        <f ca="1">IF(Table1[[#This Row],[Occupation]]="Agriculture",Table1[[#This Row],[Income]],0)</f>
        <v>0</v>
      </c>
      <c r="BK141" s="45">
        <f ca="1">IF(Table1[[#This Row],[Debts of the Person]]&gt;Table1[[#This Row],[Income]],1,0)</f>
        <v>1</v>
      </c>
      <c r="BL141" s="46"/>
      <c r="BM141" s="45">
        <f ca="1">IF(Table1[[#This Row],[Net worth of Person ('#)]]&gt;$BN$2,Table1[[#This Row],[Age]],0)</f>
        <v>0</v>
      </c>
      <c r="BN141" s="50"/>
      <c r="BO141" s="46"/>
      <c r="BP141" s="46"/>
      <c r="BQ141" s="46"/>
    </row>
    <row r="142" spans="1:69" x14ac:dyDescent="0.3">
      <c r="A142" s="12">
        <v>140</v>
      </c>
      <c r="B142" s="13">
        <f t="shared" ca="1" si="61"/>
        <v>2</v>
      </c>
      <c r="C142" s="13" t="str">
        <f t="shared" ca="1" si="62"/>
        <v>Female</v>
      </c>
      <c r="D142" s="13">
        <f t="shared" ca="1" si="63"/>
        <v>34</v>
      </c>
      <c r="E142" s="13">
        <f t="shared" ca="1" si="64"/>
        <v>6</v>
      </c>
      <c r="F142" s="13" t="str">
        <f t="shared" ca="1" si="65"/>
        <v>Agriculture</v>
      </c>
      <c r="G142" s="13">
        <f t="shared" ca="1" si="66"/>
        <v>3</v>
      </c>
      <c r="H142" s="13" t="str">
        <f t="shared" ca="1" si="67"/>
        <v>Secondary</v>
      </c>
      <c r="I142" s="13">
        <f t="shared" ca="1" si="68"/>
        <v>2</v>
      </c>
      <c r="J142" s="13">
        <f t="shared" ca="1" si="69"/>
        <v>1</v>
      </c>
      <c r="K142" s="14">
        <f t="shared" ca="1" si="70"/>
        <v>56661</v>
      </c>
      <c r="L142" s="13">
        <f t="shared" ca="1" si="71"/>
        <v>22</v>
      </c>
      <c r="M142" s="13" t="str">
        <f t="shared" ca="1" si="72"/>
        <v>Lagos</v>
      </c>
      <c r="N142" s="13" t="str">
        <f t="shared" ca="1" si="53"/>
        <v>West</v>
      </c>
      <c r="O142" s="14">
        <f t="shared" ca="1" si="54"/>
        <v>283305</v>
      </c>
      <c r="P142" s="14">
        <f t="shared" ca="1" si="73"/>
        <v>15128.786618031536</v>
      </c>
      <c r="Q142" s="14">
        <f t="shared" ca="1" si="55"/>
        <v>42795.662067148798</v>
      </c>
      <c r="R142" s="14">
        <f t="shared" ca="1" si="74"/>
        <v>3823</v>
      </c>
      <c r="S142" s="14">
        <f t="shared" ca="1" si="56"/>
        <v>94033.27413490419</v>
      </c>
      <c r="T142" s="14">
        <f t="shared" ca="1" si="57"/>
        <v>30144.364969652281</v>
      </c>
      <c r="U142" s="14">
        <f t="shared" ca="1" si="58"/>
        <v>356245.02703680104</v>
      </c>
      <c r="V142" s="14">
        <f t="shared" ca="1" si="59"/>
        <v>112985.06075293572</v>
      </c>
      <c r="W142" s="15">
        <f t="shared" ca="1" si="60"/>
        <v>243259.96628386533</v>
      </c>
      <c r="Z142" s="45">
        <f t="shared" ca="1" si="75"/>
        <v>0</v>
      </c>
      <c r="AA142" s="46">
        <f t="shared" ca="1" si="76"/>
        <v>1</v>
      </c>
      <c r="AB142" s="49"/>
      <c r="AC142" s="50"/>
      <c r="AE142" s="45">
        <f ca="1">IF(Table1[[#This Row],[Occupation]]="Teaching", 1, 0)</f>
        <v>0</v>
      </c>
      <c r="AF142" s="46">
        <f ca="1">IF(Table1[[#This Row],[Occupation]]="General Work", 1, 0)</f>
        <v>0</v>
      </c>
      <c r="AG142" s="46">
        <f ca="1">IF(Table1[[#This Row],[Occupation]]="Construction", 1, 0)</f>
        <v>0</v>
      </c>
      <c r="AH142" s="46">
        <f ca="1">IF(Table1[[#This Row],[Occupation]]="IT", 1, 0)</f>
        <v>0</v>
      </c>
      <c r="AI142" s="46">
        <f ca="1">IF(Table1[[#This Row],[Occupation]]="Health", 1, 0)</f>
        <v>0</v>
      </c>
      <c r="AJ142" s="46">
        <f ca="1">IF(Table1[[#This Row],[Occupation]]="Agriculture", 1, 0)</f>
        <v>1</v>
      </c>
      <c r="AK142" s="49"/>
      <c r="AL142" s="46"/>
      <c r="AM142" s="46"/>
      <c r="AN142" s="46"/>
      <c r="AO142" s="46"/>
      <c r="AP142" s="50"/>
      <c r="AQ142" s="48"/>
      <c r="AR142" s="47">
        <f t="shared" ca="1" si="77"/>
        <v>15128.786618031536</v>
      </c>
      <c r="AS142" s="48"/>
      <c r="AT142" s="45">
        <f ca="1">IF(Table1[[#This Row],[Debts of the Person]]&gt;$AU$2,1,0)</f>
        <v>1</v>
      </c>
      <c r="AU142" s="46"/>
      <c r="AV142" s="50"/>
      <c r="AW142" s="2">
        <f ca="1">Table1[[#This Row],[Mortgage Left]]/Table1[[#This Row],[Valued House]]</f>
        <v>5.3401057581163536E-2</v>
      </c>
      <c r="AX142" s="46">
        <f t="shared" ca="1" si="78"/>
        <v>1</v>
      </c>
      <c r="AY142" s="46"/>
      <c r="AZ142" s="46"/>
      <c r="BA142" s="47">
        <f ca="1">IF(Table1[[#This Row],[Region]]="East",Table1[[#This Row],[Income]],0)</f>
        <v>0</v>
      </c>
      <c r="BB142" s="48">
        <f ca="1">IF(Table1[[#This Row],[Region]]="South",Table1[[#This Row],[Income]],0)</f>
        <v>0</v>
      </c>
      <c r="BC142" s="48">
        <f ca="1">IF(Table1[[#This Row],[Region]]="West",Table1[[#This Row],[Income]],0)</f>
        <v>56661</v>
      </c>
      <c r="BD142" s="64">
        <f ca="1">IF(Table1[[#This Row],[Region]]="North",Table1[[#This Row],[Income]],0)</f>
        <v>0</v>
      </c>
      <c r="BE142" s="47">
        <f ca="1">IF(Table1[[#This Row],[Occupation]]="Teaching",Table1[[#This Row],[Income]],0)</f>
        <v>0</v>
      </c>
      <c r="BF142" s="48">
        <f ca="1">IF(Table1[[#This Row],[Occupation]]="General Work",Table1[[#This Row],[Income]],0)</f>
        <v>0</v>
      </c>
      <c r="BG142" s="48">
        <f ca="1">IF(Table1[[#This Row],[Occupation]]="Construction",Table1[[#This Row],[Income]],0)</f>
        <v>0</v>
      </c>
      <c r="BH142" s="48">
        <f ca="1">IF(Table1[[#This Row],[Occupation]]="IT",Table1[[#This Row],[Income]],0)</f>
        <v>0</v>
      </c>
      <c r="BI142" s="48">
        <f ca="1">IF(Table1[[#This Row],[Occupation]]="Health",Table1[[#This Row],[Income]],0)</f>
        <v>0</v>
      </c>
      <c r="BJ142" s="64">
        <f ca="1">IF(Table1[[#This Row],[Occupation]]="Agriculture",Table1[[#This Row],[Income]],0)</f>
        <v>56661</v>
      </c>
      <c r="BK142" s="45">
        <f ca="1">IF(Table1[[#This Row],[Debts of the Person]]&gt;Table1[[#This Row],[Income]],1,0)</f>
        <v>1</v>
      </c>
      <c r="BL142" s="46"/>
      <c r="BM142" s="45">
        <f ca="1">IF(Table1[[#This Row],[Net worth of Person ('#)]]&gt;$BN$2,Table1[[#This Row],[Age]],0)</f>
        <v>34</v>
      </c>
      <c r="BN142" s="50"/>
      <c r="BO142" s="46"/>
      <c r="BP142" s="46"/>
      <c r="BQ142" s="46"/>
    </row>
    <row r="143" spans="1:69" x14ac:dyDescent="0.3">
      <c r="A143" s="12">
        <v>141</v>
      </c>
      <c r="B143" s="13">
        <f t="shared" ca="1" si="61"/>
        <v>1</v>
      </c>
      <c r="C143" s="13" t="str">
        <f t="shared" ca="1" si="62"/>
        <v>Male</v>
      </c>
      <c r="D143" s="13">
        <f t="shared" ca="1" si="63"/>
        <v>28</v>
      </c>
      <c r="E143" s="13">
        <f t="shared" ca="1" si="64"/>
        <v>4</v>
      </c>
      <c r="F143" s="13" t="str">
        <f t="shared" ca="1" si="65"/>
        <v>IT</v>
      </c>
      <c r="G143" s="13">
        <f t="shared" ca="1" si="66"/>
        <v>2</v>
      </c>
      <c r="H143" s="13" t="str">
        <f t="shared" ca="1" si="67"/>
        <v>Primary</v>
      </c>
      <c r="I143" s="13">
        <f t="shared" ca="1" si="68"/>
        <v>3</v>
      </c>
      <c r="J143" s="13">
        <f t="shared" ca="1" si="69"/>
        <v>2</v>
      </c>
      <c r="K143" s="14">
        <f t="shared" ca="1" si="70"/>
        <v>50457</v>
      </c>
      <c r="L143" s="13">
        <f t="shared" ca="1" si="71"/>
        <v>32</v>
      </c>
      <c r="M143" s="13" t="str">
        <f t="shared" ca="1" si="72"/>
        <v>Taraba</v>
      </c>
      <c r="N143" s="13" t="str">
        <f t="shared" ref="N143:N206" ca="1" si="79">VLOOKUP(L143, $BS$12:$BU$44, 3)</f>
        <v>North</v>
      </c>
      <c r="O143" s="14">
        <f t="shared" ref="O143:O206" ca="1" si="80">K143*RANDBETWEEN(3, 6)</f>
        <v>151371</v>
      </c>
      <c r="P143" s="14">
        <f t="shared" ca="1" si="73"/>
        <v>107433.00441806292</v>
      </c>
      <c r="Q143" s="14">
        <f t="shared" ref="Q143:Q206" ca="1" si="81">J143*RAND()*K143</f>
        <v>84414.998871536838</v>
      </c>
      <c r="R143" s="14">
        <f t="shared" ca="1" si="74"/>
        <v>25584</v>
      </c>
      <c r="S143" s="14">
        <f t="shared" ref="S143:S206" ca="1" si="82">RAND()*K143*2</f>
        <v>3572.4104774460247</v>
      </c>
      <c r="T143" s="14">
        <f t="shared" ref="T143:T206" ca="1" si="83">RAND()*K143*1.5</f>
        <v>41030.481618636608</v>
      </c>
      <c r="U143" s="14">
        <f t="shared" ref="U143:U206" ca="1" si="84">O143+Q143+T143</f>
        <v>276816.48049017345</v>
      </c>
      <c r="V143" s="14">
        <f t="shared" ref="V143:V206" ca="1" si="85">P143+R143+S143</f>
        <v>136589.41489550893</v>
      </c>
      <c r="W143" s="15">
        <f t="shared" ref="W143:W206" ca="1" si="86">U143-V143</f>
        <v>140227.06559466451</v>
      </c>
      <c r="Z143" s="45">
        <f t="shared" ca="1" si="75"/>
        <v>1</v>
      </c>
      <c r="AA143" s="46">
        <f t="shared" ca="1" si="76"/>
        <v>1</v>
      </c>
      <c r="AB143" s="49"/>
      <c r="AC143" s="50"/>
      <c r="AE143" s="45">
        <f ca="1">IF(Table1[[#This Row],[Occupation]]="Teaching", 1, 0)</f>
        <v>0</v>
      </c>
      <c r="AF143" s="46">
        <f ca="1">IF(Table1[[#This Row],[Occupation]]="General Work", 1, 0)</f>
        <v>0</v>
      </c>
      <c r="AG143" s="46">
        <f ca="1">IF(Table1[[#This Row],[Occupation]]="Construction", 1, 0)</f>
        <v>0</v>
      </c>
      <c r="AH143" s="46">
        <f ca="1">IF(Table1[[#This Row],[Occupation]]="IT", 1, 0)</f>
        <v>1</v>
      </c>
      <c r="AI143" s="46">
        <f ca="1">IF(Table1[[#This Row],[Occupation]]="Health", 1, 0)</f>
        <v>0</v>
      </c>
      <c r="AJ143" s="46">
        <f ca="1">IF(Table1[[#This Row],[Occupation]]="Agriculture", 1, 0)</f>
        <v>0</v>
      </c>
      <c r="AK143" s="49"/>
      <c r="AL143" s="46"/>
      <c r="AM143" s="46"/>
      <c r="AN143" s="46"/>
      <c r="AO143" s="46"/>
      <c r="AP143" s="50"/>
      <c r="AQ143" s="48"/>
      <c r="AR143" s="47">
        <f t="shared" ca="1" si="77"/>
        <v>53716.50220903146</v>
      </c>
      <c r="AS143" s="48"/>
      <c r="AT143" s="45">
        <f ca="1">IF(Table1[[#This Row],[Debts of the Person]]&gt;$AU$2,1,0)</f>
        <v>1</v>
      </c>
      <c r="AU143" s="46"/>
      <c r="AV143" s="50"/>
      <c r="AW143" s="2">
        <f ca="1">Table1[[#This Row],[Mortgage Left]]/Table1[[#This Row],[Valued House]]</f>
        <v>0.70973306920125334</v>
      </c>
      <c r="AX143" s="46">
        <f t="shared" ca="1" si="78"/>
        <v>0</v>
      </c>
      <c r="AY143" s="46"/>
      <c r="AZ143" s="46"/>
      <c r="BA143" s="47">
        <f ca="1">IF(Table1[[#This Row],[Region]]="East",Table1[[#This Row],[Income]],0)</f>
        <v>0</v>
      </c>
      <c r="BB143" s="48">
        <f ca="1">IF(Table1[[#This Row],[Region]]="South",Table1[[#This Row],[Income]],0)</f>
        <v>0</v>
      </c>
      <c r="BC143" s="48">
        <f ca="1">IF(Table1[[#This Row],[Region]]="West",Table1[[#This Row],[Income]],0)</f>
        <v>0</v>
      </c>
      <c r="BD143" s="64">
        <f ca="1">IF(Table1[[#This Row],[Region]]="North",Table1[[#This Row],[Income]],0)</f>
        <v>50457</v>
      </c>
      <c r="BE143" s="47">
        <f ca="1">IF(Table1[[#This Row],[Occupation]]="Teaching",Table1[[#This Row],[Income]],0)</f>
        <v>0</v>
      </c>
      <c r="BF143" s="48">
        <f ca="1">IF(Table1[[#This Row],[Occupation]]="General Work",Table1[[#This Row],[Income]],0)</f>
        <v>0</v>
      </c>
      <c r="BG143" s="48">
        <f ca="1">IF(Table1[[#This Row],[Occupation]]="Construction",Table1[[#This Row],[Income]],0)</f>
        <v>0</v>
      </c>
      <c r="BH143" s="48">
        <f ca="1">IF(Table1[[#This Row],[Occupation]]="IT",Table1[[#This Row],[Income]],0)</f>
        <v>50457</v>
      </c>
      <c r="BI143" s="48">
        <f ca="1">IF(Table1[[#This Row],[Occupation]]="Health",Table1[[#This Row],[Income]],0)</f>
        <v>0</v>
      </c>
      <c r="BJ143" s="64">
        <f ca="1">IF(Table1[[#This Row],[Occupation]]="Agriculture",Table1[[#This Row],[Income]],0)</f>
        <v>0</v>
      </c>
      <c r="BK143" s="45">
        <f ca="1">IF(Table1[[#This Row],[Debts of the Person]]&gt;Table1[[#This Row],[Income]],1,0)</f>
        <v>1</v>
      </c>
      <c r="BL143" s="46"/>
      <c r="BM143" s="45">
        <f ca="1">IF(Table1[[#This Row],[Net worth of Person ('#)]]&gt;$BN$2,Table1[[#This Row],[Age]],0)</f>
        <v>28</v>
      </c>
      <c r="BN143" s="50"/>
      <c r="BO143" s="46"/>
      <c r="BP143" s="46"/>
      <c r="BQ143" s="46"/>
    </row>
    <row r="144" spans="1:69" x14ac:dyDescent="0.3">
      <c r="A144" s="12">
        <v>142</v>
      </c>
      <c r="B144" s="13">
        <f t="shared" ca="1" si="61"/>
        <v>1</v>
      </c>
      <c r="C144" s="13" t="str">
        <f t="shared" ca="1" si="62"/>
        <v>Male</v>
      </c>
      <c r="D144" s="13">
        <f t="shared" ca="1" si="63"/>
        <v>38</v>
      </c>
      <c r="E144" s="13">
        <f t="shared" ca="1" si="64"/>
        <v>3</v>
      </c>
      <c r="F144" s="13" t="str">
        <f t="shared" ca="1" si="65"/>
        <v>Teaching</v>
      </c>
      <c r="G144" s="13">
        <f t="shared" ca="1" si="66"/>
        <v>2</v>
      </c>
      <c r="H144" s="13" t="str">
        <f t="shared" ca="1" si="67"/>
        <v>Primary</v>
      </c>
      <c r="I144" s="13">
        <f t="shared" ca="1" si="68"/>
        <v>4</v>
      </c>
      <c r="J144" s="13">
        <f t="shared" ca="1" si="69"/>
        <v>0</v>
      </c>
      <c r="K144" s="14">
        <f t="shared" ca="1" si="70"/>
        <v>39438</v>
      </c>
      <c r="L144" s="13">
        <f t="shared" ca="1" si="71"/>
        <v>11</v>
      </c>
      <c r="M144" s="13" t="str">
        <f t="shared" ca="1" si="72"/>
        <v>Edo</v>
      </c>
      <c r="N144" s="13" t="str">
        <f t="shared" ca="1" si="79"/>
        <v>South</v>
      </c>
      <c r="O144" s="14">
        <f t="shared" ca="1" si="80"/>
        <v>118314</v>
      </c>
      <c r="P144" s="14">
        <f t="shared" ca="1" si="73"/>
        <v>3077.9947972617038</v>
      </c>
      <c r="Q144" s="14">
        <f t="shared" ca="1" si="81"/>
        <v>0</v>
      </c>
      <c r="R144" s="14">
        <f t="shared" ca="1" si="74"/>
        <v>0</v>
      </c>
      <c r="S144" s="14">
        <f t="shared" ca="1" si="82"/>
        <v>56963.851912696708</v>
      </c>
      <c r="T144" s="14">
        <f t="shared" ca="1" si="83"/>
        <v>16429.446120245804</v>
      </c>
      <c r="U144" s="14">
        <f t="shared" ca="1" si="84"/>
        <v>134743.44612024579</v>
      </c>
      <c r="V144" s="14">
        <f t="shared" ca="1" si="85"/>
        <v>60041.846709958409</v>
      </c>
      <c r="W144" s="15">
        <f t="shared" ca="1" si="86"/>
        <v>74701.599410287381</v>
      </c>
      <c r="Z144" s="45">
        <f t="shared" ca="1" si="75"/>
        <v>1</v>
      </c>
      <c r="AA144" s="46">
        <f t="shared" ca="1" si="76"/>
        <v>0</v>
      </c>
      <c r="AB144" s="49"/>
      <c r="AC144" s="50"/>
      <c r="AE144" s="45">
        <f ca="1">IF(Table1[[#This Row],[Occupation]]="Teaching", 1, 0)</f>
        <v>1</v>
      </c>
      <c r="AF144" s="46">
        <f ca="1">IF(Table1[[#This Row],[Occupation]]="General Work", 1, 0)</f>
        <v>0</v>
      </c>
      <c r="AG144" s="46">
        <f ca="1">IF(Table1[[#This Row],[Occupation]]="Construction", 1, 0)</f>
        <v>0</v>
      </c>
      <c r="AH144" s="46">
        <f ca="1">IF(Table1[[#This Row],[Occupation]]="IT", 1, 0)</f>
        <v>0</v>
      </c>
      <c r="AI144" s="46">
        <f ca="1">IF(Table1[[#This Row],[Occupation]]="Health", 1, 0)</f>
        <v>0</v>
      </c>
      <c r="AJ144" s="46">
        <f ca="1">IF(Table1[[#This Row],[Occupation]]="Agriculture", 1, 0)</f>
        <v>0</v>
      </c>
      <c r="AK144" s="49"/>
      <c r="AL144" s="46"/>
      <c r="AM144" s="46"/>
      <c r="AN144" s="46"/>
      <c r="AO144" s="46"/>
      <c r="AP144" s="50"/>
      <c r="AQ144" s="48"/>
      <c r="AR144" s="47">
        <f t="shared" ca="1" si="77"/>
        <v>0</v>
      </c>
      <c r="AS144" s="48"/>
      <c r="AT144" s="45">
        <f ca="1">IF(Table1[[#This Row],[Debts of the Person]]&gt;$AU$2,1,0)</f>
        <v>1</v>
      </c>
      <c r="AU144" s="46"/>
      <c r="AV144" s="50"/>
      <c r="AW144" s="2">
        <f ca="1">Table1[[#This Row],[Mortgage Left]]/Table1[[#This Row],[Valued House]]</f>
        <v>2.6015474054310594E-2</v>
      </c>
      <c r="AX144" s="46">
        <f t="shared" ca="1" si="78"/>
        <v>1</v>
      </c>
      <c r="AY144" s="46"/>
      <c r="AZ144" s="46"/>
      <c r="BA144" s="47">
        <f ca="1">IF(Table1[[#This Row],[Region]]="East",Table1[[#This Row],[Income]],0)</f>
        <v>0</v>
      </c>
      <c r="BB144" s="48">
        <f ca="1">IF(Table1[[#This Row],[Region]]="South",Table1[[#This Row],[Income]],0)</f>
        <v>39438</v>
      </c>
      <c r="BC144" s="48">
        <f ca="1">IF(Table1[[#This Row],[Region]]="West",Table1[[#This Row],[Income]],0)</f>
        <v>0</v>
      </c>
      <c r="BD144" s="64">
        <f ca="1">IF(Table1[[#This Row],[Region]]="North",Table1[[#This Row],[Income]],0)</f>
        <v>0</v>
      </c>
      <c r="BE144" s="47">
        <f ca="1">IF(Table1[[#This Row],[Occupation]]="Teaching",Table1[[#This Row],[Income]],0)</f>
        <v>39438</v>
      </c>
      <c r="BF144" s="48">
        <f ca="1">IF(Table1[[#This Row],[Occupation]]="General Work",Table1[[#This Row],[Income]],0)</f>
        <v>0</v>
      </c>
      <c r="BG144" s="48">
        <f ca="1">IF(Table1[[#This Row],[Occupation]]="Construction",Table1[[#This Row],[Income]],0)</f>
        <v>0</v>
      </c>
      <c r="BH144" s="48">
        <f ca="1">IF(Table1[[#This Row],[Occupation]]="IT",Table1[[#This Row],[Income]],0)</f>
        <v>0</v>
      </c>
      <c r="BI144" s="48">
        <f ca="1">IF(Table1[[#This Row],[Occupation]]="Health",Table1[[#This Row],[Income]],0)</f>
        <v>0</v>
      </c>
      <c r="BJ144" s="64">
        <f ca="1">IF(Table1[[#This Row],[Occupation]]="Agriculture",Table1[[#This Row],[Income]],0)</f>
        <v>0</v>
      </c>
      <c r="BK144" s="45">
        <f ca="1">IF(Table1[[#This Row],[Debts of the Person]]&gt;Table1[[#This Row],[Income]],1,0)</f>
        <v>1</v>
      </c>
      <c r="BL144" s="46"/>
      <c r="BM144" s="45">
        <f ca="1">IF(Table1[[#This Row],[Net worth of Person ('#)]]&gt;$BN$2,Table1[[#This Row],[Age]],0)</f>
        <v>0</v>
      </c>
      <c r="BN144" s="50"/>
      <c r="BO144" s="46"/>
      <c r="BP144" s="46"/>
      <c r="BQ144" s="46"/>
    </row>
    <row r="145" spans="1:69" x14ac:dyDescent="0.3">
      <c r="A145" s="12">
        <v>143</v>
      </c>
      <c r="B145" s="13">
        <f t="shared" ca="1" si="61"/>
        <v>2</v>
      </c>
      <c r="C145" s="13" t="str">
        <f t="shared" ca="1" si="62"/>
        <v>Female</v>
      </c>
      <c r="D145" s="13">
        <f t="shared" ca="1" si="63"/>
        <v>37</v>
      </c>
      <c r="E145" s="13">
        <f t="shared" ca="1" si="64"/>
        <v>6</v>
      </c>
      <c r="F145" s="13" t="str">
        <f t="shared" ca="1" si="65"/>
        <v>Agriculture</v>
      </c>
      <c r="G145" s="13">
        <f t="shared" ca="1" si="66"/>
        <v>5</v>
      </c>
      <c r="H145" s="13" t="str">
        <f t="shared" ca="1" si="67"/>
        <v>Technical</v>
      </c>
      <c r="I145" s="13">
        <f t="shared" ca="1" si="68"/>
        <v>2</v>
      </c>
      <c r="J145" s="13">
        <f t="shared" ca="1" si="69"/>
        <v>3</v>
      </c>
      <c r="K145" s="14">
        <f t="shared" ca="1" si="70"/>
        <v>93702</v>
      </c>
      <c r="L145" s="13">
        <f t="shared" ca="1" si="71"/>
        <v>13</v>
      </c>
      <c r="M145" s="13" t="str">
        <f t="shared" ca="1" si="72"/>
        <v>Gombe</v>
      </c>
      <c r="N145" s="13" t="str">
        <f t="shared" ca="1" si="79"/>
        <v>North</v>
      </c>
      <c r="O145" s="14">
        <f t="shared" ca="1" si="80"/>
        <v>562212</v>
      </c>
      <c r="P145" s="14">
        <f t="shared" ca="1" si="73"/>
        <v>267262.09192465578</v>
      </c>
      <c r="Q145" s="14">
        <f t="shared" ca="1" si="81"/>
        <v>279580.15736302448</v>
      </c>
      <c r="R145" s="14">
        <f t="shared" ca="1" si="74"/>
        <v>259790</v>
      </c>
      <c r="S145" s="14">
        <f t="shared" ca="1" si="82"/>
        <v>101175.7028855901</v>
      </c>
      <c r="T145" s="14">
        <f t="shared" ca="1" si="83"/>
        <v>128479.34752393534</v>
      </c>
      <c r="U145" s="14">
        <f t="shared" ca="1" si="84"/>
        <v>970271.50488695991</v>
      </c>
      <c r="V145" s="14">
        <f t="shared" ca="1" si="85"/>
        <v>628227.79481024586</v>
      </c>
      <c r="W145" s="15">
        <f t="shared" ca="1" si="86"/>
        <v>342043.71007671405</v>
      </c>
      <c r="Z145" s="45">
        <f t="shared" ca="1" si="75"/>
        <v>0</v>
      </c>
      <c r="AA145" s="46">
        <f t="shared" ca="1" si="76"/>
        <v>0</v>
      </c>
      <c r="AB145" s="49"/>
      <c r="AC145" s="50"/>
      <c r="AE145" s="45">
        <f ca="1">IF(Table1[[#This Row],[Occupation]]="Teaching", 1, 0)</f>
        <v>0</v>
      </c>
      <c r="AF145" s="46">
        <f ca="1">IF(Table1[[#This Row],[Occupation]]="General Work", 1, 0)</f>
        <v>0</v>
      </c>
      <c r="AG145" s="46">
        <f ca="1">IF(Table1[[#This Row],[Occupation]]="Construction", 1, 0)</f>
        <v>0</v>
      </c>
      <c r="AH145" s="46">
        <f ca="1">IF(Table1[[#This Row],[Occupation]]="IT", 1, 0)</f>
        <v>0</v>
      </c>
      <c r="AI145" s="46">
        <f ca="1">IF(Table1[[#This Row],[Occupation]]="Health", 1, 0)</f>
        <v>0</v>
      </c>
      <c r="AJ145" s="46">
        <f ca="1">IF(Table1[[#This Row],[Occupation]]="Agriculture", 1, 0)</f>
        <v>1</v>
      </c>
      <c r="AK145" s="49"/>
      <c r="AL145" s="46"/>
      <c r="AM145" s="46"/>
      <c r="AN145" s="46"/>
      <c r="AO145" s="46"/>
      <c r="AP145" s="50"/>
      <c r="AQ145" s="48"/>
      <c r="AR145" s="47">
        <f t="shared" ca="1" si="77"/>
        <v>89087.363974885258</v>
      </c>
      <c r="AS145" s="48"/>
      <c r="AT145" s="45">
        <f ca="1">IF(Table1[[#This Row],[Debts of the Person]]&gt;$AU$2,1,0)</f>
        <v>1</v>
      </c>
      <c r="AU145" s="46"/>
      <c r="AV145" s="50"/>
      <c r="AW145" s="2">
        <f ca="1">Table1[[#This Row],[Mortgage Left]]/Table1[[#This Row],[Valued House]]</f>
        <v>0.4753760003782484</v>
      </c>
      <c r="AX145" s="46">
        <f t="shared" ca="1" si="78"/>
        <v>0</v>
      </c>
      <c r="AY145" s="46"/>
      <c r="AZ145" s="46"/>
      <c r="BA145" s="47">
        <f ca="1">IF(Table1[[#This Row],[Region]]="East",Table1[[#This Row],[Income]],0)</f>
        <v>0</v>
      </c>
      <c r="BB145" s="48">
        <f ca="1">IF(Table1[[#This Row],[Region]]="South",Table1[[#This Row],[Income]],0)</f>
        <v>0</v>
      </c>
      <c r="BC145" s="48">
        <f ca="1">IF(Table1[[#This Row],[Region]]="West",Table1[[#This Row],[Income]],0)</f>
        <v>0</v>
      </c>
      <c r="BD145" s="64">
        <f ca="1">IF(Table1[[#This Row],[Region]]="North",Table1[[#This Row],[Income]],0)</f>
        <v>93702</v>
      </c>
      <c r="BE145" s="47">
        <f ca="1">IF(Table1[[#This Row],[Occupation]]="Teaching",Table1[[#This Row],[Income]],0)</f>
        <v>0</v>
      </c>
      <c r="BF145" s="48">
        <f ca="1">IF(Table1[[#This Row],[Occupation]]="General Work",Table1[[#This Row],[Income]],0)</f>
        <v>0</v>
      </c>
      <c r="BG145" s="48">
        <f ca="1">IF(Table1[[#This Row],[Occupation]]="Construction",Table1[[#This Row],[Income]],0)</f>
        <v>0</v>
      </c>
      <c r="BH145" s="48">
        <f ca="1">IF(Table1[[#This Row],[Occupation]]="IT",Table1[[#This Row],[Income]],0)</f>
        <v>0</v>
      </c>
      <c r="BI145" s="48">
        <f ca="1">IF(Table1[[#This Row],[Occupation]]="Health",Table1[[#This Row],[Income]],0)</f>
        <v>0</v>
      </c>
      <c r="BJ145" s="64">
        <f ca="1">IF(Table1[[#This Row],[Occupation]]="Agriculture",Table1[[#This Row],[Income]],0)</f>
        <v>93702</v>
      </c>
      <c r="BK145" s="45">
        <f ca="1">IF(Table1[[#This Row],[Debts of the Person]]&gt;Table1[[#This Row],[Income]],1,0)</f>
        <v>1</v>
      </c>
      <c r="BL145" s="46"/>
      <c r="BM145" s="45">
        <f ca="1">IF(Table1[[#This Row],[Net worth of Person ('#)]]&gt;$BN$2,Table1[[#This Row],[Age]],0)</f>
        <v>37</v>
      </c>
      <c r="BN145" s="50"/>
      <c r="BO145" s="46"/>
      <c r="BP145" s="46"/>
      <c r="BQ145" s="46"/>
    </row>
    <row r="146" spans="1:69" x14ac:dyDescent="0.3">
      <c r="A146" s="12">
        <v>144</v>
      </c>
      <c r="B146" s="13">
        <f t="shared" ca="1" si="61"/>
        <v>1</v>
      </c>
      <c r="C146" s="13" t="str">
        <f t="shared" ca="1" si="62"/>
        <v>Male</v>
      </c>
      <c r="D146" s="13">
        <f t="shared" ca="1" si="63"/>
        <v>44</v>
      </c>
      <c r="E146" s="13">
        <f t="shared" ca="1" si="64"/>
        <v>2</v>
      </c>
      <c r="F146" s="13" t="str">
        <f t="shared" ca="1" si="65"/>
        <v>Construction</v>
      </c>
      <c r="G146" s="13">
        <f t="shared" ca="1" si="66"/>
        <v>6</v>
      </c>
      <c r="H146" s="13" t="str">
        <f t="shared" ca="1" si="67"/>
        <v>Others</v>
      </c>
      <c r="I146" s="13">
        <f t="shared" ca="1" si="68"/>
        <v>0</v>
      </c>
      <c r="J146" s="13">
        <f t="shared" ca="1" si="69"/>
        <v>0</v>
      </c>
      <c r="K146" s="14">
        <f t="shared" ca="1" si="70"/>
        <v>57738</v>
      </c>
      <c r="L146" s="13">
        <f t="shared" ca="1" si="71"/>
        <v>28</v>
      </c>
      <c r="M146" s="13" t="str">
        <f t="shared" ca="1" si="72"/>
        <v>Oyo</v>
      </c>
      <c r="N146" s="13" t="str">
        <f t="shared" ca="1" si="79"/>
        <v>West</v>
      </c>
      <c r="O146" s="14">
        <f t="shared" ca="1" si="80"/>
        <v>173214</v>
      </c>
      <c r="P146" s="14">
        <f t="shared" ca="1" si="73"/>
        <v>164766.60889480117</v>
      </c>
      <c r="Q146" s="14">
        <f t="shared" ca="1" si="81"/>
        <v>0</v>
      </c>
      <c r="R146" s="14">
        <f t="shared" ca="1" si="74"/>
        <v>0</v>
      </c>
      <c r="S146" s="14">
        <f t="shared" ca="1" si="82"/>
        <v>23397.609355925291</v>
      </c>
      <c r="T146" s="14">
        <f t="shared" ca="1" si="83"/>
        <v>2667.4663135569854</v>
      </c>
      <c r="U146" s="14">
        <f t="shared" ca="1" si="84"/>
        <v>175881.46631355697</v>
      </c>
      <c r="V146" s="14">
        <f t="shared" ca="1" si="85"/>
        <v>188164.21825072647</v>
      </c>
      <c r="W146" s="15">
        <f t="shared" ca="1" si="86"/>
        <v>-12282.751937169494</v>
      </c>
      <c r="Z146" s="45">
        <f t="shared" ca="1" si="75"/>
        <v>1</v>
      </c>
      <c r="AA146" s="46">
        <f t="shared" ca="1" si="76"/>
        <v>1</v>
      </c>
      <c r="AB146" s="49"/>
      <c r="AC146" s="50"/>
      <c r="AE146" s="45">
        <f ca="1">IF(Table1[[#This Row],[Occupation]]="Teaching", 1, 0)</f>
        <v>0</v>
      </c>
      <c r="AF146" s="46">
        <f ca="1">IF(Table1[[#This Row],[Occupation]]="General Work", 1, 0)</f>
        <v>0</v>
      </c>
      <c r="AG146" s="46">
        <f ca="1">IF(Table1[[#This Row],[Occupation]]="Construction", 1, 0)</f>
        <v>1</v>
      </c>
      <c r="AH146" s="46">
        <f ca="1">IF(Table1[[#This Row],[Occupation]]="IT", 1, 0)</f>
        <v>0</v>
      </c>
      <c r="AI146" s="46">
        <f ca="1">IF(Table1[[#This Row],[Occupation]]="Health", 1, 0)</f>
        <v>0</v>
      </c>
      <c r="AJ146" s="46">
        <f ca="1">IF(Table1[[#This Row],[Occupation]]="Agriculture", 1, 0)</f>
        <v>0</v>
      </c>
      <c r="AK146" s="49"/>
      <c r="AL146" s="46"/>
      <c r="AM146" s="46"/>
      <c r="AN146" s="46"/>
      <c r="AO146" s="46"/>
      <c r="AP146" s="50"/>
      <c r="AQ146" s="48"/>
      <c r="AR146" s="47">
        <f t="shared" ca="1" si="77"/>
        <v>0</v>
      </c>
      <c r="AS146" s="48"/>
      <c r="AT146" s="45">
        <f ca="1">IF(Table1[[#This Row],[Debts of the Person]]&gt;$AU$2,1,0)</f>
        <v>1</v>
      </c>
      <c r="AU146" s="46"/>
      <c r="AV146" s="50"/>
      <c r="AW146" s="2">
        <f ca="1">Table1[[#This Row],[Mortgage Left]]/Table1[[#This Row],[Valued House]]</f>
        <v>0.95123147606314251</v>
      </c>
      <c r="AX146" s="46">
        <f t="shared" ca="1" si="78"/>
        <v>0</v>
      </c>
      <c r="AY146" s="46"/>
      <c r="AZ146" s="46"/>
      <c r="BA146" s="47">
        <f ca="1">IF(Table1[[#This Row],[Region]]="East",Table1[[#This Row],[Income]],0)</f>
        <v>0</v>
      </c>
      <c r="BB146" s="48">
        <f ca="1">IF(Table1[[#This Row],[Region]]="South",Table1[[#This Row],[Income]],0)</f>
        <v>0</v>
      </c>
      <c r="BC146" s="48">
        <f ca="1">IF(Table1[[#This Row],[Region]]="West",Table1[[#This Row],[Income]],0)</f>
        <v>57738</v>
      </c>
      <c r="BD146" s="64">
        <f ca="1">IF(Table1[[#This Row],[Region]]="North",Table1[[#This Row],[Income]],0)</f>
        <v>0</v>
      </c>
      <c r="BE146" s="47">
        <f ca="1">IF(Table1[[#This Row],[Occupation]]="Teaching",Table1[[#This Row],[Income]],0)</f>
        <v>0</v>
      </c>
      <c r="BF146" s="48">
        <f ca="1">IF(Table1[[#This Row],[Occupation]]="General Work",Table1[[#This Row],[Income]],0)</f>
        <v>0</v>
      </c>
      <c r="BG146" s="48">
        <f ca="1">IF(Table1[[#This Row],[Occupation]]="Construction",Table1[[#This Row],[Income]],0)</f>
        <v>57738</v>
      </c>
      <c r="BH146" s="48">
        <f ca="1">IF(Table1[[#This Row],[Occupation]]="IT",Table1[[#This Row],[Income]],0)</f>
        <v>0</v>
      </c>
      <c r="BI146" s="48">
        <f ca="1">IF(Table1[[#This Row],[Occupation]]="Health",Table1[[#This Row],[Income]],0)</f>
        <v>0</v>
      </c>
      <c r="BJ146" s="64">
        <f ca="1">IF(Table1[[#This Row],[Occupation]]="Agriculture",Table1[[#This Row],[Income]],0)</f>
        <v>0</v>
      </c>
      <c r="BK146" s="45">
        <f ca="1">IF(Table1[[#This Row],[Debts of the Person]]&gt;Table1[[#This Row],[Income]],1,0)</f>
        <v>1</v>
      </c>
      <c r="BL146" s="46"/>
      <c r="BM146" s="45">
        <f ca="1">IF(Table1[[#This Row],[Net worth of Person ('#)]]&gt;$BN$2,Table1[[#This Row],[Age]],0)</f>
        <v>0</v>
      </c>
      <c r="BN146" s="50"/>
      <c r="BO146" s="46"/>
      <c r="BP146" s="46"/>
      <c r="BQ146" s="46"/>
    </row>
    <row r="147" spans="1:69" x14ac:dyDescent="0.3">
      <c r="A147" s="12">
        <v>145</v>
      </c>
      <c r="B147" s="13">
        <f t="shared" ca="1" si="61"/>
        <v>2</v>
      </c>
      <c r="C147" s="13" t="str">
        <f t="shared" ca="1" si="62"/>
        <v>Female</v>
      </c>
      <c r="D147" s="13">
        <f t="shared" ca="1" si="63"/>
        <v>39</v>
      </c>
      <c r="E147" s="13">
        <f t="shared" ca="1" si="64"/>
        <v>4</v>
      </c>
      <c r="F147" s="13" t="str">
        <f t="shared" ca="1" si="65"/>
        <v>IT</v>
      </c>
      <c r="G147" s="13">
        <f t="shared" ca="1" si="66"/>
        <v>6</v>
      </c>
      <c r="H147" s="13" t="str">
        <f t="shared" ca="1" si="67"/>
        <v>Others</v>
      </c>
      <c r="I147" s="13">
        <f t="shared" ca="1" si="68"/>
        <v>4</v>
      </c>
      <c r="J147" s="13">
        <f t="shared" ca="1" si="69"/>
        <v>2</v>
      </c>
      <c r="K147" s="14">
        <f t="shared" ca="1" si="70"/>
        <v>61230</v>
      </c>
      <c r="L147" s="13">
        <f t="shared" ca="1" si="71"/>
        <v>12</v>
      </c>
      <c r="M147" s="13" t="str">
        <f t="shared" ca="1" si="72"/>
        <v>Enugu</v>
      </c>
      <c r="N147" s="13" t="str">
        <f t="shared" ca="1" si="79"/>
        <v>East</v>
      </c>
      <c r="O147" s="14">
        <f t="shared" ca="1" si="80"/>
        <v>244920</v>
      </c>
      <c r="P147" s="14">
        <f t="shared" ca="1" si="73"/>
        <v>3301.6097739391635</v>
      </c>
      <c r="Q147" s="14">
        <f t="shared" ca="1" si="81"/>
        <v>43294.890126011684</v>
      </c>
      <c r="R147" s="14">
        <f t="shared" ca="1" si="74"/>
        <v>36348</v>
      </c>
      <c r="S147" s="14">
        <f t="shared" ca="1" si="82"/>
        <v>93253.988547139219</v>
      </c>
      <c r="T147" s="14">
        <f t="shared" ca="1" si="83"/>
        <v>16867.752050769843</v>
      </c>
      <c r="U147" s="14">
        <f t="shared" ca="1" si="84"/>
        <v>305082.64217678155</v>
      </c>
      <c r="V147" s="14">
        <f t="shared" ca="1" si="85"/>
        <v>132903.59832107837</v>
      </c>
      <c r="W147" s="15">
        <f t="shared" ca="1" si="86"/>
        <v>172179.04385570317</v>
      </c>
      <c r="Z147" s="45">
        <f t="shared" ca="1" si="75"/>
        <v>0</v>
      </c>
      <c r="AA147" s="46">
        <f t="shared" ca="1" si="76"/>
        <v>0</v>
      </c>
      <c r="AB147" s="49"/>
      <c r="AC147" s="50"/>
      <c r="AE147" s="45">
        <f ca="1">IF(Table1[[#This Row],[Occupation]]="Teaching", 1, 0)</f>
        <v>0</v>
      </c>
      <c r="AF147" s="46">
        <f ca="1">IF(Table1[[#This Row],[Occupation]]="General Work", 1, 0)</f>
        <v>0</v>
      </c>
      <c r="AG147" s="46">
        <f ca="1">IF(Table1[[#This Row],[Occupation]]="Construction", 1, 0)</f>
        <v>0</v>
      </c>
      <c r="AH147" s="46">
        <f ca="1">IF(Table1[[#This Row],[Occupation]]="IT", 1, 0)</f>
        <v>1</v>
      </c>
      <c r="AI147" s="46">
        <f ca="1">IF(Table1[[#This Row],[Occupation]]="Health", 1, 0)</f>
        <v>0</v>
      </c>
      <c r="AJ147" s="46">
        <f ca="1">IF(Table1[[#This Row],[Occupation]]="Agriculture", 1, 0)</f>
        <v>0</v>
      </c>
      <c r="AK147" s="49"/>
      <c r="AL147" s="46"/>
      <c r="AM147" s="46"/>
      <c r="AN147" s="46"/>
      <c r="AO147" s="46"/>
      <c r="AP147" s="50"/>
      <c r="AQ147" s="48"/>
      <c r="AR147" s="47">
        <f t="shared" ca="1" si="77"/>
        <v>1650.8048869695817</v>
      </c>
      <c r="AS147" s="48"/>
      <c r="AT147" s="45">
        <f ca="1">IF(Table1[[#This Row],[Debts of the Person]]&gt;$AU$2,1,0)</f>
        <v>1</v>
      </c>
      <c r="AU147" s="46"/>
      <c r="AV147" s="50"/>
      <c r="AW147" s="2">
        <f ca="1">Table1[[#This Row],[Mortgage Left]]/Table1[[#This Row],[Valued House]]</f>
        <v>1.3480360011183912E-2</v>
      </c>
      <c r="AX147" s="46">
        <f t="shared" ca="1" si="78"/>
        <v>1</v>
      </c>
      <c r="AY147" s="46"/>
      <c r="AZ147" s="46"/>
      <c r="BA147" s="47">
        <f ca="1">IF(Table1[[#This Row],[Region]]="East",Table1[[#This Row],[Income]],0)</f>
        <v>61230</v>
      </c>
      <c r="BB147" s="48">
        <f ca="1">IF(Table1[[#This Row],[Region]]="South",Table1[[#This Row],[Income]],0)</f>
        <v>0</v>
      </c>
      <c r="BC147" s="48">
        <f ca="1">IF(Table1[[#This Row],[Region]]="West",Table1[[#This Row],[Income]],0)</f>
        <v>0</v>
      </c>
      <c r="BD147" s="64">
        <f ca="1">IF(Table1[[#This Row],[Region]]="North",Table1[[#This Row],[Income]],0)</f>
        <v>0</v>
      </c>
      <c r="BE147" s="47">
        <f ca="1">IF(Table1[[#This Row],[Occupation]]="Teaching",Table1[[#This Row],[Income]],0)</f>
        <v>0</v>
      </c>
      <c r="BF147" s="48">
        <f ca="1">IF(Table1[[#This Row],[Occupation]]="General Work",Table1[[#This Row],[Income]],0)</f>
        <v>0</v>
      </c>
      <c r="BG147" s="48">
        <f ca="1">IF(Table1[[#This Row],[Occupation]]="Construction",Table1[[#This Row],[Income]],0)</f>
        <v>0</v>
      </c>
      <c r="BH147" s="48">
        <f ca="1">IF(Table1[[#This Row],[Occupation]]="IT",Table1[[#This Row],[Income]],0)</f>
        <v>61230</v>
      </c>
      <c r="BI147" s="48">
        <f ca="1">IF(Table1[[#This Row],[Occupation]]="Health",Table1[[#This Row],[Income]],0)</f>
        <v>0</v>
      </c>
      <c r="BJ147" s="64">
        <f ca="1">IF(Table1[[#This Row],[Occupation]]="Agriculture",Table1[[#This Row],[Income]],0)</f>
        <v>0</v>
      </c>
      <c r="BK147" s="45">
        <f ca="1">IF(Table1[[#This Row],[Debts of the Person]]&gt;Table1[[#This Row],[Income]],1,0)</f>
        <v>1</v>
      </c>
      <c r="BL147" s="46"/>
      <c r="BM147" s="45">
        <f ca="1">IF(Table1[[#This Row],[Net worth of Person ('#)]]&gt;$BN$2,Table1[[#This Row],[Age]],0)</f>
        <v>39</v>
      </c>
      <c r="BN147" s="50"/>
      <c r="BO147" s="46"/>
      <c r="BP147" s="46"/>
      <c r="BQ147" s="46"/>
    </row>
    <row r="148" spans="1:69" x14ac:dyDescent="0.3">
      <c r="A148" s="12">
        <v>146</v>
      </c>
      <c r="B148" s="13">
        <f t="shared" ca="1" si="61"/>
        <v>2</v>
      </c>
      <c r="C148" s="13" t="str">
        <f t="shared" ca="1" si="62"/>
        <v>Female</v>
      </c>
      <c r="D148" s="13">
        <f t="shared" ca="1" si="63"/>
        <v>43</v>
      </c>
      <c r="E148" s="13">
        <f t="shared" ca="1" si="64"/>
        <v>3</v>
      </c>
      <c r="F148" s="13" t="str">
        <f t="shared" ca="1" si="65"/>
        <v>Teaching</v>
      </c>
      <c r="G148" s="13">
        <f t="shared" ca="1" si="66"/>
        <v>2</v>
      </c>
      <c r="H148" s="13" t="str">
        <f t="shared" ca="1" si="67"/>
        <v>Primary</v>
      </c>
      <c r="I148" s="13">
        <f t="shared" ca="1" si="68"/>
        <v>3</v>
      </c>
      <c r="J148" s="13">
        <f t="shared" ca="1" si="69"/>
        <v>1</v>
      </c>
      <c r="K148" s="14">
        <f t="shared" ca="1" si="70"/>
        <v>28088</v>
      </c>
      <c r="L148" s="13">
        <f t="shared" ca="1" si="71"/>
        <v>12</v>
      </c>
      <c r="M148" s="13" t="str">
        <f t="shared" ca="1" si="72"/>
        <v>Enugu</v>
      </c>
      <c r="N148" s="13" t="str">
        <f t="shared" ca="1" si="79"/>
        <v>East</v>
      </c>
      <c r="O148" s="14">
        <f t="shared" ca="1" si="80"/>
        <v>168528</v>
      </c>
      <c r="P148" s="14">
        <f t="shared" ca="1" si="73"/>
        <v>86939.208957925235</v>
      </c>
      <c r="Q148" s="14">
        <f t="shared" ca="1" si="81"/>
        <v>2459.2620543791677</v>
      </c>
      <c r="R148" s="14">
        <f t="shared" ca="1" si="74"/>
        <v>2030</v>
      </c>
      <c r="S148" s="14">
        <f t="shared" ca="1" si="82"/>
        <v>46867.674203721923</v>
      </c>
      <c r="T148" s="14">
        <f t="shared" ca="1" si="83"/>
        <v>20653.061910256409</v>
      </c>
      <c r="U148" s="14">
        <f t="shared" ca="1" si="84"/>
        <v>191640.32396463555</v>
      </c>
      <c r="V148" s="14">
        <f t="shared" ca="1" si="85"/>
        <v>135836.88316164716</v>
      </c>
      <c r="W148" s="15">
        <f t="shared" ca="1" si="86"/>
        <v>55803.440802988393</v>
      </c>
      <c r="Z148" s="45">
        <f t="shared" ca="1" si="75"/>
        <v>0</v>
      </c>
      <c r="AA148" s="46">
        <f t="shared" ca="1" si="76"/>
        <v>1</v>
      </c>
      <c r="AB148" s="49"/>
      <c r="AC148" s="50"/>
      <c r="AE148" s="45">
        <f ca="1">IF(Table1[[#This Row],[Occupation]]="Teaching", 1, 0)</f>
        <v>1</v>
      </c>
      <c r="AF148" s="46">
        <f ca="1">IF(Table1[[#This Row],[Occupation]]="General Work", 1, 0)</f>
        <v>0</v>
      </c>
      <c r="AG148" s="46">
        <f ca="1">IF(Table1[[#This Row],[Occupation]]="Construction", 1, 0)</f>
        <v>0</v>
      </c>
      <c r="AH148" s="46">
        <f ca="1">IF(Table1[[#This Row],[Occupation]]="IT", 1, 0)</f>
        <v>0</v>
      </c>
      <c r="AI148" s="46">
        <f ca="1">IF(Table1[[#This Row],[Occupation]]="Health", 1, 0)</f>
        <v>0</v>
      </c>
      <c r="AJ148" s="46">
        <f ca="1">IF(Table1[[#This Row],[Occupation]]="Agriculture", 1, 0)</f>
        <v>0</v>
      </c>
      <c r="AK148" s="49"/>
      <c r="AL148" s="46"/>
      <c r="AM148" s="46"/>
      <c r="AN148" s="46"/>
      <c r="AO148" s="46"/>
      <c r="AP148" s="50"/>
      <c r="AQ148" s="48"/>
      <c r="AR148" s="47">
        <f t="shared" ca="1" si="77"/>
        <v>86939.208957925235</v>
      </c>
      <c r="AS148" s="48"/>
      <c r="AT148" s="45">
        <f ca="1">IF(Table1[[#This Row],[Debts of the Person]]&gt;$AU$2,1,0)</f>
        <v>1</v>
      </c>
      <c r="AU148" s="46"/>
      <c r="AV148" s="50"/>
      <c r="AW148" s="2">
        <f ca="1">Table1[[#This Row],[Mortgage Left]]/Table1[[#This Row],[Valued House]]</f>
        <v>0.51587397321468975</v>
      </c>
      <c r="AX148" s="46">
        <f t="shared" ca="1" si="78"/>
        <v>0</v>
      </c>
      <c r="AY148" s="46"/>
      <c r="AZ148" s="46"/>
      <c r="BA148" s="47">
        <f ca="1">IF(Table1[[#This Row],[Region]]="East",Table1[[#This Row],[Income]],0)</f>
        <v>28088</v>
      </c>
      <c r="BB148" s="48">
        <f ca="1">IF(Table1[[#This Row],[Region]]="South",Table1[[#This Row],[Income]],0)</f>
        <v>0</v>
      </c>
      <c r="BC148" s="48">
        <f ca="1">IF(Table1[[#This Row],[Region]]="West",Table1[[#This Row],[Income]],0)</f>
        <v>0</v>
      </c>
      <c r="BD148" s="64">
        <f ca="1">IF(Table1[[#This Row],[Region]]="North",Table1[[#This Row],[Income]],0)</f>
        <v>0</v>
      </c>
      <c r="BE148" s="47">
        <f ca="1">IF(Table1[[#This Row],[Occupation]]="Teaching",Table1[[#This Row],[Income]],0)</f>
        <v>28088</v>
      </c>
      <c r="BF148" s="48">
        <f ca="1">IF(Table1[[#This Row],[Occupation]]="General Work",Table1[[#This Row],[Income]],0)</f>
        <v>0</v>
      </c>
      <c r="BG148" s="48">
        <f ca="1">IF(Table1[[#This Row],[Occupation]]="Construction",Table1[[#This Row],[Income]],0)</f>
        <v>0</v>
      </c>
      <c r="BH148" s="48">
        <f ca="1">IF(Table1[[#This Row],[Occupation]]="IT",Table1[[#This Row],[Income]],0)</f>
        <v>0</v>
      </c>
      <c r="BI148" s="48">
        <f ca="1">IF(Table1[[#This Row],[Occupation]]="Health",Table1[[#This Row],[Income]],0)</f>
        <v>0</v>
      </c>
      <c r="BJ148" s="64">
        <f ca="1">IF(Table1[[#This Row],[Occupation]]="Agriculture",Table1[[#This Row],[Income]],0)</f>
        <v>0</v>
      </c>
      <c r="BK148" s="45">
        <f ca="1">IF(Table1[[#This Row],[Debts of the Person]]&gt;Table1[[#This Row],[Income]],1,0)</f>
        <v>1</v>
      </c>
      <c r="BL148" s="46"/>
      <c r="BM148" s="45">
        <f ca="1">IF(Table1[[#This Row],[Net worth of Person ('#)]]&gt;$BN$2,Table1[[#This Row],[Age]],0)</f>
        <v>0</v>
      </c>
      <c r="BN148" s="50"/>
      <c r="BO148" s="46"/>
      <c r="BP148" s="46"/>
      <c r="BQ148" s="46"/>
    </row>
    <row r="149" spans="1:69" x14ac:dyDescent="0.3">
      <c r="A149" s="12">
        <v>147</v>
      </c>
      <c r="B149" s="13">
        <f t="shared" ca="1" si="61"/>
        <v>2</v>
      </c>
      <c r="C149" s="13" t="str">
        <f t="shared" ca="1" si="62"/>
        <v>Female</v>
      </c>
      <c r="D149" s="13">
        <f t="shared" ca="1" si="63"/>
        <v>39</v>
      </c>
      <c r="E149" s="13">
        <f t="shared" ca="1" si="64"/>
        <v>3</v>
      </c>
      <c r="F149" s="13" t="str">
        <f t="shared" ca="1" si="65"/>
        <v>Teaching</v>
      </c>
      <c r="G149" s="13">
        <f t="shared" ca="1" si="66"/>
        <v>3</v>
      </c>
      <c r="H149" s="13" t="str">
        <f t="shared" ca="1" si="67"/>
        <v>Secondary</v>
      </c>
      <c r="I149" s="13">
        <f t="shared" ca="1" si="68"/>
        <v>0</v>
      </c>
      <c r="J149" s="13">
        <f t="shared" ca="1" si="69"/>
        <v>2</v>
      </c>
      <c r="K149" s="14">
        <f t="shared" ca="1" si="70"/>
        <v>53498</v>
      </c>
      <c r="L149" s="13">
        <f t="shared" ca="1" si="71"/>
        <v>9</v>
      </c>
      <c r="M149" s="13" t="str">
        <f t="shared" ca="1" si="72"/>
        <v>Delta</v>
      </c>
      <c r="N149" s="13" t="str">
        <f t="shared" ca="1" si="79"/>
        <v>South</v>
      </c>
      <c r="O149" s="14">
        <f t="shared" ca="1" si="80"/>
        <v>213992</v>
      </c>
      <c r="P149" s="14">
        <f t="shared" ca="1" si="73"/>
        <v>203793.66517286867</v>
      </c>
      <c r="Q149" s="14">
        <f t="shared" ca="1" si="81"/>
        <v>21945.527247794795</v>
      </c>
      <c r="R149" s="14">
        <f t="shared" ca="1" si="74"/>
        <v>2173</v>
      </c>
      <c r="S149" s="14">
        <f t="shared" ca="1" si="82"/>
        <v>9475.6829162350768</v>
      </c>
      <c r="T149" s="14">
        <f t="shared" ca="1" si="83"/>
        <v>45825.412693434868</v>
      </c>
      <c r="U149" s="14">
        <f t="shared" ca="1" si="84"/>
        <v>281762.93994122965</v>
      </c>
      <c r="V149" s="14">
        <f t="shared" ca="1" si="85"/>
        <v>215442.34808910376</v>
      </c>
      <c r="W149" s="15">
        <f t="shared" ca="1" si="86"/>
        <v>66320.591852125886</v>
      </c>
      <c r="Z149" s="45">
        <f t="shared" ca="1" si="75"/>
        <v>0</v>
      </c>
      <c r="AA149" s="46">
        <f t="shared" ca="1" si="76"/>
        <v>1</v>
      </c>
      <c r="AB149" s="49"/>
      <c r="AC149" s="50"/>
      <c r="AE149" s="45">
        <f ca="1">IF(Table1[[#This Row],[Occupation]]="Teaching", 1, 0)</f>
        <v>1</v>
      </c>
      <c r="AF149" s="46">
        <f ca="1">IF(Table1[[#This Row],[Occupation]]="General Work", 1, 0)</f>
        <v>0</v>
      </c>
      <c r="AG149" s="46">
        <f ca="1">IF(Table1[[#This Row],[Occupation]]="Construction", 1, 0)</f>
        <v>0</v>
      </c>
      <c r="AH149" s="46">
        <f ca="1">IF(Table1[[#This Row],[Occupation]]="IT", 1, 0)</f>
        <v>0</v>
      </c>
      <c r="AI149" s="46">
        <f ca="1">IF(Table1[[#This Row],[Occupation]]="Health", 1, 0)</f>
        <v>0</v>
      </c>
      <c r="AJ149" s="46">
        <f ca="1">IF(Table1[[#This Row],[Occupation]]="Agriculture", 1, 0)</f>
        <v>0</v>
      </c>
      <c r="AK149" s="49"/>
      <c r="AL149" s="46"/>
      <c r="AM149" s="46"/>
      <c r="AN149" s="46"/>
      <c r="AO149" s="46"/>
      <c r="AP149" s="50"/>
      <c r="AQ149" s="48"/>
      <c r="AR149" s="47">
        <f t="shared" ca="1" si="77"/>
        <v>101896.83258643434</v>
      </c>
      <c r="AS149" s="48"/>
      <c r="AT149" s="45">
        <f ca="1">IF(Table1[[#This Row],[Debts of the Person]]&gt;$AU$2,1,0)</f>
        <v>1</v>
      </c>
      <c r="AU149" s="46"/>
      <c r="AV149" s="50"/>
      <c r="AW149" s="2">
        <f ca="1">Table1[[#This Row],[Mortgage Left]]/Table1[[#This Row],[Valued House]]</f>
        <v>0.95234244818903824</v>
      </c>
      <c r="AX149" s="46">
        <f t="shared" ca="1" si="78"/>
        <v>0</v>
      </c>
      <c r="AY149" s="46"/>
      <c r="AZ149" s="46"/>
      <c r="BA149" s="47">
        <f ca="1">IF(Table1[[#This Row],[Region]]="East",Table1[[#This Row],[Income]],0)</f>
        <v>0</v>
      </c>
      <c r="BB149" s="48">
        <f ca="1">IF(Table1[[#This Row],[Region]]="South",Table1[[#This Row],[Income]],0)</f>
        <v>53498</v>
      </c>
      <c r="BC149" s="48">
        <f ca="1">IF(Table1[[#This Row],[Region]]="West",Table1[[#This Row],[Income]],0)</f>
        <v>0</v>
      </c>
      <c r="BD149" s="64">
        <f ca="1">IF(Table1[[#This Row],[Region]]="North",Table1[[#This Row],[Income]],0)</f>
        <v>0</v>
      </c>
      <c r="BE149" s="47">
        <f ca="1">IF(Table1[[#This Row],[Occupation]]="Teaching",Table1[[#This Row],[Income]],0)</f>
        <v>53498</v>
      </c>
      <c r="BF149" s="48">
        <f ca="1">IF(Table1[[#This Row],[Occupation]]="General Work",Table1[[#This Row],[Income]],0)</f>
        <v>0</v>
      </c>
      <c r="BG149" s="48">
        <f ca="1">IF(Table1[[#This Row],[Occupation]]="Construction",Table1[[#This Row],[Income]],0)</f>
        <v>0</v>
      </c>
      <c r="BH149" s="48">
        <f ca="1">IF(Table1[[#This Row],[Occupation]]="IT",Table1[[#This Row],[Income]],0)</f>
        <v>0</v>
      </c>
      <c r="BI149" s="48">
        <f ca="1">IF(Table1[[#This Row],[Occupation]]="Health",Table1[[#This Row],[Income]],0)</f>
        <v>0</v>
      </c>
      <c r="BJ149" s="64">
        <f ca="1">IF(Table1[[#This Row],[Occupation]]="Agriculture",Table1[[#This Row],[Income]],0)</f>
        <v>0</v>
      </c>
      <c r="BK149" s="45">
        <f ca="1">IF(Table1[[#This Row],[Debts of the Person]]&gt;Table1[[#This Row],[Income]],1,0)</f>
        <v>1</v>
      </c>
      <c r="BL149" s="46"/>
      <c r="BM149" s="45">
        <f ca="1">IF(Table1[[#This Row],[Net worth of Person ('#)]]&gt;$BN$2,Table1[[#This Row],[Age]],0)</f>
        <v>0</v>
      </c>
      <c r="BN149" s="50"/>
      <c r="BO149" s="46"/>
      <c r="BP149" s="46"/>
      <c r="BQ149" s="46"/>
    </row>
    <row r="150" spans="1:69" x14ac:dyDescent="0.3">
      <c r="A150" s="12">
        <v>148</v>
      </c>
      <c r="B150" s="13">
        <f t="shared" ca="1" si="61"/>
        <v>1</v>
      </c>
      <c r="C150" s="13" t="str">
        <f t="shared" ca="1" si="62"/>
        <v>Male</v>
      </c>
      <c r="D150" s="13">
        <f t="shared" ca="1" si="63"/>
        <v>27</v>
      </c>
      <c r="E150" s="13">
        <f t="shared" ca="1" si="64"/>
        <v>2</v>
      </c>
      <c r="F150" s="13" t="str">
        <f t="shared" ca="1" si="65"/>
        <v>Construction</v>
      </c>
      <c r="G150" s="13">
        <f t="shared" ca="1" si="66"/>
        <v>5</v>
      </c>
      <c r="H150" s="13" t="str">
        <f t="shared" ca="1" si="67"/>
        <v>Technical</v>
      </c>
      <c r="I150" s="13">
        <f t="shared" ca="1" si="68"/>
        <v>3</v>
      </c>
      <c r="J150" s="13">
        <f t="shared" ca="1" si="69"/>
        <v>2</v>
      </c>
      <c r="K150" s="14">
        <f t="shared" ca="1" si="70"/>
        <v>47837</v>
      </c>
      <c r="L150" s="13">
        <f t="shared" ca="1" si="71"/>
        <v>10</v>
      </c>
      <c r="M150" s="13" t="str">
        <f t="shared" ca="1" si="72"/>
        <v>Ebonyi</v>
      </c>
      <c r="N150" s="13" t="str">
        <f t="shared" ca="1" si="79"/>
        <v>East</v>
      </c>
      <c r="O150" s="14">
        <f t="shared" ca="1" si="80"/>
        <v>239185</v>
      </c>
      <c r="P150" s="14">
        <f t="shared" ca="1" si="73"/>
        <v>187217.49892404754</v>
      </c>
      <c r="Q150" s="14">
        <f t="shared" ca="1" si="81"/>
        <v>42267.816121963442</v>
      </c>
      <c r="R150" s="14">
        <f t="shared" ca="1" si="74"/>
        <v>9641</v>
      </c>
      <c r="S150" s="14">
        <f t="shared" ca="1" si="82"/>
        <v>73931.566773663741</v>
      </c>
      <c r="T150" s="14">
        <f t="shared" ca="1" si="83"/>
        <v>15629.459440168741</v>
      </c>
      <c r="U150" s="14">
        <f t="shared" ca="1" si="84"/>
        <v>297082.27556213218</v>
      </c>
      <c r="V150" s="14">
        <f t="shared" ca="1" si="85"/>
        <v>270790.06569771131</v>
      </c>
      <c r="W150" s="15">
        <f t="shared" ca="1" si="86"/>
        <v>26292.209864420875</v>
      </c>
      <c r="Z150" s="45">
        <f t="shared" ca="1" si="75"/>
        <v>1</v>
      </c>
      <c r="AA150" s="46">
        <f t="shared" ca="1" si="76"/>
        <v>1</v>
      </c>
      <c r="AB150" s="49"/>
      <c r="AC150" s="50"/>
      <c r="AE150" s="45">
        <f ca="1">IF(Table1[[#This Row],[Occupation]]="Teaching", 1, 0)</f>
        <v>0</v>
      </c>
      <c r="AF150" s="46">
        <f ca="1">IF(Table1[[#This Row],[Occupation]]="General Work", 1, 0)</f>
        <v>0</v>
      </c>
      <c r="AG150" s="46">
        <f ca="1">IF(Table1[[#This Row],[Occupation]]="Construction", 1, 0)</f>
        <v>1</v>
      </c>
      <c r="AH150" s="46">
        <f ca="1">IF(Table1[[#This Row],[Occupation]]="IT", 1, 0)</f>
        <v>0</v>
      </c>
      <c r="AI150" s="46">
        <f ca="1">IF(Table1[[#This Row],[Occupation]]="Health", 1, 0)</f>
        <v>0</v>
      </c>
      <c r="AJ150" s="46">
        <f ca="1">IF(Table1[[#This Row],[Occupation]]="Agriculture", 1, 0)</f>
        <v>0</v>
      </c>
      <c r="AK150" s="49"/>
      <c r="AL150" s="46"/>
      <c r="AM150" s="46"/>
      <c r="AN150" s="46"/>
      <c r="AO150" s="46"/>
      <c r="AP150" s="50"/>
      <c r="AQ150" s="48"/>
      <c r="AR150" s="47">
        <f t="shared" ca="1" si="77"/>
        <v>93608.74946202377</v>
      </c>
      <c r="AS150" s="48"/>
      <c r="AT150" s="45">
        <f ca="1">IF(Table1[[#This Row],[Debts of the Person]]&gt;$AU$2,1,0)</f>
        <v>1</v>
      </c>
      <c r="AU150" s="46"/>
      <c r="AV150" s="50"/>
      <c r="AW150" s="2">
        <f ca="1">Table1[[#This Row],[Mortgage Left]]/Table1[[#This Row],[Valued House]]</f>
        <v>0.78273093598698718</v>
      </c>
      <c r="AX150" s="46">
        <f t="shared" ca="1" si="78"/>
        <v>0</v>
      </c>
      <c r="AY150" s="46"/>
      <c r="AZ150" s="46"/>
      <c r="BA150" s="47">
        <f ca="1">IF(Table1[[#This Row],[Region]]="East",Table1[[#This Row],[Income]],0)</f>
        <v>47837</v>
      </c>
      <c r="BB150" s="48">
        <f ca="1">IF(Table1[[#This Row],[Region]]="South",Table1[[#This Row],[Income]],0)</f>
        <v>0</v>
      </c>
      <c r="BC150" s="48">
        <f ca="1">IF(Table1[[#This Row],[Region]]="West",Table1[[#This Row],[Income]],0)</f>
        <v>0</v>
      </c>
      <c r="BD150" s="64">
        <f ca="1">IF(Table1[[#This Row],[Region]]="North",Table1[[#This Row],[Income]],0)</f>
        <v>0</v>
      </c>
      <c r="BE150" s="47">
        <f ca="1">IF(Table1[[#This Row],[Occupation]]="Teaching",Table1[[#This Row],[Income]],0)</f>
        <v>0</v>
      </c>
      <c r="BF150" s="48">
        <f ca="1">IF(Table1[[#This Row],[Occupation]]="General Work",Table1[[#This Row],[Income]],0)</f>
        <v>0</v>
      </c>
      <c r="BG150" s="48">
        <f ca="1">IF(Table1[[#This Row],[Occupation]]="Construction",Table1[[#This Row],[Income]],0)</f>
        <v>47837</v>
      </c>
      <c r="BH150" s="48">
        <f ca="1">IF(Table1[[#This Row],[Occupation]]="IT",Table1[[#This Row],[Income]],0)</f>
        <v>0</v>
      </c>
      <c r="BI150" s="48">
        <f ca="1">IF(Table1[[#This Row],[Occupation]]="Health",Table1[[#This Row],[Income]],0)</f>
        <v>0</v>
      </c>
      <c r="BJ150" s="64">
        <f ca="1">IF(Table1[[#This Row],[Occupation]]="Agriculture",Table1[[#This Row],[Income]],0)</f>
        <v>0</v>
      </c>
      <c r="BK150" s="45">
        <f ca="1">IF(Table1[[#This Row],[Debts of the Person]]&gt;Table1[[#This Row],[Income]],1,0)</f>
        <v>1</v>
      </c>
      <c r="BL150" s="46"/>
      <c r="BM150" s="45">
        <f ca="1">IF(Table1[[#This Row],[Net worth of Person ('#)]]&gt;$BN$2,Table1[[#This Row],[Age]],0)</f>
        <v>0</v>
      </c>
      <c r="BN150" s="50"/>
      <c r="BO150" s="46"/>
      <c r="BP150" s="46"/>
      <c r="BQ150" s="46"/>
    </row>
    <row r="151" spans="1:69" x14ac:dyDescent="0.3">
      <c r="A151" s="12">
        <v>149</v>
      </c>
      <c r="B151" s="13">
        <f t="shared" ca="1" si="61"/>
        <v>2</v>
      </c>
      <c r="C151" s="13" t="str">
        <f t="shared" ca="1" si="62"/>
        <v>Female</v>
      </c>
      <c r="D151" s="13">
        <f t="shared" ca="1" si="63"/>
        <v>34</v>
      </c>
      <c r="E151" s="13">
        <f t="shared" ca="1" si="64"/>
        <v>3</v>
      </c>
      <c r="F151" s="13" t="str">
        <f t="shared" ca="1" si="65"/>
        <v>Teaching</v>
      </c>
      <c r="G151" s="13">
        <f t="shared" ca="1" si="66"/>
        <v>2</v>
      </c>
      <c r="H151" s="13" t="str">
        <f t="shared" ca="1" si="67"/>
        <v>Primary</v>
      </c>
      <c r="I151" s="13">
        <f t="shared" ca="1" si="68"/>
        <v>0</v>
      </c>
      <c r="J151" s="13">
        <f t="shared" ca="1" si="69"/>
        <v>2</v>
      </c>
      <c r="K151" s="14">
        <f t="shared" ca="1" si="70"/>
        <v>76707</v>
      </c>
      <c r="L151" s="13">
        <f t="shared" ca="1" si="71"/>
        <v>30</v>
      </c>
      <c r="M151" s="13" t="str">
        <f t="shared" ca="1" si="72"/>
        <v>Rivers</v>
      </c>
      <c r="N151" s="13" t="str">
        <f t="shared" ca="1" si="79"/>
        <v>South</v>
      </c>
      <c r="O151" s="14">
        <f t="shared" ca="1" si="80"/>
        <v>383535</v>
      </c>
      <c r="P151" s="14">
        <f t="shared" ca="1" si="73"/>
        <v>101633.20583782758</v>
      </c>
      <c r="Q151" s="14">
        <f t="shared" ca="1" si="81"/>
        <v>92309.810651987355</v>
      </c>
      <c r="R151" s="14">
        <f t="shared" ca="1" si="74"/>
        <v>9226</v>
      </c>
      <c r="S151" s="14">
        <f t="shared" ca="1" si="82"/>
        <v>58428.358597678103</v>
      </c>
      <c r="T151" s="14">
        <f t="shared" ca="1" si="83"/>
        <v>101294.09421345867</v>
      </c>
      <c r="U151" s="14">
        <f t="shared" ca="1" si="84"/>
        <v>577138.90486544603</v>
      </c>
      <c r="V151" s="14">
        <f t="shared" ca="1" si="85"/>
        <v>169287.56443550569</v>
      </c>
      <c r="W151" s="15">
        <f t="shared" ca="1" si="86"/>
        <v>407851.34042994038</v>
      </c>
      <c r="Z151" s="45">
        <f t="shared" ca="1" si="75"/>
        <v>0</v>
      </c>
      <c r="AA151" s="46">
        <f t="shared" ca="1" si="76"/>
        <v>0</v>
      </c>
      <c r="AB151" s="49"/>
      <c r="AC151" s="50"/>
      <c r="AE151" s="45">
        <f ca="1">IF(Table1[[#This Row],[Occupation]]="Teaching", 1, 0)</f>
        <v>1</v>
      </c>
      <c r="AF151" s="46">
        <f ca="1">IF(Table1[[#This Row],[Occupation]]="General Work", 1, 0)</f>
        <v>0</v>
      </c>
      <c r="AG151" s="46">
        <f ca="1">IF(Table1[[#This Row],[Occupation]]="Construction", 1, 0)</f>
        <v>0</v>
      </c>
      <c r="AH151" s="46">
        <f ca="1">IF(Table1[[#This Row],[Occupation]]="IT", 1, 0)</f>
        <v>0</v>
      </c>
      <c r="AI151" s="46">
        <f ca="1">IF(Table1[[#This Row],[Occupation]]="Health", 1, 0)</f>
        <v>0</v>
      </c>
      <c r="AJ151" s="46">
        <f ca="1">IF(Table1[[#This Row],[Occupation]]="Agriculture", 1, 0)</f>
        <v>0</v>
      </c>
      <c r="AK151" s="49"/>
      <c r="AL151" s="46"/>
      <c r="AM151" s="46"/>
      <c r="AN151" s="46"/>
      <c r="AO151" s="46"/>
      <c r="AP151" s="50"/>
      <c r="AQ151" s="48"/>
      <c r="AR151" s="47">
        <f t="shared" ca="1" si="77"/>
        <v>50816.602918913792</v>
      </c>
      <c r="AS151" s="48"/>
      <c r="AT151" s="45">
        <f ca="1">IF(Table1[[#This Row],[Debts of the Person]]&gt;$AU$2,1,0)</f>
        <v>1</v>
      </c>
      <c r="AU151" s="46"/>
      <c r="AV151" s="50"/>
      <c r="AW151" s="2">
        <f ca="1">Table1[[#This Row],[Mortgage Left]]/Table1[[#This Row],[Valued House]]</f>
        <v>0.26499069403790421</v>
      </c>
      <c r="AX151" s="46">
        <f t="shared" ca="1" si="78"/>
        <v>1</v>
      </c>
      <c r="AY151" s="46"/>
      <c r="AZ151" s="46"/>
      <c r="BA151" s="47">
        <f ca="1">IF(Table1[[#This Row],[Region]]="East",Table1[[#This Row],[Income]],0)</f>
        <v>0</v>
      </c>
      <c r="BB151" s="48">
        <f ca="1">IF(Table1[[#This Row],[Region]]="South",Table1[[#This Row],[Income]],0)</f>
        <v>76707</v>
      </c>
      <c r="BC151" s="48">
        <f ca="1">IF(Table1[[#This Row],[Region]]="West",Table1[[#This Row],[Income]],0)</f>
        <v>0</v>
      </c>
      <c r="BD151" s="64">
        <f ca="1">IF(Table1[[#This Row],[Region]]="North",Table1[[#This Row],[Income]],0)</f>
        <v>0</v>
      </c>
      <c r="BE151" s="47">
        <f ca="1">IF(Table1[[#This Row],[Occupation]]="Teaching",Table1[[#This Row],[Income]],0)</f>
        <v>76707</v>
      </c>
      <c r="BF151" s="48">
        <f ca="1">IF(Table1[[#This Row],[Occupation]]="General Work",Table1[[#This Row],[Income]],0)</f>
        <v>0</v>
      </c>
      <c r="BG151" s="48">
        <f ca="1">IF(Table1[[#This Row],[Occupation]]="Construction",Table1[[#This Row],[Income]],0)</f>
        <v>0</v>
      </c>
      <c r="BH151" s="48">
        <f ca="1">IF(Table1[[#This Row],[Occupation]]="IT",Table1[[#This Row],[Income]],0)</f>
        <v>0</v>
      </c>
      <c r="BI151" s="48">
        <f ca="1">IF(Table1[[#This Row],[Occupation]]="Health",Table1[[#This Row],[Income]],0)</f>
        <v>0</v>
      </c>
      <c r="BJ151" s="64">
        <f ca="1">IF(Table1[[#This Row],[Occupation]]="Agriculture",Table1[[#This Row],[Income]],0)</f>
        <v>0</v>
      </c>
      <c r="BK151" s="45">
        <f ca="1">IF(Table1[[#This Row],[Debts of the Person]]&gt;Table1[[#This Row],[Income]],1,0)</f>
        <v>1</v>
      </c>
      <c r="BL151" s="46"/>
      <c r="BM151" s="45">
        <f ca="1">IF(Table1[[#This Row],[Net worth of Person ('#)]]&gt;$BN$2,Table1[[#This Row],[Age]],0)</f>
        <v>34</v>
      </c>
      <c r="BN151" s="50"/>
      <c r="BO151" s="46"/>
      <c r="BP151" s="46"/>
      <c r="BQ151" s="46"/>
    </row>
    <row r="152" spans="1:69" x14ac:dyDescent="0.3">
      <c r="A152" s="12">
        <v>150</v>
      </c>
      <c r="B152" s="13">
        <f t="shared" ca="1" si="61"/>
        <v>2</v>
      </c>
      <c r="C152" s="13" t="str">
        <f t="shared" ca="1" si="62"/>
        <v>Female</v>
      </c>
      <c r="D152" s="13">
        <f t="shared" ca="1" si="63"/>
        <v>40</v>
      </c>
      <c r="E152" s="13">
        <f t="shared" ca="1" si="64"/>
        <v>2</v>
      </c>
      <c r="F152" s="13" t="str">
        <f t="shared" ca="1" si="65"/>
        <v>Construction</v>
      </c>
      <c r="G152" s="13">
        <f t="shared" ca="1" si="66"/>
        <v>3</v>
      </c>
      <c r="H152" s="13" t="str">
        <f t="shared" ca="1" si="67"/>
        <v>Secondary</v>
      </c>
      <c r="I152" s="13">
        <f t="shared" ca="1" si="68"/>
        <v>2</v>
      </c>
      <c r="J152" s="13">
        <f t="shared" ca="1" si="69"/>
        <v>3</v>
      </c>
      <c r="K152" s="14">
        <f t="shared" ca="1" si="70"/>
        <v>28839</v>
      </c>
      <c r="L152" s="13">
        <f t="shared" ca="1" si="71"/>
        <v>18</v>
      </c>
      <c r="M152" s="13" t="str">
        <f t="shared" ca="1" si="72"/>
        <v>Kastina</v>
      </c>
      <c r="N152" s="13" t="str">
        <f t="shared" ca="1" si="79"/>
        <v>North</v>
      </c>
      <c r="O152" s="14">
        <f t="shared" ca="1" si="80"/>
        <v>144195</v>
      </c>
      <c r="P152" s="14">
        <f t="shared" ca="1" si="73"/>
        <v>93711.260234824964</v>
      </c>
      <c r="Q152" s="14">
        <f t="shared" ca="1" si="81"/>
        <v>73440.140115687333</v>
      </c>
      <c r="R152" s="14">
        <f t="shared" ca="1" si="74"/>
        <v>32714</v>
      </c>
      <c r="S152" s="14">
        <f t="shared" ca="1" si="82"/>
        <v>32477.788270077745</v>
      </c>
      <c r="T152" s="14">
        <f t="shared" ca="1" si="83"/>
        <v>31208.265462749499</v>
      </c>
      <c r="U152" s="14">
        <f t="shared" ca="1" si="84"/>
        <v>248843.40557843682</v>
      </c>
      <c r="V152" s="14">
        <f t="shared" ca="1" si="85"/>
        <v>158903.04850490272</v>
      </c>
      <c r="W152" s="15">
        <f t="shared" ca="1" si="86"/>
        <v>89940.357073534105</v>
      </c>
      <c r="Z152" s="45">
        <f t="shared" ca="1" si="75"/>
        <v>0</v>
      </c>
      <c r="AA152" s="46">
        <f t="shared" ca="1" si="76"/>
        <v>1</v>
      </c>
      <c r="AB152" s="49"/>
      <c r="AC152" s="50"/>
      <c r="AE152" s="45">
        <f ca="1">IF(Table1[[#This Row],[Occupation]]="Teaching", 1, 0)</f>
        <v>0</v>
      </c>
      <c r="AF152" s="46">
        <f ca="1">IF(Table1[[#This Row],[Occupation]]="General Work", 1, 0)</f>
        <v>0</v>
      </c>
      <c r="AG152" s="46">
        <f ca="1">IF(Table1[[#This Row],[Occupation]]="Construction", 1, 0)</f>
        <v>1</v>
      </c>
      <c r="AH152" s="46">
        <f ca="1">IF(Table1[[#This Row],[Occupation]]="IT", 1, 0)</f>
        <v>0</v>
      </c>
      <c r="AI152" s="46">
        <f ca="1">IF(Table1[[#This Row],[Occupation]]="Health", 1, 0)</f>
        <v>0</v>
      </c>
      <c r="AJ152" s="46">
        <f ca="1">IF(Table1[[#This Row],[Occupation]]="Agriculture", 1, 0)</f>
        <v>0</v>
      </c>
      <c r="AK152" s="49"/>
      <c r="AL152" s="46"/>
      <c r="AM152" s="46"/>
      <c r="AN152" s="46"/>
      <c r="AO152" s="46"/>
      <c r="AP152" s="50"/>
      <c r="AQ152" s="48"/>
      <c r="AR152" s="47">
        <f t="shared" ca="1" si="77"/>
        <v>31237.086744941655</v>
      </c>
      <c r="AS152" s="48"/>
      <c r="AT152" s="45">
        <f ca="1">IF(Table1[[#This Row],[Debts of the Person]]&gt;$AU$2,1,0)</f>
        <v>1</v>
      </c>
      <c r="AU152" s="46"/>
      <c r="AV152" s="50"/>
      <c r="AW152" s="2">
        <f ca="1">Table1[[#This Row],[Mortgage Left]]/Table1[[#This Row],[Valued House]]</f>
        <v>0.64989257765404462</v>
      </c>
      <c r="AX152" s="46">
        <f t="shared" ca="1" si="78"/>
        <v>0</v>
      </c>
      <c r="AY152" s="46"/>
      <c r="AZ152" s="46"/>
      <c r="BA152" s="47">
        <f ca="1">IF(Table1[[#This Row],[Region]]="East",Table1[[#This Row],[Income]],0)</f>
        <v>0</v>
      </c>
      <c r="BB152" s="48">
        <f ca="1">IF(Table1[[#This Row],[Region]]="South",Table1[[#This Row],[Income]],0)</f>
        <v>0</v>
      </c>
      <c r="BC152" s="48">
        <f ca="1">IF(Table1[[#This Row],[Region]]="West",Table1[[#This Row],[Income]],0)</f>
        <v>0</v>
      </c>
      <c r="BD152" s="64">
        <f ca="1">IF(Table1[[#This Row],[Region]]="North",Table1[[#This Row],[Income]],0)</f>
        <v>28839</v>
      </c>
      <c r="BE152" s="47">
        <f ca="1">IF(Table1[[#This Row],[Occupation]]="Teaching",Table1[[#This Row],[Income]],0)</f>
        <v>0</v>
      </c>
      <c r="BF152" s="48">
        <f ca="1">IF(Table1[[#This Row],[Occupation]]="General Work",Table1[[#This Row],[Income]],0)</f>
        <v>0</v>
      </c>
      <c r="BG152" s="48">
        <f ca="1">IF(Table1[[#This Row],[Occupation]]="Construction",Table1[[#This Row],[Income]],0)</f>
        <v>28839</v>
      </c>
      <c r="BH152" s="48">
        <f ca="1">IF(Table1[[#This Row],[Occupation]]="IT",Table1[[#This Row],[Income]],0)</f>
        <v>0</v>
      </c>
      <c r="BI152" s="48">
        <f ca="1">IF(Table1[[#This Row],[Occupation]]="Health",Table1[[#This Row],[Income]],0)</f>
        <v>0</v>
      </c>
      <c r="BJ152" s="64">
        <f ca="1">IF(Table1[[#This Row],[Occupation]]="Agriculture",Table1[[#This Row],[Income]],0)</f>
        <v>0</v>
      </c>
      <c r="BK152" s="45">
        <f ca="1">IF(Table1[[#This Row],[Debts of the Person]]&gt;Table1[[#This Row],[Income]],1,0)</f>
        <v>1</v>
      </c>
      <c r="BL152" s="46"/>
      <c r="BM152" s="45">
        <f ca="1">IF(Table1[[#This Row],[Net worth of Person ('#)]]&gt;$BN$2,Table1[[#This Row],[Age]],0)</f>
        <v>0</v>
      </c>
      <c r="BN152" s="50"/>
      <c r="BO152" s="46"/>
      <c r="BP152" s="46"/>
      <c r="BQ152" s="46"/>
    </row>
    <row r="153" spans="1:69" x14ac:dyDescent="0.3">
      <c r="A153" s="12">
        <v>151</v>
      </c>
      <c r="B153" s="13">
        <f t="shared" ca="1" si="61"/>
        <v>1</v>
      </c>
      <c r="C153" s="13" t="str">
        <f t="shared" ca="1" si="62"/>
        <v>Male</v>
      </c>
      <c r="D153" s="13">
        <f t="shared" ca="1" si="63"/>
        <v>32</v>
      </c>
      <c r="E153" s="13">
        <f t="shared" ca="1" si="64"/>
        <v>2</v>
      </c>
      <c r="F153" s="13" t="str">
        <f t="shared" ca="1" si="65"/>
        <v>Construction</v>
      </c>
      <c r="G153" s="13">
        <f t="shared" ca="1" si="66"/>
        <v>2</v>
      </c>
      <c r="H153" s="13" t="str">
        <f t="shared" ca="1" si="67"/>
        <v>Primary</v>
      </c>
      <c r="I153" s="13">
        <f t="shared" ca="1" si="68"/>
        <v>1</v>
      </c>
      <c r="J153" s="13">
        <f t="shared" ca="1" si="69"/>
        <v>1</v>
      </c>
      <c r="K153" s="14">
        <f t="shared" ca="1" si="70"/>
        <v>46836</v>
      </c>
      <c r="L153" s="13">
        <f t="shared" ca="1" si="71"/>
        <v>7</v>
      </c>
      <c r="M153" s="13" t="str">
        <f t="shared" ca="1" si="72"/>
        <v>Benue</v>
      </c>
      <c r="N153" s="13" t="str">
        <f t="shared" ca="1" si="79"/>
        <v>North</v>
      </c>
      <c r="O153" s="14">
        <f t="shared" ca="1" si="80"/>
        <v>281016</v>
      </c>
      <c r="P153" s="14">
        <f t="shared" ca="1" si="73"/>
        <v>167938.33745067913</v>
      </c>
      <c r="Q153" s="14">
        <f t="shared" ca="1" si="81"/>
        <v>31538.521565939911</v>
      </c>
      <c r="R153" s="14">
        <f t="shared" ca="1" si="74"/>
        <v>21300</v>
      </c>
      <c r="S153" s="14">
        <f t="shared" ca="1" si="82"/>
        <v>7630.872685422416</v>
      </c>
      <c r="T153" s="14">
        <f t="shared" ca="1" si="83"/>
        <v>13264.317382837573</v>
      </c>
      <c r="U153" s="14">
        <f t="shared" ca="1" si="84"/>
        <v>325818.83894877747</v>
      </c>
      <c r="V153" s="14">
        <f t="shared" ca="1" si="85"/>
        <v>196869.21013610155</v>
      </c>
      <c r="W153" s="15">
        <f t="shared" ca="1" si="86"/>
        <v>128949.62881267592</v>
      </c>
      <c r="Z153" s="45">
        <f t="shared" ca="1" si="75"/>
        <v>1</v>
      </c>
      <c r="AA153" s="46">
        <f t="shared" ca="1" si="76"/>
        <v>1</v>
      </c>
      <c r="AB153" s="49"/>
      <c r="AC153" s="50"/>
      <c r="AE153" s="45">
        <f ca="1">IF(Table1[[#This Row],[Occupation]]="Teaching", 1, 0)</f>
        <v>0</v>
      </c>
      <c r="AF153" s="46">
        <f ca="1">IF(Table1[[#This Row],[Occupation]]="General Work", 1, 0)</f>
        <v>0</v>
      </c>
      <c r="AG153" s="46">
        <f ca="1">IF(Table1[[#This Row],[Occupation]]="Construction", 1, 0)</f>
        <v>1</v>
      </c>
      <c r="AH153" s="46">
        <f ca="1">IF(Table1[[#This Row],[Occupation]]="IT", 1, 0)</f>
        <v>0</v>
      </c>
      <c r="AI153" s="46">
        <f ca="1">IF(Table1[[#This Row],[Occupation]]="Health", 1, 0)</f>
        <v>0</v>
      </c>
      <c r="AJ153" s="46">
        <f ca="1">IF(Table1[[#This Row],[Occupation]]="Agriculture", 1, 0)</f>
        <v>0</v>
      </c>
      <c r="AK153" s="49"/>
      <c r="AL153" s="46"/>
      <c r="AM153" s="46"/>
      <c r="AN153" s="46"/>
      <c r="AO153" s="46"/>
      <c r="AP153" s="50"/>
      <c r="AQ153" s="48"/>
      <c r="AR153" s="47">
        <f t="shared" ca="1" si="77"/>
        <v>167938.33745067913</v>
      </c>
      <c r="AS153" s="48"/>
      <c r="AT153" s="45">
        <f ca="1">IF(Table1[[#This Row],[Debts of the Person]]&gt;$AU$2,1,0)</f>
        <v>1</v>
      </c>
      <c r="AU153" s="46"/>
      <c r="AV153" s="50"/>
      <c r="AW153" s="2">
        <f ca="1">Table1[[#This Row],[Mortgage Left]]/Table1[[#This Row],[Valued House]]</f>
        <v>0.59761130131622087</v>
      </c>
      <c r="AX153" s="46">
        <f t="shared" ca="1" si="78"/>
        <v>0</v>
      </c>
      <c r="AY153" s="46"/>
      <c r="AZ153" s="46"/>
      <c r="BA153" s="47">
        <f ca="1">IF(Table1[[#This Row],[Region]]="East",Table1[[#This Row],[Income]],0)</f>
        <v>0</v>
      </c>
      <c r="BB153" s="48">
        <f ca="1">IF(Table1[[#This Row],[Region]]="South",Table1[[#This Row],[Income]],0)</f>
        <v>0</v>
      </c>
      <c r="BC153" s="48">
        <f ca="1">IF(Table1[[#This Row],[Region]]="West",Table1[[#This Row],[Income]],0)</f>
        <v>0</v>
      </c>
      <c r="BD153" s="64">
        <f ca="1">IF(Table1[[#This Row],[Region]]="North",Table1[[#This Row],[Income]],0)</f>
        <v>46836</v>
      </c>
      <c r="BE153" s="47">
        <f ca="1">IF(Table1[[#This Row],[Occupation]]="Teaching",Table1[[#This Row],[Income]],0)</f>
        <v>0</v>
      </c>
      <c r="BF153" s="48">
        <f ca="1">IF(Table1[[#This Row],[Occupation]]="General Work",Table1[[#This Row],[Income]],0)</f>
        <v>0</v>
      </c>
      <c r="BG153" s="48">
        <f ca="1">IF(Table1[[#This Row],[Occupation]]="Construction",Table1[[#This Row],[Income]],0)</f>
        <v>46836</v>
      </c>
      <c r="BH153" s="48">
        <f ca="1">IF(Table1[[#This Row],[Occupation]]="IT",Table1[[#This Row],[Income]],0)</f>
        <v>0</v>
      </c>
      <c r="BI153" s="48">
        <f ca="1">IF(Table1[[#This Row],[Occupation]]="Health",Table1[[#This Row],[Income]],0)</f>
        <v>0</v>
      </c>
      <c r="BJ153" s="64">
        <f ca="1">IF(Table1[[#This Row],[Occupation]]="Agriculture",Table1[[#This Row],[Income]],0)</f>
        <v>0</v>
      </c>
      <c r="BK153" s="45">
        <f ca="1">IF(Table1[[#This Row],[Debts of the Person]]&gt;Table1[[#This Row],[Income]],1,0)</f>
        <v>1</v>
      </c>
      <c r="BL153" s="46"/>
      <c r="BM153" s="45">
        <f ca="1">IF(Table1[[#This Row],[Net worth of Person ('#)]]&gt;$BN$2,Table1[[#This Row],[Age]],0)</f>
        <v>32</v>
      </c>
      <c r="BN153" s="50"/>
      <c r="BO153" s="46"/>
      <c r="BP153" s="46"/>
      <c r="BQ153" s="46"/>
    </row>
    <row r="154" spans="1:69" x14ac:dyDescent="0.3">
      <c r="A154" s="12">
        <v>152</v>
      </c>
      <c r="B154" s="13">
        <f t="shared" ca="1" si="61"/>
        <v>2</v>
      </c>
      <c r="C154" s="13" t="str">
        <f t="shared" ca="1" si="62"/>
        <v>Female</v>
      </c>
      <c r="D154" s="13">
        <f t="shared" ca="1" si="63"/>
        <v>32</v>
      </c>
      <c r="E154" s="13">
        <f t="shared" ca="1" si="64"/>
        <v>3</v>
      </c>
      <c r="F154" s="13" t="str">
        <f t="shared" ca="1" si="65"/>
        <v>Teaching</v>
      </c>
      <c r="G154" s="13">
        <f t="shared" ca="1" si="66"/>
        <v>4</v>
      </c>
      <c r="H154" s="13" t="str">
        <f t="shared" ca="1" si="67"/>
        <v>Tertiary</v>
      </c>
      <c r="I154" s="13">
        <f t="shared" ca="1" si="68"/>
        <v>2</v>
      </c>
      <c r="J154" s="13">
        <f t="shared" ca="1" si="69"/>
        <v>0</v>
      </c>
      <c r="K154" s="14">
        <f t="shared" ca="1" si="70"/>
        <v>35006</v>
      </c>
      <c r="L154" s="13">
        <f t="shared" ca="1" si="71"/>
        <v>17</v>
      </c>
      <c r="M154" s="13" t="str">
        <f t="shared" ca="1" si="72"/>
        <v>Kano</v>
      </c>
      <c r="N154" s="13" t="str">
        <f t="shared" ca="1" si="79"/>
        <v>North</v>
      </c>
      <c r="O154" s="14">
        <f t="shared" ca="1" si="80"/>
        <v>210036</v>
      </c>
      <c r="P154" s="14">
        <f t="shared" ca="1" si="73"/>
        <v>44576.69696476424</v>
      </c>
      <c r="Q154" s="14">
        <f t="shared" ca="1" si="81"/>
        <v>0</v>
      </c>
      <c r="R154" s="14">
        <f t="shared" ca="1" si="74"/>
        <v>0</v>
      </c>
      <c r="S154" s="14">
        <f t="shared" ca="1" si="82"/>
        <v>7976.5198347490923</v>
      </c>
      <c r="T154" s="14">
        <f t="shared" ca="1" si="83"/>
        <v>10727.56005004709</v>
      </c>
      <c r="U154" s="14">
        <f t="shared" ca="1" si="84"/>
        <v>220763.56005004709</v>
      </c>
      <c r="V154" s="14">
        <f t="shared" ca="1" si="85"/>
        <v>52553.216799513335</v>
      </c>
      <c r="W154" s="15">
        <f t="shared" ca="1" si="86"/>
        <v>168210.34325053374</v>
      </c>
      <c r="Z154" s="45">
        <f t="shared" ca="1" si="75"/>
        <v>0</v>
      </c>
      <c r="AA154" s="46">
        <f t="shared" ca="1" si="76"/>
        <v>0</v>
      </c>
      <c r="AB154" s="49"/>
      <c r="AC154" s="50"/>
      <c r="AE154" s="45">
        <f ca="1">IF(Table1[[#This Row],[Occupation]]="Teaching", 1, 0)</f>
        <v>1</v>
      </c>
      <c r="AF154" s="46">
        <f ca="1">IF(Table1[[#This Row],[Occupation]]="General Work", 1, 0)</f>
        <v>0</v>
      </c>
      <c r="AG154" s="46">
        <f ca="1">IF(Table1[[#This Row],[Occupation]]="Construction", 1, 0)</f>
        <v>0</v>
      </c>
      <c r="AH154" s="46">
        <f ca="1">IF(Table1[[#This Row],[Occupation]]="IT", 1, 0)</f>
        <v>0</v>
      </c>
      <c r="AI154" s="46">
        <f ca="1">IF(Table1[[#This Row],[Occupation]]="Health", 1, 0)</f>
        <v>0</v>
      </c>
      <c r="AJ154" s="46">
        <f ca="1">IF(Table1[[#This Row],[Occupation]]="Agriculture", 1, 0)</f>
        <v>0</v>
      </c>
      <c r="AK154" s="49"/>
      <c r="AL154" s="46"/>
      <c r="AM154" s="46"/>
      <c r="AN154" s="46"/>
      <c r="AO154" s="46"/>
      <c r="AP154" s="50"/>
      <c r="AQ154" s="48"/>
      <c r="AR154" s="47">
        <f t="shared" ca="1" si="77"/>
        <v>0</v>
      </c>
      <c r="AS154" s="48"/>
      <c r="AT154" s="45">
        <f ca="1">IF(Table1[[#This Row],[Debts of the Person]]&gt;$AU$2,1,0)</f>
        <v>1</v>
      </c>
      <c r="AU154" s="46"/>
      <c r="AV154" s="50"/>
      <c r="AW154" s="2">
        <f ca="1">Table1[[#This Row],[Mortgage Left]]/Table1[[#This Row],[Valued House]]</f>
        <v>0.21223360264318611</v>
      </c>
      <c r="AX154" s="46">
        <f t="shared" ca="1" si="78"/>
        <v>1</v>
      </c>
      <c r="AY154" s="46"/>
      <c r="AZ154" s="46"/>
      <c r="BA154" s="47">
        <f ca="1">IF(Table1[[#This Row],[Region]]="East",Table1[[#This Row],[Income]],0)</f>
        <v>0</v>
      </c>
      <c r="BB154" s="48">
        <f ca="1">IF(Table1[[#This Row],[Region]]="South",Table1[[#This Row],[Income]],0)</f>
        <v>0</v>
      </c>
      <c r="BC154" s="48">
        <f ca="1">IF(Table1[[#This Row],[Region]]="West",Table1[[#This Row],[Income]],0)</f>
        <v>0</v>
      </c>
      <c r="BD154" s="64">
        <f ca="1">IF(Table1[[#This Row],[Region]]="North",Table1[[#This Row],[Income]],0)</f>
        <v>35006</v>
      </c>
      <c r="BE154" s="47">
        <f ca="1">IF(Table1[[#This Row],[Occupation]]="Teaching",Table1[[#This Row],[Income]],0)</f>
        <v>35006</v>
      </c>
      <c r="BF154" s="48">
        <f ca="1">IF(Table1[[#This Row],[Occupation]]="General Work",Table1[[#This Row],[Income]],0)</f>
        <v>0</v>
      </c>
      <c r="BG154" s="48">
        <f ca="1">IF(Table1[[#This Row],[Occupation]]="Construction",Table1[[#This Row],[Income]],0)</f>
        <v>0</v>
      </c>
      <c r="BH154" s="48">
        <f ca="1">IF(Table1[[#This Row],[Occupation]]="IT",Table1[[#This Row],[Income]],0)</f>
        <v>0</v>
      </c>
      <c r="BI154" s="48">
        <f ca="1">IF(Table1[[#This Row],[Occupation]]="Health",Table1[[#This Row],[Income]],0)</f>
        <v>0</v>
      </c>
      <c r="BJ154" s="64">
        <f ca="1">IF(Table1[[#This Row],[Occupation]]="Agriculture",Table1[[#This Row],[Income]],0)</f>
        <v>0</v>
      </c>
      <c r="BK154" s="45">
        <f ca="1">IF(Table1[[#This Row],[Debts of the Person]]&gt;Table1[[#This Row],[Income]],1,0)</f>
        <v>1</v>
      </c>
      <c r="BL154" s="46"/>
      <c r="BM154" s="45">
        <f ca="1">IF(Table1[[#This Row],[Net worth of Person ('#)]]&gt;$BN$2,Table1[[#This Row],[Age]],0)</f>
        <v>32</v>
      </c>
      <c r="BN154" s="50"/>
      <c r="BO154" s="46"/>
      <c r="BP154" s="46"/>
      <c r="BQ154" s="46"/>
    </row>
    <row r="155" spans="1:69" x14ac:dyDescent="0.3">
      <c r="A155" s="12">
        <v>153</v>
      </c>
      <c r="B155" s="13">
        <f t="shared" ca="1" si="61"/>
        <v>1</v>
      </c>
      <c r="C155" s="13" t="str">
        <f t="shared" ca="1" si="62"/>
        <v>Male</v>
      </c>
      <c r="D155" s="13">
        <f t="shared" ca="1" si="63"/>
        <v>34</v>
      </c>
      <c r="E155" s="13">
        <f t="shared" ca="1" si="64"/>
        <v>2</v>
      </c>
      <c r="F155" s="13" t="str">
        <f t="shared" ca="1" si="65"/>
        <v>Construction</v>
      </c>
      <c r="G155" s="13">
        <f t="shared" ca="1" si="66"/>
        <v>6</v>
      </c>
      <c r="H155" s="13" t="str">
        <f t="shared" ca="1" si="67"/>
        <v>Others</v>
      </c>
      <c r="I155" s="13">
        <f t="shared" ca="1" si="68"/>
        <v>3</v>
      </c>
      <c r="J155" s="13">
        <f t="shared" ca="1" si="69"/>
        <v>0</v>
      </c>
      <c r="K155" s="14">
        <f t="shared" ca="1" si="70"/>
        <v>42202</v>
      </c>
      <c r="L155" s="13">
        <f t="shared" ca="1" si="71"/>
        <v>30</v>
      </c>
      <c r="M155" s="13" t="str">
        <f t="shared" ca="1" si="72"/>
        <v>Rivers</v>
      </c>
      <c r="N155" s="13" t="str">
        <f t="shared" ca="1" si="79"/>
        <v>South</v>
      </c>
      <c r="O155" s="14">
        <f t="shared" ca="1" si="80"/>
        <v>253212</v>
      </c>
      <c r="P155" s="14">
        <f t="shared" ca="1" si="73"/>
        <v>177703.66014951208</v>
      </c>
      <c r="Q155" s="14">
        <f t="shared" ca="1" si="81"/>
        <v>0</v>
      </c>
      <c r="R155" s="14">
        <f t="shared" ca="1" si="74"/>
        <v>0</v>
      </c>
      <c r="S155" s="14">
        <f t="shared" ca="1" si="82"/>
        <v>60754.353324349606</v>
      </c>
      <c r="T155" s="14">
        <f t="shared" ca="1" si="83"/>
        <v>30344.336710619766</v>
      </c>
      <c r="U155" s="14">
        <f t="shared" ca="1" si="84"/>
        <v>283556.33671061974</v>
      </c>
      <c r="V155" s="14">
        <f t="shared" ca="1" si="85"/>
        <v>238458.01347386168</v>
      </c>
      <c r="W155" s="15">
        <f t="shared" ca="1" si="86"/>
        <v>45098.323236758064</v>
      </c>
      <c r="Z155" s="45">
        <f t="shared" ca="1" si="75"/>
        <v>1</v>
      </c>
      <c r="AA155" s="46">
        <f t="shared" ca="1" si="76"/>
        <v>1</v>
      </c>
      <c r="AB155" s="49"/>
      <c r="AC155" s="50"/>
      <c r="AE155" s="45">
        <f ca="1">IF(Table1[[#This Row],[Occupation]]="Teaching", 1, 0)</f>
        <v>0</v>
      </c>
      <c r="AF155" s="46">
        <f ca="1">IF(Table1[[#This Row],[Occupation]]="General Work", 1, 0)</f>
        <v>0</v>
      </c>
      <c r="AG155" s="46">
        <f ca="1">IF(Table1[[#This Row],[Occupation]]="Construction", 1, 0)</f>
        <v>1</v>
      </c>
      <c r="AH155" s="46">
        <f ca="1">IF(Table1[[#This Row],[Occupation]]="IT", 1, 0)</f>
        <v>0</v>
      </c>
      <c r="AI155" s="46">
        <f ca="1">IF(Table1[[#This Row],[Occupation]]="Health", 1, 0)</f>
        <v>0</v>
      </c>
      <c r="AJ155" s="46">
        <f ca="1">IF(Table1[[#This Row],[Occupation]]="Agriculture", 1, 0)</f>
        <v>0</v>
      </c>
      <c r="AK155" s="49"/>
      <c r="AL155" s="46"/>
      <c r="AM155" s="46"/>
      <c r="AN155" s="46"/>
      <c r="AO155" s="46"/>
      <c r="AP155" s="50"/>
      <c r="AQ155" s="48"/>
      <c r="AR155" s="47">
        <f t="shared" ca="1" si="77"/>
        <v>0</v>
      </c>
      <c r="AS155" s="48"/>
      <c r="AT155" s="45">
        <f ca="1">IF(Table1[[#This Row],[Debts of the Person]]&gt;$AU$2,1,0)</f>
        <v>1</v>
      </c>
      <c r="AU155" s="46"/>
      <c r="AV155" s="50"/>
      <c r="AW155" s="2">
        <f ca="1">Table1[[#This Row],[Mortgage Left]]/Table1[[#This Row],[Valued House]]</f>
        <v>0.7017979406564937</v>
      </c>
      <c r="AX155" s="46">
        <f t="shared" ca="1" si="78"/>
        <v>0</v>
      </c>
      <c r="AY155" s="46"/>
      <c r="AZ155" s="46"/>
      <c r="BA155" s="47">
        <f ca="1">IF(Table1[[#This Row],[Region]]="East",Table1[[#This Row],[Income]],0)</f>
        <v>0</v>
      </c>
      <c r="BB155" s="48">
        <f ca="1">IF(Table1[[#This Row],[Region]]="South",Table1[[#This Row],[Income]],0)</f>
        <v>42202</v>
      </c>
      <c r="BC155" s="48">
        <f ca="1">IF(Table1[[#This Row],[Region]]="West",Table1[[#This Row],[Income]],0)</f>
        <v>0</v>
      </c>
      <c r="BD155" s="64">
        <f ca="1">IF(Table1[[#This Row],[Region]]="North",Table1[[#This Row],[Income]],0)</f>
        <v>0</v>
      </c>
      <c r="BE155" s="47">
        <f ca="1">IF(Table1[[#This Row],[Occupation]]="Teaching",Table1[[#This Row],[Income]],0)</f>
        <v>0</v>
      </c>
      <c r="BF155" s="48">
        <f ca="1">IF(Table1[[#This Row],[Occupation]]="General Work",Table1[[#This Row],[Income]],0)</f>
        <v>0</v>
      </c>
      <c r="BG155" s="48">
        <f ca="1">IF(Table1[[#This Row],[Occupation]]="Construction",Table1[[#This Row],[Income]],0)</f>
        <v>42202</v>
      </c>
      <c r="BH155" s="48">
        <f ca="1">IF(Table1[[#This Row],[Occupation]]="IT",Table1[[#This Row],[Income]],0)</f>
        <v>0</v>
      </c>
      <c r="BI155" s="48">
        <f ca="1">IF(Table1[[#This Row],[Occupation]]="Health",Table1[[#This Row],[Income]],0)</f>
        <v>0</v>
      </c>
      <c r="BJ155" s="64">
        <f ca="1">IF(Table1[[#This Row],[Occupation]]="Agriculture",Table1[[#This Row],[Income]],0)</f>
        <v>0</v>
      </c>
      <c r="BK155" s="45">
        <f ca="1">IF(Table1[[#This Row],[Debts of the Person]]&gt;Table1[[#This Row],[Income]],1,0)</f>
        <v>1</v>
      </c>
      <c r="BL155" s="46"/>
      <c r="BM155" s="45">
        <f ca="1">IF(Table1[[#This Row],[Net worth of Person ('#)]]&gt;$BN$2,Table1[[#This Row],[Age]],0)</f>
        <v>0</v>
      </c>
      <c r="BN155" s="50"/>
      <c r="BO155" s="46"/>
      <c r="BP155" s="46"/>
      <c r="BQ155" s="46"/>
    </row>
    <row r="156" spans="1:69" x14ac:dyDescent="0.3">
      <c r="A156" s="12">
        <v>154</v>
      </c>
      <c r="B156" s="13">
        <f t="shared" ca="1" si="61"/>
        <v>2</v>
      </c>
      <c r="C156" s="13" t="str">
        <f t="shared" ca="1" si="62"/>
        <v>Female</v>
      </c>
      <c r="D156" s="13">
        <f t="shared" ca="1" si="63"/>
        <v>42</v>
      </c>
      <c r="E156" s="13">
        <f t="shared" ca="1" si="64"/>
        <v>5</v>
      </c>
      <c r="F156" s="13" t="str">
        <f t="shared" ca="1" si="65"/>
        <v>General Work</v>
      </c>
      <c r="G156" s="13">
        <f t="shared" ca="1" si="66"/>
        <v>3</v>
      </c>
      <c r="H156" s="13" t="str">
        <f t="shared" ca="1" si="67"/>
        <v>Secondary</v>
      </c>
      <c r="I156" s="13">
        <f t="shared" ca="1" si="68"/>
        <v>3</v>
      </c>
      <c r="J156" s="13">
        <f t="shared" ca="1" si="69"/>
        <v>2</v>
      </c>
      <c r="K156" s="14">
        <f t="shared" ca="1" si="70"/>
        <v>84391</v>
      </c>
      <c r="L156" s="13">
        <f t="shared" ca="1" si="71"/>
        <v>32</v>
      </c>
      <c r="M156" s="13" t="str">
        <f t="shared" ca="1" si="72"/>
        <v>Taraba</v>
      </c>
      <c r="N156" s="13" t="str">
        <f t="shared" ca="1" si="79"/>
        <v>North</v>
      </c>
      <c r="O156" s="14">
        <f t="shared" ca="1" si="80"/>
        <v>253173</v>
      </c>
      <c r="P156" s="14">
        <f t="shared" ca="1" si="73"/>
        <v>101846.12576762814</v>
      </c>
      <c r="Q156" s="14">
        <f t="shared" ca="1" si="81"/>
        <v>106268.6730994852</v>
      </c>
      <c r="R156" s="14">
        <f t="shared" ca="1" si="74"/>
        <v>79287</v>
      </c>
      <c r="S156" s="14">
        <f t="shared" ca="1" si="82"/>
        <v>107768.54559915654</v>
      </c>
      <c r="T156" s="14">
        <f t="shared" ca="1" si="83"/>
        <v>111969.50216346823</v>
      </c>
      <c r="U156" s="14">
        <f t="shared" ca="1" si="84"/>
        <v>471411.17526295345</v>
      </c>
      <c r="V156" s="14">
        <f t="shared" ca="1" si="85"/>
        <v>288901.67136678466</v>
      </c>
      <c r="W156" s="15">
        <f t="shared" ca="1" si="86"/>
        <v>182509.50389616878</v>
      </c>
      <c r="Z156" s="45">
        <f t="shared" ca="1" si="75"/>
        <v>0</v>
      </c>
      <c r="AA156" s="46">
        <f t="shared" ca="1" si="76"/>
        <v>0</v>
      </c>
      <c r="AB156" s="49"/>
      <c r="AC156" s="50"/>
      <c r="AE156" s="45">
        <f ca="1">IF(Table1[[#This Row],[Occupation]]="Teaching", 1, 0)</f>
        <v>0</v>
      </c>
      <c r="AF156" s="46">
        <f ca="1">IF(Table1[[#This Row],[Occupation]]="General Work", 1, 0)</f>
        <v>1</v>
      </c>
      <c r="AG156" s="46">
        <f ca="1">IF(Table1[[#This Row],[Occupation]]="Construction", 1, 0)</f>
        <v>0</v>
      </c>
      <c r="AH156" s="46">
        <f ca="1">IF(Table1[[#This Row],[Occupation]]="IT", 1, 0)</f>
        <v>0</v>
      </c>
      <c r="AI156" s="46">
        <f ca="1">IF(Table1[[#This Row],[Occupation]]="Health", 1, 0)</f>
        <v>0</v>
      </c>
      <c r="AJ156" s="46">
        <f ca="1">IF(Table1[[#This Row],[Occupation]]="Agriculture", 1, 0)</f>
        <v>0</v>
      </c>
      <c r="AK156" s="49"/>
      <c r="AL156" s="46"/>
      <c r="AM156" s="46"/>
      <c r="AN156" s="46"/>
      <c r="AO156" s="46"/>
      <c r="AP156" s="50"/>
      <c r="AQ156" s="48"/>
      <c r="AR156" s="47">
        <f t="shared" ca="1" si="77"/>
        <v>50923.062883814069</v>
      </c>
      <c r="AS156" s="48"/>
      <c r="AT156" s="45">
        <f ca="1">IF(Table1[[#This Row],[Debts of the Person]]&gt;$AU$2,1,0)</f>
        <v>1</v>
      </c>
      <c r="AU156" s="46"/>
      <c r="AV156" s="50"/>
      <c r="AW156" s="2">
        <f ca="1">Table1[[#This Row],[Mortgage Left]]/Table1[[#This Row],[Valued House]]</f>
        <v>0.40227878078479196</v>
      </c>
      <c r="AX156" s="46">
        <f t="shared" ca="1" si="78"/>
        <v>0</v>
      </c>
      <c r="AY156" s="46"/>
      <c r="AZ156" s="46"/>
      <c r="BA156" s="47">
        <f ca="1">IF(Table1[[#This Row],[Region]]="East",Table1[[#This Row],[Income]],0)</f>
        <v>0</v>
      </c>
      <c r="BB156" s="48">
        <f ca="1">IF(Table1[[#This Row],[Region]]="South",Table1[[#This Row],[Income]],0)</f>
        <v>0</v>
      </c>
      <c r="BC156" s="48">
        <f ca="1">IF(Table1[[#This Row],[Region]]="West",Table1[[#This Row],[Income]],0)</f>
        <v>0</v>
      </c>
      <c r="BD156" s="64">
        <f ca="1">IF(Table1[[#This Row],[Region]]="North",Table1[[#This Row],[Income]],0)</f>
        <v>84391</v>
      </c>
      <c r="BE156" s="47">
        <f ca="1">IF(Table1[[#This Row],[Occupation]]="Teaching",Table1[[#This Row],[Income]],0)</f>
        <v>0</v>
      </c>
      <c r="BF156" s="48">
        <f ca="1">IF(Table1[[#This Row],[Occupation]]="General Work",Table1[[#This Row],[Income]],0)</f>
        <v>84391</v>
      </c>
      <c r="BG156" s="48">
        <f ca="1">IF(Table1[[#This Row],[Occupation]]="Construction",Table1[[#This Row],[Income]],0)</f>
        <v>0</v>
      </c>
      <c r="BH156" s="48">
        <f ca="1">IF(Table1[[#This Row],[Occupation]]="IT",Table1[[#This Row],[Income]],0)</f>
        <v>0</v>
      </c>
      <c r="BI156" s="48">
        <f ca="1">IF(Table1[[#This Row],[Occupation]]="Health",Table1[[#This Row],[Income]],0)</f>
        <v>0</v>
      </c>
      <c r="BJ156" s="64">
        <f ca="1">IF(Table1[[#This Row],[Occupation]]="Agriculture",Table1[[#This Row],[Income]],0)</f>
        <v>0</v>
      </c>
      <c r="BK156" s="45">
        <f ca="1">IF(Table1[[#This Row],[Debts of the Person]]&gt;Table1[[#This Row],[Income]],1,0)</f>
        <v>1</v>
      </c>
      <c r="BL156" s="46"/>
      <c r="BM156" s="45">
        <f ca="1">IF(Table1[[#This Row],[Net worth of Person ('#)]]&gt;$BN$2,Table1[[#This Row],[Age]],0)</f>
        <v>42</v>
      </c>
      <c r="BN156" s="50"/>
      <c r="BO156" s="46"/>
      <c r="BP156" s="46"/>
      <c r="BQ156" s="46"/>
    </row>
    <row r="157" spans="1:69" x14ac:dyDescent="0.3">
      <c r="A157" s="12">
        <v>155</v>
      </c>
      <c r="B157" s="13">
        <f t="shared" ca="1" si="61"/>
        <v>2</v>
      </c>
      <c r="C157" s="13" t="str">
        <f t="shared" ca="1" si="62"/>
        <v>Female</v>
      </c>
      <c r="D157" s="13">
        <f t="shared" ca="1" si="63"/>
        <v>44</v>
      </c>
      <c r="E157" s="13">
        <f t="shared" ca="1" si="64"/>
        <v>6</v>
      </c>
      <c r="F157" s="13" t="str">
        <f t="shared" ca="1" si="65"/>
        <v>Agriculture</v>
      </c>
      <c r="G157" s="13">
        <f t="shared" ca="1" si="66"/>
        <v>1</v>
      </c>
      <c r="H157" s="13" t="str">
        <f t="shared" ca="1" si="67"/>
        <v>No Formal</v>
      </c>
      <c r="I157" s="13">
        <f t="shared" ca="1" si="68"/>
        <v>1</v>
      </c>
      <c r="J157" s="13">
        <f t="shared" ca="1" si="69"/>
        <v>1</v>
      </c>
      <c r="K157" s="14">
        <f t="shared" ca="1" si="70"/>
        <v>64444</v>
      </c>
      <c r="L157" s="13">
        <f t="shared" ca="1" si="71"/>
        <v>31</v>
      </c>
      <c r="M157" s="13" t="str">
        <f t="shared" ca="1" si="72"/>
        <v>Sokoto</v>
      </c>
      <c r="N157" s="13" t="str">
        <f t="shared" ca="1" si="79"/>
        <v>North</v>
      </c>
      <c r="O157" s="14">
        <f t="shared" ca="1" si="80"/>
        <v>257776</v>
      </c>
      <c r="P157" s="14">
        <f t="shared" ca="1" si="73"/>
        <v>11896.858092704955</v>
      </c>
      <c r="Q157" s="14">
        <f t="shared" ca="1" si="81"/>
        <v>45008.321606746504</v>
      </c>
      <c r="R157" s="14">
        <f t="shared" ca="1" si="74"/>
        <v>41080</v>
      </c>
      <c r="S157" s="14">
        <f t="shared" ca="1" si="82"/>
        <v>45364.804202618026</v>
      </c>
      <c r="T157" s="14">
        <f t="shared" ca="1" si="83"/>
        <v>70253.961737015517</v>
      </c>
      <c r="U157" s="14">
        <f t="shared" ca="1" si="84"/>
        <v>373038.28334376204</v>
      </c>
      <c r="V157" s="14">
        <f t="shared" ca="1" si="85"/>
        <v>98341.662295322982</v>
      </c>
      <c r="W157" s="15">
        <f t="shared" ca="1" si="86"/>
        <v>274696.62104843906</v>
      </c>
      <c r="Z157" s="45">
        <f t="shared" ca="1" si="75"/>
        <v>0</v>
      </c>
      <c r="AA157" s="46">
        <f t="shared" ca="1" si="76"/>
        <v>1</v>
      </c>
      <c r="AB157" s="49"/>
      <c r="AC157" s="50"/>
      <c r="AE157" s="45">
        <f ca="1">IF(Table1[[#This Row],[Occupation]]="Teaching", 1, 0)</f>
        <v>0</v>
      </c>
      <c r="AF157" s="46">
        <f ca="1">IF(Table1[[#This Row],[Occupation]]="General Work", 1, 0)</f>
        <v>0</v>
      </c>
      <c r="AG157" s="46">
        <f ca="1">IF(Table1[[#This Row],[Occupation]]="Construction", 1, 0)</f>
        <v>0</v>
      </c>
      <c r="AH157" s="46">
        <f ca="1">IF(Table1[[#This Row],[Occupation]]="IT", 1, 0)</f>
        <v>0</v>
      </c>
      <c r="AI157" s="46">
        <f ca="1">IF(Table1[[#This Row],[Occupation]]="Health", 1, 0)</f>
        <v>0</v>
      </c>
      <c r="AJ157" s="46">
        <f ca="1">IF(Table1[[#This Row],[Occupation]]="Agriculture", 1, 0)</f>
        <v>1</v>
      </c>
      <c r="AK157" s="49"/>
      <c r="AL157" s="46"/>
      <c r="AM157" s="46"/>
      <c r="AN157" s="46"/>
      <c r="AO157" s="46"/>
      <c r="AP157" s="50"/>
      <c r="AQ157" s="48"/>
      <c r="AR157" s="47">
        <f t="shared" ca="1" si="77"/>
        <v>11896.858092704955</v>
      </c>
      <c r="AS157" s="48"/>
      <c r="AT157" s="45">
        <f ca="1">IF(Table1[[#This Row],[Debts of the Person]]&gt;$AU$2,1,0)</f>
        <v>1</v>
      </c>
      <c r="AU157" s="46"/>
      <c r="AV157" s="50"/>
      <c r="AW157" s="2">
        <f ca="1">Table1[[#This Row],[Mortgage Left]]/Table1[[#This Row],[Valued House]]</f>
        <v>4.6151922959099978E-2</v>
      </c>
      <c r="AX157" s="46">
        <f t="shared" ca="1" si="78"/>
        <v>1</v>
      </c>
      <c r="AY157" s="46"/>
      <c r="AZ157" s="46"/>
      <c r="BA157" s="47">
        <f ca="1">IF(Table1[[#This Row],[Region]]="East",Table1[[#This Row],[Income]],0)</f>
        <v>0</v>
      </c>
      <c r="BB157" s="48">
        <f ca="1">IF(Table1[[#This Row],[Region]]="South",Table1[[#This Row],[Income]],0)</f>
        <v>0</v>
      </c>
      <c r="BC157" s="48">
        <f ca="1">IF(Table1[[#This Row],[Region]]="West",Table1[[#This Row],[Income]],0)</f>
        <v>0</v>
      </c>
      <c r="BD157" s="64">
        <f ca="1">IF(Table1[[#This Row],[Region]]="North",Table1[[#This Row],[Income]],0)</f>
        <v>64444</v>
      </c>
      <c r="BE157" s="47">
        <f ca="1">IF(Table1[[#This Row],[Occupation]]="Teaching",Table1[[#This Row],[Income]],0)</f>
        <v>0</v>
      </c>
      <c r="BF157" s="48">
        <f ca="1">IF(Table1[[#This Row],[Occupation]]="General Work",Table1[[#This Row],[Income]],0)</f>
        <v>0</v>
      </c>
      <c r="BG157" s="48">
        <f ca="1">IF(Table1[[#This Row],[Occupation]]="Construction",Table1[[#This Row],[Income]],0)</f>
        <v>0</v>
      </c>
      <c r="BH157" s="48">
        <f ca="1">IF(Table1[[#This Row],[Occupation]]="IT",Table1[[#This Row],[Income]],0)</f>
        <v>0</v>
      </c>
      <c r="BI157" s="48">
        <f ca="1">IF(Table1[[#This Row],[Occupation]]="Health",Table1[[#This Row],[Income]],0)</f>
        <v>0</v>
      </c>
      <c r="BJ157" s="64">
        <f ca="1">IF(Table1[[#This Row],[Occupation]]="Agriculture",Table1[[#This Row],[Income]],0)</f>
        <v>64444</v>
      </c>
      <c r="BK157" s="45">
        <f ca="1">IF(Table1[[#This Row],[Debts of the Person]]&gt;Table1[[#This Row],[Income]],1,0)</f>
        <v>1</v>
      </c>
      <c r="BL157" s="46"/>
      <c r="BM157" s="45">
        <f ca="1">IF(Table1[[#This Row],[Net worth of Person ('#)]]&gt;$BN$2,Table1[[#This Row],[Age]],0)</f>
        <v>44</v>
      </c>
      <c r="BN157" s="50"/>
      <c r="BO157" s="46"/>
      <c r="BP157" s="46"/>
      <c r="BQ157" s="46"/>
    </row>
    <row r="158" spans="1:69" x14ac:dyDescent="0.3">
      <c r="A158" s="12">
        <v>156</v>
      </c>
      <c r="B158" s="13">
        <f t="shared" ca="1" si="61"/>
        <v>1</v>
      </c>
      <c r="C158" s="13" t="str">
        <f t="shared" ca="1" si="62"/>
        <v>Male</v>
      </c>
      <c r="D158" s="13">
        <f t="shared" ca="1" si="63"/>
        <v>37</v>
      </c>
      <c r="E158" s="13">
        <f t="shared" ca="1" si="64"/>
        <v>2</v>
      </c>
      <c r="F158" s="13" t="str">
        <f t="shared" ca="1" si="65"/>
        <v>Construction</v>
      </c>
      <c r="G158" s="13">
        <f t="shared" ca="1" si="66"/>
        <v>4</v>
      </c>
      <c r="H158" s="13" t="str">
        <f t="shared" ca="1" si="67"/>
        <v>Tertiary</v>
      </c>
      <c r="I158" s="13">
        <f t="shared" ca="1" si="68"/>
        <v>1</v>
      </c>
      <c r="J158" s="13">
        <f t="shared" ca="1" si="69"/>
        <v>1</v>
      </c>
      <c r="K158" s="14">
        <f t="shared" ca="1" si="70"/>
        <v>67985</v>
      </c>
      <c r="L158" s="13">
        <f t="shared" ca="1" si="71"/>
        <v>3</v>
      </c>
      <c r="M158" s="13" t="str">
        <f t="shared" ca="1" si="72"/>
        <v>Adamawa</v>
      </c>
      <c r="N158" s="13" t="str">
        <f t="shared" ca="1" si="79"/>
        <v>North</v>
      </c>
      <c r="O158" s="14">
        <f t="shared" ca="1" si="80"/>
        <v>339925</v>
      </c>
      <c r="P158" s="14">
        <f t="shared" ca="1" si="73"/>
        <v>293176.40335481515</v>
      </c>
      <c r="Q158" s="14">
        <f t="shared" ca="1" si="81"/>
        <v>40786.312395841785</v>
      </c>
      <c r="R158" s="14">
        <f t="shared" ca="1" si="74"/>
        <v>5643</v>
      </c>
      <c r="S158" s="14">
        <f t="shared" ca="1" si="82"/>
        <v>130342.58972631957</v>
      </c>
      <c r="T158" s="14">
        <f t="shared" ca="1" si="83"/>
        <v>71030.894030391908</v>
      </c>
      <c r="U158" s="14">
        <f t="shared" ca="1" si="84"/>
        <v>451742.20642623375</v>
      </c>
      <c r="V158" s="14">
        <f t="shared" ca="1" si="85"/>
        <v>429161.99308113474</v>
      </c>
      <c r="W158" s="15">
        <f t="shared" ca="1" si="86"/>
        <v>22580.213345099008</v>
      </c>
      <c r="Z158" s="45">
        <f t="shared" ca="1" si="75"/>
        <v>1</v>
      </c>
      <c r="AA158" s="46">
        <f t="shared" ca="1" si="76"/>
        <v>1</v>
      </c>
      <c r="AB158" s="49"/>
      <c r="AC158" s="50"/>
      <c r="AE158" s="45">
        <f ca="1">IF(Table1[[#This Row],[Occupation]]="Teaching", 1, 0)</f>
        <v>0</v>
      </c>
      <c r="AF158" s="46">
        <f ca="1">IF(Table1[[#This Row],[Occupation]]="General Work", 1, 0)</f>
        <v>0</v>
      </c>
      <c r="AG158" s="46">
        <f ca="1">IF(Table1[[#This Row],[Occupation]]="Construction", 1, 0)</f>
        <v>1</v>
      </c>
      <c r="AH158" s="46">
        <f ca="1">IF(Table1[[#This Row],[Occupation]]="IT", 1, 0)</f>
        <v>0</v>
      </c>
      <c r="AI158" s="46">
        <f ca="1">IF(Table1[[#This Row],[Occupation]]="Health", 1, 0)</f>
        <v>0</v>
      </c>
      <c r="AJ158" s="46">
        <f ca="1">IF(Table1[[#This Row],[Occupation]]="Agriculture", 1, 0)</f>
        <v>0</v>
      </c>
      <c r="AK158" s="49"/>
      <c r="AL158" s="46"/>
      <c r="AM158" s="46"/>
      <c r="AN158" s="46"/>
      <c r="AO158" s="46"/>
      <c r="AP158" s="50"/>
      <c r="AQ158" s="48"/>
      <c r="AR158" s="47">
        <f t="shared" ca="1" si="77"/>
        <v>293176.40335481515</v>
      </c>
      <c r="AS158" s="48"/>
      <c r="AT158" s="45">
        <f ca="1">IF(Table1[[#This Row],[Debts of the Person]]&gt;$AU$2,1,0)</f>
        <v>1</v>
      </c>
      <c r="AU158" s="46"/>
      <c r="AV158" s="50"/>
      <c r="AW158" s="2">
        <f ca="1">Table1[[#This Row],[Mortgage Left]]/Table1[[#This Row],[Valued House]]</f>
        <v>0.86247379085037923</v>
      </c>
      <c r="AX158" s="46">
        <f t="shared" ca="1" si="78"/>
        <v>0</v>
      </c>
      <c r="AY158" s="46"/>
      <c r="AZ158" s="46"/>
      <c r="BA158" s="47">
        <f ca="1">IF(Table1[[#This Row],[Region]]="East",Table1[[#This Row],[Income]],0)</f>
        <v>0</v>
      </c>
      <c r="BB158" s="48">
        <f ca="1">IF(Table1[[#This Row],[Region]]="South",Table1[[#This Row],[Income]],0)</f>
        <v>0</v>
      </c>
      <c r="BC158" s="48">
        <f ca="1">IF(Table1[[#This Row],[Region]]="West",Table1[[#This Row],[Income]],0)</f>
        <v>0</v>
      </c>
      <c r="BD158" s="64">
        <f ca="1">IF(Table1[[#This Row],[Region]]="North",Table1[[#This Row],[Income]],0)</f>
        <v>67985</v>
      </c>
      <c r="BE158" s="47">
        <f ca="1">IF(Table1[[#This Row],[Occupation]]="Teaching",Table1[[#This Row],[Income]],0)</f>
        <v>0</v>
      </c>
      <c r="BF158" s="48">
        <f ca="1">IF(Table1[[#This Row],[Occupation]]="General Work",Table1[[#This Row],[Income]],0)</f>
        <v>0</v>
      </c>
      <c r="BG158" s="48">
        <f ca="1">IF(Table1[[#This Row],[Occupation]]="Construction",Table1[[#This Row],[Income]],0)</f>
        <v>67985</v>
      </c>
      <c r="BH158" s="48">
        <f ca="1">IF(Table1[[#This Row],[Occupation]]="IT",Table1[[#This Row],[Income]],0)</f>
        <v>0</v>
      </c>
      <c r="BI158" s="48">
        <f ca="1">IF(Table1[[#This Row],[Occupation]]="Health",Table1[[#This Row],[Income]],0)</f>
        <v>0</v>
      </c>
      <c r="BJ158" s="64">
        <f ca="1">IF(Table1[[#This Row],[Occupation]]="Agriculture",Table1[[#This Row],[Income]],0)</f>
        <v>0</v>
      </c>
      <c r="BK158" s="45">
        <f ca="1">IF(Table1[[#This Row],[Debts of the Person]]&gt;Table1[[#This Row],[Income]],1,0)</f>
        <v>1</v>
      </c>
      <c r="BL158" s="46"/>
      <c r="BM158" s="45">
        <f ca="1">IF(Table1[[#This Row],[Net worth of Person ('#)]]&gt;$BN$2,Table1[[#This Row],[Age]],0)</f>
        <v>0</v>
      </c>
      <c r="BN158" s="50"/>
      <c r="BO158" s="46"/>
      <c r="BP158" s="46"/>
      <c r="BQ158" s="46"/>
    </row>
    <row r="159" spans="1:69" x14ac:dyDescent="0.3">
      <c r="A159" s="12">
        <v>157</v>
      </c>
      <c r="B159" s="13">
        <f t="shared" ca="1" si="61"/>
        <v>1</v>
      </c>
      <c r="C159" s="13" t="str">
        <f t="shared" ca="1" si="62"/>
        <v>Male</v>
      </c>
      <c r="D159" s="13">
        <f t="shared" ca="1" si="63"/>
        <v>36</v>
      </c>
      <c r="E159" s="13">
        <f t="shared" ca="1" si="64"/>
        <v>1</v>
      </c>
      <c r="F159" s="13" t="str">
        <f t="shared" ca="1" si="65"/>
        <v>Health</v>
      </c>
      <c r="G159" s="13">
        <f t="shared" ca="1" si="66"/>
        <v>2</v>
      </c>
      <c r="H159" s="13" t="str">
        <f t="shared" ca="1" si="67"/>
        <v>Primary</v>
      </c>
      <c r="I159" s="13">
        <f t="shared" ca="1" si="68"/>
        <v>1</v>
      </c>
      <c r="J159" s="13">
        <f t="shared" ca="1" si="69"/>
        <v>3</v>
      </c>
      <c r="K159" s="14">
        <f t="shared" ca="1" si="70"/>
        <v>28154</v>
      </c>
      <c r="L159" s="13">
        <f t="shared" ca="1" si="71"/>
        <v>30</v>
      </c>
      <c r="M159" s="13" t="str">
        <f t="shared" ca="1" si="72"/>
        <v>Rivers</v>
      </c>
      <c r="N159" s="13" t="str">
        <f t="shared" ca="1" si="79"/>
        <v>South</v>
      </c>
      <c r="O159" s="14">
        <f t="shared" ca="1" si="80"/>
        <v>168924</v>
      </c>
      <c r="P159" s="14">
        <f t="shared" ca="1" si="73"/>
        <v>100081.6801930878</v>
      </c>
      <c r="Q159" s="14">
        <f t="shared" ca="1" si="81"/>
        <v>45866.92954091201</v>
      </c>
      <c r="R159" s="14">
        <f t="shared" ca="1" si="74"/>
        <v>20502</v>
      </c>
      <c r="S159" s="14">
        <f t="shared" ca="1" si="82"/>
        <v>10964.894553372362</v>
      </c>
      <c r="T159" s="14">
        <f t="shared" ca="1" si="83"/>
        <v>36445.374056468034</v>
      </c>
      <c r="U159" s="14">
        <f t="shared" ca="1" si="84"/>
        <v>251236.30359738006</v>
      </c>
      <c r="V159" s="14">
        <f t="shared" ca="1" si="85"/>
        <v>131548.57474646016</v>
      </c>
      <c r="W159" s="15">
        <f t="shared" ca="1" si="86"/>
        <v>119687.7288509199</v>
      </c>
      <c r="Z159" s="45">
        <f t="shared" ca="1" si="75"/>
        <v>1</v>
      </c>
      <c r="AA159" s="46">
        <f t="shared" ca="1" si="76"/>
        <v>0</v>
      </c>
      <c r="AB159" s="49"/>
      <c r="AC159" s="50"/>
      <c r="AE159" s="45">
        <f ca="1">IF(Table1[[#This Row],[Occupation]]="Teaching", 1, 0)</f>
        <v>0</v>
      </c>
      <c r="AF159" s="46">
        <f ca="1">IF(Table1[[#This Row],[Occupation]]="General Work", 1, 0)</f>
        <v>0</v>
      </c>
      <c r="AG159" s="46">
        <f ca="1">IF(Table1[[#This Row],[Occupation]]="Construction", 1, 0)</f>
        <v>0</v>
      </c>
      <c r="AH159" s="46">
        <f ca="1">IF(Table1[[#This Row],[Occupation]]="IT", 1, 0)</f>
        <v>0</v>
      </c>
      <c r="AI159" s="46">
        <f ca="1">IF(Table1[[#This Row],[Occupation]]="Health", 1, 0)</f>
        <v>1</v>
      </c>
      <c r="AJ159" s="46">
        <f ca="1">IF(Table1[[#This Row],[Occupation]]="Agriculture", 1, 0)</f>
        <v>0</v>
      </c>
      <c r="AK159" s="49"/>
      <c r="AL159" s="46"/>
      <c r="AM159" s="46"/>
      <c r="AN159" s="46"/>
      <c r="AO159" s="46"/>
      <c r="AP159" s="50"/>
      <c r="AQ159" s="48"/>
      <c r="AR159" s="47">
        <f t="shared" ca="1" si="77"/>
        <v>33360.560064362602</v>
      </c>
      <c r="AS159" s="48"/>
      <c r="AT159" s="45">
        <f ca="1">IF(Table1[[#This Row],[Debts of the Person]]&gt;$AU$2,1,0)</f>
        <v>1</v>
      </c>
      <c r="AU159" s="46"/>
      <c r="AV159" s="50"/>
      <c r="AW159" s="2">
        <f ca="1">Table1[[#This Row],[Mortgage Left]]/Table1[[#This Row],[Valued House]]</f>
        <v>0.5924657253740605</v>
      </c>
      <c r="AX159" s="46">
        <f t="shared" ca="1" si="78"/>
        <v>0</v>
      </c>
      <c r="AY159" s="46"/>
      <c r="AZ159" s="46"/>
      <c r="BA159" s="47">
        <f ca="1">IF(Table1[[#This Row],[Region]]="East",Table1[[#This Row],[Income]],0)</f>
        <v>0</v>
      </c>
      <c r="BB159" s="48">
        <f ca="1">IF(Table1[[#This Row],[Region]]="South",Table1[[#This Row],[Income]],0)</f>
        <v>28154</v>
      </c>
      <c r="BC159" s="48">
        <f ca="1">IF(Table1[[#This Row],[Region]]="West",Table1[[#This Row],[Income]],0)</f>
        <v>0</v>
      </c>
      <c r="BD159" s="64">
        <f ca="1">IF(Table1[[#This Row],[Region]]="North",Table1[[#This Row],[Income]],0)</f>
        <v>0</v>
      </c>
      <c r="BE159" s="47">
        <f ca="1">IF(Table1[[#This Row],[Occupation]]="Teaching",Table1[[#This Row],[Income]],0)</f>
        <v>0</v>
      </c>
      <c r="BF159" s="48">
        <f ca="1">IF(Table1[[#This Row],[Occupation]]="General Work",Table1[[#This Row],[Income]],0)</f>
        <v>0</v>
      </c>
      <c r="BG159" s="48">
        <f ca="1">IF(Table1[[#This Row],[Occupation]]="Construction",Table1[[#This Row],[Income]],0)</f>
        <v>0</v>
      </c>
      <c r="BH159" s="48">
        <f ca="1">IF(Table1[[#This Row],[Occupation]]="IT",Table1[[#This Row],[Income]],0)</f>
        <v>0</v>
      </c>
      <c r="BI159" s="48">
        <f ca="1">IF(Table1[[#This Row],[Occupation]]="Health",Table1[[#This Row],[Income]],0)</f>
        <v>28154</v>
      </c>
      <c r="BJ159" s="64">
        <f ca="1">IF(Table1[[#This Row],[Occupation]]="Agriculture",Table1[[#This Row],[Income]],0)</f>
        <v>0</v>
      </c>
      <c r="BK159" s="45">
        <f ca="1">IF(Table1[[#This Row],[Debts of the Person]]&gt;Table1[[#This Row],[Income]],1,0)</f>
        <v>1</v>
      </c>
      <c r="BL159" s="46"/>
      <c r="BM159" s="45">
        <f ca="1">IF(Table1[[#This Row],[Net worth of Person ('#)]]&gt;$BN$2,Table1[[#This Row],[Age]],0)</f>
        <v>36</v>
      </c>
      <c r="BN159" s="50"/>
      <c r="BO159" s="46"/>
      <c r="BP159" s="46"/>
      <c r="BQ159" s="46"/>
    </row>
    <row r="160" spans="1:69" x14ac:dyDescent="0.3">
      <c r="A160" s="12">
        <v>158</v>
      </c>
      <c r="B160" s="13">
        <f t="shared" ca="1" si="61"/>
        <v>2</v>
      </c>
      <c r="C160" s="13" t="str">
        <f t="shared" ca="1" si="62"/>
        <v>Female</v>
      </c>
      <c r="D160" s="13">
        <f t="shared" ca="1" si="63"/>
        <v>45</v>
      </c>
      <c r="E160" s="13">
        <f t="shared" ca="1" si="64"/>
        <v>1</v>
      </c>
      <c r="F160" s="13" t="str">
        <f t="shared" ca="1" si="65"/>
        <v>Health</v>
      </c>
      <c r="G160" s="13">
        <f t="shared" ca="1" si="66"/>
        <v>1</v>
      </c>
      <c r="H160" s="13" t="str">
        <f t="shared" ca="1" si="67"/>
        <v>No Formal</v>
      </c>
      <c r="I160" s="13">
        <f t="shared" ca="1" si="68"/>
        <v>4</v>
      </c>
      <c r="J160" s="13">
        <f t="shared" ca="1" si="69"/>
        <v>1</v>
      </c>
      <c r="K160" s="14">
        <f t="shared" ca="1" si="70"/>
        <v>98762</v>
      </c>
      <c r="L160" s="13">
        <f t="shared" ca="1" si="71"/>
        <v>7</v>
      </c>
      <c r="M160" s="13" t="str">
        <f t="shared" ca="1" si="72"/>
        <v>Benue</v>
      </c>
      <c r="N160" s="13" t="str">
        <f t="shared" ca="1" si="79"/>
        <v>North</v>
      </c>
      <c r="O160" s="14">
        <f t="shared" ca="1" si="80"/>
        <v>493810</v>
      </c>
      <c r="P160" s="14">
        <f t="shared" ca="1" si="73"/>
        <v>160351.05989607287</v>
      </c>
      <c r="Q160" s="14">
        <f t="shared" ca="1" si="81"/>
        <v>53079.011642336191</v>
      </c>
      <c r="R160" s="14">
        <f t="shared" ca="1" si="74"/>
        <v>46883</v>
      </c>
      <c r="S160" s="14">
        <f t="shared" ca="1" si="82"/>
        <v>38197.629347322436</v>
      </c>
      <c r="T160" s="14">
        <f t="shared" ca="1" si="83"/>
        <v>73332.843150169414</v>
      </c>
      <c r="U160" s="14">
        <f t="shared" ca="1" si="84"/>
        <v>620221.8547925055</v>
      </c>
      <c r="V160" s="14">
        <f t="shared" ca="1" si="85"/>
        <v>245431.68924339529</v>
      </c>
      <c r="W160" s="15">
        <f t="shared" ca="1" si="86"/>
        <v>374790.16554911021</v>
      </c>
      <c r="Z160" s="45">
        <f t="shared" ca="1" si="75"/>
        <v>0</v>
      </c>
      <c r="AA160" s="46">
        <f t="shared" ca="1" si="76"/>
        <v>0</v>
      </c>
      <c r="AB160" s="49"/>
      <c r="AC160" s="50"/>
      <c r="AE160" s="45">
        <f ca="1">IF(Table1[[#This Row],[Occupation]]="Teaching", 1, 0)</f>
        <v>0</v>
      </c>
      <c r="AF160" s="46">
        <f ca="1">IF(Table1[[#This Row],[Occupation]]="General Work", 1, 0)</f>
        <v>0</v>
      </c>
      <c r="AG160" s="46">
        <f ca="1">IF(Table1[[#This Row],[Occupation]]="Construction", 1, 0)</f>
        <v>0</v>
      </c>
      <c r="AH160" s="46">
        <f ca="1">IF(Table1[[#This Row],[Occupation]]="IT", 1, 0)</f>
        <v>0</v>
      </c>
      <c r="AI160" s="46">
        <f ca="1">IF(Table1[[#This Row],[Occupation]]="Health", 1, 0)</f>
        <v>1</v>
      </c>
      <c r="AJ160" s="46">
        <f ca="1">IF(Table1[[#This Row],[Occupation]]="Agriculture", 1, 0)</f>
        <v>0</v>
      </c>
      <c r="AK160" s="49"/>
      <c r="AL160" s="46"/>
      <c r="AM160" s="46"/>
      <c r="AN160" s="46"/>
      <c r="AO160" s="46"/>
      <c r="AP160" s="50"/>
      <c r="AQ160" s="48"/>
      <c r="AR160" s="47">
        <f t="shared" ca="1" si="77"/>
        <v>160351.05989607287</v>
      </c>
      <c r="AS160" s="48"/>
      <c r="AT160" s="45">
        <f ca="1">IF(Table1[[#This Row],[Debts of the Person]]&gt;$AU$2,1,0)</f>
        <v>1</v>
      </c>
      <c r="AU160" s="46"/>
      <c r="AV160" s="50"/>
      <c r="AW160" s="2">
        <f ca="1">Table1[[#This Row],[Mortgage Left]]/Table1[[#This Row],[Valued House]]</f>
        <v>0.32472218038531597</v>
      </c>
      <c r="AX160" s="46">
        <f t="shared" ca="1" si="78"/>
        <v>0</v>
      </c>
      <c r="AY160" s="46"/>
      <c r="AZ160" s="46"/>
      <c r="BA160" s="47">
        <f ca="1">IF(Table1[[#This Row],[Region]]="East",Table1[[#This Row],[Income]],0)</f>
        <v>0</v>
      </c>
      <c r="BB160" s="48">
        <f ca="1">IF(Table1[[#This Row],[Region]]="South",Table1[[#This Row],[Income]],0)</f>
        <v>0</v>
      </c>
      <c r="BC160" s="48">
        <f ca="1">IF(Table1[[#This Row],[Region]]="West",Table1[[#This Row],[Income]],0)</f>
        <v>0</v>
      </c>
      <c r="BD160" s="64">
        <f ca="1">IF(Table1[[#This Row],[Region]]="North",Table1[[#This Row],[Income]],0)</f>
        <v>98762</v>
      </c>
      <c r="BE160" s="47">
        <f ca="1">IF(Table1[[#This Row],[Occupation]]="Teaching",Table1[[#This Row],[Income]],0)</f>
        <v>0</v>
      </c>
      <c r="BF160" s="48">
        <f ca="1">IF(Table1[[#This Row],[Occupation]]="General Work",Table1[[#This Row],[Income]],0)</f>
        <v>0</v>
      </c>
      <c r="BG160" s="48">
        <f ca="1">IF(Table1[[#This Row],[Occupation]]="Construction",Table1[[#This Row],[Income]],0)</f>
        <v>0</v>
      </c>
      <c r="BH160" s="48">
        <f ca="1">IF(Table1[[#This Row],[Occupation]]="IT",Table1[[#This Row],[Income]],0)</f>
        <v>0</v>
      </c>
      <c r="BI160" s="48">
        <f ca="1">IF(Table1[[#This Row],[Occupation]]="Health",Table1[[#This Row],[Income]],0)</f>
        <v>98762</v>
      </c>
      <c r="BJ160" s="64">
        <f ca="1">IF(Table1[[#This Row],[Occupation]]="Agriculture",Table1[[#This Row],[Income]],0)</f>
        <v>0</v>
      </c>
      <c r="BK160" s="45">
        <f ca="1">IF(Table1[[#This Row],[Debts of the Person]]&gt;Table1[[#This Row],[Income]],1,0)</f>
        <v>1</v>
      </c>
      <c r="BL160" s="46"/>
      <c r="BM160" s="45">
        <f ca="1">IF(Table1[[#This Row],[Net worth of Person ('#)]]&gt;$BN$2,Table1[[#This Row],[Age]],0)</f>
        <v>45</v>
      </c>
      <c r="BN160" s="50"/>
      <c r="BO160" s="46"/>
      <c r="BP160" s="46"/>
      <c r="BQ160" s="46"/>
    </row>
    <row r="161" spans="1:69" x14ac:dyDescent="0.3">
      <c r="A161" s="12">
        <v>159</v>
      </c>
      <c r="B161" s="13">
        <f t="shared" ca="1" si="61"/>
        <v>2</v>
      </c>
      <c r="C161" s="13" t="str">
        <f t="shared" ca="1" si="62"/>
        <v>Female</v>
      </c>
      <c r="D161" s="13">
        <f t="shared" ca="1" si="63"/>
        <v>27</v>
      </c>
      <c r="E161" s="13">
        <f t="shared" ca="1" si="64"/>
        <v>5</v>
      </c>
      <c r="F161" s="13" t="str">
        <f t="shared" ca="1" si="65"/>
        <v>General Work</v>
      </c>
      <c r="G161" s="13">
        <f t="shared" ca="1" si="66"/>
        <v>2</v>
      </c>
      <c r="H161" s="13" t="str">
        <f t="shared" ca="1" si="67"/>
        <v>Primary</v>
      </c>
      <c r="I161" s="13">
        <f t="shared" ca="1" si="68"/>
        <v>0</v>
      </c>
      <c r="J161" s="13">
        <f t="shared" ca="1" si="69"/>
        <v>0</v>
      </c>
      <c r="K161" s="14">
        <f t="shared" ca="1" si="70"/>
        <v>30299</v>
      </c>
      <c r="L161" s="13">
        <f t="shared" ca="1" si="71"/>
        <v>29</v>
      </c>
      <c r="M161" s="13" t="str">
        <f t="shared" ca="1" si="72"/>
        <v>Plateau</v>
      </c>
      <c r="N161" s="13" t="str">
        <f t="shared" ca="1" si="79"/>
        <v>North</v>
      </c>
      <c r="O161" s="14">
        <f t="shared" ca="1" si="80"/>
        <v>181794</v>
      </c>
      <c r="P161" s="14">
        <f t="shared" ca="1" si="73"/>
        <v>174882.32834777265</v>
      </c>
      <c r="Q161" s="14">
        <f t="shared" ca="1" si="81"/>
        <v>0</v>
      </c>
      <c r="R161" s="14">
        <f t="shared" ca="1" si="74"/>
        <v>0</v>
      </c>
      <c r="S161" s="14">
        <f t="shared" ca="1" si="82"/>
        <v>6073.1380929524439</v>
      </c>
      <c r="T161" s="14">
        <f t="shared" ca="1" si="83"/>
        <v>33573.404506131577</v>
      </c>
      <c r="U161" s="14">
        <f t="shared" ca="1" si="84"/>
        <v>215367.40450613157</v>
      </c>
      <c r="V161" s="14">
        <f t="shared" ca="1" si="85"/>
        <v>180955.46644072508</v>
      </c>
      <c r="W161" s="15">
        <f t="shared" ca="1" si="86"/>
        <v>34411.938065406488</v>
      </c>
      <c r="Z161" s="45">
        <f t="shared" ca="1" si="75"/>
        <v>0</v>
      </c>
      <c r="AA161" s="46">
        <f t="shared" ca="1" si="76"/>
        <v>1</v>
      </c>
      <c r="AB161" s="49"/>
      <c r="AC161" s="50"/>
      <c r="AE161" s="45">
        <f ca="1">IF(Table1[[#This Row],[Occupation]]="Teaching", 1, 0)</f>
        <v>0</v>
      </c>
      <c r="AF161" s="46">
        <f ca="1">IF(Table1[[#This Row],[Occupation]]="General Work", 1, 0)</f>
        <v>1</v>
      </c>
      <c r="AG161" s="46">
        <f ca="1">IF(Table1[[#This Row],[Occupation]]="Construction", 1, 0)</f>
        <v>0</v>
      </c>
      <c r="AH161" s="46">
        <f ca="1">IF(Table1[[#This Row],[Occupation]]="IT", 1, 0)</f>
        <v>0</v>
      </c>
      <c r="AI161" s="46">
        <f ca="1">IF(Table1[[#This Row],[Occupation]]="Health", 1, 0)</f>
        <v>0</v>
      </c>
      <c r="AJ161" s="46">
        <f ca="1">IF(Table1[[#This Row],[Occupation]]="Agriculture", 1, 0)</f>
        <v>0</v>
      </c>
      <c r="AK161" s="49"/>
      <c r="AL161" s="46"/>
      <c r="AM161" s="46"/>
      <c r="AN161" s="46"/>
      <c r="AO161" s="46"/>
      <c r="AP161" s="50"/>
      <c r="AQ161" s="48"/>
      <c r="AR161" s="47">
        <f t="shared" ca="1" si="77"/>
        <v>0</v>
      </c>
      <c r="AS161" s="48"/>
      <c r="AT161" s="45">
        <f ca="1">IF(Table1[[#This Row],[Debts of the Person]]&gt;$AU$2,1,0)</f>
        <v>1</v>
      </c>
      <c r="AU161" s="46"/>
      <c r="AV161" s="50"/>
      <c r="AW161" s="2">
        <f ca="1">Table1[[#This Row],[Mortgage Left]]/Table1[[#This Row],[Valued House]]</f>
        <v>0.9619807493524134</v>
      </c>
      <c r="AX161" s="46">
        <f t="shared" ca="1" si="78"/>
        <v>0</v>
      </c>
      <c r="AY161" s="46"/>
      <c r="AZ161" s="46"/>
      <c r="BA161" s="47">
        <f ca="1">IF(Table1[[#This Row],[Region]]="East",Table1[[#This Row],[Income]],0)</f>
        <v>0</v>
      </c>
      <c r="BB161" s="48">
        <f ca="1">IF(Table1[[#This Row],[Region]]="South",Table1[[#This Row],[Income]],0)</f>
        <v>0</v>
      </c>
      <c r="BC161" s="48">
        <f ca="1">IF(Table1[[#This Row],[Region]]="West",Table1[[#This Row],[Income]],0)</f>
        <v>0</v>
      </c>
      <c r="BD161" s="64">
        <f ca="1">IF(Table1[[#This Row],[Region]]="North",Table1[[#This Row],[Income]],0)</f>
        <v>30299</v>
      </c>
      <c r="BE161" s="47">
        <f ca="1">IF(Table1[[#This Row],[Occupation]]="Teaching",Table1[[#This Row],[Income]],0)</f>
        <v>0</v>
      </c>
      <c r="BF161" s="48">
        <f ca="1">IF(Table1[[#This Row],[Occupation]]="General Work",Table1[[#This Row],[Income]],0)</f>
        <v>30299</v>
      </c>
      <c r="BG161" s="48">
        <f ca="1">IF(Table1[[#This Row],[Occupation]]="Construction",Table1[[#This Row],[Income]],0)</f>
        <v>0</v>
      </c>
      <c r="BH161" s="48">
        <f ca="1">IF(Table1[[#This Row],[Occupation]]="IT",Table1[[#This Row],[Income]],0)</f>
        <v>0</v>
      </c>
      <c r="BI161" s="48">
        <f ca="1">IF(Table1[[#This Row],[Occupation]]="Health",Table1[[#This Row],[Income]],0)</f>
        <v>0</v>
      </c>
      <c r="BJ161" s="64">
        <f ca="1">IF(Table1[[#This Row],[Occupation]]="Agriculture",Table1[[#This Row],[Income]],0)</f>
        <v>0</v>
      </c>
      <c r="BK161" s="45">
        <f ca="1">IF(Table1[[#This Row],[Debts of the Person]]&gt;Table1[[#This Row],[Income]],1,0)</f>
        <v>1</v>
      </c>
      <c r="BL161" s="46"/>
      <c r="BM161" s="45">
        <f ca="1">IF(Table1[[#This Row],[Net worth of Person ('#)]]&gt;$BN$2,Table1[[#This Row],[Age]],0)</f>
        <v>0</v>
      </c>
      <c r="BN161" s="50"/>
      <c r="BO161" s="46"/>
      <c r="BP161" s="46"/>
      <c r="BQ161" s="46"/>
    </row>
    <row r="162" spans="1:69" x14ac:dyDescent="0.3">
      <c r="A162" s="12">
        <v>160</v>
      </c>
      <c r="B162" s="13">
        <f t="shared" ca="1" si="61"/>
        <v>1</v>
      </c>
      <c r="C162" s="13" t="str">
        <f t="shared" ca="1" si="62"/>
        <v>Male</v>
      </c>
      <c r="D162" s="13">
        <f t="shared" ca="1" si="63"/>
        <v>44</v>
      </c>
      <c r="E162" s="13">
        <f t="shared" ca="1" si="64"/>
        <v>6</v>
      </c>
      <c r="F162" s="13" t="str">
        <f t="shared" ca="1" si="65"/>
        <v>Agriculture</v>
      </c>
      <c r="G162" s="13">
        <f t="shared" ca="1" si="66"/>
        <v>5</v>
      </c>
      <c r="H162" s="13" t="str">
        <f t="shared" ca="1" si="67"/>
        <v>Technical</v>
      </c>
      <c r="I162" s="13">
        <f t="shared" ca="1" si="68"/>
        <v>2</v>
      </c>
      <c r="J162" s="13">
        <f t="shared" ca="1" si="69"/>
        <v>3</v>
      </c>
      <c r="K162" s="14">
        <f t="shared" ca="1" si="70"/>
        <v>87891</v>
      </c>
      <c r="L162" s="13">
        <f t="shared" ca="1" si="71"/>
        <v>31</v>
      </c>
      <c r="M162" s="13" t="str">
        <f t="shared" ca="1" si="72"/>
        <v>Sokoto</v>
      </c>
      <c r="N162" s="13" t="str">
        <f t="shared" ca="1" si="79"/>
        <v>North</v>
      </c>
      <c r="O162" s="14">
        <f t="shared" ca="1" si="80"/>
        <v>527346</v>
      </c>
      <c r="P162" s="14">
        <f t="shared" ca="1" si="73"/>
        <v>393399.17191552307</v>
      </c>
      <c r="Q162" s="14">
        <f t="shared" ca="1" si="81"/>
        <v>238803.51557232116</v>
      </c>
      <c r="R162" s="14">
        <f t="shared" ca="1" si="74"/>
        <v>215985</v>
      </c>
      <c r="S162" s="14">
        <f t="shared" ca="1" si="82"/>
        <v>101598.33241222991</v>
      </c>
      <c r="T162" s="14">
        <f t="shared" ca="1" si="83"/>
        <v>23477.984310954511</v>
      </c>
      <c r="U162" s="14">
        <f t="shared" ca="1" si="84"/>
        <v>789627.4998832756</v>
      </c>
      <c r="V162" s="14">
        <f t="shared" ca="1" si="85"/>
        <v>710982.50432775286</v>
      </c>
      <c r="W162" s="15">
        <f t="shared" ca="1" si="86"/>
        <v>78644.995555522735</v>
      </c>
      <c r="Z162" s="45">
        <f t="shared" ca="1" si="75"/>
        <v>1</v>
      </c>
      <c r="AA162" s="46">
        <f t="shared" ca="1" si="76"/>
        <v>1</v>
      </c>
      <c r="AB162" s="49"/>
      <c r="AC162" s="50"/>
      <c r="AE162" s="45">
        <f ca="1">IF(Table1[[#This Row],[Occupation]]="Teaching", 1, 0)</f>
        <v>0</v>
      </c>
      <c r="AF162" s="46">
        <f ca="1">IF(Table1[[#This Row],[Occupation]]="General Work", 1, 0)</f>
        <v>0</v>
      </c>
      <c r="AG162" s="46">
        <f ca="1">IF(Table1[[#This Row],[Occupation]]="Construction", 1, 0)</f>
        <v>0</v>
      </c>
      <c r="AH162" s="46">
        <f ca="1">IF(Table1[[#This Row],[Occupation]]="IT", 1, 0)</f>
        <v>0</v>
      </c>
      <c r="AI162" s="46">
        <f ca="1">IF(Table1[[#This Row],[Occupation]]="Health", 1, 0)</f>
        <v>0</v>
      </c>
      <c r="AJ162" s="46">
        <f ca="1">IF(Table1[[#This Row],[Occupation]]="Agriculture", 1, 0)</f>
        <v>1</v>
      </c>
      <c r="AK162" s="49"/>
      <c r="AL162" s="46"/>
      <c r="AM162" s="46"/>
      <c r="AN162" s="46"/>
      <c r="AO162" s="46"/>
      <c r="AP162" s="50"/>
      <c r="AQ162" s="48"/>
      <c r="AR162" s="47">
        <f t="shared" ca="1" si="77"/>
        <v>131133.05730517436</v>
      </c>
      <c r="AS162" s="48"/>
      <c r="AT162" s="45">
        <f ca="1">IF(Table1[[#This Row],[Debts of the Person]]&gt;$AU$2,1,0)</f>
        <v>1</v>
      </c>
      <c r="AU162" s="46"/>
      <c r="AV162" s="50"/>
      <c r="AW162" s="2">
        <f ca="1">Table1[[#This Row],[Mortgage Left]]/Table1[[#This Row],[Valued House]]</f>
        <v>0.74599820974374143</v>
      </c>
      <c r="AX162" s="46">
        <f t="shared" ca="1" si="78"/>
        <v>0</v>
      </c>
      <c r="AY162" s="46"/>
      <c r="AZ162" s="46"/>
      <c r="BA162" s="47">
        <f ca="1">IF(Table1[[#This Row],[Region]]="East",Table1[[#This Row],[Income]],0)</f>
        <v>0</v>
      </c>
      <c r="BB162" s="48">
        <f ca="1">IF(Table1[[#This Row],[Region]]="South",Table1[[#This Row],[Income]],0)</f>
        <v>0</v>
      </c>
      <c r="BC162" s="48">
        <f ca="1">IF(Table1[[#This Row],[Region]]="West",Table1[[#This Row],[Income]],0)</f>
        <v>0</v>
      </c>
      <c r="BD162" s="64">
        <f ca="1">IF(Table1[[#This Row],[Region]]="North",Table1[[#This Row],[Income]],0)</f>
        <v>87891</v>
      </c>
      <c r="BE162" s="47">
        <f ca="1">IF(Table1[[#This Row],[Occupation]]="Teaching",Table1[[#This Row],[Income]],0)</f>
        <v>0</v>
      </c>
      <c r="BF162" s="48">
        <f ca="1">IF(Table1[[#This Row],[Occupation]]="General Work",Table1[[#This Row],[Income]],0)</f>
        <v>0</v>
      </c>
      <c r="BG162" s="48">
        <f ca="1">IF(Table1[[#This Row],[Occupation]]="Construction",Table1[[#This Row],[Income]],0)</f>
        <v>0</v>
      </c>
      <c r="BH162" s="48">
        <f ca="1">IF(Table1[[#This Row],[Occupation]]="IT",Table1[[#This Row],[Income]],0)</f>
        <v>0</v>
      </c>
      <c r="BI162" s="48">
        <f ca="1">IF(Table1[[#This Row],[Occupation]]="Health",Table1[[#This Row],[Income]],0)</f>
        <v>0</v>
      </c>
      <c r="BJ162" s="64">
        <f ca="1">IF(Table1[[#This Row],[Occupation]]="Agriculture",Table1[[#This Row],[Income]],0)</f>
        <v>87891</v>
      </c>
      <c r="BK162" s="45">
        <f ca="1">IF(Table1[[#This Row],[Debts of the Person]]&gt;Table1[[#This Row],[Income]],1,0)</f>
        <v>1</v>
      </c>
      <c r="BL162" s="46"/>
      <c r="BM162" s="45">
        <f ca="1">IF(Table1[[#This Row],[Net worth of Person ('#)]]&gt;$BN$2,Table1[[#This Row],[Age]],0)</f>
        <v>0</v>
      </c>
      <c r="BN162" s="50"/>
      <c r="BO162" s="46"/>
      <c r="BP162" s="46"/>
      <c r="BQ162" s="46"/>
    </row>
    <row r="163" spans="1:69" x14ac:dyDescent="0.3">
      <c r="A163" s="12">
        <v>161</v>
      </c>
      <c r="B163" s="13">
        <f t="shared" ca="1" si="61"/>
        <v>1</v>
      </c>
      <c r="C163" s="13" t="str">
        <f t="shared" ca="1" si="62"/>
        <v>Male</v>
      </c>
      <c r="D163" s="13">
        <f t="shared" ca="1" si="63"/>
        <v>26</v>
      </c>
      <c r="E163" s="13">
        <f t="shared" ca="1" si="64"/>
        <v>6</v>
      </c>
      <c r="F163" s="13" t="str">
        <f t="shared" ca="1" si="65"/>
        <v>Agriculture</v>
      </c>
      <c r="G163" s="13">
        <f t="shared" ca="1" si="66"/>
        <v>1</v>
      </c>
      <c r="H163" s="13" t="str">
        <f t="shared" ca="1" si="67"/>
        <v>No Formal</v>
      </c>
      <c r="I163" s="13">
        <f t="shared" ca="1" si="68"/>
        <v>2</v>
      </c>
      <c r="J163" s="13">
        <f t="shared" ca="1" si="69"/>
        <v>0</v>
      </c>
      <c r="K163" s="14">
        <f t="shared" ca="1" si="70"/>
        <v>36046</v>
      </c>
      <c r="L163" s="13">
        <f t="shared" ca="1" si="71"/>
        <v>15</v>
      </c>
      <c r="M163" s="13" t="str">
        <f t="shared" ca="1" si="72"/>
        <v>Jigawa</v>
      </c>
      <c r="N163" s="13" t="str">
        <f t="shared" ca="1" si="79"/>
        <v>North</v>
      </c>
      <c r="O163" s="14">
        <f t="shared" ca="1" si="80"/>
        <v>144184</v>
      </c>
      <c r="P163" s="14">
        <f t="shared" ca="1" si="73"/>
        <v>35924.787444043141</v>
      </c>
      <c r="Q163" s="14">
        <f t="shared" ca="1" si="81"/>
        <v>0</v>
      </c>
      <c r="R163" s="14">
        <f t="shared" ca="1" si="74"/>
        <v>0</v>
      </c>
      <c r="S163" s="14">
        <f t="shared" ca="1" si="82"/>
        <v>13084.076019187311</v>
      </c>
      <c r="T163" s="14">
        <f t="shared" ca="1" si="83"/>
        <v>27293.072723491758</v>
      </c>
      <c r="U163" s="14">
        <f t="shared" ca="1" si="84"/>
        <v>171477.07272349176</v>
      </c>
      <c r="V163" s="14">
        <f t="shared" ca="1" si="85"/>
        <v>49008.863463230453</v>
      </c>
      <c r="W163" s="15">
        <f t="shared" ca="1" si="86"/>
        <v>122468.2092602613</v>
      </c>
      <c r="Z163" s="45">
        <f t="shared" ca="1" si="75"/>
        <v>1</v>
      </c>
      <c r="AA163" s="46">
        <f t="shared" ca="1" si="76"/>
        <v>0</v>
      </c>
      <c r="AB163" s="49"/>
      <c r="AC163" s="50"/>
      <c r="AE163" s="45">
        <f ca="1">IF(Table1[[#This Row],[Occupation]]="Teaching", 1, 0)</f>
        <v>0</v>
      </c>
      <c r="AF163" s="46">
        <f ca="1">IF(Table1[[#This Row],[Occupation]]="General Work", 1, 0)</f>
        <v>0</v>
      </c>
      <c r="AG163" s="46">
        <f ca="1">IF(Table1[[#This Row],[Occupation]]="Construction", 1, 0)</f>
        <v>0</v>
      </c>
      <c r="AH163" s="46">
        <f ca="1">IF(Table1[[#This Row],[Occupation]]="IT", 1, 0)</f>
        <v>0</v>
      </c>
      <c r="AI163" s="46">
        <f ca="1">IF(Table1[[#This Row],[Occupation]]="Health", 1, 0)</f>
        <v>0</v>
      </c>
      <c r="AJ163" s="46">
        <f ca="1">IF(Table1[[#This Row],[Occupation]]="Agriculture", 1, 0)</f>
        <v>1</v>
      </c>
      <c r="AK163" s="49"/>
      <c r="AL163" s="46"/>
      <c r="AM163" s="46"/>
      <c r="AN163" s="46"/>
      <c r="AO163" s="46"/>
      <c r="AP163" s="50"/>
      <c r="AQ163" s="48"/>
      <c r="AR163" s="47">
        <f t="shared" ca="1" si="77"/>
        <v>0</v>
      </c>
      <c r="AS163" s="48"/>
      <c r="AT163" s="45">
        <f ca="1">IF(Table1[[#This Row],[Debts of the Person]]&gt;$AU$2,1,0)</f>
        <v>1</v>
      </c>
      <c r="AU163" s="46"/>
      <c r="AV163" s="50"/>
      <c r="AW163" s="2">
        <f ca="1">Table1[[#This Row],[Mortgage Left]]/Table1[[#This Row],[Valued House]]</f>
        <v>0.24915932034097502</v>
      </c>
      <c r="AX163" s="46">
        <f t="shared" ca="1" si="78"/>
        <v>1</v>
      </c>
      <c r="AY163" s="46"/>
      <c r="AZ163" s="46"/>
      <c r="BA163" s="47">
        <f ca="1">IF(Table1[[#This Row],[Region]]="East",Table1[[#This Row],[Income]],0)</f>
        <v>0</v>
      </c>
      <c r="BB163" s="48">
        <f ca="1">IF(Table1[[#This Row],[Region]]="South",Table1[[#This Row],[Income]],0)</f>
        <v>0</v>
      </c>
      <c r="BC163" s="48">
        <f ca="1">IF(Table1[[#This Row],[Region]]="West",Table1[[#This Row],[Income]],0)</f>
        <v>0</v>
      </c>
      <c r="BD163" s="64">
        <f ca="1">IF(Table1[[#This Row],[Region]]="North",Table1[[#This Row],[Income]],0)</f>
        <v>36046</v>
      </c>
      <c r="BE163" s="47">
        <f ca="1">IF(Table1[[#This Row],[Occupation]]="Teaching",Table1[[#This Row],[Income]],0)</f>
        <v>0</v>
      </c>
      <c r="BF163" s="48">
        <f ca="1">IF(Table1[[#This Row],[Occupation]]="General Work",Table1[[#This Row],[Income]],0)</f>
        <v>0</v>
      </c>
      <c r="BG163" s="48">
        <f ca="1">IF(Table1[[#This Row],[Occupation]]="Construction",Table1[[#This Row],[Income]],0)</f>
        <v>0</v>
      </c>
      <c r="BH163" s="48">
        <f ca="1">IF(Table1[[#This Row],[Occupation]]="IT",Table1[[#This Row],[Income]],0)</f>
        <v>0</v>
      </c>
      <c r="BI163" s="48">
        <f ca="1">IF(Table1[[#This Row],[Occupation]]="Health",Table1[[#This Row],[Income]],0)</f>
        <v>0</v>
      </c>
      <c r="BJ163" s="64">
        <f ca="1">IF(Table1[[#This Row],[Occupation]]="Agriculture",Table1[[#This Row],[Income]],0)</f>
        <v>36046</v>
      </c>
      <c r="BK163" s="45">
        <f ca="1">IF(Table1[[#This Row],[Debts of the Person]]&gt;Table1[[#This Row],[Income]],1,0)</f>
        <v>1</v>
      </c>
      <c r="BL163" s="46"/>
      <c r="BM163" s="45">
        <f ca="1">IF(Table1[[#This Row],[Net worth of Person ('#)]]&gt;$BN$2,Table1[[#This Row],[Age]],0)</f>
        <v>26</v>
      </c>
      <c r="BN163" s="50"/>
      <c r="BO163" s="46"/>
      <c r="BP163" s="46"/>
      <c r="BQ163" s="46"/>
    </row>
    <row r="164" spans="1:69" x14ac:dyDescent="0.3">
      <c r="A164" s="12">
        <v>162</v>
      </c>
      <c r="B164" s="13">
        <f t="shared" ca="1" si="61"/>
        <v>2</v>
      </c>
      <c r="C164" s="13" t="str">
        <f t="shared" ca="1" si="62"/>
        <v>Female</v>
      </c>
      <c r="D164" s="13">
        <f t="shared" ca="1" si="63"/>
        <v>41</v>
      </c>
      <c r="E164" s="13">
        <f t="shared" ca="1" si="64"/>
        <v>2</v>
      </c>
      <c r="F164" s="13" t="str">
        <f t="shared" ca="1" si="65"/>
        <v>Construction</v>
      </c>
      <c r="G164" s="13">
        <f t="shared" ca="1" si="66"/>
        <v>4</v>
      </c>
      <c r="H164" s="13" t="str">
        <f t="shared" ca="1" si="67"/>
        <v>Tertiary</v>
      </c>
      <c r="I164" s="13">
        <f t="shared" ca="1" si="68"/>
        <v>3</v>
      </c>
      <c r="J164" s="13">
        <f t="shared" ca="1" si="69"/>
        <v>1</v>
      </c>
      <c r="K164" s="14">
        <f t="shared" ca="1" si="70"/>
        <v>87595</v>
      </c>
      <c r="L164" s="13">
        <f t="shared" ca="1" si="71"/>
        <v>29</v>
      </c>
      <c r="M164" s="13" t="str">
        <f t="shared" ca="1" si="72"/>
        <v>Plateau</v>
      </c>
      <c r="N164" s="13" t="str">
        <f t="shared" ca="1" si="79"/>
        <v>North</v>
      </c>
      <c r="O164" s="14">
        <f t="shared" ca="1" si="80"/>
        <v>350380</v>
      </c>
      <c r="P164" s="14">
        <f t="shared" ca="1" si="73"/>
        <v>174281.44173209026</v>
      </c>
      <c r="Q164" s="14">
        <f t="shared" ca="1" si="81"/>
        <v>50437.706050389235</v>
      </c>
      <c r="R164" s="14">
        <f t="shared" ca="1" si="74"/>
        <v>37077</v>
      </c>
      <c r="S164" s="14">
        <f t="shared" ca="1" si="82"/>
        <v>37905.432917978447</v>
      </c>
      <c r="T164" s="14">
        <f t="shared" ca="1" si="83"/>
        <v>9068.6295326546697</v>
      </c>
      <c r="U164" s="14">
        <f t="shared" ca="1" si="84"/>
        <v>409886.33558304387</v>
      </c>
      <c r="V164" s="14">
        <f t="shared" ca="1" si="85"/>
        <v>249263.8746500687</v>
      </c>
      <c r="W164" s="15">
        <f t="shared" ca="1" si="86"/>
        <v>160622.46093297517</v>
      </c>
      <c r="Z164" s="45">
        <f t="shared" ca="1" si="75"/>
        <v>0</v>
      </c>
      <c r="AA164" s="46">
        <f t="shared" ca="1" si="76"/>
        <v>0</v>
      </c>
      <c r="AB164" s="49"/>
      <c r="AC164" s="50"/>
      <c r="AE164" s="45">
        <f ca="1">IF(Table1[[#This Row],[Occupation]]="Teaching", 1, 0)</f>
        <v>0</v>
      </c>
      <c r="AF164" s="46">
        <f ca="1">IF(Table1[[#This Row],[Occupation]]="General Work", 1, 0)</f>
        <v>0</v>
      </c>
      <c r="AG164" s="46">
        <f ca="1">IF(Table1[[#This Row],[Occupation]]="Construction", 1, 0)</f>
        <v>1</v>
      </c>
      <c r="AH164" s="46">
        <f ca="1">IF(Table1[[#This Row],[Occupation]]="IT", 1, 0)</f>
        <v>0</v>
      </c>
      <c r="AI164" s="46">
        <f ca="1">IF(Table1[[#This Row],[Occupation]]="Health", 1, 0)</f>
        <v>0</v>
      </c>
      <c r="AJ164" s="46">
        <f ca="1">IF(Table1[[#This Row],[Occupation]]="Agriculture", 1, 0)</f>
        <v>0</v>
      </c>
      <c r="AK164" s="49"/>
      <c r="AL164" s="46"/>
      <c r="AM164" s="46"/>
      <c r="AN164" s="46"/>
      <c r="AO164" s="46"/>
      <c r="AP164" s="50"/>
      <c r="AQ164" s="48"/>
      <c r="AR164" s="47">
        <f t="shared" ca="1" si="77"/>
        <v>174281.44173209026</v>
      </c>
      <c r="AS164" s="48"/>
      <c r="AT164" s="45">
        <f ca="1">IF(Table1[[#This Row],[Debts of the Person]]&gt;$AU$2,1,0)</f>
        <v>1</v>
      </c>
      <c r="AU164" s="46"/>
      <c r="AV164" s="50"/>
      <c r="AW164" s="2">
        <f ca="1">Table1[[#This Row],[Mortgage Left]]/Table1[[#This Row],[Valued House]]</f>
        <v>0.49740693456273261</v>
      </c>
      <c r="AX164" s="46">
        <f t="shared" ca="1" si="78"/>
        <v>0</v>
      </c>
      <c r="AY164" s="46"/>
      <c r="AZ164" s="46"/>
      <c r="BA164" s="47">
        <f ca="1">IF(Table1[[#This Row],[Region]]="East",Table1[[#This Row],[Income]],0)</f>
        <v>0</v>
      </c>
      <c r="BB164" s="48">
        <f ca="1">IF(Table1[[#This Row],[Region]]="South",Table1[[#This Row],[Income]],0)</f>
        <v>0</v>
      </c>
      <c r="BC164" s="48">
        <f ca="1">IF(Table1[[#This Row],[Region]]="West",Table1[[#This Row],[Income]],0)</f>
        <v>0</v>
      </c>
      <c r="BD164" s="64">
        <f ca="1">IF(Table1[[#This Row],[Region]]="North",Table1[[#This Row],[Income]],0)</f>
        <v>87595</v>
      </c>
      <c r="BE164" s="47">
        <f ca="1">IF(Table1[[#This Row],[Occupation]]="Teaching",Table1[[#This Row],[Income]],0)</f>
        <v>0</v>
      </c>
      <c r="BF164" s="48">
        <f ca="1">IF(Table1[[#This Row],[Occupation]]="General Work",Table1[[#This Row],[Income]],0)</f>
        <v>0</v>
      </c>
      <c r="BG164" s="48">
        <f ca="1">IF(Table1[[#This Row],[Occupation]]="Construction",Table1[[#This Row],[Income]],0)</f>
        <v>87595</v>
      </c>
      <c r="BH164" s="48">
        <f ca="1">IF(Table1[[#This Row],[Occupation]]="IT",Table1[[#This Row],[Income]],0)</f>
        <v>0</v>
      </c>
      <c r="BI164" s="48">
        <f ca="1">IF(Table1[[#This Row],[Occupation]]="Health",Table1[[#This Row],[Income]],0)</f>
        <v>0</v>
      </c>
      <c r="BJ164" s="64">
        <f ca="1">IF(Table1[[#This Row],[Occupation]]="Agriculture",Table1[[#This Row],[Income]],0)</f>
        <v>0</v>
      </c>
      <c r="BK164" s="45">
        <f ca="1">IF(Table1[[#This Row],[Debts of the Person]]&gt;Table1[[#This Row],[Income]],1,0)</f>
        <v>1</v>
      </c>
      <c r="BL164" s="46"/>
      <c r="BM164" s="45">
        <f ca="1">IF(Table1[[#This Row],[Net worth of Person ('#)]]&gt;$BN$2,Table1[[#This Row],[Age]],0)</f>
        <v>41</v>
      </c>
      <c r="BN164" s="50"/>
      <c r="BO164" s="46"/>
      <c r="BP164" s="46"/>
      <c r="BQ164" s="46"/>
    </row>
    <row r="165" spans="1:69" x14ac:dyDescent="0.3">
      <c r="A165" s="12">
        <v>163</v>
      </c>
      <c r="B165" s="13">
        <f t="shared" ca="1" si="61"/>
        <v>2</v>
      </c>
      <c r="C165" s="13" t="str">
        <f t="shared" ca="1" si="62"/>
        <v>Female</v>
      </c>
      <c r="D165" s="13">
        <f t="shared" ca="1" si="63"/>
        <v>26</v>
      </c>
      <c r="E165" s="13">
        <f t="shared" ca="1" si="64"/>
        <v>6</v>
      </c>
      <c r="F165" s="13" t="str">
        <f t="shared" ca="1" si="65"/>
        <v>Agriculture</v>
      </c>
      <c r="G165" s="13">
        <f t="shared" ca="1" si="66"/>
        <v>1</v>
      </c>
      <c r="H165" s="13" t="str">
        <f t="shared" ca="1" si="67"/>
        <v>No Formal</v>
      </c>
      <c r="I165" s="13">
        <f t="shared" ca="1" si="68"/>
        <v>0</v>
      </c>
      <c r="J165" s="13">
        <f t="shared" ca="1" si="69"/>
        <v>1</v>
      </c>
      <c r="K165" s="14">
        <f t="shared" ca="1" si="70"/>
        <v>95095</v>
      </c>
      <c r="L165" s="13">
        <f t="shared" ca="1" si="71"/>
        <v>17</v>
      </c>
      <c r="M165" s="13" t="str">
        <f t="shared" ca="1" si="72"/>
        <v>Kano</v>
      </c>
      <c r="N165" s="13" t="str">
        <f t="shared" ca="1" si="79"/>
        <v>North</v>
      </c>
      <c r="O165" s="14">
        <f t="shared" ca="1" si="80"/>
        <v>570570</v>
      </c>
      <c r="P165" s="14">
        <f t="shared" ca="1" si="73"/>
        <v>71628.718383417829</v>
      </c>
      <c r="Q165" s="14">
        <f t="shared" ca="1" si="81"/>
        <v>84370.953245041193</v>
      </c>
      <c r="R165" s="14">
        <f t="shared" ca="1" si="74"/>
        <v>46265</v>
      </c>
      <c r="S165" s="14">
        <f t="shared" ca="1" si="82"/>
        <v>176262.97955960326</v>
      </c>
      <c r="T165" s="14">
        <f t="shared" ca="1" si="83"/>
        <v>93418.289049673636</v>
      </c>
      <c r="U165" s="14">
        <f t="shared" ca="1" si="84"/>
        <v>748359.24229471479</v>
      </c>
      <c r="V165" s="14">
        <f t="shared" ca="1" si="85"/>
        <v>294156.69794302108</v>
      </c>
      <c r="W165" s="15">
        <f t="shared" ca="1" si="86"/>
        <v>454202.54435169371</v>
      </c>
      <c r="Z165" s="45">
        <f t="shared" ca="1" si="75"/>
        <v>0</v>
      </c>
      <c r="AA165" s="46">
        <f t="shared" ca="1" si="76"/>
        <v>1</v>
      </c>
      <c r="AB165" s="49"/>
      <c r="AC165" s="50"/>
      <c r="AE165" s="45">
        <f ca="1">IF(Table1[[#This Row],[Occupation]]="Teaching", 1, 0)</f>
        <v>0</v>
      </c>
      <c r="AF165" s="46">
        <f ca="1">IF(Table1[[#This Row],[Occupation]]="General Work", 1, 0)</f>
        <v>0</v>
      </c>
      <c r="AG165" s="46">
        <f ca="1">IF(Table1[[#This Row],[Occupation]]="Construction", 1, 0)</f>
        <v>0</v>
      </c>
      <c r="AH165" s="46">
        <f ca="1">IF(Table1[[#This Row],[Occupation]]="IT", 1, 0)</f>
        <v>0</v>
      </c>
      <c r="AI165" s="46">
        <f ca="1">IF(Table1[[#This Row],[Occupation]]="Health", 1, 0)</f>
        <v>0</v>
      </c>
      <c r="AJ165" s="46">
        <f ca="1">IF(Table1[[#This Row],[Occupation]]="Agriculture", 1, 0)</f>
        <v>1</v>
      </c>
      <c r="AK165" s="49"/>
      <c r="AL165" s="46"/>
      <c r="AM165" s="46"/>
      <c r="AN165" s="46"/>
      <c r="AO165" s="46"/>
      <c r="AP165" s="50"/>
      <c r="AQ165" s="48"/>
      <c r="AR165" s="47">
        <f t="shared" ca="1" si="77"/>
        <v>71628.718383417829</v>
      </c>
      <c r="AS165" s="48"/>
      <c r="AT165" s="45">
        <f ca="1">IF(Table1[[#This Row],[Debts of the Person]]&gt;$AU$2,1,0)</f>
        <v>1</v>
      </c>
      <c r="AU165" s="46"/>
      <c r="AV165" s="50"/>
      <c r="AW165" s="2">
        <f ca="1">Table1[[#This Row],[Mortgage Left]]/Table1[[#This Row],[Valued House]]</f>
        <v>0.12553887933718533</v>
      </c>
      <c r="AX165" s="46">
        <f t="shared" ca="1" si="78"/>
        <v>1</v>
      </c>
      <c r="AY165" s="46"/>
      <c r="AZ165" s="46"/>
      <c r="BA165" s="47">
        <f ca="1">IF(Table1[[#This Row],[Region]]="East",Table1[[#This Row],[Income]],0)</f>
        <v>0</v>
      </c>
      <c r="BB165" s="48">
        <f ca="1">IF(Table1[[#This Row],[Region]]="South",Table1[[#This Row],[Income]],0)</f>
        <v>0</v>
      </c>
      <c r="BC165" s="48">
        <f ca="1">IF(Table1[[#This Row],[Region]]="West",Table1[[#This Row],[Income]],0)</f>
        <v>0</v>
      </c>
      <c r="BD165" s="64">
        <f ca="1">IF(Table1[[#This Row],[Region]]="North",Table1[[#This Row],[Income]],0)</f>
        <v>95095</v>
      </c>
      <c r="BE165" s="47">
        <f ca="1">IF(Table1[[#This Row],[Occupation]]="Teaching",Table1[[#This Row],[Income]],0)</f>
        <v>0</v>
      </c>
      <c r="BF165" s="48">
        <f ca="1">IF(Table1[[#This Row],[Occupation]]="General Work",Table1[[#This Row],[Income]],0)</f>
        <v>0</v>
      </c>
      <c r="BG165" s="48">
        <f ca="1">IF(Table1[[#This Row],[Occupation]]="Construction",Table1[[#This Row],[Income]],0)</f>
        <v>0</v>
      </c>
      <c r="BH165" s="48">
        <f ca="1">IF(Table1[[#This Row],[Occupation]]="IT",Table1[[#This Row],[Income]],0)</f>
        <v>0</v>
      </c>
      <c r="BI165" s="48">
        <f ca="1">IF(Table1[[#This Row],[Occupation]]="Health",Table1[[#This Row],[Income]],0)</f>
        <v>0</v>
      </c>
      <c r="BJ165" s="64">
        <f ca="1">IF(Table1[[#This Row],[Occupation]]="Agriculture",Table1[[#This Row],[Income]],0)</f>
        <v>95095</v>
      </c>
      <c r="BK165" s="45">
        <f ca="1">IF(Table1[[#This Row],[Debts of the Person]]&gt;Table1[[#This Row],[Income]],1,0)</f>
        <v>1</v>
      </c>
      <c r="BL165" s="46"/>
      <c r="BM165" s="45">
        <f ca="1">IF(Table1[[#This Row],[Net worth of Person ('#)]]&gt;$BN$2,Table1[[#This Row],[Age]],0)</f>
        <v>26</v>
      </c>
      <c r="BN165" s="50"/>
      <c r="BO165" s="46"/>
      <c r="BP165" s="46"/>
      <c r="BQ165" s="46"/>
    </row>
    <row r="166" spans="1:69" x14ac:dyDescent="0.3">
      <c r="A166" s="12">
        <v>164</v>
      </c>
      <c r="B166" s="13">
        <f t="shared" ca="1" si="61"/>
        <v>1</v>
      </c>
      <c r="C166" s="13" t="str">
        <f t="shared" ca="1" si="62"/>
        <v>Male</v>
      </c>
      <c r="D166" s="13">
        <f t="shared" ca="1" si="63"/>
        <v>31</v>
      </c>
      <c r="E166" s="13">
        <f t="shared" ca="1" si="64"/>
        <v>1</v>
      </c>
      <c r="F166" s="13" t="str">
        <f t="shared" ca="1" si="65"/>
        <v>Health</v>
      </c>
      <c r="G166" s="13">
        <f t="shared" ca="1" si="66"/>
        <v>5</v>
      </c>
      <c r="H166" s="13" t="str">
        <f t="shared" ca="1" si="67"/>
        <v>Technical</v>
      </c>
      <c r="I166" s="13">
        <f t="shared" ca="1" si="68"/>
        <v>1</v>
      </c>
      <c r="J166" s="13">
        <f t="shared" ca="1" si="69"/>
        <v>2</v>
      </c>
      <c r="K166" s="14">
        <f t="shared" ca="1" si="70"/>
        <v>95249</v>
      </c>
      <c r="L166" s="13">
        <f t="shared" ca="1" si="71"/>
        <v>2</v>
      </c>
      <c r="M166" s="13" t="str">
        <f t="shared" ca="1" si="72"/>
        <v>Abuja</v>
      </c>
      <c r="N166" s="13" t="str">
        <f t="shared" ca="1" si="79"/>
        <v>North</v>
      </c>
      <c r="O166" s="14">
        <f t="shared" ca="1" si="80"/>
        <v>380996</v>
      </c>
      <c r="P166" s="14">
        <f t="shared" ca="1" si="73"/>
        <v>333676.88289065351</v>
      </c>
      <c r="Q166" s="14">
        <f t="shared" ca="1" si="81"/>
        <v>64788.997203639519</v>
      </c>
      <c r="R166" s="14">
        <f t="shared" ca="1" si="74"/>
        <v>33519</v>
      </c>
      <c r="S166" s="14">
        <f t="shared" ca="1" si="82"/>
        <v>71292.039272473863</v>
      </c>
      <c r="T166" s="14">
        <f t="shared" ca="1" si="83"/>
        <v>66558.251653088897</v>
      </c>
      <c r="U166" s="14">
        <f t="shared" ca="1" si="84"/>
        <v>512343.24885672843</v>
      </c>
      <c r="V166" s="14">
        <f t="shared" ca="1" si="85"/>
        <v>438487.92216312734</v>
      </c>
      <c r="W166" s="15">
        <f t="shared" ca="1" si="86"/>
        <v>73855.326693601091</v>
      </c>
      <c r="Z166" s="45">
        <f t="shared" ca="1" si="75"/>
        <v>1</v>
      </c>
      <c r="AA166" s="46">
        <f t="shared" ca="1" si="76"/>
        <v>1</v>
      </c>
      <c r="AB166" s="49"/>
      <c r="AC166" s="50"/>
      <c r="AE166" s="45">
        <f ca="1">IF(Table1[[#This Row],[Occupation]]="Teaching", 1, 0)</f>
        <v>0</v>
      </c>
      <c r="AF166" s="46">
        <f ca="1">IF(Table1[[#This Row],[Occupation]]="General Work", 1, 0)</f>
        <v>0</v>
      </c>
      <c r="AG166" s="46">
        <f ca="1">IF(Table1[[#This Row],[Occupation]]="Construction", 1, 0)</f>
        <v>0</v>
      </c>
      <c r="AH166" s="46">
        <f ca="1">IF(Table1[[#This Row],[Occupation]]="IT", 1, 0)</f>
        <v>0</v>
      </c>
      <c r="AI166" s="46">
        <f ca="1">IF(Table1[[#This Row],[Occupation]]="Health", 1, 0)</f>
        <v>1</v>
      </c>
      <c r="AJ166" s="46">
        <f ca="1">IF(Table1[[#This Row],[Occupation]]="Agriculture", 1, 0)</f>
        <v>0</v>
      </c>
      <c r="AK166" s="49"/>
      <c r="AL166" s="46"/>
      <c r="AM166" s="46"/>
      <c r="AN166" s="46"/>
      <c r="AO166" s="46"/>
      <c r="AP166" s="50"/>
      <c r="AQ166" s="48"/>
      <c r="AR166" s="47">
        <f t="shared" ca="1" si="77"/>
        <v>166838.44144532675</v>
      </c>
      <c r="AS166" s="48"/>
      <c r="AT166" s="45">
        <f ca="1">IF(Table1[[#This Row],[Debts of the Person]]&gt;$AU$2,1,0)</f>
        <v>1</v>
      </c>
      <c r="AU166" s="46"/>
      <c r="AV166" s="50"/>
      <c r="AW166" s="2">
        <f ca="1">Table1[[#This Row],[Mortgage Left]]/Table1[[#This Row],[Valued House]]</f>
        <v>0.87580153831182872</v>
      </c>
      <c r="AX166" s="46">
        <f t="shared" ca="1" si="78"/>
        <v>0</v>
      </c>
      <c r="AY166" s="46"/>
      <c r="AZ166" s="46"/>
      <c r="BA166" s="47">
        <f ca="1">IF(Table1[[#This Row],[Region]]="East",Table1[[#This Row],[Income]],0)</f>
        <v>0</v>
      </c>
      <c r="BB166" s="48">
        <f ca="1">IF(Table1[[#This Row],[Region]]="South",Table1[[#This Row],[Income]],0)</f>
        <v>0</v>
      </c>
      <c r="BC166" s="48">
        <f ca="1">IF(Table1[[#This Row],[Region]]="West",Table1[[#This Row],[Income]],0)</f>
        <v>0</v>
      </c>
      <c r="BD166" s="64">
        <f ca="1">IF(Table1[[#This Row],[Region]]="North",Table1[[#This Row],[Income]],0)</f>
        <v>95249</v>
      </c>
      <c r="BE166" s="47">
        <f ca="1">IF(Table1[[#This Row],[Occupation]]="Teaching",Table1[[#This Row],[Income]],0)</f>
        <v>0</v>
      </c>
      <c r="BF166" s="48">
        <f ca="1">IF(Table1[[#This Row],[Occupation]]="General Work",Table1[[#This Row],[Income]],0)</f>
        <v>0</v>
      </c>
      <c r="BG166" s="48">
        <f ca="1">IF(Table1[[#This Row],[Occupation]]="Construction",Table1[[#This Row],[Income]],0)</f>
        <v>0</v>
      </c>
      <c r="BH166" s="48">
        <f ca="1">IF(Table1[[#This Row],[Occupation]]="IT",Table1[[#This Row],[Income]],0)</f>
        <v>0</v>
      </c>
      <c r="BI166" s="48">
        <f ca="1">IF(Table1[[#This Row],[Occupation]]="Health",Table1[[#This Row],[Income]],0)</f>
        <v>95249</v>
      </c>
      <c r="BJ166" s="64">
        <f ca="1">IF(Table1[[#This Row],[Occupation]]="Agriculture",Table1[[#This Row],[Income]],0)</f>
        <v>0</v>
      </c>
      <c r="BK166" s="45">
        <f ca="1">IF(Table1[[#This Row],[Debts of the Person]]&gt;Table1[[#This Row],[Income]],1,0)</f>
        <v>1</v>
      </c>
      <c r="BL166" s="46"/>
      <c r="BM166" s="45">
        <f ca="1">IF(Table1[[#This Row],[Net worth of Person ('#)]]&gt;$BN$2,Table1[[#This Row],[Age]],0)</f>
        <v>0</v>
      </c>
      <c r="BN166" s="50"/>
      <c r="BO166" s="46"/>
      <c r="BP166" s="46"/>
      <c r="BQ166" s="46"/>
    </row>
    <row r="167" spans="1:69" x14ac:dyDescent="0.3">
      <c r="A167" s="12">
        <v>165</v>
      </c>
      <c r="B167" s="13">
        <f t="shared" ca="1" si="61"/>
        <v>1</v>
      </c>
      <c r="C167" s="13" t="str">
        <f t="shared" ca="1" si="62"/>
        <v>Male</v>
      </c>
      <c r="D167" s="13">
        <f t="shared" ca="1" si="63"/>
        <v>31</v>
      </c>
      <c r="E167" s="13">
        <f t="shared" ca="1" si="64"/>
        <v>3</v>
      </c>
      <c r="F167" s="13" t="str">
        <f t="shared" ca="1" si="65"/>
        <v>Teaching</v>
      </c>
      <c r="G167" s="13">
        <f t="shared" ca="1" si="66"/>
        <v>3</v>
      </c>
      <c r="H167" s="13" t="str">
        <f t="shared" ca="1" si="67"/>
        <v>Secondary</v>
      </c>
      <c r="I167" s="13">
        <f t="shared" ca="1" si="68"/>
        <v>1</v>
      </c>
      <c r="J167" s="13">
        <f t="shared" ca="1" si="69"/>
        <v>1</v>
      </c>
      <c r="K167" s="14">
        <f t="shared" ca="1" si="70"/>
        <v>73979</v>
      </c>
      <c r="L167" s="13">
        <f t="shared" ca="1" si="71"/>
        <v>16</v>
      </c>
      <c r="M167" s="13" t="str">
        <f t="shared" ca="1" si="72"/>
        <v>Kaduna</v>
      </c>
      <c r="N167" s="13" t="str">
        <f t="shared" ca="1" si="79"/>
        <v>North</v>
      </c>
      <c r="O167" s="14">
        <f t="shared" ca="1" si="80"/>
        <v>369895</v>
      </c>
      <c r="P167" s="14">
        <f t="shared" ca="1" si="73"/>
        <v>194493.1814408449</v>
      </c>
      <c r="Q167" s="14">
        <f t="shared" ca="1" si="81"/>
        <v>29333.179509361991</v>
      </c>
      <c r="R167" s="14">
        <f t="shared" ca="1" si="74"/>
        <v>10759</v>
      </c>
      <c r="S167" s="14">
        <f t="shared" ca="1" si="82"/>
        <v>28854.757046390281</v>
      </c>
      <c r="T167" s="14">
        <f t="shared" ca="1" si="83"/>
        <v>40908.284288198862</v>
      </c>
      <c r="U167" s="14">
        <f t="shared" ca="1" si="84"/>
        <v>440136.46379756083</v>
      </c>
      <c r="V167" s="14">
        <f t="shared" ca="1" si="85"/>
        <v>234106.93848723517</v>
      </c>
      <c r="W167" s="15">
        <f t="shared" ca="1" si="86"/>
        <v>206029.52531032567</v>
      </c>
      <c r="Z167" s="45">
        <f t="shared" ca="1" si="75"/>
        <v>1</v>
      </c>
      <c r="AA167" s="46">
        <f t="shared" ca="1" si="76"/>
        <v>0</v>
      </c>
      <c r="AB167" s="49"/>
      <c r="AC167" s="50"/>
      <c r="AE167" s="45">
        <f ca="1">IF(Table1[[#This Row],[Occupation]]="Teaching", 1, 0)</f>
        <v>1</v>
      </c>
      <c r="AF167" s="46">
        <f ca="1">IF(Table1[[#This Row],[Occupation]]="General Work", 1, 0)</f>
        <v>0</v>
      </c>
      <c r="AG167" s="46">
        <f ca="1">IF(Table1[[#This Row],[Occupation]]="Construction", 1, 0)</f>
        <v>0</v>
      </c>
      <c r="AH167" s="46">
        <f ca="1">IF(Table1[[#This Row],[Occupation]]="IT", 1, 0)</f>
        <v>0</v>
      </c>
      <c r="AI167" s="46">
        <f ca="1">IF(Table1[[#This Row],[Occupation]]="Health", 1, 0)</f>
        <v>0</v>
      </c>
      <c r="AJ167" s="46">
        <f ca="1">IF(Table1[[#This Row],[Occupation]]="Agriculture", 1, 0)</f>
        <v>0</v>
      </c>
      <c r="AK167" s="49"/>
      <c r="AL167" s="46"/>
      <c r="AM167" s="46"/>
      <c r="AN167" s="46"/>
      <c r="AO167" s="46"/>
      <c r="AP167" s="50"/>
      <c r="AQ167" s="48"/>
      <c r="AR167" s="47">
        <f t="shared" ca="1" si="77"/>
        <v>194493.1814408449</v>
      </c>
      <c r="AS167" s="48"/>
      <c r="AT167" s="45">
        <f ca="1">IF(Table1[[#This Row],[Debts of the Person]]&gt;$AU$2,1,0)</f>
        <v>1</v>
      </c>
      <c r="AU167" s="46"/>
      <c r="AV167" s="50"/>
      <c r="AW167" s="2">
        <f ca="1">Table1[[#This Row],[Mortgage Left]]/Table1[[#This Row],[Valued House]]</f>
        <v>0.52580646248488061</v>
      </c>
      <c r="AX167" s="46">
        <f t="shared" ca="1" si="78"/>
        <v>0</v>
      </c>
      <c r="AY167" s="46"/>
      <c r="AZ167" s="46"/>
      <c r="BA167" s="47">
        <f ca="1">IF(Table1[[#This Row],[Region]]="East",Table1[[#This Row],[Income]],0)</f>
        <v>0</v>
      </c>
      <c r="BB167" s="48">
        <f ca="1">IF(Table1[[#This Row],[Region]]="South",Table1[[#This Row],[Income]],0)</f>
        <v>0</v>
      </c>
      <c r="BC167" s="48">
        <f ca="1">IF(Table1[[#This Row],[Region]]="West",Table1[[#This Row],[Income]],0)</f>
        <v>0</v>
      </c>
      <c r="BD167" s="64">
        <f ca="1">IF(Table1[[#This Row],[Region]]="North",Table1[[#This Row],[Income]],0)</f>
        <v>73979</v>
      </c>
      <c r="BE167" s="47">
        <f ca="1">IF(Table1[[#This Row],[Occupation]]="Teaching",Table1[[#This Row],[Income]],0)</f>
        <v>73979</v>
      </c>
      <c r="BF167" s="48">
        <f ca="1">IF(Table1[[#This Row],[Occupation]]="General Work",Table1[[#This Row],[Income]],0)</f>
        <v>0</v>
      </c>
      <c r="BG167" s="48">
        <f ca="1">IF(Table1[[#This Row],[Occupation]]="Construction",Table1[[#This Row],[Income]],0)</f>
        <v>0</v>
      </c>
      <c r="BH167" s="48">
        <f ca="1">IF(Table1[[#This Row],[Occupation]]="IT",Table1[[#This Row],[Income]],0)</f>
        <v>0</v>
      </c>
      <c r="BI167" s="48">
        <f ca="1">IF(Table1[[#This Row],[Occupation]]="Health",Table1[[#This Row],[Income]],0)</f>
        <v>0</v>
      </c>
      <c r="BJ167" s="64">
        <f ca="1">IF(Table1[[#This Row],[Occupation]]="Agriculture",Table1[[#This Row],[Income]],0)</f>
        <v>0</v>
      </c>
      <c r="BK167" s="45">
        <f ca="1">IF(Table1[[#This Row],[Debts of the Person]]&gt;Table1[[#This Row],[Income]],1,0)</f>
        <v>1</v>
      </c>
      <c r="BL167" s="46"/>
      <c r="BM167" s="45">
        <f ca="1">IF(Table1[[#This Row],[Net worth of Person ('#)]]&gt;$BN$2,Table1[[#This Row],[Age]],0)</f>
        <v>31</v>
      </c>
      <c r="BN167" s="50"/>
      <c r="BO167" s="46"/>
      <c r="BP167" s="46"/>
      <c r="BQ167" s="46"/>
    </row>
    <row r="168" spans="1:69" x14ac:dyDescent="0.3">
      <c r="A168" s="12">
        <v>166</v>
      </c>
      <c r="B168" s="13">
        <f t="shared" ca="1" si="61"/>
        <v>1</v>
      </c>
      <c r="C168" s="13" t="str">
        <f t="shared" ca="1" si="62"/>
        <v>Male</v>
      </c>
      <c r="D168" s="13">
        <f t="shared" ca="1" si="63"/>
        <v>42</v>
      </c>
      <c r="E168" s="13">
        <f t="shared" ca="1" si="64"/>
        <v>3</v>
      </c>
      <c r="F168" s="13" t="str">
        <f t="shared" ca="1" si="65"/>
        <v>Teaching</v>
      </c>
      <c r="G168" s="13">
        <f t="shared" ca="1" si="66"/>
        <v>6</v>
      </c>
      <c r="H168" s="13" t="str">
        <f t="shared" ca="1" si="67"/>
        <v>Others</v>
      </c>
      <c r="I168" s="13">
        <f t="shared" ca="1" si="68"/>
        <v>3</v>
      </c>
      <c r="J168" s="13">
        <f t="shared" ca="1" si="69"/>
        <v>1</v>
      </c>
      <c r="K168" s="14">
        <f t="shared" ca="1" si="70"/>
        <v>27892</v>
      </c>
      <c r="L168" s="13">
        <f t="shared" ca="1" si="71"/>
        <v>9</v>
      </c>
      <c r="M168" s="13" t="str">
        <f t="shared" ca="1" si="72"/>
        <v>Delta</v>
      </c>
      <c r="N168" s="13" t="str">
        <f t="shared" ca="1" si="79"/>
        <v>South</v>
      </c>
      <c r="O168" s="14">
        <f t="shared" ca="1" si="80"/>
        <v>139460</v>
      </c>
      <c r="P168" s="14">
        <f t="shared" ca="1" si="73"/>
        <v>80544.671352528254</v>
      </c>
      <c r="Q168" s="14">
        <f t="shared" ca="1" si="81"/>
        <v>19473.482908283451</v>
      </c>
      <c r="R168" s="14">
        <f t="shared" ca="1" si="74"/>
        <v>4942</v>
      </c>
      <c r="S168" s="14">
        <f t="shared" ca="1" si="82"/>
        <v>19949.570069223821</v>
      </c>
      <c r="T168" s="14">
        <f t="shared" ca="1" si="83"/>
        <v>8991.4376857573607</v>
      </c>
      <c r="U168" s="14">
        <f t="shared" ca="1" si="84"/>
        <v>167924.9205940408</v>
      </c>
      <c r="V168" s="14">
        <f t="shared" ca="1" si="85"/>
        <v>105436.24142175207</v>
      </c>
      <c r="W168" s="15">
        <f t="shared" ca="1" si="86"/>
        <v>62488.679172288728</v>
      </c>
      <c r="Z168" s="45">
        <f t="shared" ca="1" si="75"/>
        <v>1</v>
      </c>
      <c r="AA168" s="46">
        <f t="shared" ca="1" si="76"/>
        <v>0</v>
      </c>
      <c r="AB168" s="49"/>
      <c r="AC168" s="50"/>
      <c r="AE168" s="45">
        <f ca="1">IF(Table1[[#This Row],[Occupation]]="Teaching", 1, 0)</f>
        <v>1</v>
      </c>
      <c r="AF168" s="46">
        <f ca="1">IF(Table1[[#This Row],[Occupation]]="General Work", 1, 0)</f>
        <v>0</v>
      </c>
      <c r="AG168" s="46">
        <f ca="1">IF(Table1[[#This Row],[Occupation]]="Construction", 1, 0)</f>
        <v>0</v>
      </c>
      <c r="AH168" s="46">
        <f ca="1">IF(Table1[[#This Row],[Occupation]]="IT", 1, 0)</f>
        <v>0</v>
      </c>
      <c r="AI168" s="46">
        <f ca="1">IF(Table1[[#This Row],[Occupation]]="Health", 1, 0)</f>
        <v>0</v>
      </c>
      <c r="AJ168" s="46">
        <f ca="1">IF(Table1[[#This Row],[Occupation]]="Agriculture", 1, 0)</f>
        <v>0</v>
      </c>
      <c r="AK168" s="49"/>
      <c r="AL168" s="46"/>
      <c r="AM168" s="46"/>
      <c r="AN168" s="46"/>
      <c r="AO168" s="46"/>
      <c r="AP168" s="50"/>
      <c r="AQ168" s="48"/>
      <c r="AR168" s="47">
        <f t="shared" ca="1" si="77"/>
        <v>80544.671352528254</v>
      </c>
      <c r="AS168" s="48"/>
      <c r="AT168" s="45">
        <f ca="1">IF(Table1[[#This Row],[Debts of the Person]]&gt;$AU$2,1,0)</f>
        <v>1</v>
      </c>
      <c r="AU168" s="46"/>
      <c r="AV168" s="50"/>
      <c r="AW168" s="2">
        <f ca="1">Table1[[#This Row],[Mortgage Left]]/Table1[[#This Row],[Valued House]]</f>
        <v>0.57754676145510009</v>
      </c>
      <c r="AX168" s="46">
        <f t="shared" ca="1" si="78"/>
        <v>0</v>
      </c>
      <c r="AY168" s="46"/>
      <c r="AZ168" s="46"/>
      <c r="BA168" s="47">
        <f ca="1">IF(Table1[[#This Row],[Region]]="East",Table1[[#This Row],[Income]],0)</f>
        <v>0</v>
      </c>
      <c r="BB168" s="48">
        <f ca="1">IF(Table1[[#This Row],[Region]]="South",Table1[[#This Row],[Income]],0)</f>
        <v>27892</v>
      </c>
      <c r="BC168" s="48">
        <f ca="1">IF(Table1[[#This Row],[Region]]="West",Table1[[#This Row],[Income]],0)</f>
        <v>0</v>
      </c>
      <c r="BD168" s="64">
        <f ca="1">IF(Table1[[#This Row],[Region]]="North",Table1[[#This Row],[Income]],0)</f>
        <v>0</v>
      </c>
      <c r="BE168" s="47">
        <f ca="1">IF(Table1[[#This Row],[Occupation]]="Teaching",Table1[[#This Row],[Income]],0)</f>
        <v>27892</v>
      </c>
      <c r="BF168" s="48">
        <f ca="1">IF(Table1[[#This Row],[Occupation]]="General Work",Table1[[#This Row],[Income]],0)</f>
        <v>0</v>
      </c>
      <c r="BG168" s="48">
        <f ca="1">IF(Table1[[#This Row],[Occupation]]="Construction",Table1[[#This Row],[Income]],0)</f>
        <v>0</v>
      </c>
      <c r="BH168" s="48">
        <f ca="1">IF(Table1[[#This Row],[Occupation]]="IT",Table1[[#This Row],[Income]],0)</f>
        <v>0</v>
      </c>
      <c r="BI168" s="48">
        <f ca="1">IF(Table1[[#This Row],[Occupation]]="Health",Table1[[#This Row],[Income]],0)</f>
        <v>0</v>
      </c>
      <c r="BJ168" s="64">
        <f ca="1">IF(Table1[[#This Row],[Occupation]]="Agriculture",Table1[[#This Row],[Income]],0)</f>
        <v>0</v>
      </c>
      <c r="BK168" s="45">
        <f ca="1">IF(Table1[[#This Row],[Debts of the Person]]&gt;Table1[[#This Row],[Income]],1,0)</f>
        <v>1</v>
      </c>
      <c r="BL168" s="46"/>
      <c r="BM168" s="45">
        <f ca="1">IF(Table1[[#This Row],[Net worth of Person ('#)]]&gt;$BN$2,Table1[[#This Row],[Age]],0)</f>
        <v>0</v>
      </c>
      <c r="BN168" s="50"/>
      <c r="BO168" s="46"/>
      <c r="BP168" s="46"/>
      <c r="BQ168" s="46"/>
    </row>
    <row r="169" spans="1:69" x14ac:dyDescent="0.3">
      <c r="A169" s="12">
        <v>167</v>
      </c>
      <c r="B169" s="13">
        <f t="shared" ca="1" si="61"/>
        <v>1</v>
      </c>
      <c r="C169" s="13" t="str">
        <f t="shared" ca="1" si="62"/>
        <v>Male</v>
      </c>
      <c r="D169" s="13">
        <f t="shared" ca="1" si="63"/>
        <v>43</v>
      </c>
      <c r="E169" s="13">
        <f t="shared" ca="1" si="64"/>
        <v>6</v>
      </c>
      <c r="F169" s="13" t="str">
        <f t="shared" ca="1" si="65"/>
        <v>Agriculture</v>
      </c>
      <c r="G169" s="13">
        <f t="shared" ca="1" si="66"/>
        <v>2</v>
      </c>
      <c r="H169" s="13" t="str">
        <f t="shared" ca="1" si="67"/>
        <v>Primary</v>
      </c>
      <c r="I169" s="13">
        <f t="shared" ca="1" si="68"/>
        <v>1</v>
      </c>
      <c r="J169" s="13">
        <f t="shared" ca="1" si="69"/>
        <v>2</v>
      </c>
      <c r="K169" s="14">
        <f t="shared" ca="1" si="70"/>
        <v>67450</v>
      </c>
      <c r="L169" s="13">
        <f t="shared" ca="1" si="71"/>
        <v>12</v>
      </c>
      <c r="M169" s="13" t="str">
        <f t="shared" ca="1" si="72"/>
        <v>Enugu</v>
      </c>
      <c r="N169" s="13" t="str">
        <f t="shared" ca="1" si="79"/>
        <v>East</v>
      </c>
      <c r="O169" s="14">
        <f t="shared" ca="1" si="80"/>
        <v>337250</v>
      </c>
      <c r="P169" s="14">
        <f t="shared" ca="1" si="73"/>
        <v>178412.81435187219</v>
      </c>
      <c r="Q169" s="14">
        <f t="shared" ca="1" si="81"/>
        <v>55722.918630914712</v>
      </c>
      <c r="R169" s="14">
        <f t="shared" ca="1" si="74"/>
        <v>27534</v>
      </c>
      <c r="S169" s="14">
        <f t="shared" ca="1" si="82"/>
        <v>68512.499867504273</v>
      </c>
      <c r="T169" s="14">
        <f t="shared" ca="1" si="83"/>
        <v>2477.8357732295826</v>
      </c>
      <c r="U169" s="14">
        <f t="shared" ca="1" si="84"/>
        <v>395450.7544041443</v>
      </c>
      <c r="V169" s="14">
        <f t="shared" ca="1" si="85"/>
        <v>274459.31421937648</v>
      </c>
      <c r="W169" s="15">
        <f t="shared" ca="1" si="86"/>
        <v>120991.44018476782</v>
      </c>
      <c r="Z169" s="45">
        <f t="shared" ca="1" si="75"/>
        <v>1</v>
      </c>
      <c r="AA169" s="46">
        <f t="shared" ca="1" si="76"/>
        <v>0</v>
      </c>
      <c r="AB169" s="49"/>
      <c r="AC169" s="50"/>
      <c r="AE169" s="45">
        <f ca="1">IF(Table1[[#This Row],[Occupation]]="Teaching", 1, 0)</f>
        <v>0</v>
      </c>
      <c r="AF169" s="46">
        <f ca="1">IF(Table1[[#This Row],[Occupation]]="General Work", 1, 0)</f>
        <v>0</v>
      </c>
      <c r="AG169" s="46">
        <f ca="1">IF(Table1[[#This Row],[Occupation]]="Construction", 1, 0)</f>
        <v>0</v>
      </c>
      <c r="AH169" s="46">
        <f ca="1">IF(Table1[[#This Row],[Occupation]]="IT", 1, 0)</f>
        <v>0</v>
      </c>
      <c r="AI169" s="46">
        <f ca="1">IF(Table1[[#This Row],[Occupation]]="Health", 1, 0)</f>
        <v>0</v>
      </c>
      <c r="AJ169" s="46">
        <f ca="1">IF(Table1[[#This Row],[Occupation]]="Agriculture", 1, 0)</f>
        <v>1</v>
      </c>
      <c r="AK169" s="49"/>
      <c r="AL169" s="46"/>
      <c r="AM169" s="46"/>
      <c r="AN169" s="46"/>
      <c r="AO169" s="46"/>
      <c r="AP169" s="50"/>
      <c r="AQ169" s="48"/>
      <c r="AR169" s="47">
        <f t="shared" ca="1" si="77"/>
        <v>89206.407175936096</v>
      </c>
      <c r="AS169" s="48"/>
      <c r="AT169" s="45">
        <f ca="1">IF(Table1[[#This Row],[Debts of the Person]]&gt;$AU$2,1,0)</f>
        <v>1</v>
      </c>
      <c r="AU169" s="46"/>
      <c r="AV169" s="50"/>
      <c r="AW169" s="2">
        <f ca="1">Table1[[#This Row],[Mortgage Left]]/Table1[[#This Row],[Valued House]]</f>
        <v>0.52902242950888712</v>
      </c>
      <c r="AX169" s="46">
        <f t="shared" ca="1" si="78"/>
        <v>0</v>
      </c>
      <c r="AY169" s="46"/>
      <c r="AZ169" s="46"/>
      <c r="BA169" s="47">
        <f ca="1">IF(Table1[[#This Row],[Region]]="East",Table1[[#This Row],[Income]],0)</f>
        <v>67450</v>
      </c>
      <c r="BB169" s="48">
        <f ca="1">IF(Table1[[#This Row],[Region]]="South",Table1[[#This Row],[Income]],0)</f>
        <v>0</v>
      </c>
      <c r="BC169" s="48">
        <f ca="1">IF(Table1[[#This Row],[Region]]="West",Table1[[#This Row],[Income]],0)</f>
        <v>0</v>
      </c>
      <c r="BD169" s="64">
        <f ca="1">IF(Table1[[#This Row],[Region]]="North",Table1[[#This Row],[Income]],0)</f>
        <v>0</v>
      </c>
      <c r="BE169" s="47">
        <f ca="1">IF(Table1[[#This Row],[Occupation]]="Teaching",Table1[[#This Row],[Income]],0)</f>
        <v>0</v>
      </c>
      <c r="BF169" s="48">
        <f ca="1">IF(Table1[[#This Row],[Occupation]]="General Work",Table1[[#This Row],[Income]],0)</f>
        <v>0</v>
      </c>
      <c r="BG169" s="48">
        <f ca="1">IF(Table1[[#This Row],[Occupation]]="Construction",Table1[[#This Row],[Income]],0)</f>
        <v>0</v>
      </c>
      <c r="BH169" s="48">
        <f ca="1">IF(Table1[[#This Row],[Occupation]]="IT",Table1[[#This Row],[Income]],0)</f>
        <v>0</v>
      </c>
      <c r="BI169" s="48">
        <f ca="1">IF(Table1[[#This Row],[Occupation]]="Health",Table1[[#This Row],[Income]],0)</f>
        <v>0</v>
      </c>
      <c r="BJ169" s="64">
        <f ca="1">IF(Table1[[#This Row],[Occupation]]="Agriculture",Table1[[#This Row],[Income]],0)</f>
        <v>67450</v>
      </c>
      <c r="BK169" s="45">
        <f ca="1">IF(Table1[[#This Row],[Debts of the Person]]&gt;Table1[[#This Row],[Income]],1,0)</f>
        <v>1</v>
      </c>
      <c r="BL169" s="46"/>
      <c r="BM169" s="45">
        <f ca="1">IF(Table1[[#This Row],[Net worth of Person ('#)]]&gt;$BN$2,Table1[[#This Row],[Age]],0)</f>
        <v>43</v>
      </c>
      <c r="BN169" s="50"/>
      <c r="BO169" s="46"/>
      <c r="BP169" s="46"/>
      <c r="BQ169" s="46"/>
    </row>
    <row r="170" spans="1:69" x14ac:dyDescent="0.3">
      <c r="A170" s="12">
        <v>168</v>
      </c>
      <c r="B170" s="13">
        <f t="shared" ca="1" si="61"/>
        <v>1</v>
      </c>
      <c r="C170" s="13" t="str">
        <f t="shared" ca="1" si="62"/>
        <v>Male</v>
      </c>
      <c r="D170" s="13">
        <f t="shared" ca="1" si="63"/>
        <v>30</v>
      </c>
      <c r="E170" s="13">
        <f t="shared" ca="1" si="64"/>
        <v>5</v>
      </c>
      <c r="F170" s="13" t="str">
        <f t="shared" ca="1" si="65"/>
        <v>General Work</v>
      </c>
      <c r="G170" s="13">
        <f t="shared" ca="1" si="66"/>
        <v>4</v>
      </c>
      <c r="H170" s="13" t="str">
        <f t="shared" ca="1" si="67"/>
        <v>Tertiary</v>
      </c>
      <c r="I170" s="13">
        <f t="shared" ca="1" si="68"/>
        <v>1</v>
      </c>
      <c r="J170" s="13">
        <f t="shared" ca="1" si="69"/>
        <v>1</v>
      </c>
      <c r="K170" s="14">
        <f t="shared" ca="1" si="70"/>
        <v>50955</v>
      </c>
      <c r="L170" s="13">
        <f t="shared" ca="1" si="71"/>
        <v>22</v>
      </c>
      <c r="M170" s="13" t="str">
        <f t="shared" ca="1" si="72"/>
        <v>Lagos</v>
      </c>
      <c r="N170" s="13" t="str">
        <f t="shared" ca="1" si="79"/>
        <v>West</v>
      </c>
      <c r="O170" s="14">
        <f t="shared" ca="1" si="80"/>
        <v>152865</v>
      </c>
      <c r="P170" s="14">
        <f t="shared" ca="1" si="73"/>
        <v>2842.392317604872</v>
      </c>
      <c r="Q170" s="14">
        <f t="shared" ca="1" si="81"/>
        <v>5051.7574615840103</v>
      </c>
      <c r="R170" s="14">
        <f t="shared" ca="1" si="74"/>
        <v>2346</v>
      </c>
      <c r="S170" s="14">
        <f t="shared" ca="1" si="82"/>
        <v>2912.7752837904832</v>
      </c>
      <c r="T170" s="14">
        <f t="shared" ca="1" si="83"/>
        <v>18419.978431837644</v>
      </c>
      <c r="U170" s="14">
        <f t="shared" ca="1" si="84"/>
        <v>176336.73589342163</v>
      </c>
      <c r="V170" s="14">
        <f t="shared" ca="1" si="85"/>
        <v>8101.1676013953547</v>
      </c>
      <c r="W170" s="15">
        <f t="shared" ca="1" si="86"/>
        <v>168235.56829202629</v>
      </c>
      <c r="Z170" s="45">
        <f t="shared" ca="1" si="75"/>
        <v>1</v>
      </c>
      <c r="AA170" s="46">
        <f t="shared" ca="1" si="76"/>
        <v>0</v>
      </c>
      <c r="AB170" s="49"/>
      <c r="AC170" s="50"/>
      <c r="AE170" s="45">
        <f ca="1">IF(Table1[[#This Row],[Occupation]]="Teaching", 1, 0)</f>
        <v>0</v>
      </c>
      <c r="AF170" s="46">
        <f ca="1">IF(Table1[[#This Row],[Occupation]]="General Work", 1, 0)</f>
        <v>1</v>
      </c>
      <c r="AG170" s="46">
        <f ca="1">IF(Table1[[#This Row],[Occupation]]="Construction", 1, 0)</f>
        <v>0</v>
      </c>
      <c r="AH170" s="46">
        <f ca="1">IF(Table1[[#This Row],[Occupation]]="IT", 1, 0)</f>
        <v>0</v>
      </c>
      <c r="AI170" s="46">
        <f ca="1">IF(Table1[[#This Row],[Occupation]]="Health", 1, 0)</f>
        <v>0</v>
      </c>
      <c r="AJ170" s="46">
        <f ca="1">IF(Table1[[#This Row],[Occupation]]="Agriculture", 1, 0)</f>
        <v>0</v>
      </c>
      <c r="AK170" s="49"/>
      <c r="AL170" s="46"/>
      <c r="AM170" s="46"/>
      <c r="AN170" s="46"/>
      <c r="AO170" s="46"/>
      <c r="AP170" s="50"/>
      <c r="AQ170" s="48"/>
      <c r="AR170" s="47">
        <f t="shared" ca="1" si="77"/>
        <v>2842.392317604872</v>
      </c>
      <c r="AS170" s="48"/>
      <c r="AT170" s="45">
        <f ca="1">IF(Table1[[#This Row],[Debts of the Person]]&gt;$AU$2,1,0)</f>
        <v>0</v>
      </c>
      <c r="AU170" s="46"/>
      <c r="AV170" s="50"/>
      <c r="AW170" s="2">
        <f ca="1">Table1[[#This Row],[Mortgage Left]]/Table1[[#This Row],[Valued House]]</f>
        <v>1.8594134155005215E-2</v>
      </c>
      <c r="AX170" s="46">
        <f t="shared" ca="1" si="78"/>
        <v>1</v>
      </c>
      <c r="AY170" s="46"/>
      <c r="AZ170" s="46"/>
      <c r="BA170" s="47">
        <f ca="1">IF(Table1[[#This Row],[Region]]="East",Table1[[#This Row],[Income]],0)</f>
        <v>0</v>
      </c>
      <c r="BB170" s="48">
        <f ca="1">IF(Table1[[#This Row],[Region]]="South",Table1[[#This Row],[Income]],0)</f>
        <v>0</v>
      </c>
      <c r="BC170" s="48">
        <f ca="1">IF(Table1[[#This Row],[Region]]="West",Table1[[#This Row],[Income]],0)</f>
        <v>50955</v>
      </c>
      <c r="BD170" s="64">
        <f ca="1">IF(Table1[[#This Row],[Region]]="North",Table1[[#This Row],[Income]],0)</f>
        <v>0</v>
      </c>
      <c r="BE170" s="47">
        <f ca="1">IF(Table1[[#This Row],[Occupation]]="Teaching",Table1[[#This Row],[Income]],0)</f>
        <v>0</v>
      </c>
      <c r="BF170" s="48">
        <f ca="1">IF(Table1[[#This Row],[Occupation]]="General Work",Table1[[#This Row],[Income]],0)</f>
        <v>50955</v>
      </c>
      <c r="BG170" s="48">
        <f ca="1">IF(Table1[[#This Row],[Occupation]]="Construction",Table1[[#This Row],[Income]],0)</f>
        <v>0</v>
      </c>
      <c r="BH170" s="48">
        <f ca="1">IF(Table1[[#This Row],[Occupation]]="IT",Table1[[#This Row],[Income]],0)</f>
        <v>0</v>
      </c>
      <c r="BI170" s="48">
        <f ca="1">IF(Table1[[#This Row],[Occupation]]="Health",Table1[[#This Row],[Income]],0)</f>
        <v>0</v>
      </c>
      <c r="BJ170" s="64">
        <f ca="1">IF(Table1[[#This Row],[Occupation]]="Agriculture",Table1[[#This Row],[Income]],0)</f>
        <v>0</v>
      </c>
      <c r="BK170" s="45">
        <f ca="1">IF(Table1[[#This Row],[Debts of the Person]]&gt;Table1[[#This Row],[Income]],1,0)</f>
        <v>0</v>
      </c>
      <c r="BL170" s="46"/>
      <c r="BM170" s="45">
        <f ca="1">IF(Table1[[#This Row],[Net worth of Person ('#)]]&gt;$BN$2,Table1[[#This Row],[Age]],0)</f>
        <v>30</v>
      </c>
      <c r="BN170" s="50"/>
      <c r="BO170" s="46"/>
      <c r="BP170" s="46"/>
      <c r="BQ170" s="46"/>
    </row>
    <row r="171" spans="1:69" x14ac:dyDescent="0.3">
      <c r="A171" s="12">
        <v>169</v>
      </c>
      <c r="B171" s="13">
        <f t="shared" ca="1" si="61"/>
        <v>1</v>
      </c>
      <c r="C171" s="13" t="str">
        <f t="shared" ca="1" si="62"/>
        <v>Male</v>
      </c>
      <c r="D171" s="13">
        <f t="shared" ca="1" si="63"/>
        <v>34</v>
      </c>
      <c r="E171" s="13">
        <f t="shared" ca="1" si="64"/>
        <v>2</v>
      </c>
      <c r="F171" s="13" t="str">
        <f t="shared" ca="1" si="65"/>
        <v>Construction</v>
      </c>
      <c r="G171" s="13">
        <f t="shared" ca="1" si="66"/>
        <v>1</v>
      </c>
      <c r="H171" s="13" t="str">
        <f t="shared" ca="1" si="67"/>
        <v>No Formal</v>
      </c>
      <c r="I171" s="13">
        <f t="shared" ca="1" si="68"/>
        <v>3</v>
      </c>
      <c r="J171" s="13">
        <f t="shared" ca="1" si="69"/>
        <v>0</v>
      </c>
      <c r="K171" s="14">
        <f t="shared" ca="1" si="70"/>
        <v>91813</v>
      </c>
      <c r="L171" s="13">
        <f t="shared" ca="1" si="71"/>
        <v>32</v>
      </c>
      <c r="M171" s="13" t="str">
        <f t="shared" ca="1" si="72"/>
        <v>Taraba</v>
      </c>
      <c r="N171" s="13" t="str">
        <f t="shared" ca="1" si="79"/>
        <v>North</v>
      </c>
      <c r="O171" s="14">
        <f t="shared" ca="1" si="80"/>
        <v>367252</v>
      </c>
      <c r="P171" s="14">
        <f t="shared" ca="1" si="73"/>
        <v>109500.88146483869</v>
      </c>
      <c r="Q171" s="14">
        <f t="shared" ca="1" si="81"/>
        <v>0</v>
      </c>
      <c r="R171" s="14">
        <f t="shared" ca="1" si="74"/>
        <v>0</v>
      </c>
      <c r="S171" s="14">
        <f t="shared" ca="1" si="82"/>
        <v>65421.936512221895</v>
      </c>
      <c r="T171" s="14">
        <f t="shared" ca="1" si="83"/>
        <v>102008.96614498219</v>
      </c>
      <c r="U171" s="14">
        <f t="shared" ca="1" si="84"/>
        <v>469260.9661449822</v>
      </c>
      <c r="V171" s="14">
        <f t="shared" ca="1" si="85"/>
        <v>174922.81797706059</v>
      </c>
      <c r="W171" s="15">
        <f t="shared" ca="1" si="86"/>
        <v>294338.14816792158</v>
      </c>
      <c r="Z171" s="45">
        <f t="shared" ca="1" si="75"/>
        <v>1</v>
      </c>
      <c r="AA171" s="46">
        <f t="shared" ca="1" si="76"/>
        <v>0</v>
      </c>
      <c r="AB171" s="49"/>
      <c r="AC171" s="50"/>
      <c r="AE171" s="45">
        <f ca="1">IF(Table1[[#This Row],[Occupation]]="Teaching", 1, 0)</f>
        <v>0</v>
      </c>
      <c r="AF171" s="46">
        <f ca="1">IF(Table1[[#This Row],[Occupation]]="General Work", 1, 0)</f>
        <v>0</v>
      </c>
      <c r="AG171" s="46">
        <f ca="1">IF(Table1[[#This Row],[Occupation]]="Construction", 1, 0)</f>
        <v>1</v>
      </c>
      <c r="AH171" s="46">
        <f ca="1">IF(Table1[[#This Row],[Occupation]]="IT", 1, 0)</f>
        <v>0</v>
      </c>
      <c r="AI171" s="46">
        <f ca="1">IF(Table1[[#This Row],[Occupation]]="Health", 1, 0)</f>
        <v>0</v>
      </c>
      <c r="AJ171" s="46">
        <f ca="1">IF(Table1[[#This Row],[Occupation]]="Agriculture", 1, 0)</f>
        <v>0</v>
      </c>
      <c r="AK171" s="49"/>
      <c r="AL171" s="46"/>
      <c r="AM171" s="46"/>
      <c r="AN171" s="46"/>
      <c r="AO171" s="46"/>
      <c r="AP171" s="50"/>
      <c r="AQ171" s="48"/>
      <c r="AR171" s="47">
        <f t="shared" ca="1" si="77"/>
        <v>0</v>
      </c>
      <c r="AS171" s="48"/>
      <c r="AT171" s="45">
        <f ca="1">IF(Table1[[#This Row],[Debts of the Person]]&gt;$AU$2,1,0)</f>
        <v>1</v>
      </c>
      <c r="AU171" s="46"/>
      <c r="AV171" s="50"/>
      <c r="AW171" s="2">
        <f ca="1">Table1[[#This Row],[Mortgage Left]]/Table1[[#This Row],[Valued House]]</f>
        <v>0.29816279139348101</v>
      </c>
      <c r="AX171" s="46">
        <f t="shared" ca="1" si="78"/>
        <v>1</v>
      </c>
      <c r="AY171" s="46"/>
      <c r="AZ171" s="46"/>
      <c r="BA171" s="47">
        <f ca="1">IF(Table1[[#This Row],[Region]]="East",Table1[[#This Row],[Income]],0)</f>
        <v>0</v>
      </c>
      <c r="BB171" s="48">
        <f ca="1">IF(Table1[[#This Row],[Region]]="South",Table1[[#This Row],[Income]],0)</f>
        <v>0</v>
      </c>
      <c r="BC171" s="48">
        <f ca="1">IF(Table1[[#This Row],[Region]]="West",Table1[[#This Row],[Income]],0)</f>
        <v>0</v>
      </c>
      <c r="BD171" s="64">
        <f ca="1">IF(Table1[[#This Row],[Region]]="North",Table1[[#This Row],[Income]],0)</f>
        <v>91813</v>
      </c>
      <c r="BE171" s="47">
        <f ca="1">IF(Table1[[#This Row],[Occupation]]="Teaching",Table1[[#This Row],[Income]],0)</f>
        <v>0</v>
      </c>
      <c r="BF171" s="48">
        <f ca="1">IF(Table1[[#This Row],[Occupation]]="General Work",Table1[[#This Row],[Income]],0)</f>
        <v>0</v>
      </c>
      <c r="BG171" s="48">
        <f ca="1">IF(Table1[[#This Row],[Occupation]]="Construction",Table1[[#This Row],[Income]],0)</f>
        <v>91813</v>
      </c>
      <c r="BH171" s="48">
        <f ca="1">IF(Table1[[#This Row],[Occupation]]="IT",Table1[[#This Row],[Income]],0)</f>
        <v>0</v>
      </c>
      <c r="BI171" s="48">
        <f ca="1">IF(Table1[[#This Row],[Occupation]]="Health",Table1[[#This Row],[Income]],0)</f>
        <v>0</v>
      </c>
      <c r="BJ171" s="64">
        <f ca="1">IF(Table1[[#This Row],[Occupation]]="Agriculture",Table1[[#This Row],[Income]],0)</f>
        <v>0</v>
      </c>
      <c r="BK171" s="45">
        <f ca="1">IF(Table1[[#This Row],[Debts of the Person]]&gt;Table1[[#This Row],[Income]],1,0)</f>
        <v>1</v>
      </c>
      <c r="BL171" s="46"/>
      <c r="BM171" s="45">
        <f ca="1">IF(Table1[[#This Row],[Net worth of Person ('#)]]&gt;$BN$2,Table1[[#This Row],[Age]],0)</f>
        <v>34</v>
      </c>
      <c r="BN171" s="50"/>
      <c r="BO171" s="46"/>
      <c r="BP171" s="46"/>
      <c r="BQ171" s="46"/>
    </row>
    <row r="172" spans="1:69" x14ac:dyDescent="0.3">
      <c r="A172" s="12">
        <v>170</v>
      </c>
      <c r="B172" s="13">
        <f t="shared" ca="1" si="61"/>
        <v>2</v>
      </c>
      <c r="C172" s="13" t="str">
        <f t="shared" ca="1" si="62"/>
        <v>Female</v>
      </c>
      <c r="D172" s="13">
        <f t="shared" ca="1" si="63"/>
        <v>36</v>
      </c>
      <c r="E172" s="13">
        <f t="shared" ca="1" si="64"/>
        <v>3</v>
      </c>
      <c r="F172" s="13" t="str">
        <f t="shared" ca="1" si="65"/>
        <v>Teaching</v>
      </c>
      <c r="G172" s="13">
        <f t="shared" ca="1" si="66"/>
        <v>5</v>
      </c>
      <c r="H172" s="13" t="str">
        <f t="shared" ca="1" si="67"/>
        <v>Technical</v>
      </c>
      <c r="I172" s="13">
        <f t="shared" ca="1" si="68"/>
        <v>0</v>
      </c>
      <c r="J172" s="13">
        <f t="shared" ca="1" si="69"/>
        <v>1</v>
      </c>
      <c r="K172" s="14">
        <f t="shared" ca="1" si="70"/>
        <v>32116</v>
      </c>
      <c r="L172" s="13">
        <f t="shared" ca="1" si="71"/>
        <v>24</v>
      </c>
      <c r="M172" s="13" t="str">
        <f t="shared" ca="1" si="72"/>
        <v>Niger</v>
      </c>
      <c r="N172" s="13" t="str">
        <f t="shared" ca="1" si="79"/>
        <v>North</v>
      </c>
      <c r="O172" s="14">
        <f t="shared" ca="1" si="80"/>
        <v>192696</v>
      </c>
      <c r="P172" s="14">
        <f t="shared" ca="1" si="73"/>
        <v>60022.6697416725</v>
      </c>
      <c r="Q172" s="14">
        <f t="shared" ca="1" si="81"/>
        <v>20372.590052305335</v>
      </c>
      <c r="R172" s="14">
        <f t="shared" ca="1" si="74"/>
        <v>935</v>
      </c>
      <c r="S172" s="14">
        <f t="shared" ca="1" si="82"/>
        <v>50166.360458931522</v>
      </c>
      <c r="T172" s="14">
        <f t="shared" ca="1" si="83"/>
        <v>5316.5579610917821</v>
      </c>
      <c r="U172" s="14">
        <f t="shared" ca="1" si="84"/>
        <v>218385.14801339712</v>
      </c>
      <c r="V172" s="14">
        <f t="shared" ca="1" si="85"/>
        <v>111124.03020060403</v>
      </c>
      <c r="W172" s="15">
        <f t="shared" ca="1" si="86"/>
        <v>107261.11781279309</v>
      </c>
      <c r="Z172" s="45">
        <f t="shared" ca="1" si="75"/>
        <v>0</v>
      </c>
      <c r="AA172" s="46">
        <f t="shared" ca="1" si="76"/>
        <v>0</v>
      </c>
      <c r="AB172" s="49"/>
      <c r="AC172" s="50"/>
      <c r="AE172" s="45">
        <f ca="1">IF(Table1[[#This Row],[Occupation]]="Teaching", 1, 0)</f>
        <v>1</v>
      </c>
      <c r="AF172" s="46">
        <f ca="1">IF(Table1[[#This Row],[Occupation]]="General Work", 1, 0)</f>
        <v>0</v>
      </c>
      <c r="AG172" s="46">
        <f ca="1">IF(Table1[[#This Row],[Occupation]]="Construction", 1, 0)</f>
        <v>0</v>
      </c>
      <c r="AH172" s="46">
        <f ca="1">IF(Table1[[#This Row],[Occupation]]="IT", 1, 0)</f>
        <v>0</v>
      </c>
      <c r="AI172" s="46">
        <f ca="1">IF(Table1[[#This Row],[Occupation]]="Health", 1, 0)</f>
        <v>0</v>
      </c>
      <c r="AJ172" s="46">
        <f ca="1">IF(Table1[[#This Row],[Occupation]]="Agriculture", 1, 0)</f>
        <v>0</v>
      </c>
      <c r="AK172" s="49"/>
      <c r="AL172" s="46"/>
      <c r="AM172" s="46"/>
      <c r="AN172" s="46"/>
      <c r="AO172" s="46"/>
      <c r="AP172" s="50"/>
      <c r="AQ172" s="48"/>
      <c r="AR172" s="47">
        <f t="shared" ca="1" si="77"/>
        <v>60022.6697416725</v>
      </c>
      <c r="AS172" s="48"/>
      <c r="AT172" s="45">
        <f ca="1">IF(Table1[[#This Row],[Debts of the Person]]&gt;$AU$2,1,0)</f>
        <v>1</v>
      </c>
      <c r="AU172" s="46"/>
      <c r="AV172" s="50"/>
      <c r="AW172" s="2">
        <f ca="1">Table1[[#This Row],[Mortgage Left]]/Table1[[#This Row],[Valued House]]</f>
        <v>0.31148892422091012</v>
      </c>
      <c r="AX172" s="46">
        <f t="shared" ca="1" si="78"/>
        <v>0</v>
      </c>
      <c r="AY172" s="46"/>
      <c r="AZ172" s="46"/>
      <c r="BA172" s="47">
        <f ca="1">IF(Table1[[#This Row],[Region]]="East",Table1[[#This Row],[Income]],0)</f>
        <v>0</v>
      </c>
      <c r="BB172" s="48">
        <f ca="1">IF(Table1[[#This Row],[Region]]="South",Table1[[#This Row],[Income]],0)</f>
        <v>0</v>
      </c>
      <c r="BC172" s="48">
        <f ca="1">IF(Table1[[#This Row],[Region]]="West",Table1[[#This Row],[Income]],0)</f>
        <v>0</v>
      </c>
      <c r="BD172" s="64">
        <f ca="1">IF(Table1[[#This Row],[Region]]="North",Table1[[#This Row],[Income]],0)</f>
        <v>32116</v>
      </c>
      <c r="BE172" s="47">
        <f ca="1">IF(Table1[[#This Row],[Occupation]]="Teaching",Table1[[#This Row],[Income]],0)</f>
        <v>32116</v>
      </c>
      <c r="BF172" s="48">
        <f ca="1">IF(Table1[[#This Row],[Occupation]]="General Work",Table1[[#This Row],[Income]],0)</f>
        <v>0</v>
      </c>
      <c r="BG172" s="48">
        <f ca="1">IF(Table1[[#This Row],[Occupation]]="Construction",Table1[[#This Row],[Income]],0)</f>
        <v>0</v>
      </c>
      <c r="BH172" s="48">
        <f ca="1">IF(Table1[[#This Row],[Occupation]]="IT",Table1[[#This Row],[Income]],0)</f>
        <v>0</v>
      </c>
      <c r="BI172" s="48">
        <f ca="1">IF(Table1[[#This Row],[Occupation]]="Health",Table1[[#This Row],[Income]],0)</f>
        <v>0</v>
      </c>
      <c r="BJ172" s="64">
        <f ca="1">IF(Table1[[#This Row],[Occupation]]="Agriculture",Table1[[#This Row],[Income]],0)</f>
        <v>0</v>
      </c>
      <c r="BK172" s="45">
        <f ca="1">IF(Table1[[#This Row],[Debts of the Person]]&gt;Table1[[#This Row],[Income]],1,0)</f>
        <v>1</v>
      </c>
      <c r="BL172" s="46"/>
      <c r="BM172" s="45">
        <f ca="1">IF(Table1[[#This Row],[Net worth of Person ('#)]]&gt;$BN$2,Table1[[#This Row],[Age]],0)</f>
        <v>36</v>
      </c>
      <c r="BN172" s="50"/>
      <c r="BO172" s="46"/>
      <c r="BP172" s="46"/>
      <c r="BQ172" s="46"/>
    </row>
    <row r="173" spans="1:69" x14ac:dyDescent="0.3">
      <c r="A173" s="12">
        <v>171</v>
      </c>
      <c r="B173" s="13">
        <f t="shared" ca="1" si="61"/>
        <v>1</v>
      </c>
      <c r="C173" s="13" t="str">
        <f t="shared" ca="1" si="62"/>
        <v>Male</v>
      </c>
      <c r="D173" s="13">
        <f t="shared" ca="1" si="63"/>
        <v>25</v>
      </c>
      <c r="E173" s="13">
        <f t="shared" ca="1" si="64"/>
        <v>2</v>
      </c>
      <c r="F173" s="13" t="str">
        <f t="shared" ca="1" si="65"/>
        <v>Construction</v>
      </c>
      <c r="G173" s="13">
        <f t="shared" ca="1" si="66"/>
        <v>6</v>
      </c>
      <c r="H173" s="13" t="str">
        <f t="shared" ca="1" si="67"/>
        <v>Others</v>
      </c>
      <c r="I173" s="13">
        <f t="shared" ca="1" si="68"/>
        <v>3</v>
      </c>
      <c r="J173" s="13">
        <f t="shared" ca="1" si="69"/>
        <v>3</v>
      </c>
      <c r="K173" s="14">
        <f t="shared" ca="1" si="70"/>
        <v>53816</v>
      </c>
      <c r="L173" s="13">
        <f t="shared" ca="1" si="71"/>
        <v>4</v>
      </c>
      <c r="M173" s="13" t="str">
        <f t="shared" ca="1" si="72"/>
        <v>Akwa Ibom</v>
      </c>
      <c r="N173" s="13" t="str">
        <f t="shared" ca="1" si="79"/>
        <v>South</v>
      </c>
      <c r="O173" s="14">
        <f t="shared" ca="1" si="80"/>
        <v>322896</v>
      </c>
      <c r="P173" s="14">
        <f t="shared" ca="1" si="73"/>
        <v>165981.58678226138</v>
      </c>
      <c r="Q173" s="14">
        <f t="shared" ca="1" si="81"/>
        <v>94630.546139241633</v>
      </c>
      <c r="R173" s="14">
        <f t="shared" ca="1" si="74"/>
        <v>65043</v>
      </c>
      <c r="S173" s="14">
        <f t="shared" ca="1" si="82"/>
        <v>1003.5668895929715</v>
      </c>
      <c r="T173" s="14">
        <f t="shared" ca="1" si="83"/>
        <v>70901.920103567012</v>
      </c>
      <c r="U173" s="14">
        <f t="shared" ca="1" si="84"/>
        <v>488428.46624280867</v>
      </c>
      <c r="V173" s="14">
        <f t="shared" ca="1" si="85"/>
        <v>232028.15367185435</v>
      </c>
      <c r="W173" s="15">
        <f t="shared" ca="1" si="86"/>
        <v>256400.31257095432</v>
      </c>
      <c r="Z173" s="45">
        <f t="shared" ca="1" si="75"/>
        <v>1</v>
      </c>
      <c r="AA173" s="46">
        <f t="shared" ca="1" si="76"/>
        <v>1</v>
      </c>
      <c r="AB173" s="49"/>
      <c r="AC173" s="50"/>
      <c r="AE173" s="45">
        <f ca="1">IF(Table1[[#This Row],[Occupation]]="Teaching", 1, 0)</f>
        <v>0</v>
      </c>
      <c r="AF173" s="46">
        <f ca="1">IF(Table1[[#This Row],[Occupation]]="General Work", 1, 0)</f>
        <v>0</v>
      </c>
      <c r="AG173" s="46">
        <f ca="1">IF(Table1[[#This Row],[Occupation]]="Construction", 1, 0)</f>
        <v>1</v>
      </c>
      <c r="AH173" s="46">
        <f ca="1">IF(Table1[[#This Row],[Occupation]]="IT", 1, 0)</f>
        <v>0</v>
      </c>
      <c r="AI173" s="46">
        <f ca="1">IF(Table1[[#This Row],[Occupation]]="Health", 1, 0)</f>
        <v>0</v>
      </c>
      <c r="AJ173" s="46">
        <f ca="1">IF(Table1[[#This Row],[Occupation]]="Agriculture", 1, 0)</f>
        <v>0</v>
      </c>
      <c r="AK173" s="49"/>
      <c r="AL173" s="46"/>
      <c r="AM173" s="46"/>
      <c r="AN173" s="46"/>
      <c r="AO173" s="46"/>
      <c r="AP173" s="50"/>
      <c r="AQ173" s="48"/>
      <c r="AR173" s="47">
        <f t="shared" ca="1" si="77"/>
        <v>55327.195594087127</v>
      </c>
      <c r="AS173" s="48"/>
      <c r="AT173" s="45">
        <f ca="1">IF(Table1[[#This Row],[Debts of the Person]]&gt;$AU$2,1,0)</f>
        <v>1</v>
      </c>
      <c r="AU173" s="46"/>
      <c r="AV173" s="50"/>
      <c r="AW173" s="2">
        <f ca="1">Table1[[#This Row],[Mortgage Left]]/Table1[[#This Row],[Valued House]]</f>
        <v>0.51404039313667982</v>
      </c>
      <c r="AX173" s="46">
        <f t="shared" ca="1" si="78"/>
        <v>0</v>
      </c>
      <c r="AY173" s="46"/>
      <c r="AZ173" s="46"/>
      <c r="BA173" s="47">
        <f ca="1">IF(Table1[[#This Row],[Region]]="East",Table1[[#This Row],[Income]],0)</f>
        <v>0</v>
      </c>
      <c r="BB173" s="48">
        <f ca="1">IF(Table1[[#This Row],[Region]]="South",Table1[[#This Row],[Income]],0)</f>
        <v>53816</v>
      </c>
      <c r="BC173" s="48">
        <f ca="1">IF(Table1[[#This Row],[Region]]="West",Table1[[#This Row],[Income]],0)</f>
        <v>0</v>
      </c>
      <c r="BD173" s="64">
        <f ca="1">IF(Table1[[#This Row],[Region]]="North",Table1[[#This Row],[Income]],0)</f>
        <v>0</v>
      </c>
      <c r="BE173" s="47">
        <f ca="1">IF(Table1[[#This Row],[Occupation]]="Teaching",Table1[[#This Row],[Income]],0)</f>
        <v>0</v>
      </c>
      <c r="BF173" s="48">
        <f ca="1">IF(Table1[[#This Row],[Occupation]]="General Work",Table1[[#This Row],[Income]],0)</f>
        <v>0</v>
      </c>
      <c r="BG173" s="48">
        <f ca="1">IF(Table1[[#This Row],[Occupation]]="Construction",Table1[[#This Row],[Income]],0)</f>
        <v>53816</v>
      </c>
      <c r="BH173" s="48">
        <f ca="1">IF(Table1[[#This Row],[Occupation]]="IT",Table1[[#This Row],[Income]],0)</f>
        <v>0</v>
      </c>
      <c r="BI173" s="48">
        <f ca="1">IF(Table1[[#This Row],[Occupation]]="Health",Table1[[#This Row],[Income]],0)</f>
        <v>0</v>
      </c>
      <c r="BJ173" s="64">
        <f ca="1">IF(Table1[[#This Row],[Occupation]]="Agriculture",Table1[[#This Row],[Income]],0)</f>
        <v>0</v>
      </c>
      <c r="BK173" s="45">
        <f ca="1">IF(Table1[[#This Row],[Debts of the Person]]&gt;Table1[[#This Row],[Income]],1,0)</f>
        <v>1</v>
      </c>
      <c r="BL173" s="46"/>
      <c r="BM173" s="45">
        <f ca="1">IF(Table1[[#This Row],[Net worth of Person ('#)]]&gt;$BN$2,Table1[[#This Row],[Age]],0)</f>
        <v>25</v>
      </c>
      <c r="BN173" s="50"/>
      <c r="BO173" s="46"/>
      <c r="BP173" s="46"/>
      <c r="BQ173" s="46"/>
    </row>
    <row r="174" spans="1:69" x14ac:dyDescent="0.3">
      <c r="A174" s="12">
        <v>172</v>
      </c>
      <c r="B174" s="13">
        <f t="shared" ca="1" si="61"/>
        <v>1</v>
      </c>
      <c r="C174" s="13" t="str">
        <f t="shared" ca="1" si="62"/>
        <v>Male</v>
      </c>
      <c r="D174" s="13">
        <f t="shared" ca="1" si="63"/>
        <v>35</v>
      </c>
      <c r="E174" s="13">
        <f t="shared" ca="1" si="64"/>
        <v>1</v>
      </c>
      <c r="F174" s="13" t="str">
        <f t="shared" ca="1" si="65"/>
        <v>Health</v>
      </c>
      <c r="G174" s="13">
        <f t="shared" ca="1" si="66"/>
        <v>5</v>
      </c>
      <c r="H174" s="13" t="str">
        <f t="shared" ca="1" si="67"/>
        <v>Technical</v>
      </c>
      <c r="I174" s="13">
        <f t="shared" ca="1" si="68"/>
        <v>2</v>
      </c>
      <c r="J174" s="13">
        <f t="shared" ca="1" si="69"/>
        <v>1</v>
      </c>
      <c r="K174" s="14">
        <f t="shared" ca="1" si="70"/>
        <v>68184</v>
      </c>
      <c r="L174" s="13">
        <f t="shared" ca="1" si="71"/>
        <v>20</v>
      </c>
      <c r="M174" s="13" t="str">
        <f t="shared" ca="1" si="72"/>
        <v>Kogi</v>
      </c>
      <c r="N174" s="13" t="str">
        <f t="shared" ca="1" si="79"/>
        <v>North</v>
      </c>
      <c r="O174" s="14">
        <f t="shared" ca="1" si="80"/>
        <v>340920</v>
      </c>
      <c r="P174" s="14">
        <f t="shared" ca="1" si="73"/>
        <v>193853.94734938123</v>
      </c>
      <c r="Q174" s="14">
        <f t="shared" ca="1" si="81"/>
        <v>44675.110436704337</v>
      </c>
      <c r="R174" s="14">
        <f t="shared" ca="1" si="74"/>
        <v>18367</v>
      </c>
      <c r="S174" s="14">
        <f t="shared" ca="1" si="82"/>
        <v>33904.658120310633</v>
      </c>
      <c r="T174" s="14">
        <f t="shared" ca="1" si="83"/>
        <v>78308.506025107243</v>
      </c>
      <c r="U174" s="14">
        <f t="shared" ca="1" si="84"/>
        <v>463903.61646181159</v>
      </c>
      <c r="V174" s="14">
        <f t="shared" ca="1" si="85"/>
        <v>246125.60546969186</v>
      </c>
      <c r="W174" s="15">
        <f t="shared" ca="1" si="86"/>
        <v>217778.01099211973</v>
      </c>
      <c r="Z174" s="45">
        <f t="shared" ca="1" si="75"/>
        <v>1</v>
      </c>
      <c r="AA174" s="46">
        <f t="shared" ca="1" si="76"/>
        <v>0</v>
      </c>
      <c r="AB174" s="49"/>
      <c r="AC174" s="50"/>
      <c r="AE174" s="45">
        <f ca="1">IF(Table1[[#This Row],[Occupation]]="Teaching", 1, 0)</f>
        <v>0</v>
      </c>
      <c r="AF174" s="46">
        <f ca="1">IF(Table1[[#This Row],[Occupation]]="General Work", 1, 0)</f>
        <v>0</v>
      </c>
      <c r="AG174" s="46">
        <f ca="1">IF(Table1[[#This Row],[Occupation]]="Construction", 1, 0)</f>
        <v>0</v>
      </c>
      <c r="AH174" s="46">
        <f ca="1">IF(Table1[[#This Row],[Occupation]]="IT", 1, 0)</f>
        <v>0</v>
      </c>
      <c r="AI174" s="46">
        <f ca="1">IF(Table1[[#This Row],[Occupation]]="Health", 1, 0)</f>
        <v>1</v>
      </c>
      <c r="AJ174" s="46">
        <f ca="1">IF(Table1[[#This Row],[Occupation]]="Agriculture", 1, 0)</f>
        <v>0</v>
      </c>
      <c r="AK174" s="49"/>
      <c r="AL174" s="46"/>
      <c r="AM174" s="46"/>
      <c r="AN174" s="46"/>
      <c r="AO174" s="46"/>
      <c r="AP174" s="50"/>
      <c r="AQ174" s="48"/>
      <c r="AR174" s="47">
        <f t="shared" ca="1" si="77"/>
        <v>193853.94734938123</v>
      </c>
      <c r="AS174" s="48"/>
      <c r="AT174" s="45">
        <f ca="1">IF(Table1[[#This Row],[Debts of the Person]]&gt;$AU$2,1,0)</f>
        <v>1</v>
      </c>
      <c r="AU174" s="46"/>
      <c r="AV174" s="50"/>
      <c r="AW174" s="2">
        <f ca="1">Table1[[#This Row],[Mortgage Left]]/Table1[[#This Row],[Valued House]]</f>
        <v>0.56862004971659397</v>
      </c>
      <c r="AX174" s="46">
        <f t="shared" ca="1" si="78"/>
        <v>0</v>
      </c>
      <c r="AY174" s="46"/>
      <c r="AZ174" s="46"/>
      <c r="BA174" s="47">
        <f ca="1">IF(Table1[[#This Row],[Region]]="East",Table1[[#This Row],[Income]],0)</f>
        <v>0</v>
      </c>
      <c r="BB174" s="48">
        <f ca="1">IF(Table1[[#This Row],[Region]]="South",Table1[[#This Row],[Income]],0)</f>
        <v>0</v>
      </c>
      <c r="BC174" s="48">
        <f ca="1">IF(Table1[[#This Row],[Region]]="West",Table1[[#This Row],[Income]],0)</f>
        <v>0</v>
      </c>
      <c r="BD174" s="64">
        <f ca="1">IF(Table1[[#This Row],[Region]]="North",Table1[[#This Row],[Income]],0)</f>
        <v>68184</v>
      </c>
      <c r="BE174" s="47">
        <f ca="1">IF(Table1[[#This Row],[Occupation]]="Teaching",Table1[[#This Row],[Income]],0)</f>
        <v>0</v>
      </c>
      <c r="BF174" s="48">
        <f ca="1">IF(Table1[[#This Row],[Occupation]]="General Work",Table1[[#This Row],[Income]],0)</f>
        <v>0</v>
      </c>
      <c r="BG174" s="48">
        <f ca="1">IF(Table1[[#This Row],[Occupation]]="Construction",Table1[[#This Row],[Income]],0)</f>
        <v>0</v>
      </c>
      <c r="BH174" s="48">
        <f ca="1">IF(Table1[[#This Row],[Occupation]]="IT",Table1[[#This Row],[Income]],0)</f>
        <v>0</v>
      </c>
      <c r="BI174" s="48">
        <f ca="1">IF(Table1[[#This Row],[Occupation]]="Health",Table1[[#This Row],[Income]],0)</f>
        <v>68184</v>
      </c>
      <c r="BJ174" s="64">
        <f ca="1">IF(Table1[[#This Row],[Occupation]]="Agriculture",Table1[[#This Row],[Income]],0)</f>
        <v>0</v>
      </c>
      <c r="BK174" s="45">
        <f ca="1">IF(Table1[[#This Row],[Debts of the Person]]&gt;Table1[[#This Row],[Income]],1,0)</f>
        <v>1</v>
      </c>
      <c r="BL174" s="46"/>
      <c r="BM174" s="45">
        <f ca="1">IF(Table1[[#This Row],[Net worth of Person ('#)]]&gt;$BN$2,Table1[[#This Row],[Age]],0)</f>
        <v>35</v>
      </c>
      <c r="BN174" s="50"/>
      <c r="BO174" s="46"/>
      <c r="BP174" s="46"/>
      <c r="BQ174" s="46"/>
    </row>
    <row r="175" spans="1:69" x14ac:dyDescent="0.3">
      <c r="A175" s="12">
        <v>173</v>
      </c>
      <c r="B175" s="13">
        <f t="shared" ca="1" si="61"/>
        <v>1</v>
      </c>
      <c r="C175" s="13" t="str">
        <f t="shared" ca="1" si="62"/>
        <v>Male</v>
      </c>
      <c r="D175" s="13">
        <f t="shared" ca="1" si="63"/>
        <v>40</v>
      </c>
      <c r="E175" s="13">
        <f t="shared" ca="1" si="64"/>
        <v>6</v>
      </c>
      <c r="F175" s="13" t="str">
        <f t="shared" ca="1" si="65"/>
        <v>Agriculture</v>
      </c>
      <c r="G175" s="13">
        <f t="shared" ca="1" si="66"/>
        <v>4</v>
      </c>
      <c r="H175" s="13" t="str">
        <f t="shared" ca="1" si="67"/>
        <v>Tertiary</v>
      </c>
      <c r="I175" s="13">
        <f t="shared" ca="1" si="68"/>
        <v>2</v>
      </c>
      <c r="J175" s="13">
        <f t="shared" ca="1" si="69"/>
        <v>3</v>
      </c>
      <c r="K175" s="14">
        <f t="shared" ca="1" si="70"/>
        <v>57909</v>
      </c>
      <c r="L175" s="13">
        <f t="shared" ca="1" si="71"/>
        <v>23</v>
      </c>
      <c r="M175" s="13" t="str">
        <f t="shared" ca="1" si="72"/>
        <v>Nasarawa</v>
      </c>
      <c r="N175" s="13" t="str">
        <f t="shared" ca="1" si="79"/>
        <v>North</v>
      </c>
      <c r="O175" s="14">
        <f t="shared" ca="1" si="80"/>
        <v>289545</v>
      </c>
      <c r="P175" s="14">
        <f t="shared" ca="1" si="73"/>
        <v>62016.386216107843</v>
      </c>
      <c r="Q175" s="14">
        <f t="shared" ca="1" si="81"/>
        <v>9029.5885002219402</v>
      </c>
      <c r="R175" s="14">
        <f t="shared" ca="1" si="74"/>
        <v>1043</v>
      </c>
      <c r="S175" s="14">
        <f t="shared" ca="1" si="82"/>
        <v>114450.55847038099</v>
      </c>
      <c r="T175" s="14">
        <f t="shared" ca="1" si="83"/>
        <v>18257.427511947499</v>
      </c>
      <c r="U175" s="14">
        <f t="shared" ca="1" si="84"/>
        <v>316832.01601216948</v>
      </c>
      <c r="V175" s="14">
        <f t="shared" ca="1" si="85"/>
        <v>177509.94468648883</v>
      </c>
      <c r="W175" s="15">
        <f t="shared" ca="1" si="86"/>
        <v>139322.07132568065</v>
      </c>
      <c r="Z175" s="45">
        <f t="shared" ca="1" si="75"/>
        <v>1</v>
      </c>
      <c r="AA175" s="46">
        <f t="shared" ca="1" si="76"/>
        <v>0</v>
      </c>
      <c r="AB175" s="49"/>
      <c r="AC175" s="50"/>
      <c r="AE175" s="45">
        <f ca="1">IF(Table1[[#This Row],[Occupation]]="Teaching", 1, 0)</f>
        <v>0</v>
      </c>
      <c r="AF175" s="46">
        <f ca="1">IF(Table1[[#This Row],[Occupation]]="General Work", 1, 0)</f>
        <v>0</v>
      </c>
      <c r="AG175" s="46">
        <f ca="1">IF(Table1[[#This Row],[Occupation]]="Construction", 1, 0)</f>
        <v>0</v>
      </c>
      <c r="AH175" s="46">
        <f ca="1">IF(Table1[[#This Row],[Occupation]]="IT", 1, 0)</f>
        <v>0</v>
      </c>
      <c r="AI175" s="46">
        <f ca="1">IF(Table1[[#This Row],[Occupation]]="Health", 1, 0)</f>
        <v>0</v>
      </c>
      <c r="AJ175" s="46">
        <f ca="1">IF(Table1[[#This Row],[Occupation]]="Agriculture", 1, 0)</f>
        <v>1</v>
      </c>
      <c r="AK175" s="49"/>
      <c r="AL175" s="46"/>
      <c r="AM175" s="46"/>
      <c r="AN175" s="46"/>
      <c r="AO175" s="46"/>
      <c r="AP175" s="50"/>
      <c r="AQ175" s="48"/>
      <c r="AR175" s="47">
        <f t="shared" ca="1" si="77"/>
        <v>20672.128738702613</v>
      </c>
      <c r="AS175" s="48"/>
      <c r="AT175" s="45">
        <f ca="1">IF(Table1[[#This Row],[Debts of the Person]]&gt;$AU$2,1,0)</f>
        <v>1</v>
      </c>
      <c r="AU175" s="46"/>
      <c r="AV175" s="50"/>
      <c r="AW175" s="2">
        <f ca="1">Table1[[#This Row],[Mortgage Left]]/Table1[[#This Row],[Valued House]]</f>
        <v>0.21418565755273911</v>
      </c>
      <c r="AX175" s="46">
        <f t="shared" ca="1" si="78"/>
        <v>1</v>
      </c>
      <c r="AY175" s="46"/>
      <c r="AZ175" s="46"/>
      <c r="BA175" s="47">
        <f ca="1">IF(Table1[[#This Row],[Region]]="East",Table1[[#This Row],[Income]],0)</f>
        <v>0</v>
      </c>
      <c r="BB175" s="48">
        <f ca="1">IF(Table1[[#This Row],[Region]]="South",Table1[[#This Row],[Income]],0)</f>
        <v>0</v>
      </c>
      <c r="BC175" s="48">
        <f ca="1">IF(Table1[[#This Row],[Region]]="West",Table1[[#This Row],[Income]],0)</f>
        <v>0</v>
      </c>
      <c r="BD175" s="64">
        <f ca="1">IF(Table1[[#This Row],[Region]]="North",Table1[[#This Row],[Income]],0)</f>
        <v>57909</v>
      </c>
      <c r="BE175" s="47">
        <f ca="1">IF(Table1[[#This Row],[Occupation]]="Teaching",Table1[[#This Row],[Income]],0)</f>
        <v>0</v>
      </c>
      <c r="BF175" s="48">
        <f ca="1">IF(Table1[[#This Row],[Occupation]]="General Work",Table1[[#This Row],[Income]],0)</f>
        <v>0</v>
      </c>
      <c r="BG175" s="48">
        <f ca="1">IF(Table1[[#This Row],[Occupation]]="Construction",Table1[[#This Row],[Income]],0)</f>
        <v>0</v>
      </c>
      <c r="BH175" s="48">
        <f ca="1">IF(Table1[[#This Row],[Occupation]]="IT",Table1[[#This Row],[Income]],0)</f>
        <v>0</v>
      </c>
      <c r="BI175" s="48">
        <f ca="1">IF(Table1[[#This Row],[Occupation]]="Health",Table1[[#This Row],[Income]],0)</f>
        <v>0</v>
      </c>
      <c r="BJ175" s="64">
        <f ca="1">IF(Table1[[#This Row],[Occupation]]="Agriculture",Table1[[#This Row],[Income]],0)</f>
        <v>57909</v>
      </c>
      <c r="BK175" s="45">
        <f ca="1">IF(Table1[[#This Row],[Debts of the Person]]&gt;Table1[[#This Row],[Income]],1,0)</f>
        <v>1</v>
      </c>
      <c r="BL175" s="46"/>
      <c r="BM175" s="45">
        <f ca="1">IF(Table1[[#This Row],[Net worth of Person ('#)]]&gt;$BN$2,Table1[[#This Row],[Age]],0)</f>
        <v>40</v>
      </c>
      <c r="BN175" s="50"/>
      <c r="BO175" s="46"/>
      <c r="BP175" s="46"/>
      <c r="BQ175" s="46"/>
    </row>
    <row r="176" spans="1:69" x14ac:dyDescent="0.3">
      <c r="A176" s="12">
        <v>174</v>
      </c>
      <c r="B176" s="13">
        <f t="shared" ca="1" si="61"/>
        <v>2</v>
      </c>
      <c r="C176" s="13" t="str">
        <f t="shared" ca="1" si="62"/>
        <v>Female</v>
      </c>
      <c r="D176" s="13">
        <f t="shared" ca="1" si="63"/>
        <v>28</v>
      </c>
      <c r="E176" s="13">
        <f t="shared" ca="1" si="64"/>
        <v>6</v>
      </c>
      <c r="F176" s="13" t="str">
        <f t="shared" ca="1" si="65"/>
        <v>Agriculture</v>
      </c>
      <c r="G176" s="13">
        <f t="shared" ca="1" si="66"/>
        <v>2</v>
      </c>
      <c r="H176" s="13" t="str">
        <f t="shared" ca="1" si="67"/>
        <v>Primary</v>
      </c>
      <c r="I176" s="13">
        <f t="shared" ca="1" si="68"/>
        <v>3</v>
      </c>
      <c r="J176" s="13">
        <f t="shared" ca="1" si="69"/>
        <v>2</v>
      </c>
      <c r="K176" s="14">
        <f t="shared" ca="1" si="70"/>
        <v>40180</v>
      </c>
      <c r="L176" s="13">
        <f t="shared" ca="1" si="71"/>
        <v>13</v>
      </c>
      <c r="M176" s="13" t="str">
        <f t="shared" ca="1" si="72"/>
        <v>Gombe</v>
      </c>
      <c r="N176" s="13" t="str">
        <f t="shared" ca="1" si="79"/>
        <v>North</v>
      </c>
      <c r="O176" s="14">
        <f t="shared" ca="1" si="80"/>
        <v>200900</v>
      </c>
      <c r="P176" s="14">
        <f t="shared" ca="1" si="73"/>
        <v>3695.5520555255753</v>
      </c>
      <c r="Q176" s="14">
        <f t="shared" ca="1" si="81"/>
        <v>60391.621765551972</v>
      </c>
      <c r="R176" s="14">
        <f t="shared" ca="1" si="74"/>
        <v>53367</v>
      </c>
      <c r="S176" s="14">
        <f t="shared" ca="1" si="82"/>
        <v>74558.812426845165</v>
      </c>
      <c r="T176" s="14">
        <f t="shared" ca="1" si="83"/>
        <v>44837.286507667719</v>
      </c>
      <c r="U176" s="14">
        <f t="shared" ca="1" si="84"/>
        <v>306128.90827321971</v>
      </c>
      <c r="V176" s="14">
        <f t="shared" ca="1" si="85"/>
        <v>131621.36448237073</v>
      </c>
      <c r="W176" s="15">
        <f t="shared" ca="1" si="86"/>
        <v>174507.54379084898</v>
      </c>
      <c r="Z176" s="45">
        <f t="shared" ca="1" si="75"/>
        <v>0</v>
      </c>
      <c r="AA176" s="46">
        <f t="shared" ca="1" si="76"/>
        <v>0</v>
      </c>
      <c r="AB176" s="49"/>
      <c r="AC176" s="50"/>
      <c r="AE176" s="45">
        <f ca="1">IF(Table1[[#This Row],[Occupation]]="Teaching", 1, 0)</f>
        <v>0</v>
      </c>
      <c r="AF176" s="46">
        <f ca="1">IF(Table1[[#This Row],[Occupation]]="General Work", 1, 0)</f>
        <v>0</v>
      </c>
      <c r="AG176" s="46">
        <f ca="1">IF(Table1[[#This Row],[Occupation]]="Construction", 1, 0)</f>
        <v>0</v>
      </c>
      <c r="AH176" s="46">
        <f ca="1">IF(Table1[[#This Row],[Occupation]]="IT", 1, 0)</f>
        <v>0</v>
      </c>
      <c r="AI176" s="46">
        <f ca="1">IF(Table1[[#This Row],[Occupation]]="Health", 1, 0)</f>
        <v>0</v>
      </c>
      <c r="AJ176" s="46">
        <f ca="1">IF(Table1[[#This Row],[Occupation]]="Agriculture", 1, 0)</f>
        <v>1</v>
      </c>
      <c r="AK176" s="49"/>
      <c r="AL176" s="46"/>
      <c r="AM176" s="46"/>
      <c r="AN176" s="46"/>
      <c r="AO176" s="46"/>
      <c r="AP176" s="50"/>
      <c r="AQ176" s="48"/>
      <c r="AR176" s="47">
        <f t="shared" ca="1" si="77"/>
        <v>1847.7760277627876</v>
      </c>
      <c r="AS176" s="48"/>
      <c r="AT176" s="45">
        <f ca="1">IF(Table1[[#This Row],[Debts of the Person]]&gt;$AU$2,1,0)</f>
        <v>1</v>
      </c>
      <c r="AU176" s="46"/>
      <c r="AV176" s="50"/>
      <c r="AW176" s="2">
        <f ca="1">Table1[[#This Row],[Mortgage Left]]/Table1[[#This Row],[Valued House]]</f>
        <v>1.8394982854781361E-2</v>
      </c>
      <c r="AX176" s="46">
        <f t="shared" ca="1" si="78"/>
        <v>1</v>
      </c>
      <c r="AY176" s="46"/>
      <c r="AZ176" s="46"/>
      <c r="BA176" s="47">
        <f ca="1">IF(Table1[[#This Row],[Region]]="East",Table1[[#This Row],[Income]],0)</f>
        <v>0</v>
      </c>
      <c r="BB176" s="48">
        <f ca="1">IF(Table1[[#This Row],[Region]]="South",Table1[[#This Row],[Income]],0)</f>
        <v>0</v>
      </c>
      <c r="BC176" s="48">
        <f ca="1">IF(Table1[[#This Row],[Region]]="West",Table1[[#This Row],[Income]],0)</f>
        <v>0</v>
      </c>
      <c r="BD176" s="64">
        <f ca="1">IF(Table1[[#This Row],[Region]]="North",Table1[[#This Row],[Income]],0)</f>
        <v>40180</v>
      </c>
      <c r="BE176" s="47">
        <f ca="1">IF(Table1[[#This Row],[Occupation]]="Teaching",Table1[[#This Row],[Income]],0)</f>
        <v>0</v>
      </c>
      <c r="BF176" s="48">
        <f ca="1">IF(Table1[[#This Row],[Occupation]]="General Work",Table1[[#This Row],[Income]],0)</f>
        <v>0</v>
      </c>
      <c r="BG176" s="48">
        <f ca="1">IF(Table1[[#This Row],[Occupation]]="Construction",Table1[[#This Row],[Income]],0)</f>
        <v>0</v>
      </c>
      <c r="BH176" s="48">
        <f ca="1">IF(Table1[[#This Row],[Occupation]]="IT",Table1[[#This Row],[Income]],0)</f>
        <v>0</v>
      </c>
      <c r="BI176" s="48">
        <f ca="1">IF(Table1[[#This Row],[Occupation]]="Health",Table1[[#This Row],[Income]],0)</f>
        <v>0</v>
      </c>
      <c r="BJ176" s="64">
        <f ca="1">IF(Table1[[#This Row],[Occupation]]="Agriculture",Table1[[#This Row],[Income]],0)</f>
        <v>40180</v>
      </c>
      <c r="BK176" s="45">
        <f ca="1">IF(Table1[[#This Row],[Debts of the Person]]&gt;Table1[[#This Row],[Income]],1,0)</f>
        <v>1</v>
      </c>
      <c r="BL176" s="46"/>
      <c r="BM176" s="45">
        <f ca="1">IF(Table1[[#This Row],[Net worth of Person ('#)]]&gt;$BN$2,Table1[[#This Row],[Age]],0)</f>
        <v>28</v>
      </c>
      <c r="BN176" s="50"/>
      <c r="BO176" s="46"/>
      <c r="BP176" s="46"/>
      <c r="BQ176" s="46"/>
    </row>
    <row r="177" spans="1:69" x14ac:dyDescent="0.3">
      <c r="A177" s="12">
        <v>175</v>
      </c>
      <c r="B177" s="13">
        <f t="shared" ca="1" si="61"/>
        <v>2</v>
      </c>
      <c r="C177" s="13" t="str">
        <f t="shared" ca="1" si="62"/>
        <v>Female</v>
      </c>
      <c r="D177" s="13">
        <f t="shared" ca="1" si="63"/>
        <v>43</v>
      </c>
      <c r="E177" s="13">
        <f t="shared" ca="1" si="64"/>
        <v>2</v>
      </c>
      <c r="F177" s="13" t="str">
        <f t="shared" ca="1" si="65"/>
        <v>Construction</v>
      </c>
      <c r="G177" s="13">
        <f t="shared" ca="1" si="66"/>
        <v>2</v>
      </c>
      <c r="H177" s="13" t="str">
        <f t="shared" ca="1" si="67"/>
        <v>Primary</v>
      </c>
      <c r="I177" s="13">
        <f t="shared" ca="1" si="68"/>
        <v>0</v>
      </c>
      <c r="J177" s="13">
        <f t="shared" ca="1" si="69"/>
        <v>2</v>
      </c>
      <c r="K177" s="14">
        <f t="shared" ca="1" si="70"/>
        <v>28137</v>
      </c>
      <c r="L177" s="13">
        <f t="shared" ca="1" si="71"/>
        <v>24</v>
      </c>
      <c r="M177" s="13" t="str">
        <f t="shared" ca="1" si="72"/>
        <v>Niger</v>
      </c>
      <c r="N177" s="13" t="str">
        <f t="shared" ca="1" si="79"/>
        <v>North</v>
      </c>
      <c r="O177" s="14">
        <f t="shared" ca="1" si="80"/>
        <v>140685</v>
      </c>
      <c r="P177" s="14">
        <f t="shared" ca="1" si="73"/>
        <v>86077.356672306079</v>
      </c>
      <c r="Q177" s="14">
        <f t="shared" ca="1" si="81"/>
        <v>45472.761516091879</v>
      </c>
      <c r="R177" s="14">
        <f t="shared" ca="1" si="74"/>
        <v>10470</v>
      </c>
      <c r="S177" s="14">
        <f t="shared" ca="1" si="82"/>
        <v>29259.178592565215</v>
      </c>
      <c r="T177" s="14">
        <f t="shared" ca="1" si="83"/>
        <v>11733.41746471196</v>
      </c>
      <c r="U177" s="14">
        <f t="shared" ca="1" si="84"/>
        <v>197891.17898080384</v>
      </c>
      <c r="V177" s="14">
        <f t="shared" ca="1" si="85"/>
        <v>125806.53526487129</v>
      </c>
      <c r="W177" s="15">
        <f t="shared" ca="1" si="86"/>
        <v>72084.643715932558</v>
      </c>
      <c r="Z177" s="45">
        <f t="shared" ca="1" si="75"/>
        <v>0</v>
      </c>
      <c r="AA177" s="46">
        <f t="shared" ca="1" si="76"/>
        <v>1</v>
      </c>
      <c r="AB177" s="49"/>
      <c r="AC177" s="50"/>
      <c r="AE177" s="45">
        <f ca="1">IF(Table1[[#This Row],[Occupation]]="Teaching", 1, 0)</f>
        <v>0</v>
      </c>
      <c r="AF177" s="46">
        <f ca="1">IF(Table1[[#This Row],[Occupation]]="General Work", 1, 0)</f>
        <v>0</v>
      </c>
      <c r="AG177" s="46">
        <f ca="1">IF(Table1[[#This Row],[Occupation]]="Construction", 1, 0)</f>
        <v>1</v>
      </c>
      <c r="AH177" s="46">
        <f ca="1">IF(Table1[[#This Row],[Occupation]]="IT", 1, 0)</f>
        <v>0</v>
      </c>
      <c r="AI177" s="46">
        <f ca="1">IF(Table1[[#This Row],[Occupation]]="Health", 1, 0)</f>
        <v>0</v>
      </c>
      <c r="AJ177" s="46">
        <f ca="1">IF(Table1[[#This Row],[Occupation]]="Agriculture", 1, 0)</f>
        <v>0</v>
      </c>
      <c r="AK177" s="49"/>
      <c r="AL177" s="46"/>
      <c r="AM177" s="46"/>
      <c r="AN177" s="46"/>
      <c r="AO177" s="46"/>
      <c r="AP177" s="50"/>
      <c r="AQ177" s="48"/>
      <c r="AR177" s="47">
        <f t="shared" ca="1" si="77"/>
        <v>43038.67833615304</v>
      </c>
      <c r="AS177" s="48"/>
      <c r="AT177" s="45">
        <f ca="1">IF(Table1[[#This Row],[Debts of the Person]]&gt;$AU$2,1,0)</f>
        <v>1</v>
      </c>
      <c r="AU177" s="46"/>
      <c r="AV177" s="50"/>
      <c r="AW177" s="2">
        <f ca="1">Table1[[#This Row],[Mortgage Left]]/Table1[[#This Row],[Valued House]]</f>
        <v>0.61184459375417477</v>
      </c>
      <c r="AX177" s="46">
        <f t="shared" ca="1" si="78"/>
        <v>0</v>
      </c>
      <c r="AY177" s="46"/>
      <c r="AZ177" s="46"/>
      <c r="BA177" s="47">
        <f ca="1">IF(Table1[[#This Row],[Region]]="East",Table1[[#This Row],[Income]],0)</f>
        <v>0</v>
      </c>
      <c r="BB177" s="48">
        <f ca="1">IF(Table1[[#This Row],[Region]]="South",Table1[[#This Row],[Income]],0)</f>
        <v>0</v>
      </c>
      <c r="BC177" s="48">
        <f ca="1">IF(Table1[[#This Row],[Region]]="West",Table1[[#This Row],[Income]],0)</f>
        <v>0</v>
      </c>
      <c r="BD177" s="64">
        <f ca="1">IF(Table1[[#This Row],[Region]]="North",Table1[[#This Row],[Income]],0)</f>
        <v>28137</v>
      </c>
      <c r="BE177" s="47">
        <f ca="1">IF(Table1[[#This Row],[Occupation]]="Teaching",Table1[[#This Row],[Income]],0)</f>
        <v>0</v>
      </c>
      <c r="BF177" s="48">
        <f ca="1">IF(Table1[[#This Row],[Occupation]]="General Work",Table1[[#This Row],[Income]],0)</f>
        <v>0</v>
      </c>
      <c r="BG177" s="48">
        <f ca="1">IF(Table1[[#This Row],[Occupation]]="Construction",Table1[[#This Row],[Income]],0)</f>
        <v>28137</v>
      </c>
      <c r="BH177" s="48">
        <f ca="1">IF(Table1[[#This Row],[Occupation]]="IT",Table1[[#This Row],[Income]],0)</f>
        <v>0</v>
      </c>
      <c r="BI177" s="48">
        <f ca="1">IF(Table1[[#This Row],[Occupation]]="Health",Table1[[#This Row],[Income]],0)</f>
        <v>0</v>
      </c>
      <c r="BJ177" s="64">
        <f ca="1">IF(Table1[[#This Row],[Occupation]]="Agriculture",Table1[[#This Row],[Income]],0)</f>
        <v>0</v>
      </c>
      <c r="BK177" s="45">
        <f ca="1">IF(Table1[[#This Row],[Debts of the Person]]&gt;Table1[[#This Row],[Income]],1,0)</f>
        <v>1</v>
      </c>
      <c r="BL177" s="46"/>
      <c r="BM177" s="45">
        <f ca="1">IF(Table1[[#This Row],[Net worth of Person ('#)]]&gt;$BN$2,Table1[[#This Row],[Age]],0)</f>
        <v>0</v>
      </c>
      <c r="BN177" s="50"/>
      <c r="BO177" s="46"/>
      <c r="BP177" s="46"/>
      <c r="BQ177" s="46"/>
    </row>
    <row r="178" spans="1:69" x14ac:dyDescent="0.3">
      <c r="A178" s="12">
        <v>176</v>
      </c>
      <c r="B178" s="13">
        <f t="shared" ca="1" si="61"/>
        <v>2</v>
      </c>
      <c r="C178" s="13" t="str">
        <f t="shared" ca="1" si="62"/>
        <v>Female</v>
      </c>
      <c r="D178" s="13">
        <f t="shared" ca="1" si="63"/>
        <v>28</v>
      </c>
      <c r="E178" s="13">
        <f t="shared" ca="1" si="64"/>
        <v>4</v>
      </c>
      <c r="F178" s="13" t="str">
        <f t="shared" ca="1" si="65"/>
        <v>IT</v>
      </c>
      <c r="G178" s="13">
        <f t="shared" ca="1" si="66"/>
        <v>1</v>
      </c>
      <c r="H178" s="13" t="str">
        <f t="shared" ca="1" si="67"/>
        <v>No Formal</v>
      </c>
      <c r="I178" s="13">
        <f t="shared" ca="1" si="68"/>
        <v>3</v>
      </c>
      <c r="J178" s="13">
        <f t="shared" ca="1" si="69"/>
        <v>3</v>
      </c>
      <c r="K178" s="14">
        <f t="shared" ca="1" si="70"/>
        <v>41263</v>
      </c>
      <c r="L178" s="13">
        <f t="shared" ca="1" si="71"/>
        <v>2</v>
      </c>
      <c r="M178" s="13" t="str">
        <f t="shared" ca="1" si="72"/>
        <v>Abuja</v>
      </c>
      <c r="N178" s="13" t="str">
        <f t="shared" ca="1" si="79"/>
        <v>North</v>
      </c>
      <c r="O178" s="14">
        <f t="shared" ca="1" si="80"/>
        <v>247578</v>
      </c>
      <c r="P178" s="14">
        <f t="shared" ca="1" si="73"/>
        <v>211692.74617848438</v>
      </c>
      <c r="Q178" s="14">
        <f t="shared" ca="1" si="81"/>
        <v>31989.392538768876</v>
      </c>
      <c r="R178" s="14">
        <f t="shared" ca="1" si="74"/>
        <v>30516</v>
      </c>
      <c r="S178" s="14">
        <f t="shared" ca="1" si="82"/>
        <v>18038.081737818182</v>
      </c>
      <c r="T178" s="14">
        <f t="shared" ca="1" si="83"/>
        <v>21734.627197264439</v>
      </c>
      <c r="U178" s="14">
        <f t="shared" ca="1" si="84"/>
        <v>301302.01973603334</v>
      </c>
      <c r="V178" s="14">
        <f t="shared" ca="1" si="85"/>
        <v>260246.82791630254</v>
      </c>
      <c r="W178" s="15">
        <f t="shared" ca="1" si="86"/>
        <v>41055.191819730797</v>
      </c>
      <c r="Z178" s="45">
        <f t="shared" ca="1" si="75"/>
        <v>0</v>
      </c>
      <c r="AA178" s="46">
        <f t="shared" ca="1" si="76"/>
        <v>1</v>
      </c>
      <c r="AB178" s="49"/>
      <c r="AC178" s="50"/>
      <c r="AE178" s="45">
        <f ca="1">IF(Table1[[#This Row],[Occupation]]="Teaching", 1, 0)</f>
        <v>0</v>
      </c>
      <c r="AF178" s="46">
        <f ca="1">IF(Table1[[#This Row],[Occupation]]="General Work", 1, 0)</f>
        <v>0</v>
      </c>
      <c r="AG178" s="46">
        <f ca="1">IF(Table1[[#This Row],[Occupation]]="Construction", 1, 0)</f>
        <v>0</v>
      </c>
      <c r="AH178" s="46">
        <f ca="1">IF(Table1[[#This Row],[Occupation]]="IT", 1, 0)</f>
        <v>1</v>
      </c>
      <c r="AI178" s="46">
        <f ca="1">IF(Table1[[#This Row],[Occupation]]="Health", 1, 0)</f>
        <v>0</v>
      </c>
      <c r="AJ178" s="46">
        <f ca="1">IF(Table1[[#This Row],[Occupation]]="Agriculture", 1, 0)</f>
        <v>0</v>
      </c>
      <c r="AK178" s="49"/>
      <c r="AL178" s="46"/>
      <c r="AM178" s="46"/>
      <c r="AN178" s="46"/>
      <c r="AO178" s="46"/>
      <c r="AP178" s="50"/>
      <c r="AQ178" s="48"/>
      <c r="AR178" s="47">
        <f t="shared" ca="1" si="77"/>
        <v>70564.248726161459</v>
      </c>
      <c r="AS178" s="48"/>
      <c r="AT178" s="45">
        <f ca="1">IF(Table1[[#This Row],[Debts of the Person]]&gt;$AU$2,1,0)</f>
        <v>1</v>
      </c>
      <c r="AU178" s="46"/>
      <c r="AV178" s="50"/>
      <c r="AW178" s="2">
        <f ca="1">Table1[[#This Row],[Mortgage Left]]/Table1[[#This Row],[Valued House]]</f>
        <v>0.85505475518214213</v>
      </c>
      <c r="AX178" s="46">
        <f t="shared" ca="1" si="78"/>
        <v>0</v>
      </c>
      <c r="AY178" s="46"/>
      <c r="AZ178" s="46"/>
      <c r="BA178" s="47">
        <f ca="1">IF(Table1[[#This Row],[Region]]="East",Table1[[#This Row],[Income]],0)</f>
        <v>0</v>
      </c>
      <c r="BB178" s="48">
        <f ca="1">IF(Table1[[#This Row],[Region]]="South",Table1[[#This Row],[Income]],0)</f>
        <v>0</v>
      </c>
      <c r="BC178" s="48">
        <f ca="1">IF(Table1[[#This Row],[Region]]="West",Table1[[#This Row],[Income]],0)</f>
        <v>0</v>
      </c>
      <c r="BD178" s="64">
        <f ca="1">IF(Table1[[#This Row],[Region]]="North",Table1[[#This Row],[Income]],0)</f>
        <v>41263</v>
      </c>
      <c r="BE178" s="47">
        <f ca="1">IF(Table1[[#This Row],[Occupation]]="Teaching",Table1[[#This Row],[Income]],0)</f>
        <v>0</v>
      </c>
      <c r="BF178" s="48">
        <f ca="1">IF(Table1[[#This Row],[Occupation]]="General Work",Table1[[#This Row],[Income]],0)</f>
        <v>0</v>
      </c>
      <c r="BG178" s="48">
        <f ca="1">IF(Table1[[#This Row],[Occupation]]="Construction",Table1[[#This Row],[Income]],0)</f>
        <v>0</v>
      </c>
      <c r="BH178" s="48">
        <f ca="1">IF(Table1[[#This Row],[Occupation]]="IT",Table1[[#This Row],[Income]],0)</f>
        <v>41263</v>
      </c>
      <c r="BI178" s="48">
        <f ca="1">IF(Table1[[#This Row],[Occupation]]="Health",Table1[[#This Row],[Income]],0)</f>
        <v>0</v>
      </c>
      <c r="BJ178" s="64">
        <f ca="1">IF(Table1[[#This Row],[Occupation]]="Agriculture",Table1[[#This Row],[Income]],0)</f>
        <v>0</v>
      </c>
      <c r="BK178" s="45">
        <f ca="1">IF(Table1[[#This Row],[Debts of the Person]]&gt;Table1[[#This Row],[Income]],1,0)</f>
        <v>1</v>
      </c>
      <c r="BL178" s="46"/>
      <c r="BM178" s="45">
        <f ca="1">IF(Table1[[#This Row],[Net worth of Person ('#)]]&gt;$BN$2,Table1[[#This Row],[Age]],0)</f>
        <v>0</v>
      </c>
      <c r="BN178" s="50"/>
      <c r="BO178" s="46"/>
      <c r="BP178" s="46"/>
      <c r="BQ178" s="46"/>
    </row>
    <row r="179" spans="1:69" x14ac:dyDescent="0.3">
      <c r="A179" s="12">
        <v>177</v>
      </c>
      <c r="B179" s="13">
        <f t="shared" ca="1" si="61"/>
        <v>2</v>
      </c>
      <c r="C179" s="13" t="str">
        <f t="shared" ca="1" si="62"/>
        <v>Female</v>
      </c>
      <c r="D179" s="13">
        <f t="shared" ca="1" si="63"/>
        <v>41</v>
      </c>
      <c r="E179" s="13">
        <f t="shared" ca="1" si="64"/>
        <v>4</v>
      </c>
      <c r="F179" s="13" t="str">
        <f t="shared" ca="1" si="65"/>
        <v>IT</v>
      </c>
      <c r="G179" s="13">
        <f t="shared" ca="1" si="66"/>
        <v>3</v>
      </c>
      <c r="H179" s="13" t="str">
        <f t="shared" ca="1" si="67"/>
        <v>Secondary</v>
      </c>
      <c r="I179" s="13">
        <f t="shared" ca="1" si="68"/>
        <v>2</v>
      </c>
      <c r="J179" s="13">
        <f t="shared" ca="1" si="69"/>
        <v>1</v>
      </c>
      <c r="K179" s="14">
        <f t="shared" ca="1" si="70"/>
        <v>28795</v>
      </c>
      <c r="L179" s="13">
        <f t="shared" ca="1" si="71"/>
        <v>1</v>
      </c>
      <c r="M179" s="13" t="str">
        <f t="shared" ca="1" si="72"/>
        <v>Abia</v>
      </c>
      <c r="N179" s="13" t="str">
        <f t="shared" ca="1" si="79"/>
        <v>East</v>
      </c>
      <c r="O179" s="14">
        <f t="shared" ca="1" si="80"/>
        <v>143975</v>
      </c>
      <c r="P179" s="14">
        <f t="shared" ca="1" si="73"/>
        <v>21302.387476518765</v>
      </c>
      <c r="Q179" s="14">
        <f t="shared" ca="1" si="81"/>
        <v>243.63550819717568</v>
      </c>
      <c r="R179" s="14">
        <f t="shared" ca="1" si="74"/>
        <v>181</v>
      </c>
      <c r="S179" s="14">
        <f t="shared" ca="1" si="82"/>
        <v>12112.088198099964</v>
      </c>
      <c r="T179" s="14">
        <f t="shared" ca="1" si="83"/>
        <v>20239.310550842954</v>
      </c>
      <c r="U179" s="14">
        <f t="shared" ca="1" si="84"/>
        <v>164457.94605904014</v>
      </c>
      <c r="V179" s="14">
        <f t="shared" ca="1" si="85"/>
        <v>33595.475674618727</v>
      </c>
      <c r="W179" s="15">
        <f t="shared" ca="1" si="86"/>
        <v>130862.47038442141</v>
      </c>
      <c r="Z179" s="45">
        <f t="shared" ca="1" si="75"/>
        <v>0</v>
      </c>
      <c r="AA179" s="46">
        <f t="shared" ca="1" si="76"/>
        <v>1</v>
      </c>
      <c r="AB179" s="49"/>
      <c r="AC179" s="50"/>
      <c r="AE179" s="45">
        <f ca="1">IF(Table1[[#This Row],[Occupation]]="Teaching", 1, 0)</f>
        <v>0</v>
      </c>
      <c r="AF179" s="46">
        <f ca="1">IF(Table1[[#This Row],[Occupation]]="General Work", 1, 0)</f>
        <v>0</v>
      </c>
      <c r="AG179" s="46">
        <f ca="1">IF(Table1[[#This Row],[Occupation]]="Construction", 1, 0)</f>
        <v>0</v>
      </c>
      <c r="AH179" s="46">
        <f ca="1">IF(Table1[[#This Row],[Occupation]]="IT", 1, 0)</f>
        <v>1</v>
      </c>
      <c r="AI179" s="46">
        <f ca="1">IF(Table1[[#This Row],[Occupation]]="Health", 1, 0)</f>
        <v>0</v>
      </c>
      <c r="AJ179" s="46">
        <f ca="1">IF(Table1[[#This Row],[Occupation]]="Agriculture", 1, 0)</f>
        <v>0</v>
      </c>
      <c r="AK179" s="49"/>
      <c r="AL179" s="46"/>
      <c r="AM179" s="46"/>
      <c r="AN179" s="46"/>
      <c r="AO179" s="46"/>
      <c r="AP179" s="50"/>
      <c r="AQ179" s="48"/>
      <c r="AR179" s="47">
        <f t="shared" ca="1" si="77"/>
        <v>21302.387476518765</v>
      </c>
      <c r="AS179" s="48"/>
      <c r="AT179" s="45">
        <f ca="1">IF(Table1[[#This Row],[Debts of the Person]]&gt;$AU$2,1,0)</f>
        <v>1</v>
      </c>
      <c r="AU179" s="46"/>
      <c r="AV179" s="50"/>
      <c r="AW179" s="2">
        <f ca="1">Table1[[#This Row],[Mortgage Left]]/Table1[[#This Row],[Valued House]]</f>
        <v>0.14795893367958857</v>
      </c>
      <c r="AX179" s="46">
        <f t="shared" ca="1" si="78"/>
        <v>1</v>
      </c>
      <c r="AY179" s="46"/>
      <c r="AZ179" s="46"/>
      <c r="BA179" s="47">
        <f ca="1">IF(Table1[[#This Row],[Region]]="East",Table1[[#This Row],[Income]],0)</f>
        <v>28795</v>
      </c>
      <c r="BB179" s="48">
        <f ca="1">IF(Table1[[#This Row],[Region]]="South",Table1[[#This Row],[Income]],0)</f>
        <v>0</v>
      </c>
      <c r="BC179" s="48">
        <f ca="1">IF(Table1[[#This Row],[Region]]="West",Table1[[#This Row],[Income]],0)</f>
        <v>0</v>
      </c>
      <c r="BD179" s="64">
        <f ca="1">IF(Table1[[#This Row],[Region]]="North",Table1[[#This Row],[Income]],0)</f>
        <v>0</v>
      </c>
      <c r="BE179" s="47">
        <f ca="1">IF(Table1[[#This Row],[Occupation]]="Teaching",Table1[[#This Row],[Income]],0)</f>
        <v>0</v>
      </c>
      <c r="BF179" s="48">
        <f ca="1">IF(Table1[[#This Row],[Occupation]]="General Work",Table1[[#This Row],[Income]],0)</f>
        <v>0</v>
      </c>
      <c r="BG179" s="48">
        <f ca="1">IF(Table1[[#This Row],[Occupation]]="Construction",Table1[[#This Row],[Income]],0)</f>
        <v>0</v>
      </c>
      <c r="BH179" s="48">
        <f ca="1">IF(Table1[[#This Row],[Occupation]]="IT",Table1[[#This Row],[Income]],0)</f>
        <v>28795</v>
      </c>
      <c r="BI179" s="48">
        <f ca="1">IF(Table1[[#This Row],[Occupation]]="Health",Table1[[#This Row],[Income]],0)</f>
        <v>0</v>
      </c>
      <c r="BJ179" s="64">
        <f ca="1">IF(Table1[[#This Row],[Occupation]]="Agriculture",Table1[[#This Row],[Income]],0)</f>
        <v>0</v>
      </c>
      <c r="BK179" s="45">
        <f ca="1">IF(Table1[[#This Row],[Debts of the Person]]&gt;Table1[[#This Row],[Income]],1,0)</f>
        <v>1</v>
      </c>
      <c r="BL179" s="46"/>
      <c r="BM179" s="45">
        <f ca="1">IF(Table1[[#This Row],[Net worth of Person ('#)]]&gt;$BN$2,Table1[[#This Row],[Age]],0)</f>
        <v>41</v>
      </c>
      <c r="BN179" s="50"/>
      <c r="BO179" s="46"/>
      <c r="BP179" s="46"/>
      <c r="BQ179" s="46"/>
    </row>
    <row r="180" spans="1:69" x14ac:dyDescent="0.3">
      <c r="A180" s="12">
        <v>178</v>
      </c>
      <c r="B180" s="13">
        <f t="shared" ca="1" si="61"/>
        <v>2</v>
      </c>
      <c r="C180" s="13" t="str">
        <f t="shared" ca="1" si="62"/>
        <v>Female</v>
      </c>
      <c r="D180" s="13">
        <f t="shared" ca="1" si="63"/>
        <v>44</v>
      </c>
      <c r="E180" s="13">
        <f t="shared" ca="1" si="64"/>
        <v>3</v>
      </c>
      <c r="F180" s="13" t="str">
        <f t="shared" ca="1" si="65"/>
        <v>Teaching</v>
      </c>
      <c r="G180" s="13">
        <f t="shared" ca="1" si="66"/>
        <v>6</v>
      </c>
      <c r="H180" s="13" t="str">
        <f t="shared" ca="1" si="67"/>
        <v>Others</v>
      </c>
      <c r="I180" s="13">
        <f t="shared" ca="1" si="68"/>
        <v>3</v>
      </c>
      <c r="J180" s="13">
        <f t="shared" ca="1" si="69"/>
        <v>2</v>
      </c>
      <c r="K180" s="14">
        <f t="shared" ca="1" si="70"/>
        <v>69850</v>
      </c>
      <c r="L180" s="13">
        <f t="shared" ca="1" si="71"/>
        <v>13</v>
      </c>
      <c r="M180" s="13" t="str">
        <f t="shared" ca="1" si="72"/>
        <v>Gombe</v>
      </c>
      <c r="N180" s="13" t="str">
        <f t="shared" ca="1" si="79"/>
        <v>North</v>
      </c>
      <c r="O180" s="14">
        <f t="shared" ca="1" si="80"/>
        <v>209550</v>
      </c>
      <c r="P180" s="14">
        <f t="shared" ca="1" si="73"/>
        <v>137351.32340412226</v>
      </c>
      <c r="Q180" s="14">
        <f t="shared" ca="1" si="81"/>
        <v>132045.31132236304</v>
      </c>
      <c r="R180" s="14">
        <f t="shared" ca="1" si="74"/>
        <v>55983</v>
      </c>
      <c r="S180" s="14">
        <f t="shared" ca="1" si="82"/>
        <v>29958.484294095993</v>
      </c>
      <c r="T180" s="14">
        <f t="shared" ca="1" si="83"/>
        <v>32882.888416757574</v>
      </c>
      <c r="U180" s="14">
        <f t="shared" ca="1" si="84"/>
        <v>374478.19973912061</v>
      </c>
      <c r="V180" s="14">
        <f t="shared" ca="1" si="85"/>
        <v>223292.80769821827</v>
      </c>
      <c r="W180" s="15">
        <f t="shared" ca="1" si="86"/>
        <v>151185.39204090234</v>
      </c>
      <c r="Z180" s="45">
        <f t="shared" ca="1" si="75"/>
        <v>0</v>
      </c>
      <c r="AA180" s="46">
        <f t="shared" ca="1" si="76"/>
        <v>1</v>
      </c>
      <c r="AB180" s="49"/>
      <c r="AC180" s="50"/>
      <c r="AE180" s="45">
        <f ca="1">IF(Table1[[#This Row],[Occupation]]="Teaching", 1, 0)</f>
        <v>1</v>
      </c>
      <c r="AF180" s="46">
        <f ca="1">IF(Table1[[#This Row],[Occupation]]="General Work", 1, 0)</f>
        <v>0</v>
      </c>
      <c r="AG180" s="46">
        <f ca="1">IF(Table1[[#This Row],[Occupation]]="Construction", 1, 0)</f>
        <v>0</v>
      </c>
      <c r="AH180" s="46">
        <f ca="1">IF(Table1[[#This Row],[Occupation]]="IT", 1, 0)</f>
        <v>0</v>
      </c>
      <c r="AI180" s="46">
        <f ca="1">IF(Table1[[#This Row],[Occupation]]="Health", 1, 0)</f>
        <v>0</v>
      </c>
      <c r="AJ180" s="46">
        <f ca="1">IF(Table1[[#This Row],[Occupation]]="Agriculture", 1, 0)</f>
        <v>0</v>
      </c>
      <c r="AK180" s="49"/>
      <c r="AL180" s="46"/>
      <c r="AM180" s="46"/>
      <c r="AN180" s="46"/>
      <c r="AO180" s="46"/>
      <c r="AP180" s="50"/>
      <c r="AQ180" s="48"/>
      <c r="AR180" s="47">
        <f t="shared" ca="1" si="77"/>
        <v>68675.66170206113</v>
      </c>
      <c r="AS180" s="48"/>
      <c r="AT180" s="45">
        <f ca="1">IF(Table1[[#This Row],[Debts of the Person]]&gt;$AU$2,1,0)</f>
        <v>1</v>
      </c>
      <c r="AU180" s="46"/>
      <c r="AV180" s="50"/>
      <c r="AW180" s="2">
        <f ca="1">Table1[[#This Row],[Mortgage Left]]/Table1[[#This Row],[Valued House]]</f>
        <v>0.65545847484668218</v>
      </c>
      <c r="AX180" s="46">
        <f t="shared" ca="1" si="78"/>
        <v>0</v>
      </c>
      <c r="AY180" s="46"/>
      <c r="AZ180" s="46"/>
      <c r="BA180" s="47">
        <f ca="1">IF(Table1[[#This Row],[Region]]="East",Table1[[#This Row],[Income]],0)</f>
        <v>0</v>
      </c>
      <c r="BB180" s="48">
        <f ca="1">IF(Table1[[#This Row],[Region]]="South",Table1[[#This Row],[Income]],0)</f>
        <v>0</v>
      </c>
      <c r="BC180" s="48">
        <f ca="1">IF(Table1[[#This Row],[Region]]="West",Table1[[#This Row],[Income]],0)</f>
        <v>0</v>
      </c>
      <c r="BD180" s="64">
        <f ca="1">IF(Table1[[#This Row],[Region]]="North",Table1[[#This Row],[Income]],0)</f>
        <v>69850</v>
      </c>
      <c r="BE180" s="47">
        <f ca="1">IF(Table1[[#This Row],[Occupation]]="Teaching",Table1[[#This Row],[Income]],0)</f>
        <v>69850</v>
      </c>
      <c r="BF180" s="48">
        <f ca="1">IF(Table1[[#This Row],[Occupation]]="General Work",Table1[[#This Row],[Income]],0)</f>
        <v>0</v>
      </c>
      <c r="BG180" s="48">
        <f ca="1">IF(Table1[[#This Row],[Occupation]]="Construction",Table1[[#This Row],[Income]],0)</f>
        <v>0</v>
      </c>
      <c r="BH180" s="48">
        <f ca="1">IF(Table1[[#This Row],[Occupation]]="IT",Table1[[#This Row],[Income]],0)</f>
        <v>0</v>
      </c>
      <c r="BI180" s="48">
        <f ca="1">IF(Table1[[#This Row],[Occupation]]="Health",Table1[[#This Row],[Income]],0)</f>
        <v>0</v>
      </c>
      <c r="BJ180" s="64">
        <f ca="1">IF(Table1[[#This Row],[Occupation]]="Agriculture",Table1[[#This Row],[Income]],0)</f>
        <v>0</v>
      </c>
      <c r="BK180" s="45">
        <f ca="1">IF(Table1[[#This Row],[Debts of the Person]]&gt;Table1[[#This Row],[Income]],1,0)</f>
        <v>1</v>
      </c>
      <c r="BL180" s="46"/>
      <c r="BM180" s="45">
        <f ca="1">IF(Table1[[#This Row],[Net worth of Person ('#)]]&gt;$BN$2,Table1[[#This Row],[Age]],0)</f>
        <v>44</v>
      </c>
      <c r="BN180" s="50"/>
      <c r="BO180" s="46"/>
      <c r="BP180" s="46"/>
      <c r="BQ180" s="46"/>
    </row>
    <row r="181" spans="1:69" x14ac:dyDescent="0.3">
      <c r="A181" s="12">
        <v>179</v>
      </c>
      <c r="B181" s="13">
        <f t="shared" ca="1" si="61"/>
        <v>1</v>
      </c>
      <c r="C181" s="13" t="str">
        <f t="shared" ca="1" si="62"/>
        <v>Male</v>
      </c>
      <c r="D181" s="13">
        <f t="shared" ca="1" si="63"/>
        <v>42</v>
      </c>
      <c r="E181" s="13">
        <f t="shared" ca="1" si="64"/>
        <v>4</v>
      </c>
      <c r="F181" s="13" t="str">
        <f t="shared" ca="1" si="65"/>
        <v>IT</v>
      </c>
      <c r="G181" s="13">
        <f t="shared" ca="1" si="66"/>
        <v>1</v>
      </c>
      <c r="H181" s="13" t="str">
        <f t="shared" ca="1" si="67"/>
        <v>No Formal</v>
      </c>
      <c r="I181" s="13">
        <f t="shared" ca="1" si="68"/>
        <v>3</v>
      </c>
      <c r="J181" s="13">
        <f t="shared" ca="1" si="69"/>
        <v>0</v>
      </c>
      <c r="K181" s="14">
        <f t="shared" ca="1" si="70"/>
        <v>33768</v>
      </c>
      <c r="L181" s="13">
        <f t="shared" ca="1" si="71"/>
        <v>31</v>
      </c>
      <c r="M181" s="13" t="str">
        <f t="shared" ca="1" si="72"/>
        <v>Sokoto</v>
      </c>
      <c r="N181" s="13" t="str">
        <f t="shared" ca="1" si="79"/>
        <v>North</v>
      </c>
      <c r="O181" s="14">
        <f t="shared" ca="1" si="80"/>
        <v>135072</v>
      </c>
      <c r="P181" s="14">
        <f t="shared" ca="1" si="73"/>
        <v>104905.6912814684</v>
      </c>
      <c r="Q181" s="14">
        <f t="shared" ca="1" si="81"/>
        <v>0</v>
      </c>
      <c r="R181" s="14">
        <f t="shared" ca="1" si="74"/>
        <v>0</v>
      </c>
      <c r="S181" s="14">
        <f t="shared" ca="1" si="82"/>
        <v>26639.592007286559</v>
      </c>
      <c r="T181" s="14">
        <f t="shared" ca="1" si="83"/>
        <v>2868.0120748459367</v>
      </c>
      <c r="U181" s="14">
        <f t="shared" ca="1" si="84"/>
        <v>137940.01207484593</v>
      </c>
      <c r="V181" s="14">
        <f t="shared" ca="1" si="85"/>
        <v>131545.28328875496</v>
      </c>
      <c r="W181" s="15">
        <f t="shared" ca="1" si="86"/>
        <v>6394.728786090971</v>
      </c>
      <c r="Z181" s="45">
        <f t="shared" ca="1" si="75"/>
        <v>1</v>
      </c>
      <c r="AA181" s="46">
        <f t="shared" ca="1" si="76"/>
        <v>1</v>
      </c>
      <c r="AB181" s="49"/>
      <c r="AC181" s="50"/>
      <c r="AE181" s="45">
        <f ca="1">IF(Table1[[#This Row],[Occupation]]="Teaching", 1, 0)</f>
        <v>0</v>
      </c>
      <c r="AF181" s="46">
        <f ca="1">IF(Table1[[#This Row],[Occupation]]="General Work", 1, 0)</f>
        <v>0</v>
      </c>
      <c r="AG181" s="46">
        <f ca="1">IF(Table1[[#This Row],[Occupation]]="Construction", 1, 0)</f>
        <v>0</v>
      </c>
      <c r="AH181" s="46">
        <f ca="1">IF(Table1[[#This Row],[Occupation]]="IT", 1, 0)</f>
        <v>1</v>
      </c>
      <c r="AI181" s="46">
        <f ca="1">IF(Table1[[#This Row],[Occupation]]="Health", 1, 0)</f>
        <v>0</v>
      </c>
      <c r="AJ181" s="46">
        <f ca="1">IF(Table1[[#This Row],[Occupation]]="Agriculture", 1, 0)</f>
        <v>0</v>
      </c>
      <c r="AK181" s="49"/>
      <c r="AL181" s="46"/>
      <c r="AM181" s="46"/>
      <c r="AN181" s="46"/>
      <c r="AO181" s="46"/>
      <c r="AP181" s="50"/>
      <c r="AQ181" s="48"/>
      <c r="AR181" s="47">
        <f t="shared" ca="1" si="77"/>
        <v>0</v>
      </c>
      <c r="AS181" s="48"/>
      <c r="AT181" s="45">
        <f ca="1">IF(Table1[[#This Row],[Debts of the Person]]&gt;$AU$2,1,0)</f>
        <v>1</v>
      </c>
      <c r="AU181" s="46"/>
      <c r="AV181" s="50"/>
      <c r="AW181" s="2">
        <f ca="1">Table1[[#This Row],[Mortgage Left]]/Table1[[#This Row],[Valued House]]</f>
        <v>0.77666497335841922</v>
      </c>
      <c r="AX181" s="46">
        <f t="shared" ca="1" si="78"/>
        <v>0</v>
      </c>
      <c r="AY181" s="46"/>
      <c r="AZ181" s="46"/>
      <c r="BA181" s="47">
        <f ca="1">IF(Table1[[#This Row],[Region]]="East",Table1[[#This Row],[Income]],0)</f>
        <v>0</v>
      </c>
      <c r="BB181" s="48">
        <f ca="1">IF(Table1[[#This Row],[Region]]="South",Table1[[#This Row],[Income]],0)</f>
        <v>0</v>
      </c>
      <c r="BC181" s="48">
        <f ca="1">IF(Table1[[#This Row],[Region]]="West",Table1[[#This Row],[Income]],0)</f>
        <v>0</v>
      </c>
      <c r="BD181" s="64">
        <f ca="1">IF(Table1[[#This Row],[Region]]="North",Table1[[#This Row],[Income]],0)</f>
        <v>33768</v>
      </c>
      <c r="BE181" s="47">
        <f ca="1">IF(Table1[[#This Row],[Occupation]]="Teaching",Table1[[#This Row],[Income]],0)</f>
        <v>0</v>
      </c>
      <c r="BF181" s="48">
        <f ca="1">IF(Table1[[#This Row],[Occupation]]="General Work",Table1[[#This Row],[Income]],0)</f>
        <v>0</v>
      </c>
      <c r="BG181" s="48">
        <f ca="1">IF(Table1[[#This Row],[Occupation]]="Construction",Table1[[#This Row],[Income]],0)</f>
        <v>0</v>
      </c>
      <c r="BH181" s="48">
        <f ca="1">IF(Table1[[#This Row],[Occupation]]="IT",Table1[[#This Row],[Income]],0)</f>
        <v>33768</v>
      </c>
      <c r="BI181" s="48">
        <f ca="1">IF(Table1[[#This Row],[Occupation]]="Health",Table1[[#This Row],[Income]],0)</f>
        <v>0</v>
      </c>
      <c r="BJ181" s="64">
        <f ca="1">IF(Table1[[#This Row],[Occupation]]="Agriculture",Table1[[#This Row],[Income]],0)</f>
        <v>0</v>
      </c>
      <c r="BK181" s="45">
        <f ca="1">IF(Table1[[#This Row],[Debts of the Person]]&gt;Table1[[#This Row],[Income]],1,0)</f>
        <v>1</v>
      </c>
      <c r="BL181" s="46"/>
      <c r="BM181" s="45">
        <f ca="1">IF(Table1[[#This Row],[Net worth of Person ('#)]]&gt;$BN$2,Table1[[#This Row],[Age]],0)</f>
        <v>0</v>
      </c>
      <c r="BN181" s="50"/>
      <c r="BO181" s="46"/>
      <c r="BP181" s="46"/>
      <c r="BQ181" s="46"/>
    </row>
    <row r="182" spans="1:69" x14ac:dyDescent="0.3">
      <c r="A182" s="12">
        <v>180</v>
      </c>
      <c r="B182" s="13">
        <f t="shared" ca="1" si="61"/>
        <v>1</v>
      </c>
      <c r="C182" s="13" t="str">
        <f t="shared" ca="1" si="62"/>
        <v>Male</v>
      </c>
      <c r="D182" s="13">
        <f t="shared" ca="1" si="63"/>
        <v>34</v>
      </c>
      <c r="E182" s="13">
        <f t="shared" ca="1" si="64"/>
        <v>3</v>
      </c>
      <c r="F182" s="13" t="str">
        <f t="shared" ca="1" si="65"/>
        <v>Teaching</v>
      </c>
      <c r="G182" s="13">
        <f t="shared" ca="1" si="66"/>
        <v>2</v>
      </c>
      <c r="H182" s="13" t="str">
        <f t="shared" ca="1" si="67"/>
        <v>Primary</v>
      </c>
      <c r="I182" s="13">
        <f t="shared" ca="1" si="68"/>
        <v>3</v>
      </c>
      <c r="J182" s="13">
        <f t="shared" ca="1" si="69"/>
        <v>0</v>
      </c>
      <c r="K182" s="14">
        <f t="shared" ca="1" si="70"/>
        <v>98213</v>
      </c>
      <c r="L182" s="13">
        <f t="shared" ca="1" si="71"/>
        <v>19</v>
      </c>
      <c r="M182" s="13" t="str">
        <f t="shared" ca="1" si="72"/>
        <v>Kebbi</v>
      </c>
      <c r="N182" s="13" t="str">
        <f t="shared" ca="1" si="79"/>
        <v>North</v>
      </c>
      <c r="O182" s="14">
        <f t="shared" ca="1" si="80"/>
        <v>491065</v>
      </c>
      <c r="P182" s="14">
        <f t="shared" ca="1" si="73"/>
        <v>445302.9519364509</v>
      </c>
      <c r="Q182" s="14">
        <f t="shared" ca="1" si="81"/>
        <v>0</v>
      </c>
      <c r="R182" s="14">
        <f t="shared" ca="1" si="74"/>
        <v>0</v>
      </c>
      <c r="S182" s="14">
        <f t="shared" ca="1" si="82"/>
        <v>67269.072341134961</v>
      </c>
      <c r="T182" s="14">
        <f t="shared" ca="1" si="83"/>
        <v>96841.25372675182</v>
      </c>
      <c r="U182" s="14">
        <f t="shared" ca="1" si="84"/>
        <v>587906.25372675178</v>
      </c>
      <c r="V182" s="14">
        <f t="shared" ca="1" si="85"/>
        <v>512572.02427758585</v>
      </c>
      <c r="W182" s="15">
        <f t="shared" ca="1" si="86"/>
        <v>75334.229449165927</v>
      </c>
      <c r="Z182" s="45">
        <f t="shared" ca="1" si="75"/>
        <v>1</v>
      </c>
      <c r="AA182" s="46">
        <f t="shared" ca="1" si="76"/>
        <v>0</v>
      </c>
      <c r="AB182" s="49"/>
      <c r="AC182" s="50"/>
      <c r="AE182" s="45">
        <f ca="1">IF(Table1[[#This Row],[Occupation]]="Teaching", 1, 0)</f>
        <v>1</v>
      </c>
      <c r="AF182" s="46">
        <f ca="1">IF(Table1[[#This Row],[Occupation]]="General Work", 1, 0)</f>
        <v>0</v>
      </c>
      <c r="AG182" s="46">
        <f ca="1">IF(Table1[[#This Row],[Occupation]]="Construction", 1, 0)</f>
        <v>0</v>
      </c>
      <c r="AH182" s="46">
        <f ca="1">IF(Table1[[#This Row],[Occupation]]="IT", 1, 0)</f>
        <v>0</v>
      </c>
      <c r="AI182" s="46">
        <f ca="1">IF(Table1[[#This Row],[Occupation]]="Health", 1, 0)</f>
        <v>0</v>
      </c>
      <c r="AJ182" s="46">
        <f ca="1">IF(Table1[[#This Row],[Occupation]]="Agriculture", 1, 0)</f>
        <v>0</v>
      </c>
      <c r="AK182" s="49"/>
      <c r="AL182" s="46"/>
      <c r="AM182" s="46"/>
      <c r="AN182" s="46"/>
      <c r="AO182" s="46"/>
      <c r="AP182" s="50"/>
      <c r="AQ182" s="48"/>
      <c r="AR182" s="47">
        <f t="shared" ca="1" si="77"/>
        <v>0</v>
      </c>
      <c r="AS182" s="48"/>
      <c r="AT182" s="45">
        <f ca="1">IF(Table1[[#This Row],[Debts of the Person]]&gt;$AU$2,1,0)</f>
        <v>1</v>
      </c>
      <c r="AU182" s="46"/>
      <c r="AV182" s="50"/>
      <c r="AW182" s="2">
        <f ca="1">Table1[[#This Row],[Mortgage Left]]/Table1[[#This Row],[Valued House]]</f>
        <v>0.90681060946402392</v>
      </c>
      <c r="AX182" s="46">
        <f t="shared" ca="1" si="78"/>
        <v>0</v>
      </c>
      <c r="AY182" s="46"/>
      <c r="AZ182" s="46"/>
      <c r="BA182" s="47">
        <f ca="1">IF(Table1[[#This Row],[Region]]="East",Table1[[#This Row],[Income]],0)</f>
        <v>0</v>
      </c>
      <c r="BB182" s="48">
        <f ca="1">IF(Table1[[#This Row],[Region]]="South",Table1[[#This Row],[Income]],0)</f>
        <v>0</v>
      </c>
      <c r="BC182" s="48">
        <f ca="1">IF(Table1[[#This Row],[Region]]="West",Table1[[#This Row],[Income]],0)</f>
        <v>0</v>
      </c>
      <c r="BD182" s="64">
        <f ca="1">IF(Table1[[#This Row],[Region]]="North",Table1[[#This Row],[Income]],0)</f>
        <v>98213</v>
      </c>
      <c r="BE182" s="47">
        <f ca="1">IF(Table1[[#This Row],[Occupation]]="Teaching",Table1[[#This Row],[Income]],0)</f>
        <v>98213</v>
      </c>
      <c r="BF182" s="48">
        <f ca="1">IF(Table1[[#This Row],[Occupation]]="General Work",Table1[[#This Row],[Income]],0)</f>
        <v>0</v>
      </c>
      <c r="BG182" s="48">
        <f ca="1">IF(Table1[[#This Row],[Occupation]]="Construction",Table1[[#This Row],[Income]],0)</f>
        <v>0</v>
      </c>
      <c r="BH182" s="48">
        <f ca="1">IF(Table1[[#This Row],[Occupation]]="IT",Table1[[#This Row],[Income]],0)</f>
        <v>0</v>
      </c>
      <c r="BI182" s="48">
        <f ca="1">IF(Table1[[#This Row],[Occupation]]="Health",Table1[[#This Row],[Income]],0)</f>
        <v>0</v>
      </c>
      <c r="BJ182" s="64">
        <f ca="1">IF(Table1[[#This Row],[Occupation]]="Agriculture",Table1[[#This Row],[Income]],0)</f>
        <v>0</v>
      </c>
      <c r="BK182" s="45">
        <f ca="1">IF(Table1[[#This Row],[Debts of the Person]]&gt;Table1[[#This Row],[Income]],1,0)</f>
        <v>1</v>
      </c>
      <c r="BL182" s="46"/>
      <c r="BM182" s="45">
        <f ca="1">IF(Table1[[#This Row],[Net worth of Person ('#)]]&gt;$BN$2,Table1[[#This Row],[Age]],0)</f>
        <v>0</v>
      </c>
      <c r="BN182" s="50"/>
      <c r="BO182" s="46"/>
      <c r="BP182" s="46"/>
      <c r="BQ182" s="46"/>
    </row>
    <row r="183" spans="1:69" x14ac:dyDescent="0.3">
      <c r="A183" s="12">
        <v>181</v>
      </c>
      <c r="B183" s="13">
        <f t="shared" ca="1" si="61"/>
        <v>1</v>
      </c>
      <c r="C183" s="13" t="str">
        <f t="shared" ca="1" si="62"/>
        <v>Male</v>
      </c>
      <c r="D183" s="13">
        <f t="shared" ca="1" si="63"/>
        <v>27</v>
      </c>
      <c r="E183" s="13">
        <f t="shared" ca="1" si="64"/>
        <v>1</v>
      </c>
      <c r="F183" s="13" t="str">
        <f t="shared" ca="1" si="65"/>
        <v>Health</v>
      </c>
      <c r="G183" s="13">
        <f t="shared" ca="1" si="66"/>
        <v>6</v>
      </c>
      <c r="H183" s="13" t="str">
        <f t="shared" ca="1" si="67"/>
        <v>Others</v>
      </c>
      <c r="I183" s="13">
        <f t="shared" ca="1" si="68"/>
        <v>3</v>
      </c>
      <c r="J183" s="13">
        <f t="shared" ca="1" si="69"/>
        <v>2</v>
      </c>
      <c r="K183" s="14">
        <f t="shared" ca="1" si="70"/>
        <v>67020</v>
      </c>
      <c r="L183" s="13">
        <f t="shared" ca="1" si="71"/>
        <v>29</v>
      </c>
      <c r="M183" s="13" t="str">
        <f t="shared" ca="1" si="72"/>
        <v>Plateau</v>
      </c>
      <c r="N183" s="13" t="str">
        <f t="shared" ca="1" si="79"/>
        <v>North</v>
      </c>
      <c r="O183" s="14">
        <f t="shared" ca="1" si="80"/>
        <v>201060</v>
      </c>
      <c r="P183" s="14">
        <f t="shared" ca="1" si="73"/>
        <v>30803.004376791931</v>
      </c>
      <c r="Q183" s="14">
        <f t="shared" ca="1" si="81"/>
        <v>52555.041554295225</v>
      </c>
      <c r="R183" s="14">
        <f t="shared" ca="1" si="74"/>
        <v>33772</v>
      </c>
      <c r="S183" s="14">
        <f t="shared" ca="1" si="82"/>
        <v>64331.994172740822</v>
      </c>
      <c r="T183" s="14">
        <f t="shared" ca="1" si="83"/>
        <v>29452.605671812984</v>
      </c>
      <c r="U183" s="14">
        <f t="shared" ca="1" si="84"/>
        <v>283067.64722610824</v>
      </c>
      <c r="V183" s="14">
        <f t="shared" ca="1" si="85"/>
        <v>128906.99854953276</v>
      </c>
      <c r="W183" s="15">
        <f t="shared" ca="1" si="86"/>
        <v>154160.64867657548</v>
      </c>
      <c r="Z183" s="45">
        <f t="shared" ca="1" si="75"/>
        <v>1</v>
      </c>
      <c r="AA183" s="46">
        <f t="shared" ca="1" si="76"/>
        <v>0</v>
      </c>
      <c r="AB183" s="49"/>
      <c r="AC183" s="50"/>
      <c r="AE183" s="45">
        <f ca="1">IF(Table1[[#This Row],[Occupation]]="Teaching", 1, 0)</f>
        <v>0</v>
      </c>
      <c r="AF183" s="46">
        <f ca="1">IF(Table1[[#This Row],[Occupation]]="General Work", 1, 0)</f>
        <v>0</v>
      </c>
      <c r="AG183" s="46">
        <f ca="1">IF(Table1[[#This Row],[Occupation]]="Construction", 1, 0)</f>
        <v>0</v>
      </c>
      <c r="AH183" s="46">
        <f ca="1">IF(Table1[[#This Row],[Occupation]]="IT", 1, 0)</f>
        <v>0</v>
      </c>
      <c r="AI183" s="46">
        <f ca="1">IF(Table1[[#This Row],[Occupation]]="Health", 1, 0)</f>
        <v>1</v>
      </c>
      <c r="AJ183" s="46">
        <f ca="1">IF(Table1[[#This Row],[Occupation]]="Agriculture", 1, 0)</f>
        <v>0</v>
      </c>
      <c r="AK183" s="49"/>
      <c r="AL183" s="46"/>
      <c r="AM183" s="46"/>
      <c r="AN183" s="46"/>
      <c r="AO183" s="46"/>
      <c r="AP183" s="50"/>
      <c r="AQ183" s="48"/>
      <c r="AR183" s="47">
        <f t="shared" ca="1" si="77"/>
        <v>15401.502188395965</v>
      </c>
      <c r="AS183" s="48"/>
      <c r="AT183" s="45">
        <f ca="1">IF(Table1[[#This Row],[Debts of the Person]]&gt;$AU$2,1,0)</f>
        <v>1</v>
      </c>
      <c r="AU183" s="46"/>
      <c r="AV183" s="50"/>
      <c r="AW183" s="2">
        <f ca="1">Table1[[#This Row],[Mortgage Left]]/Table1[[#This Row],[Valued House]]</f>
        <v>0.15320304574152954</v>
      </c>
      <c r="AX183" s="46">
        <f t="shared" ca="1" si="78"/>
        <v>1</v>
      </c>
      <c r="AY183" s="46"/>
      <c r="AZ183" s="46"/>
      <c r="BA183" s="47">
        <f ca="1">IF(Table1[[#This Row],[Region]]="East",Table1[[#This Row],[Income]],0)</f>
        <v>0</v>
      </c>
      <c r="BB183" s="48">
        <f ca="1">IF(Table1[[#This Row],[Region]]="South",Table1[[#This Row],[Income]],0)</f>
        <v>0</v>
      </c>
      <c r="BC183" s="48">
        <f ca="1">IF(Table1[[#This Row],[Region]]="West",Table1[[#This Row],[Income]],0)</f>
        <v>0</v>
      </c>
      <c r="BD183" s="64">
        <f ca="1">IF(Table1[[#This Row],[Region]]="North",Table1[[#This Row],[Income]],0)</f>
        <v>67020</v>
      </c>
      <c r="BE183" s="47">
        <f ca="1">IF(Table1[[#This Row],[Occupation]]="Teaching",Table1[[#This Row],[Income]],0)</f>
        <v>0</v>
      </c>
      <c r="BF183" s="48">
        <f ca="1">IF(Table1[[#This Row],[Occupation]]="General Work",Table1[[#This Row],[Income]],0)</f>
        <v>0</v>
      </c>
      <c r="BG183" s="48">
        <f ca="1">IF(Table1[[#This Row],[Occupation]]="Construction",Table1[[#This Row],[Income]],0)</f>
        <v>0</v>
      </c>
      <c r="BH183" s="48">
        <f ca="1">IF(Table1[[#This Row],[Occupation]]="IT",Table1[[#This Row],[Income]],0)</f>
        <v>0</v>
      </c>
      <c r="BI183" s="48">
        <f ca="1">IF(Table1[[#This Row],[Occupation]]="Health",Table1[[#This Row],[Income]],0)</f>
        <v>67020</v>
      </c>
      <c r="BJ183" s="64">
        <f ca="1">IF(Table1[[#This Row],[Occupation]]="Agriculture",Table1[[#This Row],[Income]],0)</f>
        <v>0</v>
      </c>
      <c r="BK183" s="45">
        <f ca="1">IF(Table1[[#This Row],[Debts of the Person]]&gt;Table1[[#This Row],[Income]],1,0)</f>
        <v>1</v>
      </c>
      <c r="BL183" s="46"/>
      <c r="BM183" s="45">
        <f ca="1">IF(Table1[[#This Row],[Net worth of Person ('#)]]&gt;$BN$2,Table1[[#This Row],[Age]],0)</f>
        <v>27</v>
      </c>
      <c r="BN183" s="50"/>
      <c r="BO183" s="46"/>
      <c r="BP183" s="46"/>
      <c r="BQ183" s="46"/>
    </row>
    <row r="184" spans="1:69" x14ac:dyDescent="0.3">
      <c r="A184" s="12">
        <v>182</v>
      </c>
      <c r="B184" s="13">
        <f t="shared" ca="1" si="61"/>
        <v>2</v>
      </c>
      <c r="C184" s="13" t="str">
        <f t="shared" ca="1" si="62"/>
        <v>Female</v>
      </c>
      <c r="D184" s="13">
        <f t="shared" ca="1" si="63"/>
        <v>30</v>
      </c>
      <c r="E184" s="13">
        <f t="shared" ca="1" si="64"/>
        <v>1</v>
      </c>
      <c r="F184" s="13" t="str">
        <f t="shared" ca="1" si="65"/>
        <v>Health</v>
      </c>
      <c r="G184" s="13">
        <f t="shared" ca="1" si="66"/>
        <v>2</v>
      </c>
      <c r="H184" s="13" t="str">
        <f t="shared" ca="1" si="67"/>
        <v>Primary</v>
      </c>
      <c r="I184" s="13">
        <f t="shared" ca="1" si="68"/>
        <v>4</v>
      </c>
      <c r="J184" s="13">
        <f t="shared" ca="1" si="69"/>
        <v>0</v>
      </c>
      <c r="K184" s="14">
        <f t="shared" ca="1" si="70"/>
        <v>68330</v>
      </c>
      <c r="L184" s="13">
        <f t="shared" ca="1" si="71"/>
        <v>6</v>
      </c>
      <c r="M184" s="13" t="str">
        <f t="shared" ca="1" si="72"/>
        <v>Beyelsa</v>
      </c>
      <c r="N184" s="13" t="str">
        <f t="shared" ca="1" si="79"/>
        <v>South</v>
      </c>
      <c r="O184" s="14">
        <f t="shared" ca="1" si="80"/>
        <v>341650</v>
      </c>
      <c r="P184" s="14">
        <f t="shared" ca="1" si="73"/>
        <v>221624.76575579887</v>
      </c>
      <c r="Q184" s="14">
        <f t="shared" ca="1" si="81"/>
        <v>0</v>
      </c>
      <c r="R184" s="14">
        <f t="shared" ca="1" si="74"/>
        <v>0</v>
      </c>
      <c r="S184" s="14">
        <f t="shared" ca="1" si="82"/>
        <v>114983.97345566384</v>
      </c>
      <c r="T184" s="14">
        <f t="shared" ca="1" si="83"/>
        <v>73599.687001034064</v>
      </c>
      <c r="U184" s="14">
        <f t="shared" ca="1" si="84"/>
        <v>415249.68700103404</v>
      </c>
      <c r="V184" s="14">
        <f t="shared" ca="1" si="85"/>
        <v>336608.73921146273</v>
      </c>
      <c r="W184" s="15">
        <f t="shared" ca="1" si="86"/>
        <v>78640.947789571306</v>
      </c>
      <c r="Z184" s="45">
        <f t="shared" ca="1" si="75"/>
        <v>0</v>
      </c>
      <c r="AA184" s="46">
        <f t="shared" ca="1" si="76"/>
        <v>0</v>
      </c>
      <c r="AB184" s="49"/>
      <c r="AC184" s="50"/>
      <c r="AE184" s="45">
        <f ca="1">IF(Table1[[#This Row],[Occupation]]="Teaching", 1, 0)</f>
        <v>0</v>
      </c>
      <c r="AF184" s="46">
        <f ca="1">IF(Table1[[#This Row],[Occupation]]="General Work", 1, 0)</f>
        <v>0</v>
      </c>
      <c r="AG184" s="46">
        <f ca="1">IF(Table1[[#This Row],[Occupation]]="Construction", 1, 0)</f>
        <v>0</v>
      </c>
      <c r="AH184" s="46">
        <f ca="1">IF(Table1[[#This Row],[Occupation]]="IT", 1, 0)</f>
        <v>0</v>
      </c>
      <c r="AI184" s="46">
        <f ca="1">IF(Table1[[#This Row],[Occupation]]="Health", 1, 0)</f>
        <v>1</v>
      </c>
      <c r="AJ184" s="46">
        <f ca="1">IF(Table1[[#This Row],[Occupation]]="Agriculture", 1, 0)</f>
        <v>0</v>
      </c>
      <c r="AK184" s="49"/>
      <c r="AL184" s="46"/>
      <c r="AM184" s="46"/>
      <c r="AN184" s="46"/>
      <c r="AO184" s="46"/>
      <c r="AP184" s="50"/>
      <c r="AQ184" s="48"/>
      <c r="AR184" s="47">
        <f t="shared" ca="1" si="77"/>
        <v>0</v>
      </c>
      <c r="AS184" s="48"/>
      <c r="AT184" s="45">
        <f ca="1">IF(Table1[[#This Row],[Debts of the Person]]&gt;$AU$2,1,0)</f>
        <v>1</v>
      </c>
      <c r="AU184" s="46"/>
      <c r="AV184" s="50"/>
      <c r="AW184" s="2">
        <f ca="1">Table1[[#This Row],[Mortgage Left]]/Table1[[#This Row],[Valued House]]</f>
        <v>0.64868949438255197</v>
      </c>
      <c r="AX184" s="46">
        <f t="shared" ca="1" si="78"/>
        <v>0</v>
      </c>
      <c r="AY184" s="46"/>
      <c r="AZ184" s="46"/>
      <c r="BA184" s="47">
        <f ca="1">IF(Table1[[#This Row],[Region]]="East",Table1[[#This Row],[Income]],0)</f>
        <v>0</v>
      </c>
      <c r="BB184" s="48">
        <f ca="1">IF(Table1[[#This Row],[Region]]="South",Table1[[#This Row],[Income]],0)</f>
        <v>68330</v>
      </c>
      <c r="BC184" s="48">
        <f ca="1">IF(Table1[[#This Row],[Region]]="West",Table1[[#This Row],[Income]],0)</f>
        <v>0</v>
      </c>
      <c r="BD184" s="64">
        <f ca="1">IF(Table1[[#This Row],[Region]]="North",Table1[[#This Row],[Income]],0)</f>
        <v>0</v>
      </c>
      <c r="BE184" s="47">
        <f ca="1">IF(Table1[[#This Row],[Occupation]]="Teaching",Table1[[#This Row],[Income]],0)</f>
        <v>0</v>
      </c>
      <c r="BF184" s="48">
        <f ca="1">IF(Table1[[#This Row],[Occupation]]="General Work",Table1[[#This Row],[Income]],0)</f>
        <v>0</v>
      </c>
      <c r="BG184" s="48">
        <f ca="1">IF(Table1[[#This Row],[Occupation]]="Construction",Table1[[#This Row],[Income]],0)</f>
        <v>0</v>
      </c>
      <c r="BH184" s="48">
        <f ca="1">IF(Table1[[#This Row],[Occupation]]="IT",Table1[[#This Row],[Income]],0)</f>
        <v>0</v>
      </c>
      <c r="BI184" s="48">
        <f ca="1">IF(Table1[[#This Row],[Occupation]]="Health",Table1[[#This Row],[Income]],0)</f>
        <v>68330</v>
      </c>
      <c r="BJ184" s="64">
        <f ca="1">IF(Table1[[#This Row],[Occupation]]="Agriculture",Table1[[#This Row],[Income]],0)</f>
        <v>0</v>
      </c>
      <c r="BK184" s="45">
        <f ca="1">IF(Table1[[#This Row],[Debts of the Person]]&gt;Table1[[#This Row],[Income]],1,0)</f>
        <v>1</v>
      </c>
      <c r="BL184" s="46"/>
      <c r="BM184" s="45">
        <f ca="1">IF(Table1[[#This Row],[Net worth of Person ('#)]]&gt;$BN$2,Table1[[#This Row],[Age]],0)</f>
        <v>0</v>
      </c>
      <c r="BN184" s="50"/>
      <c r="BO184" s="46"/>
      <c r="BP184" s="46"/>
      <c r="BQ184" s="46"/>
    </row>
    <row r="185" spans="1:69" x14ac:dyDescent="0.3">
      <c r="A185" s="12">
        <v>183</v>
      </c>
      <c r="B185" s="13">
        <f t="shared" ca="1" si="61"/>
        <v>2</v>
      </c>
      <c r="C185" s="13" t="str">
        <f t="shared" ca="1" si="62"/>
        <v>Female</v>
      </c>
      <c r="D185" s="13">
        <f t="shared" ca="1" si="63"/>
        <v>37</v>
      </c>
      <c r="E185" s="13">
        <f t="shared" ca="1" si="64"/>
        <v>2</v>
      </c>
      <c r="F185" s="13" t="str">
        <f t="shared" ca="1" si="65"/>
        <v>Construction</v>
      </c>
      <c r="G185" s="13">
        <f t="shared" ca="1" si="66"/>
        <v>1</v>
      </c>
      <c r="H185" s="13" t="str">
        <f t="shared" ca="1" si="67"/>
        <v>No Formal</v>
      </c>
      <c r="I185" s="13">
        <f t="shared" ca="1" si="68"/>
        <v>3</v>
      </c>
      <c r="J185" s="13">
        <f t="shared" ca="1" si="69"/>
        <v>3</v>
      </c>
      <c r="K185" s="14">
        <f t="shared" ca="1" si="70"/>
        <v>63250</v>
      </c>
      <c r="L185" s="13">
        <f t="shared" ca="1" si="71"/>
        <v>1</v>
      </c>
      <c r="M185" s="13" t="str">
        <f t="shared" ca="1" si="72"/>
        <v>Abia</v>
      </c>
      <c r="N185" s="13" t="str">
        <f t="shared" ca="1" si="79"/>
        <v>East</v>
      </c>
      <c r="O185" s="14">
        <f t="shared" ca="1" si="80"/>
        <v>189750</v>
      </c>
      <c r="P185" s="14">
        <f t="shared" ca="1" si="73"/>
        <v>176749.49776107277</v>
      </c>
      <c r="Q185" s="14">
        <f t="shared" ca="1" si="81"/>
        <v>47857.281765559048</v>
      </c>
      <c r="R185" s="14">
        <f t="shared" ca="1" si="74"/>
        <v>16881</v>
      </c>
      <c r="S185" s="14">
        <f t="shared" ca="1" si="82"/>
        <v>370.12076306620241</v>
      </c>
      <c r="T185" s="14">
        <f t="shared" ca="1" si="83"/>
        <v>4011.1591941139786</v>
      </c>
      <c r="U185" s="14">
        <f t="shared" ca="1" si="84"/>
        <v>241618.44095967303</v>
      </c>
      <c r="V185" s="14">
        <f t="shared" ca="1" si="85"/>
        <v>194000.61852413896</v>
      </c>
      <c r="W185" s="15">
        <f t="shared" ca="1" si="86"/>
        <v>47617.822435534064</v>
      </c>
      <c r="Z185" s="45">
        <f t="shared" ca="1" si="75"/>
        <v>0</v>
      </c>
      <c r="AA185" s="46">
        <f t="shared" ca="1" si="76"/>
        <v>1</v>
      </c>
      <c r="AB185" s="49"/>
      <c r="AC185" s="50"/>
      <c r="AE185" s="45">
        <f ca="1">IF(Table1[[#This Row],[Occupation]]="Teaching", 1, 0)</f>
        <v>0</v>
      </c>
      <c r="AF185" s="46">
        <f ca="1">IF(Table1[[#This Row],[Occupation]]="General Work", 1, 0)</f>
        <v>0</v>
      </c>
      <c r="AG185" s="46">
        <f ca="1">IF(Table1[[#This Row],[Occupation]]="Construction", 1, 0)</f>
        <v>1</v>
      </c>
      <c r="AH185" s="46">
        <f ca="1">IF(Table1[[#This Row],[Occupation]]="IT", 1, 0)</f>
        <v>0</v>
      </c>
      <c r="AI185" s="46">
        <f ca="1">IF(Table1[[#This Row],[Occupation]]="Health", 1, 0)</f>
        <v>0</v>
      </c>
      <c r="AJ185" s="46">
        <f ca="1">IF(Table1[[#This Row],[Occupation]]="Agriculture", 1, 0)</f>
        <v>0</v>
      </c>
      <c r="AK185" s="49"/>
      <c r="AL185" s="46"/>
      <c r="AM185" s="46"/>
      <c r="AN185" s="46"/>
      <c r="AO185" s="46"/>
      <c r="AP185" s="50"/>
      <c r="AQ185" s="48"/>
      <c r="AR185" s="47">
        <f t="shared" ca="1" si="77"/>
        <v>58916.499253690919</v>
      </c>
      <c r="AS185" s="48"/>
      <c r="AT185" s="45">
        <f ca="1">IF(Table1[[#This Row],[Debts of the Person]]&gt;$AU$2,1,0)</f>
        <v>1</v>
      </c>
      <c r="AU185" s="46"/>
      <c r="AV185" s="50"/>
      <c r="AW185" s="2">
        <f ca="1">Table1[[#This Row],[Mortgage Left]]/Table1[[#This Row],[Valued House]]</f>
        <v>0.93148615420855208</v>
      </c>
      <c r="AX185" s="46">
        <f t="shared" ca="1" si="78"/>
        <v>0</v>
      </c>
      <c r="AY185" s="46"/>
      <c r="AZ185" s="46"/>
      <c r="BA185" s="47">
        <f ca="1">IF(Table1[[#This Row],[Region]]="East",Table1[[#This Row],[Income]],0)</f>
        <v>63250</v>
      </c>
      <c r="BB185" s="48">
        <f ca="1">IF(Table1[[#This Row],[Region]]="South",Table1[[#This Row],[Income]],0)</f>
        <v>0</v>
      </c>
      <c r="BC185" s="48">
        <f ca="1">IF(Table1[[#This Row],[Region]]="West",Table1[[#This Row],[Income]],0)</f>
        <v>0</v>
      </c>
      <c r="BD185" s="64">
        <f ca="1">IF(Table1[[#This Row],[Region]]="North",Table1[[#This Row],[Income]],0)</f>
        <v>0</v>
      </c>
      <c r="BE185" s="47">
        <f ca="1">IF(Table1[[#This Row],[Occupation]]="Teaching",Table1[[#This Row],[Income]],0)</f>
        <v>0</v>
      </c>
      <c r="BF185" s="48">
        <f ca="1">IF(Table1[[#This Row],[Occupation]]="General Work",Table1[[#This Row],[Income]],0)</f>
        <v>0</v>
      </c>
      <c r="BG185" s="48">
        <f ca="1">IF(Table1[[#This Row],[Occupation]]="Construction",Table1[[#This Row],[Income]],0)</f>
        <v>63250</v>
      </c>
      <c r="BH185" s="48">
        <f ca="1">IF(Table1[[#This Row],[Occupation]]="IT",Table1[[#This Row],[Income]],0)</f>
        <v>0</v>
      </c>
      <c r="BI185" s="48">
        <f ca="1">IF(Table1[[#This Row],[Occupation]]="Health",Table1[[#This Row],[Income]],0)</f>
        <v>0</v>
      </c>
      <c r="BJ185" s="64">
        <f ca="1">IF(Table1[[#This Row],[Occupation]]="Agriculture",Table1[[#This Row],[Income]],0)</f>
        <v>0</v>
      </c>
      <c r="BK185" s="45">
        <f ca="1">IF(Table1[[#This Row],[Debts of the Person]]&gt;Table1[[#This Row],[Income]],1,0)</f>
        <v>1</v>
      </c>
      <c r="BL185" s="46"/>
      <c r="BM185" s="45">
        <f ca="1">IF(Table1[[#This Row],[Net worth of Person ('#)]]&gt;$BN$2,Table1[[#This Row],[Age]],0)</f>
        <v>0</v>
      </c>
      <c r="BN185" s="50"/>
      <c r="BO185" s="46"/>
      <c r="BP185" s="46"/>
      <c r="BQ185" s="46"/>
    </row>
    <row r="186" spans="1:69" x14ac:dyDescent="0.3">
      <c r="A186" s="12">
        <v>184</v>
      </c>
      <c r="B186" s="13">
        <f t="shared" ca="1" si="61"/>
        <v>1</v>
      </c>
      <c r="C186" s="13" t="str">
        <f t="shared" ca="1" si="62"/>
        <v>Male</v>
      </c>
      <c r="D186" s="13">
        <f t="shared" ca="1" si="63"/>
        <v>41</v>
      </c>
      <c r="E186" s="13">
        <f t="shared" ca="1" si="64"/>
        <v>2</v>
      </c>
      <c r="F186" s="13" t="str">
        <f t="shared" ca="1" si="65"/>
        <v>Construction</v>
      </c>
      <c r="G186" s="13">
        <f t="shared" ca="1" si="66"/>
        <v>1</v>
      </c>
      <c r="H186" s="13" t="str">
        <f t="shared" ca="1" si="67"/>
        <v>No Formal</v>
      </c>
      <c r="I186" s="13">
        <f t="shared" ca="1" si="68"/>
        <v>3</v>
      </c>
      <c r="J186" s="13">
        <f t="shared" ca="1" si="69"/>
        <v>0</v>
      </c>
      <c r="K186" s="14">
        <f t="shared" ca="1" si="70"/>
        <v>55711</v>
      </c>
      <c r="L186" s="13">
        <f t="shared" ca="1" si="71"/>
        <v>14</v>
      </c>
      <c r="M186" s="13" t="str">
        <f t="shared" ca="1" si="72"/>
        <v>Imo</v>
      </c>
      <c r="N186" s="13" t="str">
        <f t="shared" ca="1" si="79"/>
        <v>East</v>
      </c>
      <c r="O186" s="14">
        <f t="shared" ca="1" si="80"/>
        <v>167133</v>
      </c>
      <c r="P186" s="14">
        <f t="shared" ca="1" si="73"/>
        <v>78388.766369165387</v>
      </c>
      <c r="Q186" s="14">
        <f t="shared" ca="1" si="81"/>
        <v>0</v>
      </c>
      <c r="R186" s="14">
        <f t="shared" ca="1" si="74"/>
        <v>0</v>
      </c>
      <c r="S186" s="14">
        <f t="shared" ca="1" si="82"/>
        <v>104500.79981821855</v>
      </c>
      <c r="T186" s="14">
        <f t="shared" ca="1" si="83"/>
        <v>67367.837593042728</v>
      </c>
      <c r="U186" s="14">
        <f t="shared" ca="1" si="84"/>
        <v>234500.83759304273</v>
      </c>
      <c r="V186" s="14">
        <f t="shared" ca="1" si="85"/>
        <v>182889.56618738396</v>
      </c>
      <c r="W186" s="15">
        <f t="shared" ca="1" si="86"/>
        <v>51611.271405658772</v>
      </c>
      <c r="Z186" s="45">
        <f t="shared" ca="1" si="75"/>
        <v>1</v>
      </c>
      <c r="AA186" s="46">
        <f t="shared" ca="1" si="76"/>
        <v>1</v>
      </c>
      <c r="AB186" s="49"/>
      <c r="AC186" s="50"/>
      <c r="AE186" s="45">
        <f ca="1">IF(Table1[[#This Row],[Occupation]]="Teaching", 1, 0)</f>
        <v>0</v>
      </c>
      <c r="AF186" s="46">
        <f ca="1">IF(Table1[[#This Row],[Occupation]]="General Work", 1, 0)</f>
        <v>0</v>
      </c>
      <c r="AG186" s="46">
        <f ca="1">IF(Table1[[#This Row],[Occupation]]="Construction", 1, 0)</f>
        <v>1</v>
      </c>
      <c r="AH186" s="46">
        <f ca="1">IF(Table1[[#This Row],[Occupation]]="IT", 1, 0)</f>
        <v>0</v>
      </c>
      <c r="AI186" s="46">
        <f ca="1">IF(Table1[[#This Row],[Occupation]]="Health", 1, 0)</f>
        <v>0</v>
      </c>
      <c r="AJ186" s="46">
        <f ca="1">IF(Table1[[#This Row],[Occupation]]="Agriculture", 1, 0)</f>
        <v>0</v>
      </c>
      <c r="AK186" s="49"/>
      <c r="AL186" s="46"/>
      <c r="AM186" s="46"/>
      <c r="AN186" s="46"/>
      <c r="AO186" s="46"/>
      <c r="AP186" s="50"/>
      <c r="AQ186" s="48"/>
      <c r="AR186" s="47">
        <f t="shared" ca="1" si="77"/>
        <v>0</v>
      </c>
      <c r="AS186" s="48"/>
      <c r="AT186" s="45">
        <f ca="1">IF(Table1[[#This Row],[Debts of the Person]]&gt;$AU$2,1,0)</f>
        <v>1</v>
      </c>
      <c r="AU186" s="46"/>
      <c r="AV186" s="50"/>
      <c r="AW186" s="2">
        <f ca="1">Table1[[#This Row],[Mortgage Left]]/Table1[[#This Row],[Valued House]]</f>
        <v>0.46902027947302677</v>
      </c>
      <c r="AX186" s="46">
        <f t="shared" ca="1" si="78"/>
        <v>0</v>
      </c>
      <c r="AY186" s="46"/>
      <c r="AZ186" s="46"/>
      <c r="BA186" s="47">
        <f ca="1">IF(Table1[[#This Row],[Region]]="East",Table1[[#This Row],[Income]],0)</f>
        <v>55711</v>
      </c>
      <c r="BB186" s="48">
        <f ca="1">IF(Table1[[#This Row],[Region]]="South",Table1[[#This Row],[Income]],0)</f>
        <v>0</v>
      </c>
      <c r="BC186" s="48">
        <f ca="1">IF(Table1[[#This Row],[Region]]="West",Table1[[#This Row],[Income]],0)</f>
        <v>0</v>
      </c>
      <c r="BD186" s="64">
        <f ca="1">IF(Table1[[#This Row],[Region]]="North",Table1[[#This Row],[Income]],0)</f>
        <v>0</v>
      </c>
      <c r="BE186" s="47">
        <f ca="1">IF(Table1[[#This Row],[Occupation]]="Teaching",Table1[[#This Row],[Income]],0)</f>
        <v>0</v>
      </c>
      <c r="BF186" s="48">
        <f ca="1">IF(Table1[[#This Row],[Occupation]]="General Work",Table1[[#This Row],[Income]],0)</f>
        <v>0</v>
      </c>
      <c r="BG186" s="48">
        <f ca="1">IF(Table1[[#This Row],[Occupation]]="Construction",Table1[[#This Row],[Income]],0)</f>
        <v>55711</v>
      </c>
      <c r="BH186" s="48">
        <f ca="1">IF(Table1[[#This Row],[Occupation]]="IT",Table1[[#This Row],[Income]],0)</f>
        <v>0</v>
      </c>
      <c r="BI186" s="48">
        <f ca="1">IF(Table1[[#This Row],[Occupation]]="Health",Table1[[#This Row],[Income]],0)</f>
        <v>0</v>
      </c>
      <c r="BJ186" s="64">
        <f ca="1">IF(Table1[[#This Row],[Occupation]]="Agriculture",Table1[[#This Row],[Income]],0)</f>
        <v>0</v>
      </c>
      <c r="BK186" s="45">
        <f ca="1">IF(Table1[[#This Row],[Debts of the Person]]&gt;Table1[[#This Row],[Income]],1,0)</f>
        <v>1</v>
      </c>
      <c r="BL186" s="46"/>
      <c r="BM186" s="45">
        <f ca="1">IF(Table1[[#This Row],[Net worth of Person ('#)]]&gt;$BN$2,Table1[[#This Row],[Age]],0)</f>
        <v>0</v>
      </c>
      <c r="BN186" s="50"/>
      <c r="BO186" s="46"/>
      <c r="BP186" s="46"/>
      <c r="BQ186" s="46"/>
    </row>
    <row r="187" spans="1:69" x14ac:dyDescent="0.3">
      <c r="A187" s="12">
        <v>185</v>
      </c>
      <c r="B187" s="13">
        <f t="shared" ca="1" si="61"/>
        <v>2</v>
      </c>
      <c r="C187" s="13" t="str">
        <f t="shared" ca="1" si="62"/>
        <v>Female</v>
      </c>
      <c r="D187" s="13">
        <f t="shared" ca="1" si="63"/>
        <v>32</v>
      </c>
      <c r="E187" s="13">
        <f t="shared" ca="1" si="64"/>
        <v>4</v>
      </c>
      <c r="F187" s="13" t="str">
        <f t="shared" ca="1" si="65"/>
        <v>IT</v>
      </c>
      <c r="G187" s="13">
        <f t="shared" ca="1" si="66"/>
        <v>5</v>
      </c>
      <c r="H187" s="13" t="str">
        <f t="shared" ca="1" si="67"/>
        <v>Technical</v>
      </c>
      <c r="I187" s="13">
        <f t="shared" ca="1" si="68"/>
        <v>1</v>
      </c>
      <c r="J187" s="13">
        <f t="shared" ca="1" si="69"/>
        <v>3</v>
      </c>
      <c r="K187" s="14">
        <f t="shared" ca="1" si="70"/>
        <v>51012</v>
      </c>
      <c r="L187" s="13">
        <f t="shared" ca="1" si="71"/>
        <v>23</v>
      </c>
      <c r="M187" s="13" t="str">
        <f t="shared" ca="1" si="72"/>
        <v>Nasarawa</v>
      </c>
      <c r="N187" s="13" t="str">
        <f t="shared" ca="1" si="79"/>
        <v>North</v>
      </c>
      <c r="O187" s="14">
        <f t="shared" ca="1" si="80"/>
        <v>255060</v>
      </c>
      <c r="P187" s="14">
        <f t="shared" ca="1" si="73"/>
        <v>28857.409265206701</v>
      </c>
      <c r="Q187" s="14">
        <f t="shared" ca="1" si="81"/>
        <v>84995.32780958747</v>
      </c>
      <c r="R187" s="14">
        <f t="shared" ca="1" si="74"/>
        <v>43244</v>
      </c>
      <c r="S187" s="14">
        <f t="shared" ca="1" si="82"/>
        <v>61684.237767247403</v>
      </c>
      <c r="T187" s="14">
        <f t="shared" ca="1" si="83"/>
        <v>17077.208078775631</v>
      </c>
      <c r="U187" s="14">
        <f t="shared" ca="1" si="84"/>
        <v>357132.53588836308</v>
      </c>
      <c r="V187" s="14">
        <f t="shared" ca="1" si="85"/>
        <v>133785.64703245412</v>
      </c>
      <c r="W187" s="15">
        <f t="shared" ca="1" si="86"/>
        <v>223346.88885590897</v>
      </c>
      <c r="Z187" s="45">
        <f t="shared" ca="1" si="75"/>
        <v>0</v>
      </c>
      <c r="AA187" s="46">
        <f t="shared" ca="1" si="76"/>
        <v>0</v>
      </c>
      <c r="AB187" s="49"/>
      <c r="AC187" s="50"/>
      <c r="AE187" s="45">
        <f ca="1">IF(Table1[[#This Row],[Occupation]]="Teaching", 1, 0)</f>
        <v>0</v>
      </c>
      <c r="AF187" s="46">
        <f ca="1">IF(Table1[[#This Row],[Occupation]]="General Work", 1, 0)</f>
        <v>0</v>
      </c>
      <c r="AG187" s="46">
        <f ca="1">IF(Table1[[#This Row],[Occupation]]="Construction", 1, 0)</f>
        <v>0</v>
      </c>
      <c r="AH187" s="46">
        <f ca="1">IF(Table1[[#This Row],[Occupation]]="IT", 1, 0)</f>
        <v>1</v>
      </c>
      <c r="AI187" s="46">
        <f ca="1">IF(Table1[[#This Row],[Occupation]]="Health", 1, 0)</f>
        <v>0</v>
      </c>
      <c r="AJ187" s="46">
        <f ca="1">IF(Table1[[#This Row],[Occupation]]="Agriculture", 1, 0)</f>
        <v>0</v>
      </c>
      <c r="AK187" s="49"/>
      <c r="AL187" s="46"/>
      <c r="AM187" s="46"/>
      <c r="AN187" s="46"/>
      <c r="AO187" s="46"/>
      <c r="AP187" s="50"/>
      <c r="AQ187" s="48"/>
      <c r="AR187" s="47">
        <f t="shared" ca="1" si="77"/>
        <v>9619.1364217355676</v>
      </c>
      <c r="AS187" s="48"/>
      <c r="AT187" s="45">
        <f ca="1">IF(Table1[[#This Row],[Debts of the Person]]&gt;$AU$2,1,0)</f>
        <v>1</v>
      </c>
      <c r="AU187" s="46"/>
      <c r="AV187" s="50"/>
      <c r="AW187" s="2">
        <f ca="1">Table1[[#This Row],[Mortgage Left]]/Table1[[#This Row],[Valued House]]</f>
        <v>0.1131396897404795</v>
      </c>
      <c r="AX187" s="46">
        <f t="shared" ca="1" si="78"/>
        <v>1</v>
      </c>
      <c r="AY187" s="46"/>
      <c r="AZ187" s="46"/>
      <c r="BA187" s="47">
        <f ca="1">IF(Table1[[#This Row],[Region]]="East",Table1[[#This Row],[Income]],0)</f>
        <v>0</v>
      </c>
      <c r="BB187" s="48">
        <f ca="1">IF(Table1[[#This Row],[Region]]="South",Table1[[#This Row],[Income]],0)</f>
        <v>0</v>
      </c>
      <c r="BC187" s="48">
        <f ca="1">IF(Table1[[#This Row],[Region]]="West",Table1[[#This Row],[Income]],0)</f>
        <v>0</v>
      </c>
      <c r="BD187" s="64">
        <f ca="1">IF(Table1[[#This Row],[Region]]="North",Table1[[#This Row],[Income]],0)</f>
        <v>51012</v>
      </c>
      <c r="BE187" s="47">
        <f ca="1">IF(Table1[[#This Row],[Occupation]]="Teaching",Table1[[#This Row],[Income]],0)</f>
        <v>0</v>
      </c>
      <c r="BF187" s="48">
        <f ca="1">IF(Table1[[#This Row],[Occupation]]="General Work",Table1[[#This Row],[Income]],0)</f>
        <v>0</v>
      </c>
      <c r="BG187" s="48">
        <f ca="1">IF(Table1[[#This Row],[Occupation]]="Construction",Table1[[#This Row],[Income]],0)</f>
        <v>0</v>
      </c>
      <c r="BH187" s="48">
        <f ca="1">IF(Table1[[#This Row],[Occupation]]="IT",Table1[[#This Row],[Income]],0)</f>
        <v>51012</v>
      </c>
      <c r="BI187" s="48">
        <f ca="1">IF(Table1[[#This Row],[Occupation]]="Health",Table1[[#This Row],[Income]],0)</f>
        <v>0</v>
      </c>
      <c r="BJ187" s="64">
        <f ca="1">IF(Table1[[#This Row],[Occupation]]="Agriculture",Table1[[#This Row],[Income]],0)</f>
        <v>0</v>
      </c>
      <c r="BK187" s="45">
        <f ca="1">IF(Table1[[#This Row],[Debts of the Person]]&gt;Table1[[#This Row],[Income]],1,0)</f>
        <v>1</v>
      </c>
      <c r="BL187" s="46"/>
      <c r="BM187" s="45">
        <f ca="1">IF(Table1[[#This Row],[Net worth of Person ('#)]]&gt;$BN$2,Table1[[#This Row],[Age]],0)</f>
        <v>32</v>
      </c>
      <c r="BN187" s="50"/>
      <c r="BO187" s="46"/>
      <c r="BP187" s="46"/>
      <c r="BQ187" s="46"/>
    </row>
    <row r="188" spans="1:69" x14ac:dyDescent="0.3">
      <c r="A188" s="12">
        <v>186</v>
      </c>
      <c r="B188" s="13">
        <f t="shared" ca="1" si="61"/>
        <v>1</v>
      </c>
      <c r="C188" s="13" t="str">
        <f t="shared" ca="1" si="62"/>
        <v>Male</v>
      </c>
      <c r="D188" s="13">
        <f t="shared" ca="1" si="63"/>
        <v>38</v>
      </c>
      <c r="E188" s="13">
        <f t="shared" ca="1" si="64"/>
        <v>5</v>
      </c>
      <c r="F188" s="13" t="str">
        <f t="shared" ca="1" si="65"/>
        <v>General Work</v>
      </c>
      <c r="G188" s="13">
        <f t="shared" ca="1" si="66"/>
        <v>6</v>
      </c>
      <c r="H188" s="13" t="str">
        <f t="shared" ca="1" si="67"/>
        <v>Others</v>
      </c>
      <c r="I188" s="13">
        <f t="shared" ca="1" si="68"/>
        <v>4</v>
      </c>
      <c r="J188" s="13">
        <f t="shared" ca="1" si="69"/>
        <v>3</v>
      </c>
      <c r="K188" s="14">
        <f t="shared" ca="1" si="70"/>
        <v>25577</v>
      </c>
      <c r="L188" s="13">
        <f t="shared" ca="1" si="71"/>
        <v>25</v>
      </c>
      <c r="M188" s="13" t="str">
        <f t="shared" ca="1" si="72"/>
        <v>Ogun</v>
      </c>
      <c r="N188" s="13" t="str">
        <f t="shared" ca="1" si="79"/>
        <v>West</v>
      </c>
      <c r="O188" s="14">
        <f t="shared" ca="1" si="80"/>
        <v>153462</v>
      </c>
      <c r="P188" s="14">
        <f t="shared" ca="1" si="73"/>
        <v>96731.861119436275</v>
      </c>
      <c r="Q188" s="14">
        <f t="shared" ca="1" si="81"/>
        <v>53983.413105414926</v>
      </c>
      <c r="R188" s="14">
        <f t="shared" ca="1" si="74"/>
        <v>17451</v>
      </c>
      <c r="S188" s="14">
        <f t="shared" ca="1" si="82"/>
        <v>26834.339796485325</v>
      </c>
      <c r="T188" s="14">
        <f t="shared" ca="1" si="83"/>
        <v>30655.972795739348</v>
      </c>
      <c r="U188" s="14">
        <f t="shared" ca="1" si="84"/>
        <v>238101.38590115425</v>
      </c>
      <c r="V188" s="14">
        <f t="shared" ca="1" si="85"/>
        <v>141017.2009159216</v>
      </c>
      <c r="W188" s="15">
        <f t="shared" ca="1" si="86"/>
        <v>97084.184985232656</v>
      </c>
      <c r="Z188" s="45">
        <f t="shared" ca="1" si="75"/>
        <v>1</v>
      </c>
      <c r="AA188" s="46">
        <f t="shared" ca="1" si="76"/>
        <v>1</v>
      </c>
      <c r="AB188" s="49"/>
      <c r="AC188" s="50"/>
      <c r="AE188" s="45">
        <f ca="1">IF(Table1[[#This Row],[Occupation]]="Teaching", 1, 0)</f>
        <v>0</v>
      </c>
      <c r="AF188" s="46">
        <f ca="1">IF(Table1[[#This Row],[Occupation]]="General Work", 1, 0)</f>
        <v>1</v>
      </c>
      <c r="AG188" s="46">
        <f ca="1">IF(Table1[[#This Row],[Occupation]]="Construction", 1, 0)</f>
        <v>0</v>
      </c>
      <c r="AH188" s="46">
        <f ca="1">IF(Table1[[#This Row],[Occupation]]="IT", 1, 0)</f>
        <v>0</v>
      </c>
      <c r="AI188" s="46">
        <f ca="1">IF(Table1[[#This Row],[Occupation]]="Health", 1, 0)</f>
        <v>0</v>
      </c>
      <c r="AJ188" s="46">
        <f ca="1">IF(Table1[[#This Row],[Occupation]]="Agriculture", 1, 0)</f>
        <v>0</v>
      </c>
      <c r="AK188" s="49"/>
      <c r="AL188" s="46"/>
      <c r="AM188" s="46"/>
      <c r="AN188" s="46"/>
      <c r="AO188" s="46"/>
      <c r="AP188" s="50"/>
      <c r="AQ188" s="48"/>
      <c r="AR188" s="47">
        <f t="shared" ca="1" si="77"/>
        <v>32243.953706478758</v>
      </c>
      <c r="AS188" s="48"/>
      <c r="AT188" s="45">
        <f ca="1">IF(Table1[[#This Row],[Debts of the Person]]&gt;$AU$2,1,0)</f>
        <v>1</v>
      </c>
      <c r="AU188" s="46"/>
      <c r="AV188" s="50"/>
      <c r="AW188" s="2">
        <f ca="1">Table1[[#This Row],[Mortgage Left]]/Table1[[#This Row],[Valued House]]</f>
        <v>0.6303310338679039</v>
      </c>
      <c r="AX188" s="46">
        <f t="shared" ca="1" si="78"/>
        <v>0</v>
      </c>
      <c r="AY188" s="46"/>
      <c r="AZ188" s="46"/>
      <c r="BA188" s="47">
        <f ca="1">IF(Table1[[#This Row],[Region]]="East",Table1[[#This Row],[Income]],0)</f>
        <v>0</v>
      </c>
      <c r="BB188" s="48">
        <f ca="1">IF(Table1[[#This Row],[Region]]="South",Table1[[#This Row],[Income]],0)</f>
        <v>0</v>
      </c>
      <c r="BC188" s="48">
        <f ca="1">IF(Table1[[#This Row],[Region]]="West",Table1[[#This Row],[Income]],0)</f>
        <v>25577</v>
      </c>
      <c r="BD188" s="64">
        <f ca="1">IF(Table1[[#This Row],[Region]]="North",Table1[[#This Row],[Income]],0)</f>
        <v>0</v>
      </c>
      <c r="BE188" s="47">
        <f ca="1">IF(Table1[[#This Row],[Occupation]]="Teaching",Table1[[#This Row],[Income]],0)</f>
        <v>0</v>
      </c>
      <c r="BF188" s="48">
        <f ca="1">IF(Table1[[#This Row],[Occupation]]="General Work",Table1[[#This Row],[Income]],0)</f>
        <v>25577</v>
      </c>
      <c r="BG188" s="48">
        <f ca="1">IF(Table1[[#This Row],[Occupation]]="Construction",Table1[[#This Row],[Income]],0)</f>
        <v>0</v>
      </c>
      <c r="BH188" s="48">
        <f ca="1">IF(Table1[[#This Row],[Occupation]]="IT",Table1[[#This Row],[Income]],0)</f>
        <v>0</v>
      </c>
      <c r="BI188" s="48">
        <f ca="1">IF(Table1[[#This Row],[Occupation]]="Health",Table1[[#This Row],[Income]],0)</f>
        <v>0</v>
      </c>
      <c r="BJ188" s="64">
        <f ca="1">IF(Table1[[#This Row],[Occupation]]="Agriculture",Table1[[#This Row],[Income]],0)</f>
        <v>0</v>
      </c>
      <c r="BK188" s="45">
        <f ca="1">IF(Table1[[#This Row],[Debts of the Person]]&gt;Table1[[#This Row],[Income]],1,0)</f>
        <v>1</v>
      </c>
      <c r="BL188" s="46"/>
      <c r="BM188" s="45">
        <f ca="1">IF(Table1[[#This Row],[Net worth of Person ('#)]]&gt;$BN$2,Table1[[#This Row],[Age]],0)</f>
        <v>0</v>
      </c>
      <c r="BN188" s="50"/>
      <c r="BO188" s="46"/>
      <c r="BP188" s="46"/>
      <c r="BQ188" s="46"/>
    </row>
    <row r="189" spans="1:69" x14ac:dyDescent="0.3">
      <c r="A189" s="12">
        <v>187</v>
      </c>
      <c r="B189" s="13">
        <f t="shared" ca="1" si="61"/>
        <v>2</v>
      </c>
      <c r="C189" s="13" t="str">
        <f t="shared" ca="1" si="62"/>
        <v>Female</v>
      </c>
      <c r="D189" s="13">
        <f t="shared" ca="1" si="63"/>
        <v>32</v>
      </c>
      <c r="E189" s="13">
        <f t="shared" ca="1" si="64"/>
        <v>6</v>
      </c>
      <c r="F189" s="13" t="str">
        <f t="shared" ca="1" si="65"/>
        <v>Agriculture</v>
      </c>
      <c r="G189" s="13">
        <f t="shared" ca="1" si="66"/>
        <v>2</v>
      </c>
      <c r="H189" s="13" t="str">
        <f t="shared" ca="1" si="67"/>
        <v>Primary</v>
      </c>
      <c r="I189" s="13">
        <f t="shared" ca="1" si="68"/>
        <v>1</v>
      </c>
      <c r="J189" s="13">
        <f t="shared" ca="1" si="69"/>
        <v>1</v>
      </c>
      <c r="K189" s="14">
        <f t="shared" ca="1" si="70"/>
        <v>65369</v>
      </c>
      <c r="L189" s="13">
        <f t="shared" ca="1" si="71"/>
        <v>17</v>
      </c>
      <c r="M189" s="13" t="str">
        <f t="shared" ca="1" si="72"/>
        <v>Kano</v>
      </c>
      <c r="N189" s="13" t="str">
        <f t="shared" ca="1" si="79"/>
        <v>North</v>
      </c>
      <c r="O189" s="14">
        <f t="shared" ca="1" si="80"/>
        <v>392214</v>
      </c>
      <c r="P189" s="14">
        <f t="shared" ca="1" si="73"/>
        <v>270567.70068785106</v>
      </c>
      <c r="Q189" s="14">
        <f t="shared" ca="1" si="81"/>
        <v>12245.593298176414</v>
      </c>
      <c r="R189" s="14">
        <f t="shared" ca="1" si="74"/>
        <v>4988</v>
      </c>
      <c r="S189" s="14">
        <f t="shared" ca="1" si="82"/>
        <v>36774.150065354945</v>
      </c>
      <c r="T189" s="14">
        <f t="shared" ca="1" si="83"/>
        <v>90231.688301481074</v>
      </c>
      <c r="U189" s="14">
        <f t="shared" ca="1" si="84"/>
        <v>494691.28159965749</v>
      </c>
      <c r="V189" s="14">
        <f t="shared" ca="1" si="85"/>
        <v>312329.850753206</v>
      </c>
      <c r="W189" s="15">
        <f t="shared" ca="1" si="86"/>
        <v>182361.43084645149</v>
      </c>
      <c r="Z189" s="45">
        <f t="shared" ca="1" si="75"/>
        <v>0</v>
      </c>
      <c r="AA189" s="46">
        <f t="shared" ca="1" si="76"/>
        <v>0</v>
      </c>
      <c r="AB189" s="49"/>
      <c r="AC189" s="50"/>
      <c r="AE189" s="45">
        <f ca="1">IF(Table1[[#This Row],[Occupation]]="Teaching", 1, 0)</f>
        <v>0</v>
      </c>
      <c r="AF189" s="46">
        <f ca="1">IF(Table1[[#This Row],[Occupation]]="General Work", 1, 0)</f>
        <v>0</v>
      </c>
      <c r="AG189" s="46">
        <f ca="1">IF(Table1[[#This Row],[Occupation]]="Construction", 1, 0)</f>
        <v>0</v>
      </c>
      <c r="AH189" s="46">
        <f ca="1">IF(Table1[[#This Row],[Occupation]]="IT", 1, 0)</f>
        <v>0</v>
      </c>
      <c r="AI189" s="46">
        <f ca="1">IF(Table1[[#This Row],[Occupation]]="Health", 1, 0)</f>
        <v>0</v>
      </c>
      <c r="AJ189" s="46">
        <f ca="1">IF(Table1[[#This Row],[Occupation]]="Agriculture", 1, 0)</f>
        <v>1</v>
      </c>
      <c r="AK189" s="49"/>
      <c r="AL189" s="46"/>
      <c r="AM189" s="46"/>
      <c r="AN189" s="46"/>
      <c r="AO189" s="46"/>
      <c r="AP189" s="50"/>
      <c r="AQ189" s="48"/>
      <c r="AR189" s="47">
        <f t="shared" ca="1" si="77"/>
        <v>270567.70068785106</v>
      </c>
      <c r="AS189" s="48"/>
      <c r="AT189" s="45">
        <f ca="1">IF(Table1[[#This Row],[Debts of the Person]]&gt;$AU$2,1,0)</f>
        <v>1</v>
      </c>
      <c r="AU189" s="46"/>
      <c r="AV189" s="50"/>
      <c r="AW189" s="2">
        <f ca="1">Table1[[#This Row],[Mortgage Left]]/Table1[[#This Row],[Valued House]]</f>
        <v>0.689847126027758</v>
      </c>
      <c r="AX189" s="46">
        <f t="shared" ca="1" si="78"/>
        <v>0</v>
      </c>
      <c r="AY189" s="46"/>
      <c r="AZ189" s="46"/>
      <c r="BA189" s="47">
        <f ca="1">IF(Table1[[#This Row],[Region]]="East",Table1[[#This Row],[Income]],0)</f>
        <v>0</v>
      </c>
      <c r="BB189" s="48">
        <f ca="1">IF(Table1[[#This Row],[Region]]="South",Table1[[#This Row],[Income]],0)</f>
        <v>0</v>
      </c>
      <c r="BC189" s="48">
        <f ca="1">IF(Table1[[#This Row],[Region]]="West",Table1[[#This Row],[Income]],0)</f>
        <v>0</v>
      </c>
      <c r="BD189" s="64">
        <f ca="1">IF(Table1[[#This Row],[Region]]="North",Table1[[#This Row],[Income]],0)</f>
        <v>65369</v>
      </c>
      <c r="BE189" s="47">
        <f ca="1">IF(Table1[[#This Row],[Occupation]]="Teaching",Table1[[#This Row],[Income]],0)</f>
        <v>0</v>
      </c>
      <c r="BF189" s="48">
        <f ca="1">IF(Table1[[#This Row],[Occupation]]="General Work",Table1[[#This Row],[Income]],0)</f>
        <v>0</v>
      </c>
      <c r="BG189" s="48">
        <f ca="1">IF(Table1[[#This Row],[Occupation]]="Construction",Table1[[#This Row],[Income]],0)</f>
        <v>0</v>
      </c>
      <c r="BH189" s="48">
        <f ca="1">IF(Table1[[#This Row],[Occupation]]="IT",Table1[[#This Row],[Income]],0)</f>
        <v>0</v>
      </c>
      <c r="BI189" s="48">
        <f ca="1">IF(Table1[[#This Row],[Occupation]]="Health",Table1[[#This Row],[Income]],0)</f>
        <v>0</v>
      </c>
      <c r="BJ189" s="64">
        <f ca="1">IF(Table1[[#This Row],[Occupation]]="Agriculture",Table1[[#This Row],[Income]],0)</f>
        <v>65369</v>
      </c>
      <c r="BK189" s="45">
        <f ca="1">IF(Table1[[#This Row],[Debts of the Person]]&gt;Table1[[#This Row],[Income]],1,0)</f>
        <v>1</v>
      </c>
      <c r="BL189" s="46"/>
      <c r="BM189" s="45">
        <f ca="1">IF(Table1[[#This Row],[Net worth of Person ('#)]]&gt;$BN$2,Table1[[#This Row],[Age]],0)</f>
        <v>32</v>
      </c>
      <c r="BN189" s="50"/>
      <c r="BO189" s="46"/>
      <c r="BP189" s="46"/>
      <c r="BQ189" s="46"/>
    </row>
    <row r="190" spans="1:69" x14ac:dyDescent="0.3">
      <c r="A190" s="12">
        <v>188</v>
      </c>
      <c r="B190" s="13">
        <f t="shared" ca="1" si="61"/>
        <v>2</v>
      </c>
      <c r="C190" s="13" t="str">
        <f t="shared" ca="1" si="62"/>
        <v>Female</v>
      </c>
      <c r="D190" s="13">
        <f t="shared" ca="1" si="63"/>
        <v>43</v>
      </c>
      <c r="E190" s="13">
        <f t="shared" ca="1" si="64"/>
        <v>6</v>
      </c>
      <c r="F190" s="13" t="str">
        <f t="shared" ca="1" si="65"/>
        <v>Agriculture</v>
      </c>
      <c r="G190" s="13">
        <f t="shared" ca="1" si="66"/>
        <v>1</v>
      </c>
      <c r="H190" s="13" t="str">
        <f t="shared" ca="1" si="67"/>
        <v>No Formal</v>
      </c>
      <c r="I190" s="13">
        <f t="shared" ca="1" si="68"/>
        <v>2</v>
      </c>
      <c r="J190" s="13">
        <f t="shared" ca="1" si="69"/>
        <v>3</v>
      </c>
      <c r="K190" s="14">
        <f t="shared" ca="1" si="70"/>
        <v>50924</v>
      </c>
      <c r="L190" s="13">
        <f t="shared" ca="1" si="71"/>
        <v>30</v>
      </c>
      <c r="M190" s="13" t="str">
        <f t="shared" ca="1" si="72"/>
        <v>Rivers</v>
      </c>
      <c r="N190" s="13" t="str">
        <f t="shared" ca="1" si="79"/>
        <v>South</v>
      </c>
      <c r="O190" s="14">
        <f t="shared" ca="1" si="80"/>
        <v>152772</v>
      </c>
      <c r="P190" s="14">
        <f t="shared" ca="1" si="73"/>
        <v>56836.929758173123</v>
      </c>
      <c r="Q190" s="14">
        <f t="shared" ca="1" si="81"/>
        <v>130242.57508008044</v>
      </c>
      <c r="R190" s="14">
        <f t="shared" ca="1" si="74"/>
        <v>66696</v>
      </c>
      <c r="S190" s="14">
        <f t="shared" ca="1" si="82"/>
        <v>31453.933401348262</v>
      </c>
      <c r="T190" s="14">
        <f t="shared" ca="1" si="83"/>
        <v>70926.442859614632</v>
      </c>
      <c r="U190" s="14">
        <f t="shared" ca="1" si="84"/>
        <v>353941.01793969504</v>
      </c>
      <c r="V190" s="14">
        <f t="shared" ca="1" si="85"/>
        <v>154986.8631595214</v>
      </c>
      <c r="W190" s="15">
        <f t="shared" ca="1" si="86"/>
        <v>198954.15478017365</v>
      </c>
      <c r="Z190" s="45">
        <f t="shared" ca="1" si="75"/>
        <v>0</v>
      </c>
      <c r="AA190" s="46">
        <f t="shared" ca="1" si="76"/>
        <v>1</v>
      </c>
      <c r="AB190" s="49"/>
      <c r="AC190" s="50"/>
      <c r="AE190" s="45">
        <f ca="1">IF(Table1[[#This Row],[Occupation]]="Teaching", 1, 0)</f>
        <v>0</v>
      </c>
      <c r="AF190" s="46">
        <f ca="1">IF(Table1[[#This Row],[Occupation]]="General Work", 1, 0)</f>
        <v>0</v>
      </c>
      <c r="AG190" s="46">
        <f ca="1">IF(Table1[[#This Row],[Occupation]]="Construction", 1, 0)</f>
        <v>0</v>
      </c>
      <c r="AH190" s="46">
        <f ca="1">IF(Table1[[#This Row],[Occupation]]="IT", 1, 0)</f>
        <v>0</v>
      </c>
      <c r="AI190" s="46">
        <f ca="1">IF(Table1[[#This Row],[Occupation]]="Health", 1, 0)</f>
        <v>0</v>
      </c>
      <c r="AJ190" s="46">
        <f ca="1">IF(Table1[[#This Row],[Occupation]]="Agriculture", 1, 0)</f>
        <v>1</v>
      </c>
      <c r="AK190" s="49"/>
      <c r="AL190" s="46"/>
      <c r="AM190" s="46"/>
      <c r="AN190" s="46"/>
      <c r="AO190" s="46"/>
      <c r="AP190" s="50"/>
      <c r="AQ190" s="48"/>
      <c r="AR190" s="47">
        <f t="shared" ca="1" si="77"/>
        <v>18945.643252724374</v>
      </c>
      <c r="AS190" s="48"/>
      <c r="AT190" s="45">
        <f ca="1">IF(Table1[[#This Row],[Debts of the Person]]&gt;$AU$2,1,0)</f>
        <v>1</v>
      </c>
      <c r="AU190" s="46"/>
      <c r="AV190" s="50"/>
      <c r="AW190" s="2">
        <f ca="1">Table1[[#This Row],[Mortgage Left]]/Table1[[#This Row],[Valued House]]</f>
        <v>0.37203761002129399</v>
      </c>
      <c r="AX190" s="46">
        <f t="shared" ca="1" si="78"/>
        <v>0</v>
      </c>
      <c r="AY190" s="46"/>
      <c r="AZ190" s="46"/>
      <c r="BA190" s="47">
        <f ca="1">IF(Table1[[#This Row],[Region]]="East",Table1[[#This Row],[Income]],0)</f>
        <v>0</v>
      </c>
      <c r="BB190" s="48">
        <f ca="1">IF(Table1[[#This Row],[Region]]="South",Table1[[#This Row],[Income]],0)</f>
        <v>50924</v>
      </c>
      <c r="BC190" s="48">
        <f ca="1">IF(Table1[[#This Row],[Region]]="West",Table1[[#This Row],[Income]],0)</f>
        <v>0</v>
      </c>
      <c r="BD190" s="64">
        <f ca="1">IF(Table1[[#This Row],[Region]]="North",Table1[[#This Row],[Income]],0)</f>
        <v>0</v>
      </c>
      <c r="BE190" s="47">
        <f ca="1">IF(Table1[[#This Row],[Occupation]]="Teaching",Table1[[#This Row],[Income]],0)</f>
        <v>0</v>
      </c>
      <c r="BF190" s="48">
        <f ca="1">IF(Table1[[#This Row],[Occupation]]="General Work",Table1[[#This Row],[Income]],0)</f>
        <v>0</v>
      </c>
      <c r="BG190" s="48">
        <f ca="1">IF(Table1[[#This Row],[Occupation]]="Construction",Table1[[#This Row],[Income]],0)</f>
        <v>0</v>
      </c>
      <c r="BH190" s="48">
        <f ca="1">IF(Table1[[#This Row],[Occupation]]="IT",Table1[[#This Row],[Income]],0)</f>
        <v>0</v>
      </c>
      <c r="BI190" s="48">
        <f ca="1">IF(Table1[[#This Row],[Occupation]]="Health",Table1[[#This Row],[Income]],0)</f>
        <v>0</v>
      </c>
      <c r="BJ190" s="64">
        <f ca="1">IF(Table1[[#This Row],[Occupation]]="Agriculture",Table1[[#This Row],[Income]],0)</f>
        <v>50924</v>
      </c>
      <c r="BK190" s="45">
        <f ca="1">IF(Table1[[#This Row],[Debts of the Person]]&gt;Table1[[#This Row],[Income]],1,0)</f>
        <v>1</v>
      </c>
      <c r="BL190" s="46"/>
      <c r="BM190" s="45">
        <f ca="1">IF(Table1[[#This Row],[Net worth of Person ('#)]]&gt;$BN$2,Table1[[#This Row],[Age]],0)</f>
        <v>43</v>
      </c>
      <c r="BN190" s="50"/>
      <c r="BO190" s="46"/>
      <c r="BP190" s="46"/>
      <c r="BQ190" s="46"/>
    </row>
    <row r="191" spans="1:69" x14ac:dyDescent="0.3">
      <c r="A191" s="12">
        <v>189</v>
      </c>
      <c r="B191" s="13">
        <f t="shared" ca="1" si="61"/>
        <v>2</v>
      </c>
      <c r="C191" s="13" t="str">
        <f t="shared" ca="1" si="62"/>
        <v>Female</v>
      </c>
      <c r="D191" s="13">
        <f t="shared" ca="1" si="63"/>
        <v>36</v>
      </c>
      <c r="E191" s="13">
        <f t="shared" ca="1" si="64"/>
        <v>3</v>
      </c>
      <c r="F191" s="13" t="str">
        <f t="shared" ca="1" si="65"/>
        <v>Teaching</v>
      </c>
      <c r="G191" s="13">
        <f t="shared" ca="1" si="66"/>
        <v>3</v>
      </c>
      <c r="H191" s="13" t="str">
        <f t="shared" ca="1" si="67"/>
        <v>Secondary</v>
      </c>
      <c r="I191" s="13">
        <f t="shared" ca="1" si="68"/>
        <v>0</v>
      </c>
      <c r="J191" s="13">
        <f t="shared" ca="1" si="69"/>
        <v>0</v>
      </c>
      <c r="K191" s="14">
        <f t="shared" ca="1" si="70"/>
        <v>49949</v>
      </c>
      <c r="L191" s="13">
        <f t="shared" ca="1" si="71"/>
        <v>17</v>
      </c>
      <c r="M191" s="13" t="str">
        <f t="shared" ca="1" si="72"/>
        <v>Kano</v>
      </c>
      <c r="N191" s="13" t="str">
        <f t="shared" ca="1" si="79"/>
        <v>North</v>
      </c>
      <c r="O191" s="14">
        <f t="shared" ca="1" si="80"/>
        <v>299694</v>
      </c>
      <c r="P191" s="14">
        <f t="shared" ca="1" si="73"/>
        <v>182981.84876689746</v>
      </c>
      <c r="Q191" s="14">
        <f t="shared" ca="1" si="81"/>
        <v>0</v>
      </c>
      <c r="R191" s="14">
        <f t="shared" ca="1" si="74"/>
        <v>0</v>
      </c>
      <c r="S191" s="14">
        <f t="shared" ca="1" si="82"/>
        <v>67205.320723694313</v>
      </c>
      <c r="T191" s="14">
        <f t="shared" ca="1" si="83"/>
        <v>54123.406086897587</v>
      </c>
      <c r="U191" s="14">
        <f t="shared" ca="1" si="84"/>
        <v>353817.40608689759</v>
      </c>
      <c r="V191" s="14">
        <f t="shared" ca="1" si="85"/>
        <v>250187.16949059177</v>
      </c>
      <c r="W191" s="15">
        <f t="shared" ca="1" si="86"/>
        <v>103630.23659630583</v>
      </c>
      <c r="Z191" s="45">
        <f t="shared" ca="1" si="75"/>
        <v>0</v>
      </c>
      <c r="AA191" s="46">
        <f t="shared" ca="1" si="76"/>
        <v>1</v>
      </c>
      <c r="AB191" s="49"/>
      <c r="AC191" s="50"/>
      <c r="AE191" s="45">
        <f ca="1">IF(Table1[[#This Row],[Occupation]]="Teaching", 1, 0)</f>
        <v>1</v>
      </c>
      <c r="AF191" s="46">
        <f ca="1">IF(Table1[[#This Row],[Occupation]]="General Work", 1, 0)</f>
        <v>0</v>
      </c>
      <c r="AG191" s="46">
        <f ca="1">IF(Table1[[#This Row],[Occupation]]="Construction", 1, 0)</f>
        <v>0</v>
      </c>
      <c r="AH191" s="46">
        <f ca="1">IF(Table1[[#This Row],[Occupation]]="IT", 1, 0)</f>
        <v>0</v>
      </c>
      <c r="AI191" s="46">
        <f ca="1">IF(Table1[[#This Row],[Occupation]]="Health", 1, 0)</f>
        <v>0</v>
      </c>
      <c r="AJ191" s="46">
        <f ca="1">IF(Table1[[#This Row],[Occupation]]="Agriculture", 1, 0)</f>
        <v>0</v>
      </c>
      <c r="AK191" s="49"/>
      <c r="AL191" s="46"/>
      <c r="AM191" s="46"/>
      <c r="AN191" s="46"/>
      <c r="AO191" s="46"/>
      <c r="AP191" s="50"/>
      <c r="AQ191" s="48"/>
      <c r="AR191" s="47">
        <f t="shared" ca="1" si="77"/>
        <v>0</v>
      </c>
      <c r="AS191" s="48"/>
      <c r="AT191" s="45">
        <f ca="1">IF(Table1[[#This Row],[Debts of the Person]]&gt;$AU$2,1,0)</f>
        <v>1</v>
      </c>
      <c r="AU191" s="46"/>
      <c r="AV191" s="50"/>
      <c r="AW191" s="2">
        <f ca="1">Table1[[#This Row],[Mortgage Left]]/Table1[[#This Row],[Valued House]]</f>
        <v>0.61056226940445069</v>
      </c>
      <c r="AX191" s="46">
        <f t="shared" ca="1" si="78"/>
        <v>0</v>
      </c>
      <c r="AY191" s="46"/>
      <c r="AZ191" s="46"/>
      <c r="BA191" s="47">
        <f ca="1">IF(Table1[[#This Row],[Region]]="East",Table1[[#This Row],[Income]],0)</f>
        <v>0</v>
      </c>
      <c r="BB191" s="48">
        <f ca="1">IF(Table1[[#This Row],[Region]]="South",Table1[[#This Row],[Income]],0)</f>
        <v>0</v>
      </c>
      <c r="BC191" s="48">
        <f ca="1">IF(Table1[[#This Row],[Region]]="West",Table1[[#This Row],[Income]],0)</f>
        <v>0</v>
      </c>
      <c r="BD191" s="64">
        <f ca="1">IF(Table1[[#This Row],[Region]]="North",Table1[[#This Row],[Income]],0)</f>
        <v>49949</v>
      </c>
      <c r="BE191" s="47">
        <f ca="1">IF(Table1[[#This Row],[Occupation]]="Teaching",Table1[[#This Row],[Income]],0)</f>
        <v>49949</v>
      </c>
      <c r="BF191" s="48">
        <f ca="1">IF(Table1[[#This Row],[Occupation]]="General Work",Table1[[#This Row],[Income]],0)</f>
        <v>0</v>
      </c>
      <c r="BG191" s="48">
        <f ca="1">IF(Table1[[#This Row],[Occupation]]="Construction",Table1[[#This Row],[Income]],0)</f>
        <v>0</v>
      </c>
      <c r="BH191" s="48">
        <f ca="1">IF(Table1[[#This Row],[Occupation]]="IT",Table1[[#This Row],[Income]],0)</f>
        <v>0</v>
      </c>
      <c r="BI191" s="48">
        <f ca="1">IF(Table1[[#This Row],[Occupation]]="Health",Table1[[#This Row],[Income]],0)</f>
        <v>0</v>
      </c>
      <c r="BJ191" s="64">
        <f ca="1">IF(Table1[[#This Row],[Occupation]]="Agriculture",Table1[[#This Row],[Income]],0)</f>
        <v>0</v>
      </c>
      <c r="BK191" s="45">
        <f ca="1">IF(Table1[[#This Row],[Debts of the Person]]&gt;Table1[[#This Row],[Income]],1,0)</f>
        <v>1</v>
      </c>
      <c r="BL191" s="46"/>
      <c r="BM191" s="45">
        <f ca="1">IF(Table1[[#This Row],[Net worth of Person ('#)]]&gt;$BN$2,Table1[[#This Row],[Age]],0)</f>
        <v>36</v>
      </c>
      <c r="BN191" s="50"/>
      <c r="BO191" s="46"/>
      <c r="BP191" s="46"/>
      <c r="BQ191" s="46"/>
    </row>
    <row r="192" spans="1:69" x14ac:dyDescent="0.3">
      <c r="A192" s="12">
        <v>190</v>
      </c>
      <c r="B192" s="13">
        <f t="shared" ca="1" si="61"/>
        <v>2</v>
      </c>
      <c r="C192" s="13" t="str">
        <f t="shared" ca="1" si="62"/>
        <v>Female</v>
      </c>
      <c r="D192" s="13">
        <f t="shared" ca="1" si="63"/>
        <v>32</v>
      </c>
      <c r="E192" s="13">
        <f t="shared" ca="1" si="64"/>
        <v>6</v>
      </c>
      <c r="F192" s="13" t="str">
        <f t="shared" ca="1" si="65"/>
        <v>Agriculture</v>
      </c>
      <c r="G192" s="13">
        <f t="shared" ca="1" si="66"/>
        <v>1</v>
      </c>
      <c r="H192" s="13" t="str">
        <f t="shared" ca="1" si="67"/>
        <v>No Formal</v>
      </c>
      <c r="I192" s="13">
        <f t="shared" ca="1" si="68"/>
        <v>3</v>
      </c>
      <c r="J192" s="13">
        <f t="shared" ca="1" si="69"/>
        <v>2</v>
      </c>
      <c r="K192" s="14">
        <f t="shared" ca="1" si="70"/>
        <v>93774</v>
      </c>
      <c r="L192" s="13">
        <f t="shared" ca="1" si="71"/>
        <v>28</v>
      </c>
      <c r="M192" s="13" t="str">
        <f t="shared" ca="1" si="72"/>
        <v>Oyo</v>
      </c>
      <c r="N192" s="13" t="str">
        <f t="shared" ca="1" si="79"/>
        <v>West</v>
      </c>
      <c r="O192" s="14">
        <f t="shared" ca="1" si="80"/>
        <v>281322</v>
      </c>
      <c r="P192" s="14">
        <f t="shared" ca="1" si="73"/>
        <v>142225.54932830657</v>
      </c>
      <c r="Q192" s="14">
        <f t="shared" ca="1" si="81"/>
        <v>11719.206543826227</v>
      </c>
      <c r="R192" s="14">
        <f t="shared" ca="1" si="74"/>
        <v>5219</v>
      </c>
      <c r="S192" s="14">
        <f t="shared" ca="1" si="82"/>
        <v>87392.917316248597</v>
      </c>
      <c r="T192" s="14">
        <f t="shared" ca="1" si="83"/>
        <v>3779.7674747047522</v>
      </c>
      <c r="U192" s="14">
        <f t="shared" ca="1" si="84"/>
        <v>296820.97401853098</v>
      </c>
      <c r="V192" s="14">
        <f t="shared" ca="1" si="85"/>
        <v>234837.46664455516</v>
      </c>
      <c r="W192" s="15">
        <f t="shared" ca="1" si="86"/>
        <v>61983.507373975823</v>
      </c>
      <c r="Z192" s="45">
        <f t="shared" ca="1" si="75"/>
        <v>0</v>
      </c>
      <c r="AA192" s="46">
        <f t="shared" ca="1" si="76"/>
        <v>1</v>
      </c>
      <c r="AB192" s="49"/>
      <c r="AC192" s="50"/>
      <c r="AE192" s="45">
        <f ca="1">IF(Table1[[#This Row],[Occupation]]="Teaching", 1, 0)</f>
        <v>0</v>
      </c>
      <c r="AF192" s="46">
        <f ca="1">IF(Table1[[#This Row],[Occupation]]="General Work", 1, 0)</f>
        <v>0</v>
      </c>
      <c r="AG192" s="46">
        <f ca="1">IF(Table1[[#This Row],[Occupation]]="Construction", 1, 0)</f>
        <v>0</v>
      </c>
      <c r="AH192" s="46">
        <f ca="1">IF(Table1[[#This Row],[Occupation]]="IT", 1, 0)</f>
        <v>0</v>
      </c>
      <c r="AI192" s="46">
        <f ca="1">IF(Table1[[#This Row],[Occupation]]="Health", 1, 0)</f>
        <v>0</v>
      </c>
      <c r="AJ192" s="46">
        <f ca="1">IF(Table1[[#This Row],[Occupation]]="Agriculture", 1, 0)</f>
        <v>1</v>
      </c>
      <c r="AK192" s="49"/>
      <c r="AL192" s="46"/>
      <c r="AM192" s="46"/>
      <c r="AN192" s="46"/>
      <c r="AO192" s="46"/>
      <c r="AP192" s="50"/>
      <c r="AQ192" s="48"/>
      <c r="AR192" s="47">
        <f t="shared" ca="1" si="77"/>
        <v>71112.774664153287</v>
      </c>
      <c r="AS192" s="48"/>
      <c r="AT192" s="45">
        <f ca="1">IF(Table1[[#This Row],[Debts of the Person]]&gt;$AU$2,1,0)</f>
        <v>1</v>
      </c>
      <c r="AU192" s="46"/>
      <c r="AV192" s="50"/>
      <c r="AW192" s="2">
        <f ca="1">Table1[[#This Row],[Mortgage Left]]/Table1[[#This Row],[Valued House]]</f>
        <v>0.50556141833310786</v>
      </c>
      <c r="AX192" s="46">
        <f t="shared" ca="1" si="78"/>
        <v>0</v>
      </c>
      <c r="AY192" s="46"/>
      <c r="AZ192" s="46"/>
      <c r="BA192" s="47">
        <f ca="1">IF(Table1[[#This Row],[Region]]="East",Table1[[#This Row],[Income]],0)</f>
        <v>0</v>
      </c>
      <c r="BB192" s="48">
        <f ca="1">IF(Table1[[#This Row],[Region]]="South",Table1[[#This Row],[Income]],0)</f>
        <v>0</v>
      </c>
      <c r="BC192" s="48">
        <f ca="1">IF(Table1[[#This Row],[Region]]="West",Table1[[#This Row],[Income]],0)</f>
        <v>93774</v>
      </c>
      <c r="BD192" s="64">
        <f ca="1">IF(Table1[[#This Row],[Region]]="North",Table1[[#This Row],[Income]],0)</f>
        <v>0</v>
      </c>
      <c r="BE192" s="47">
        <f ca="1">IF(Table1[[#This Row],[Occupation]]="Teaching",Table1[[#This Row],[Income]],0)</f>
        <v>0</v>
      </c>
      <c r="BF192" s="48">
        <f ca="1">IF(Table1[[#This Row],[Occupation]]="General Work",Table1[[#This Row],[Income]],0)</f>
        <v>0</v>
      </c>
      <c r="BG192" s="48">
        <f ca="1">IF(Table1[[#This Row],[Occupation]]="Construction",Table1[[#This Row],[Income]],0)</f>
        <v>0</v>
      </c>
      <c r="BH192" s="48">
        <f ca="1">IF(Table1[[#This Row],[Occupation]]="IT",Table1[[#This Row],[Income]],0)</f>
        <v>0</v>
      </c>
      <c r="BI192" s="48">
        <f ca="1">IF(Table1[[#This Row],[Occupation]]="Health",Table1[[#This Row],[Income]],0)</f>
        <v>0</v>
      </c>
      <c r="BJ192" s="64">
        <f ca="1">IF(Table1[[#This Row],[Occupation]]="Agriculture",Table1[[#This Row],[Income]],0)</f>
        <v>93774</v>
      </c>
      <c r="BK192" s="45">
        <f ca="1">IF(Table1[[#This Row],[Debts of the Person]]&gt;Table1[[#This Row],[Income]],1,0)</f>
        <v>1</v>
      </c>
      <c r="BL192" s="46"/>
      <c r="BM192" s="45">
        <f ca="1">IF(Table1[[#This Row],[Net worth of Person ('#)]]&gt;$BN$2,Table1[[#This Row],[Age]],0)</f>
        <v>0</v>
      </c>
      <c r="BN192" s="50"/>
      <c r="BO192" s="46"/>
      <c r="BP192" s="46"/>
      <c r="BQ192" s="46"/>
    </row>
    <row r="193" spans="1:69" x14ac:dyDescent="0.3">
      <c r="A193" s="12">
        <v>191</v>
      </c>
      <c r="B193" s="13">
        <f t="shared" ca="1" si="61"/>
        <v>1</v>
      </c>
      <c r="C193" s="13" t="str">
        <f t="shared" ca="1" si="62"/>
        <v>Male</v>
      </c>
      <c r="D193" s="13">
        <f t="shared" ca="1" si="63"/>
        <v>30</v>
      </c>
      <c r="E193" s="13">
        <f t="shared" ca="1" si="64"/>
        <v>2</v>
      </c>
      <c r="F193" s="13" t="str">
        <f t="shared" ca="1" si="65"/>
        <v>Construction</v>
      </c>
      <c r="G193" s="13">
        <f t="shared" ca="1" si="66"/>
        <v>5</v>
      </c>
      <c r="H193" s="13" t="str">
        <f t="shared" ca="1" si="67"/>
        <v>Technical</v>
      </c>
      <c r="I193" s="13">
        <f t="shared" ca="1" si="68"/>
        <v>0</v>
      </c>
      <c r="J193" s="13">
        <f t="shared" ca="1" si="69"/>
        <v>1</v>
      </c>
      <c r="K193" s="14">
        <f t="shared" ca="1" si="70"/>
        <v>61380</v>
      </c>
      <c r="L193" s="13">
        <f t="shared" ca="1" si="71"/>
        <v>10</v>
      </c>
      <c r="M193" s="13" t="str">
        <f t="shared" ca="1" si="72"/>
        <v>Ebonyi</v>
      </c>
      <c r="N193" s="13" t="str">
        <f t="shared" ca="1" si="79"/>
        <v>East</v>
      </c>
      <c r="O193" s="14">
        <f t="shared" ca="1" si="80"/>
        <v>306900</v>
      </c>
      <c r="P193" s="14">
        <f t="shared" ca="1" si="73"/>
        <v>75388.63613410441</v>
      </c>
      <c r="Q193" s="14">
        <f t="shared" ca="1" si="81"/>
        <v>56959.368238542513</v>
      </c>
      <c r="R193" s="14">
        <f t="shared" ca="1" si="74"/>
        <v>53523</v>
      </c>
      <c r="S193" s="14">
        <f t="shared" ca="1" si="82"/>
        <v>101912.68897539582</v>
      </c>
      <c r="T193" s="14">
        <f t="shared" ca="1" si="83"/>
        <v>64554.526877627432</v>
      </c>
      <c r="U193" s="14">
        <f t="shared" ca="1" si="84"/>
        <v>428413.89511616994</v>
      </c>
      <c r="V193" s="14">
        <f t="shared" ca="1" si="85"/>
        <v>230824.32510950023</v>
      </c>
      <c r="W193" s="15">
        <f t="shared" ca="1" si="86"/>
        <v>197589.5700066697</v>
      </c>
      <c r="Z193" s="45">
        <f t="shared" ca="1" si="75"/>
        <v>1</v>
      </c>
      <c r="AA193" s="46">
        <f t="shared" ca="1" si="76"/>
        <v>1</v>
      </c>
      <c r="AB193" s="49"/>
      <c r="AC193" s="50"/>
      <c r="AE193" s="45">
        <f ca="1">IF(Table1[[#This Row],[Occupation]]="Teaching", 1, 0)</f>
        <v>0</v>
      </c>
      <c r="AF193" s="46">
        <f ca="1">IF(Table1[[#This Row],[Occupation]]="General Work", 1, 0)</f>
        <v>0</v>
      </c>
      <c r="AG193" s="46">
        <f ca="1">IF(Table1[[#This Row],[Occupation]]="Construction", 1, 0)</f>
        <v>1</v>
      </c>
      <c r="AH193" s="46">
        <f ca="1">IF(Table1[[#This Row],[Occupation]]="IT", 1, 0)</f>
        <v>0</v>
      </c>
      <c r="AI193" s="46">
        <f ca="1">IF(Table1[[#This Row],[Occupation]]="Health", 1, 0)</f>
        <v>0</v>
      </c>
      <c r="AJ193" s="46">
        <f ca="1">IF(Table1[[#This Row],[Occupation]]="Agriculture", 1, 0)</f>
        <v>0</v>
      </c>
      <c r="AK193" s="49"/>
      <c r="AL193" s="46"/>
      <c r="AM193" s="46"/>
      <c r="AN193" s="46"/>
      <c r="AO193" s="46"/>
      <c r="AP193" s="50"/>
      <c r="AQ193" s="48"/>
      <c r="AR193" s="47">
        <f t="shared" ca="1" si="77"/>
        <v>75388.63613410441</v>
      </c>
      <c r="AS193" s="48"/>
      <c r="AT193" s="45">
        <f ca="1">IF(Table1[[#This Row],[Debts of the Person]]&gt;$AU$2,1,0)</f>
        <v>1</v>
      </c>
      <c r="AU193" s="46"/>
      <c r="AV193" s="50"/>
      <c r="AW193" s="2">
        <f ca="1">Table1[[#This Row],[Mortgage Left]]/Table1[[#This Row],[Valued House]]</f>
        <v>0.24564560486837539</v>
      </c>
      <c r="AX193" s="46">
        <f t="shared" ca="1" si="78"/>
        <v>1</v>
      </c>
      <c r="AY193" s="46"/>
      <c r="AZ193" s="46"/>
      <c r="BA193" s="47">
        <f ca="1">IF(Table1[[#This Row],[Region]]="East",Table1[[#This Row],[Income]],0)</f>
        <v>61380</v>
      </c>
      <c r="BB193" s="48">
        <f ca="1">IF(Table1[[#This Row],[Region]]="South",Table1[[#This Row],[Income]],0)</f>
        <v>0</v>
      </c>
      <c r="BC193" s="48">
        <f ca="1">IF(Table1[[#This Row],[Region]]="West",Table1[[#This Row],[Income]],0)</f>
        <v>0</v>
      </c>
      <c r="BD193" s="64">
        <f ca="1">IF(Table1[[#This Row],[Region]]="North",Table1[[#This Row],[Income]],0)</f>
        <v>0</v>
      </c>
      <c r="BE193" s="47">
        <f ca="1">IF(Table1[[#This Row],[Occupation]]="Teaching",Table1[[#This Row],[Income]],0)</f>
        <v>0</v>
      </c>
      <c r="BF193" s="48">
        <f ca="1">IF(Table1[[#This Row],[Occupation]]="General Work",Table1[[#This Row],[Income]],0)</f>
        <v>0</v>
      </c>
      <c r="BG193" s="48">
        <f ca="1">IF(Table1[[#This Row],[Occupation]]="Construction",Table1[[#This Row],[Income]],0)</f>
        <v>61380</v>
      </c>
      <c r="BH193" s="48">
        <f ca="1">IF(Table1[[#This Row],[Occupation]]="IT",Table1[[#This Row],[Income]],0)</f>
        <v>0</v>
      </c>
      <c r="BI193" s="48">
        <f ca="1">IF(Table1[[#This Row],[Occupation]]="Health",Table1[[#This Row],[Income]],0)</f>
        <v>0</v>
      </c>
      <c r="BJ193" s="64">
        <f ca="1">IF(Table1[[#This Row],[Occupation]]="Agriculture",Table1[[#This Row],[Income]],0)</f>
        <v>0</v>
      </c>
      <c r="BK193" s="45">
        <f ca="1">IF(Table1[[#This Row],[Debts of the Person]]&gt;Table1[[#This Row],[Income]],1,0)</f>
        <v>1</v>
      </c>
      <c r="BL193" s="46"/>
      <c r="BM193" s="45">
        <f ca="1">IF(Table1[[#This Row],[Net worth of Person ('#)]]&gt;$BN$2,Table1[[#This Row],[Age]],0)</f>
        <v>30</v>
      </c>
      <c r="BN193" s="50"/>
      <c r="BO193" s="46"/>
      <c r="BP193" s="46"/>
      <c r="BQ193" s="46"/>
    </row>
    <row r="194" spans="1:69" x14ac:dyDescent="0.3">
      <c r="A194" s="12">
        <v>192</v>
      </c>
      <c r="B194" s="13">
        <f t="shared" ca="1" si="61"/>
        <v>2</v>
      </c>
      <c r="C194" s="13" t="str">
        <f t="shared" ca="1" si="62"/>
        <v>Female</v>
      </c>
      <c r="D194" s="13">
        <f t="shared" ca="1" si="63"/>
        <v>27</v>
      </c>
      <c r="E194" s="13">
        <f t="shared" ca="1" si="64"/>
        <v>3</v>
      </c>
      <c r="F194" s="13" t="str">
        <f t="shared" ca="1" si="65"/>
        <v>Teaching</v>
      </c>
      <c r="G194" s="13">
        <f t="shared" ca="1" si="66"/>
        <v>5</v>
      </c>
      <c r="H194" s="13" t="str">
        <f t="shared" ca="1" si="67"/>
        <v>Technical</v>
      </c>
      <c r="I194" s="13">
        <f t="shared" ca="1" si="68"/>
        <v>3</v>
      </c>
      <c r="J194" s="13">
        <f t="shared" ca="1" si="69"/>
        <v>1</v>
      </c>
      <c r="K194" s="14">
        <f t="shared" ca="1" si="70"/>
        <v>34421</v>
      </c>
      <c r="L194" s="13">
        <f t="shared" ca="1" si="71"/>
        <v>28</v>
      </c>
      <c r="M194" s="13" t="str">
        <f t="shared" ca="1" si="72"/>
        <v>Oyo</v>
      </c>
      <c r="N194" s="13" t="str">
        <f t="shared" ca="1" si="79"/>
        <v>West</v>
      </c>
      <c r="O194" s="14">
        <f t="shared" ca="1" si="80"/>
        <v>103263</v>
      </c>
      <c r="P194" s="14">
        <f t="shared" ca="1" si="73"/>
        <v>99336.236721141904</v>
      </c>
      <c r="Q194" s="14">
        <f t="shared" ca="1" si="81"/>
        <v>13077.585401819348</v>
      </c>
      <c r="R194" s="14">
        <f t="shared" ca="1" si="74"/>
        <v>11118</v>
      </c>
      <c r="S194" s="14">
        <f t="shared" ca="1" si="82"/>
        <v>43863.446561939985</v>
      </c>
      <c r="T194" s="14">
        <f t="shared" ca="1" si="83"/>
        <v>41234.84013516971</v>
      </c>
      <c r="U194" s="14">
        <f t="shared" ca="1" si="84"/>
        <v>157575.42553698906</v>
      </c>
      <c r="V194" s="14">
        <f t="shared" ca="1" si="85"/>
        <v>154317.68328308189</v>
      </c>
      <c r="W194" s="15">
        <f t="shared" ca="1" si="86"/>
        <v>3257.7422539071704</v>
      </c>
      <c r="Z194" s="45">
        <f t="shared" ca="1" si="75"/>
        <v>0</v>
      </c>
      <c r="AA194" s="46">
        <f t="shared" ca="1" si="76"/>
        <v>0</v>
      </c>
      <c r="AB194" s="49"/>
      <c r="AC194" s="50"/>
      <c r="AE194" s="45">
        <f ca="1">IF(Table1[[#This Row],[Occupation]]="Teaching", 1, 0)</f>
        <v>1</v>
      </c>
      <c r="AF194" s="46">
        <f ca="1">IF(Table1[[#This Row],[Occupation]]="General Work", 1, 0)</f>
        <v>0</v>
      </c>
      <c r="AG194" s="46">
        <f ca="1">IF(Table1[[#This Row],[Occupation]]="Construction", 1, 0)</f>
        <v>0</v>
      </c>
      <c r="AH194" s="46">
        <f ca="1">IF(Table1[[#This Row],[Occupation]]="IT", 1, 0)</f>
        <v>0</v>
      </c>
      <c r="AI194" s="46">
        <f ca="1">IF(Table1[[#This Row],[Occupation]]="Health", 1, 0)</f>
        <v>0</v>
      </c>
      <c r="AJ194" s="46">
        <f ca="1">IF(Table1[[#This Row],[Occupation]]="Agriculture", 1, 0)</f>
        <v>0</v>
      </c>
      <c r="AK194" s="49"/>
      <c r="AL194" s="46"/>
      <c r="AM194" s="46"/>
      <c r="AN194" s="46"/>
      <c r="AO194" s="46"/>
      <c r="AP194" s="50"/>
      <c r="AQ194" s="48"/>
      <c r="AR194" s="47">
        <f t="shared" ca="1" si="77"/>
        <v>99336.236721141904</v>
      </c>
      <c r="AS194" s="48"/>
      <c r="AT194" s="45">
        <f ca="1">IF(Table1[[#This Row],[Debts of the Person]]&gt;$AU$2,1,0)</f>
        <v>1</v>
      </c>
      <c r="AU194" s="46"/>
      <c r="AV194" s="50"/>
      <c r="AW194" s="2">
        <f ca="1">Table1[[#This Row],[Mortgage Left]]/Table1[[#This Row],[Valued House]]</f>
        <v>0.96197318227382411</v>
      </c>
      <c r="AX194" s="46">
        <f t="shared" ca="1" si="78"/>
        <v>0</v>
      </c>
      <c r="AY194" s="46"/>
      <c r="AZ194" s="46"/>
      <c r="BA194" s="47">
        <f ca="1">IF(Table1[[#This Row],[Region]]="East",Table1[[#This Row],[Income]],0)</f>
        <v>0</v>
      </c>
      <c r="BB194" s="48">
        <f ca="1">IF(Table1[[#This Row],[Region]]="South",Table1[[#This Row],[Income]],0)</f>
        <v>0</v>
      </c>
      <c r="BC194" s="48">
        <f ca="1">IF(Table1[[#This Row],[Region]]="West",Table1[[#This Row],[Income]],0)</f>
        <v>34421</v>
      </c>
      <c r="BD194" s="64">
        <f ca="1">IF(Table1[[#This Row],[Region]]="North",Table1[[#This Row],[Income]],0)</f>
        <v>0</v>
      </c>
      <c r="BE194" s="47">
        <f ca="1">IF(Table1[[#This Row],[Occupation]]="Teaching",Table1[[#This Row],[Income]],0)</f>
        <v>34421</v>
      </c>
      <c r="BF194" s="48">
        <f ca="1">IF(Table1[[#This Row],[Occupation]]="General Work",Table1[[#This Row],[Income]],0)</f>
        <v>0</v>
      </c>
      <c r="BG194" s="48">
        <f ca="1">IF(Table1[[#This Row],[Occupation]]="Construction",Table1[[#This Row],[Income]],0)</f>
        <v>0</v>
      </c>
      <c r="BH194" s="48">
        <f ca="1">IF(Table1[[#This Row],[Occupation]]="IT",Table1[[#This Row],[Income]],0)</f>
        <v>0</v>
      </c>
      <c r="BI194" s="48">
        <f ca="1">IF(Table1[[#This Row],[Occupation]]="Health",Table1[[#This Row],[Income]],0)</f>
        <v>0</v>
      </c>
      <c r="BJ194" s="64">
        <f ca="1">IF(Table1[[#This Row],[Occupation]]="Agriculture",Table1[[#This Row],[Income]],0)</f>
        <v>0</v>
      </c>
      <c r="BK194" s="45">
        <f ca="1">IF(Table1[[#This Row],[Debts of the Person]]&gt;Table1[[#This Row],[Income]],1,0)</f>
        <v>1</v>
      </c>
      <c r="BL194" s="46"/>
      <c r="BM194" s="45">
        <f ca="1">IF(Table1[[#This Row],[Net worth of Person ('#)]]&gt;$BN$2,Table1[[#This Row],[Age]],0)</f>
        <v>0</v>
      </c>
      <c r="BN194" s="50"/>
      <c r="BO194" s="46"/>
      <c r="BP194" s="46"/>
      <c r="BQ194" s="46"/>
    </row>
    <row r="195" spans="1:69" x14ac:dyDescent="0.3">
      <c r="A195" s="12">
        <v>193</v>
      </c>
      <c r="B195" s="13">
        <f t="shared" ca="1" si="61"/>
        <v>1</v>
      </c>
      <c r="C195" s="13" t="str">
        <f t="shared" ca="1" si="62"/>
        <v>Male</v>
      </c>
      <c r="D195" s="13">
        <f t="shared" ca="1" si="63"/>
        <v>44</v>
      </c>
      <c r="E195" s="13">
        <f t="shared" ca="1" si="64"/>
        <v>4</v>
      </c>
      <c r="F195" s="13" t="str">
        <f t="shared" ca="1" si="65"/>
        <v>IT</v>
      </c>
      <c r="G195" s="13">
        <f t="shared" ca="1" si="66"/>
        <v>5</v>
      </c>
      <c r="H195" s="13" t="str">
        <f t="shared" ca="1" si="67"/>
        <v>Technical</v>
      </c>
      <c r="I195" s="13">
        <f t="shared" ca="1" si="68"/>
        <v>3</v>
      </c>
      <c r="J195" s="13">
        <f t="shared" ca="1" si="69"/>
        <v>2</v>
      </c>
      <c r="K195" s="14">
        <f t="shared" ca="1" si="70"/>
        <v>77007</v>
      </c>
      <c r="L195" s="13">
        <f t="shared" ca="1" si="71"/>
        <v>27</v>
      </c>
      <c r="M195" s="13" t="str">
        <f t="shared" ca="1" si="72"/>
        <v>Osun</v>
      </c>
      <c r="N195" s="13" t="str">
        <f t="shared" ca="1" si="79"/>
        <v>West</v>
      </c>
      <c r="O195" s="14">
        <f t="shared" ca="1" si="80"/>
        <v>385035</v>
      </c>
      <c r="P195" s="14">
        <f t="shared" ca="1" si="73"/>
        <v>237612.9139374794</v>
      </c>
      <c r="Q195" s="14">
        <f t="shared" ca="1" si="81"/>
        <v>134230.59237360951</v>
      </c>
      <c r="R195" s="14">
        <f t="shared" ca="1" si="74"/>
        <v>30872</v>
      </c>
      <c r="S195" s="14">
        <f t="shared" ca="1" si="82"/>
        <v>41322.414468170849</v>
      </c>
      <c r="T195" s="14">
        <f t="shared" ca="1" si="83"/>
        <v>42994.967424995419</v>
      </c>
      <c r="U195" s="14">
        <f t="shared" ca="1" si="84"/>
        <v>562260.55979860493</v>
      </c>
      <c r="V195" s="14">
        <f t="shared" ca="1" si="85"/>
        <v>309807.32840565022</v>
      </c>
      <c r="W195" s="15">
        <f t="shared" ca="1" si="86"/>
        <v>252453.23139295471</v>
      </c>
      <c r="Z195" s="45">
        <f t="shared" ca="1" si="75"/>
        <v>1</v>
      </c>
      <c r="AA195" s="46">
        <f t="shared" ca="1" si="76"/>
        <v>1</v>
      </c>
      <c r="AB195" s="49"/>
      <c r="AC195" s="50"/>
      <c r="AE195" s="45">
        <f ca="1">IF(Table1[[#This Row],[Occupation]]="Teaching", 1, 0)</f>
        <v>0</v>
      </c>
      <c r="AF195" s="46">
        <f ca="1">IF(Table1[[#This Row],[Occupation]]="General Work", 1, 0)</f>
        <v>0</v>
      </c>
      <c r="AG195" s="46">
        <f ca="1">IF(Table1[[#This Row],[Occupation]]="Construction", 1, 0)</f>
        <v>0</v>
      </c>
      <c r="AH195" s="46">
        <f ca="1">IF(Table1[[#This Row],[Occupation]]="IT", 1, 0)</f>
        <v>1</v>
      </c>
      <c r="AI195" s="46">
        <f ca="1">IF(Table1[[#This Row],[Occupation]]="Health", 1, 0)</f>
        <v>0</v>
      </c>
      <c r="AJ195" s="46">
        <f ca="1">IF(Table1[[#This Row],[Occupation]]="Agriculture", 1, 0)</f>
        <v>0</v>
      </c>
      <c r="AK195" s="49"/>
      <c r="AL195" s="46"/>
      <c r="AM195" s="46"/>
      <c r="AN195" s="46"/>
      <c r="AO195" s="46"/>
      <c r="AP195" s="50"/>
      <c r="AQ195" s="48"/>
      <c r="AR195" s="47">
        <f t="shared" ca="1" si="77"/>
        <v>118806.4569687397</v>
      </c>
      <c r="AS195" s="48"/>
      <c r="AT195" s="45">
        <f ca="1">IF(Table1[[#This Row],[Debts of the Person]]&gt;$AU$2,1,0)</f>
        <v>1</v>
      </c>
      <c r="AU195" s="46"/>
      <c r="AV195" s="50"/>
      <c r="AW195" s="2">
        <f ca="1">Table1[[#This Row],[Mortgage Left]]/Table1[[#This Row],[Valued House]]</f>
        <v>0.61712029799233681</v>
      </c>
      <c r="AX195" s="46">
        <f t="shared" ca="1" si="78"/>
        <v>0</v>
      </c>
      <c r="AY195" s="46"/>
      <c r="AZ195" s="46"/>
      <c r="BA195" s="47">
        <f ca="1">IF(Table1[[#This Row],[Region]]="East",Table1[[#This Row],[Income]],0)</f>
        <v>0</v>
      </c>
      <c r="BB195" s="48">
        <f ca="1">IF(Table1[[#This Row],[Region]]="South",Table1[[#This Row],[Income]],0)</f>
        <v>0</v>
      </c>
      <c r="BC195" s="48">
        <f ca="1">IF(Table1[[#This Row],[Region]]="West",Table1[[#This Row],[Income]],0)</f>
        <v>77007</v>
      </c>
      <c r="BD195" s="64">
        <f ca="1">IF(Table1[[#This Row],[Region]]="North",Table1[[#This Row],[Income]],0)</f>
        <v>0</v>
      </c>
      <c r="BE195" s="47">
        <f ca="1">IF(Table1[[#This Row],[Occupation]]="Teaching",Table1[[#This Row],[Income]],0)</f>
        <v>0</v>
      </c>
      <c r="BF195" s="48">
        <f ca="1">IF(Table1[[#This Row],[Occupation]]="General Work",Table1[[#This Row],[Income]],0)</f>
        <v>0</v>
      </c>
      <c r="BG195" s="48">
        <f ca="1">IF(Table1[[#This Row],[Occupation]]="Construction",Table1[[#This Row],[Income]],0)</f>
        <v>0</v>
      </c>
      <c r="BH195" s="48">
        <f ca="1">IF(Table1[[#This Row],[Occupation]]="IT",Table1[[#This Row],[Income]],0)</f>
        <v>77007</v>
      </c>
      <c r="BI195" s="48">
        <f ca="1">IF(Table1[[#This Row],[Occupation]]="Health",Table1[[#This Row],[Income]],0)</f>
        <v>0</v>
      </c>
      <c r="BJ195" s="64">
        <f ca="1">IF(Table1[[#This Row],[Occupation]]="Agriculture",Table1[[#This Row],[Income]],0)</f>
        <v>0</v>
      </c>
      <c r="BK195" s="45">
        <f ca="1">IF(Table1[[#This Row],[Debts of the Person]]&gt;Table1[[#This Row],[Income]],1,0)</f>
        <v>1</v>
      </c>
      <c r="BL195" s="46"/>
      <c r="BM195" s="45">
        <f ca="1">IF(Table1[[#This Row],[Net worth of Person ('#)]]&gt;$BN$2,Table1[[#This Row],[Age]],0)</f>
        <v>44</v>
      </c>
      <c r="BN195" s="50"/>
      <c r="BO195" s="46"/>
      <c r="BP195" s="46"/>
      <c r="BQ195" s="46"/>
    </row>
    <row r="196" spans="1:69" x14ac:dyDescent="0.3">
      <c r="A196" s="12">
        <v>194</v>
      </c>
      <c r="B196" s="13">
        <f t="shared" ref="B196:B259" ca="1" si="87">RANDBETWEEN(1,2)</f>
        <v>2</v>
      </c>
      <c r="C196" s="13" t="str">
        <f t="shared" ref="C196:C259" ca="1" si="88">IF(B196=1, "Male", "Female")</f>
        <v>Female</v>
      </c>
      <c r="D196" s="13">
        <f t="shared" ref="D196:D259" ca="1" si="89">RANDBETWEEN(25,45)</f>
        <v>39</v>
      </c>
      <c r="E196" s="13">
        <f t="shared" ref="E196:E259" ca="1" si="90">RANDBETWEEN(1,6)</f>
        <v>6</v>
      </c>
      <c r="F196" s="13" t="str">
        <f t="shared" ref="F196:F259" ca="1" si="91">VLOOKUP(E196, $BS$3:$BT$8, 2)</f>
        <v>Agriculture</v>
      </c>
      <c r="G196" s="13">
        <f t="shared" ref="G196:G259" ca="1" si="92">RANDBETWEEN(1,6)</f>
        <v>1</v>
      </c>
      <c r="H196" s="13" t="str">
        <f t="shared" ref="H196:H259" ca="1" si="93">VLOOKUP(G196, $BV$3:$BW$8, 2)</f>
        <v>No Formal</v>
      </c>
      <c r="I196" s="13">
        <f t="shared" ref="I196:I259" ca="1" si="94">RANDBETWEEN(0,4)</f>
        <v>1</v>
      </c>
      <c r="J196" s="13">
        <f t="shared" ref="J196:J259" ca="1" si="95">RANDBETWEEN(0,3)</f>
        <v>0</v>
      </c>
      <c r="K196" s="14">
        <f t="shared" ref="K196:K259" ca="1" si="96">RANDBETWEEN(25000, 100000)</f>
        <v>29972</v>
      </c>
      <c r="L196" s="13">
        <f t="shared" ref="L196:L259" ca="1" si="97">RANDBETWEEN(1, 33)</f>
        <v>19</v>
      </c>
      <c r="M196" s="13" t="str">
        <f t="shared" ref="M196:M259" ca="1" si="98">VLOOKUP(L196, $BS$12:$BT$44, 2)</f>
        <v>Kebbi</v>
      </c>
      <c r="N196" s="13" t="str">
        <f t="shared" ca="1" si="79"/>
        <v>North</v>
      </c>
      <c r="O196" s="14">
        <f t="shared" ca="1" si="80"/>
        <v>179832</v>
      </c>
      <c r="P196" s="14">
        <f t="shared" ref="P196:P259" ca="1" si="99">RAND()*O196</f>
        <v>105906.64381517659</v>
      </c>
      <c r="Q196" s="14">
        <f t="shared" ca="1" si="81"/>
        <v>0</v>
      </c>
      <c r="R196" s="14">
        <f t="shared" ref="R196:R259" ca="1" si="100">RANDBETWEEN(0, Q196)</f>
        <v>0</v>
      </c>
      <c r="S196" s="14">
        <f t="shared" ca="1" si="82"/>
        <v>43494.503807734749</v>
      </c>
      <c r="T196" s="14">
        <f t="shared" ca="1" si="83"/>
        <v>36203.613497710838</v>
      </c>
      <c r="U196" s="14">
        <f t="shared" ca="1" si="84"/>
        <v>216035.61349771084</v>
      </c>
      <c r="V196" s="14">
        <f t="shared" ca="1" si="85"/>
        <v>149401.14762291135</v>
      </c>
      <c r="W196" s="15">
        <f t="shared" ca="1" si="86"/>
        <v>66634.465874799498</v>
      </c>
      <c r="Z196" s="45">
        <f t="shared" ref="Z196:Z259" ca="1" si="101">IF(C196="Male", 1, 0)</f>
        <v>0</v>
      </c>
      <c r="AA196" s="46">
        <f t="shared" ref="AA196:AA259" ca="1" si="102">IF(C195="Female", 1, 0)</f>
        <v>0</v>
      </c>
      <c r="AB196" s="49"/>
      <c r="AC196" s="50"/>
      <c r="AE196" s="45">
        <f ca="1">IF(Table1[[#This Row],[Occupation]]="Teaching", 1, 0)</f>
        <v>0</v>
      </c>
      <c r="AF196" s="46">
        <f ca="1">IF(Table1[[#This Row],[Occupation]]="General Work", 1, 0)</f>
        <v>0</v>
      </c>
      <c r="AG196" s="46">
        <f ca="1">IF(Table1[[#This Row],[Occupation]]="Construction", 1, 0)</f>
        <v>0</v>
      </c>
      <c r="AH196" s="46">
        <f ca="1">IF(Table1[[#This Row],[Occupation]]="IT", 1, 0)</f>
        <v>0</v>
      </c>
      <c r="AI196" s="46">
        <f ca="1">IF(Table1[[#This Row],[Occupation]]="Health", 1, 0)</f>
        <v>0</v>
      </c>
      <c r="AJ196" s="46">
        <f ca="1">IF(Table1[[#This Row],[Occupation]]="Agriculture", 1, 0)</f>
        <v>1</v>
      </c>
      <c r="AK196" s="49"/>
      <c r="AL196" s="46"/>
      <c r="AM196" s="46"/>
      <c r="AN196" s="46"/>
      <c r="AO196" s="46"/>
      <c r="AP196" s="50"/>
      <c r="AQ196" s="48"/>
      <c r="AR196" s="47">
        <f t="shared" ref="AR196:AR259" ca="1" si="103">IFERROR(P196/J196, 0)</f>
        <v>0</v>
      </c>
      <c r="AS196" s="48"/>
      <c r="AT196" s="45">
        <f ca="1">IF(Table1[[#This Row],[Debts of the Person]]&gt;$AU$2,1,0)</f>
        <v>1</v>
      </c>
      <c r="AU196" s="46"/>
      <c r="AV196" s="50"/>
      <c r="AW196" s="2">
        <f ca="1">Table1[[#This Row],[Mortgage Left]]/Table1[[#This Row],[Valued House]]</f>
        <v>0.58891990199284106</v>
      </c>
      <c r="AX196" s="46">
        <f t="shared" ref="AX196:AX259" ca="1" si="104">IF(AW196&lt;$AY$2,1,0)</f>
        <v>0</v>
      </c>
      <c r="AY196" s="46"/>
      <c r="AZ196" s="46"/>
      <c r="BA196" s="47">
        <f ca="1">IF(Table1[[#This Row],[Region]]="East",Table1[[#This Row],[Income]],0)</f>
        <v>0</v>
      </c>
      <c r="BB196" s="48">
        <f ca="1">IF(Table1[[#This Row],[Region]]="South",Table1[[#This Row],[Income]],0)</f>
        <v>0</v>
      </c>
      <c r="BC196" s="48">
        <f ca="1">IF(Table1[[#This Row],[Region]]="West",Table1[[#This Row],[Income]],0)</f>
        <v>0</v>
      </c>
      <c r="BD196" s="64">
        <f ca="1">IF(Table1[[#This Row],[Region]]="North",Table1[[#This Row],[Income]],0)</f>
        <v>29972</v>
      </c>
      <c r="BE196" s="47">
        <f ca="1">IF(Table1[[#This Row],[Occupation]]="Teaching",Table1[[#This Row],[Income]],0)</f>
        <v>0</v>
      </c>
      <c r="BF196" s="48">
        <f ca="1">IF(Table1[[#This Row],[Occupation]]="General Work",Table1[[#This Row],[Income]],0)</f>
        <v>0</v>
      </c>
      <c r="BG196" s="48">
        <f ca="1">IF(Table1[[#This Row],[Occupation]]="Construction",Table1[[#This Row],[Income]],0)</f>
        <v>0</v>
      </c>
      <c r="BH196" s="48">
        <f ca="1">IF(Table1[[#This Row],[Occupation]]="IT",Table1[[#This Row],[Income]],0)</f>
        <v>0</v>
      </c>
      <c r="BI196" s="48">
        <f ca="1">IF(Table1[[#This Row],[Occupation]]="Health",Table1[[#This Row],[Income]],0)</f>
        <v>0</v>
      </c>
      <c r="BJ196" s="64">
        <f ca="1">IF(Table1[[#This Row],[Occupation]]="Agriculture",Table1[[#This Row],[Income]],0)</f>
        <v>29972</v>
      </c>
      <c r="BK196" s="45">
        <f ca="1">IF(Table1[[#This Row],[Debts of the Person]]&gt;Table1[[#This Row],[Income]],1,0)</f>
        <v>1</v>
      </c>
      <c r="BL196" s="46"/>
      <c r="BM196" s="45">
        <f ca="1">IF(Table1[[#This Row],[Net worth of Person ('#)]]&gt;$BN$2,Table1[[#This Row],[Age]],0)</f>
        <v>0</v>
      </c>
      <c r="BN196" s="50"/>
      <c r="BO196" s="46"/>
      <c r="BP196" s="46"/>
      <c r="BQ196" s="46"/>
    </row>
    <row r="197" spans="1:69" x14ac:dyDescent="0.3">
      <c r="A197" s="12">
        <v>195</v>
      </c>
      <c r="B197" s="13">
        <f t="shared" ca="1" si="87"/>
        <v>1</v>
      </c>
      <c r="C197" s="13" t="str">
        <f t="shared" ca="1" si="88"/>
        <v>Male</v>
      </c>
      <c r="D197" s="13">
        <f t="shared" ca="1" si="89"/>
        <v>41</v>
      </c>
      <c r="E197" s="13">
        <f t="shared" ca="1" si="90"/>
        <v>1</v>
      </c>
      <c r="F197" s="13" t="str">
        <f t="shared" ca="1" si="91"/>
        <v>Health</v>
      </c>
      <c r="G197" s="13">
        <f t="shared" ca="1" si="92"/>
        <v>5</v>
      </c>
      <c r="H197" s="13" t="str">
        <f t="shared" ca="1" si="93"/>
        <v>Technical</v>
      </c>
      <c r="I197" s="13">
        <f t="shared" ca="1" si="94"/>
        <v>4</v>
      </c>
      <c r="J197" s="13">
        <f t="shared" ca="1" si="95"/>
        <v>1</v>
      </c>
      <c r="K197" s="14">
        <f t="shared" ca="1" si="96"/>
        <v>65794</v>
      </c>
      <c r="L197" s="13">
        <f t="shared" ca="1" si="97"/>
        <v>18</v>
      </c>
      <c r="M197" s="13" t="str">
        <f t="shared" ca="1" si="98"/>
        <v>Kastina</v>
      </c>
      <c r="N197" s="13" t="str">
        <f t="shared" ca="1" si="79"/>
        <v>North</v>
      </c>
      <c r="O197" s="14">
        <f t="shared" ca="1" si="80"/>
        <v>197382</v>
      </c>
      <c r="P197" s="14">
        <f t="shared" ca="1" si="99"/>
        <v>90312.511578311125</v>
      </c>
      <c r="Q197" s="14">
        <f t="shared" ca="1" si="81"/>
        <v>18068.333429655046</v>
      </c>
      <c r="R197" s="14">
        <f t="shared" ca="1" si="100"/>
        <v>13877</v>
      </c>
      <c r="S197" s="14">
        <f t="shared" ca="1" si="82"/>
        <v>43665.586398439678</v>
      </c>
      <c r="T197" s="14">
        <f t="shared" ca="1" si="83"/>
        <v>62539.29362065233</v>
      </c>
      <c r="U197" s="14">
        <f t="shared" ca="1" si="84"/>
        <v>277989.6270503074</v>
      </c>
      <c r="V197" s="14">
        <f t="shared" ca="1" si="85"/>
        <v>147855.09797675081</v>
      </c>
      <c r="W197" s="15">
        <f t="shared" ca="1" si="86"/>
        <v>130134.52907355659</v>
      </c>
      <c r="Z197" s="45">
        <f t="shared" ca="1" si="101"/>
        <v>1</v>
      </c>
      <c r="AA197" s="46">
        <f t="shared" ca="1" si="102"/>
        <v>1</v>
      </c>
      <c r="AB197" s="49"/>
      <c r="AC197" s="50"/>
      <c r="AE197" s="45">
        <f ca="1">IF(Table1[[#This Row],[Occupation]]="Teaching", 1, 0)</f>
        <v>0</v>
      </c>
      <c r="AF197" s="46">
        <f ca="1">IF(Table1[[#This Row],[Occupation]]="General Work", 1, 0)</f>
        <v>0</v>
      </c>
      <c r="AG197" s="46">
        <f ca="1">IF(Table1[[#This Row],[Occupation]]="Construction", 1, 0)</f>
        <v>0</v>
      </c>
      <c r="AH197" s="46">
        <f ca="1">IF(Table1[[#This Row],[Occupation]]="IT", 1, 0)</f>
        <v>0</v>
      </c>
      <c r="AI197" s="46">
        <f ca="1">IF(Table1[[#This Row],[Occupation]]="Health", 1, 0)</f>
        <v>1</v>
      </c>
      <c r="AJ197" s="46">
        <f ca="1">IF(Table1[[#This Row],[Occupation]]="Agriculture", 1, 0)</f>
        <v>0</v>
      </c>
      <c r="AK197" s="49"/>
      <c r="AL197" s="46"/>
      <c r="AM197" s="46"/>
      <c r="AN197" s="46"/>
      <c r="AO197" s="46"/>
      <c r="AP197" s="50"/>
      <c r="AQ197" s="48"/>
      <c r="AR197" s="47">
        <f t="shared" ca="1" si="103"/>
        <v>90312.511578311125</v>
      </c>
      <c r="AS197" s="48"/>
      <c r="AT197" s="45">
        <f ca="1">IF(Table1[[#This Row],[Debts of the Person]]&gt;$AU$2,1,0)</f>
        <v>1</v>
      </c>
      <c r="AU197" s="46"/>
      <c r="AV197" s="50"/>
      <c r="AW197" s="2">
        <f ca="1">Table1[[#This Row],[Mortgage Left]]/Table1[[#This Row],[Valued House]]</f>
        <v>0.45755191242520149</v>
      </c>
      <c r="AX197" s="46">
        <f t="shared" ca="1" si="104"/>
        <v>0</v>
      </c>
      <c r="AY197" s="46"/>
      <c r="AZ197" s="46"/>
      <c r="BA197" s="47">
        <f ca="1">IF(Table1[[#This Row],[Region]]="East",Table1[[#This Row],[Income]],0)</f>
        <v>0</v>
      </c>
      <c r="BB197" s="48">
        <f ca="1">IF(Table1[[#This Row],[Region]]="South",Table1[[#This Row],[Income]],0)</f>
        <v>0</v>
      </c>
      <c r="BC197" s="48">
        <f ca="1">IF(Table1[[#This Row],[Region]]="West",Table1[[#This Row],[Income]],0)</f>
        <v>0</v>
      </c>
      <c r="BD197" s="64">
        <f ca="1">IF(Table1[[#This Row],[Region]]="North",Table1[[#This Row],[Income]],0)</f>
        <v>65794</v>
      </c>
      <c r="BE197" s="47">
        <f ca="1">IF(Table1[[#This Row],[Occupation]]="Teaching",Table1[[#This Row],[Income]],0)</f>
        <v>0</v>
      </c>
      <c r="BF197" s="48">
        <f ca="1">IF(Table1[[#This Row],[Occupation]]="General Work",Table1[[#This Row],[Income]],0)</f>
        <v>0</v>
      </c>
      <c r="BG197" s="48">
        <f ca="1">IF(Table1[[#This Row],[Occupation]]="Construction",Table1[[#This Row],[Income]],0)</f>
        <v>0</v>
      </c>
      <c r="BH197" s="48">
        <f ca="1">IF(Table1[[#This Row],[Occupation]]="IT",Table1[[#This Row],[Income]],0)</f>
        <v>0</v>
      </c>
      <c r="BI197" s="48">
        <f ca="1">IF(Table1[[#This Row],[Occupation]]="Health",Table1[[#This Row],[Income]],0)</f>
        <v>65794</v>
      </c>
      <c r="BJ197" s="64">
        <f ca="1">IF(Table1[[#This Row],[Occupation]]="Agriculture",Table1[[#This Row],[Income]],0)</f>
        <v>0</v>
      </c>
      <c r="BK197" s="45">
        <f ca="1">IF(Table1[[#This Row],[Debts of the Person]]&gt;Table1[[#This Row],[Income]],1,0)</f>
        <v>1</v>
      </c>
      <c r="BL197" s="46"/>
      <c r="BM197" s="45">
        <f ca="1">IF(Table1[[#This Row],[Net worth of Person ('#)]]&gt;$BN$2,Table1[[#This Row],[Age]],0)</f>
        <v>41</v>
      </c>
      <c r="BN197" s="50"/>
      <c r="BO197" s="46"/>
      <c r="BP197" s="46"/>
      <c r="BQ197" s="46"/>
    </row>
    <row r="198" spans="1:69" x14ac:dyDescent="0.3">
      <c r="A198" s="12">
        <v>196</v>
      </c>
      <c r="B198" s="13">
        <f t="shared" ca="1" si="87"/>
        <v>2</v>
      </c>
      <c r="C198" s="13" t="str">
        <f t="shared" ca="1" si="88"/>
        <v>Female</v>
      </c>
      <c r="D198" s="13">
        <f t="shared" ca="1" si="89"/>
        <v>37</v>
      </c>
      <c r="E198" s="13">
        <f t="shared" ca="1" si="90"/>
        <v>6</v>
      </c>
      <c r="F198" s="13" t="str">
        <f t="shared" ca="1" si="91"/>
        <v>Agriculture</v>
      </c>
      <c r="G198" s="13">
        <f t="shared" ca="1" si="92"/>
        <v>4</v>
      </c>
      <c r="H198" s="13" t="str">
        <f t="shared" ca="1" si="93"/>
        <v>Tertiary</v>
      </c>
      <c r="I198" s="13">
        <f t="shared" ca="1" si="94"/>
        <v>0</v>
      </c>
      <c r="J198" s="13">
        <f t="shared" ca="1" si="95"/>
        <v>1</v>
      </c>
      <c r="K198" s="14">
        <f t="shared" ca="1" si="96"/>
        <v>60615</v>
      </c>
      <c r="L198" s="13">
        <f t="shared" ca="1" si="97"/>
        <v>21</v>
      </c>
      <c r="M198" s="13" t="str">
        <f t="shared" ca="1" si="98"/>
        <v>Kwara</v>
      </c>
      <c r="N198" s="13" t="str">
        <f t="shared" ca="1" si="79"/>
        <v>North</v>
      </c>
      <c r="O198" s="14">
        <f t="shared" ca="1" si="80"/>
        <v>242460</v>
      </c>
      <c r="P198" s="14">
        <f t="shared" ca="1" si="99"/>
        <v>218008.84826510545</v>
      </c>
      <c r="Q198" s="14">
        <f t="shared" ca="1" si="81"/>
        <v>34571.201526835408</v>
      </c>
      <c r="R198" s="14">
        <f t="shared" ca="1" si="100"/>
        <v>9917</v>
      </c>
      <c r="S198" s="14">
        <f t="shared" ca="1" si="82"/>
        <v>30579.074599633619</v>
      </c>
      <c r="T198" s="14">
        <f t="shared" ca="1" si="83"/>
        <v>36567.049746562079</v>
      </c>
      <c r="U198" s="14">
        <f t="shared" ca="1" si="84"/>
        <v>313598.25127339747</v>
      </c>
      <c r="V198" s="14">
        <f t="shared" ca="1" si="85"/>
        <v>258504.92286473908</v>
      </c>
      <c r="W198" s="15">
        <f t="shared" ca="1" si="86"/>
        <v>55093.328408658388</v>
      </c>
      <c r="Z198" s="45">
        <f t="shared" ca="1" si="101"/>
        <v>0</v>
      </c>
      <c r="AA198" s="46">
        <f t="shared" ca="1" si="102"/>
        <v>0</v>
      </c>
      <c r="AB198" s="49"/>
      <c r="AC198" s="50"/>
      <c r="AE198" s="45">
        <f ca="1">IF(Table1[[#This Row],[Occupation]]="Teaching", 1, 0)</f>
        <v>0</v>
      </c>
      <c r="AF198" s="46">
        <f ca="1">IF(Table1[[#This Row],[Occupation]]="General Work", 1, 0)</f>
        <v>0</v>
      </c>
      <c r="AG198" s="46">
        <f ca="1">IF(Table1[[#This Row],[Occupation]]="Construction", 1, 0)</f>
        <v>0</v>
      </c>
      <c r="AH198" s="46">
        <f ca="1">IF(Table1[[#This Row],[Occupation]]="IT", 1, 0)</f>
        <v>0</v>
      </c>
      <c r="AI198" s="46">
        <f ca="1">IF(Table1[[#This Row],[Occupation]]="Health", 1, 0)</f>
        <v>0</v>
      </c>
      <c r="AJ198" s="46">
        <f ca="1">IF(Table1[[#This Row],[Occupation]]="Agriculture", 1, 0)</f>
        <v>1</v>
      </c>
      <c r="AK198" s="49"/>
      <c r="AL198" s="46"/>
      <c r="AM198" s="46"/>
      <c r="AN198" s="46"/>
      <c r="AO198" s="46"/>
      <c r="AP198" s="50"/>
      <c r="AQ198" s="48"/>
      <c r="AR198" s="47">
        <f t="shared" ca="1" si="103"/>
        <v>218008.84826510545</v>
      </c>
      <c r="AS198" s="48"/>
      <c r="AT198" s="45">
        <f ca="1">IF(Table1[[#This Row],[Debts of the Person]]&gt;$AU$2,1,0)</f>
        <v>1</v>
      </c>
      <c r="AU198" s="46"/>
      <c r="AV198" s="50"/>
      <c r="AW198" s="2">
        <f ca="1">Table1[[#This Row],[Mortgage Left]]/Table1[[#This Row],[Valued House]]</f>
        <v>0.89915387389716017</v>
      </c>
      <c r="AX198" s="46">
        <f t="shared" ca="1" si="104"/>
        <v>0</v>
      </c>
      <c r="AY198" s="46"/>
      <c r="AZ198" s="46"/>
      <c r="BA198" s="47">
        <f ca="1">IF(Table1[[#This Row],[Region]]="East",Table1[[#This Row],[Income]],0)</f>
        <v>0</v>
      </c>
      <c r="BB198" s="48">
        <f ca="1">IF(Table1[[#This Row],[Region]]="South",Table1[[#This Row],[Income]],0)</f>
        <v>0</v>
      </c>
      <c r="BC198" s="48">
        <f ca="1">IF(Table1[[#This Row],[Region]]="West",Table1[[#This Row],[Income]],0)</f>
        <v>0</v>
      </c>
      <c r="BD198" s="64">
        <f ca="1">IF(Table1[[#This Row],[Region]]="North",Table1[[#This Row],[Income]],0)</f>
        <v>60615</v>
      </c>
      <c r="BE198" s="47">
        <f ca="1">IF(Table1[[#This Row],[Occupation]]="Teaching",Table1[[#This Row],[Income]],0)</f>
        <v>0</v>
      </c>
      <c r="BF198" s="48">
        <f ca="1">IF(Table1[[#This Row],[Occupation]]="General Work",Table1[[#This Row],[Income]],0)</f>
        <v>0</v>
      </c>
      <c r="BG198" s="48">
        <f ca="1">IF(Table1[[#This Row],[Occupation]]="Construction",Table1[[#This Row],[Income]],0)</f>
        <v>0</v>
      </c>
      <c r="BH198" s="48">
        <f ca="1">IF(Table1[[#This Row],[Occupation]]="IT",Table1[[#This Row],[Income]],0)</f>
        <v>0</v>
      </c>
      <c r="BI198" s="48">
        <f ca="1">IF(Table1[[#This Row],[Occupation]]="Health",Table1[[#This Row],[Income]],0)</f>
        <v>0</v>
      </c>
      <c r="BJ198" s="64">
        <f ca="1">IF(Table1[[#This Row],[Occupation]]="Agriculture",Table1[[#This Row],[Income]],0)</f>
        <v>60615</v>
      </c>
      <c r="BK198" s="45">
        <f ca="1">IF(Table1[[#This Row],[Debts of the Person]]&gt;Table1[[#This Row],[Income]],1,0)</f>
        <v>1</v>
      </c>
      <c r="BL198" s="46"/>
      <c r="BM198" s="45">
        <f ca="1">IF(Table1[[#This Row],[Net worth of Person ('#)]]&gt;$BN$2,Table1[[#This Row],[Age]],0)</f>
        <v>0</v>
      </c>
      <c r="BN198" s="50"/>
      <c r="BO198" s="46"/>
      <c r="BP198" s="46"/>
      <c r="BQ198" s="46"/>
    </row>
    <row r="199" spans="1:69" x14ac:dyDescent="0.3">
      <c r="A199" s="12">
        <v>197</v>
      </c>
      <c r="B199" s="13">
        <f t="shared" ca="1" si="87"/>
        <v>2</v>
      </c>
      <c r="C199" s="13" t="str">
        <f t="shared" ca="1" si="88"/>
        <v>Female</v>
      </c>
      <c r="D199" s="13">
        <f t="shared" ca="1" si="89"/>
        <v>34</v>
      </c>
      <c r="E199" s="13">
        <f t="shared" ca="1" si="90"/>
        <v>3</v>
      </c>
      <c r="F199" s="13" t="str">
        <f t="shared" ca="1" si="91"/>
        <v>Teaching</v>
      </c>
      <c r="G199" s="13">
        <f t="shared" ca="1" si="92"/>
        <v>6</v>
      </c>
      <c r="H199" s="13" t="str">
        <f t="shared" ca="1" si="93"/>
        <v>Others</v>
      </c>
      <c r="I199" s="13">
        <f t="shared" ca="1" si="94"/>
        <v>0</v>
      </c>
      <c r="J199" s="13">
        <f t="shared" ca="1" si="95"/>
        <v>2</v>
      </c>
      <c r="K199" s="14">
        <f t="shared" ca="1" si="96"/>
        <v>73925</v>
      </c>
      <c r="L199" s="13">
        <f t="shared" ca="1" si="97"/>
        <v>9</v>
      </c>
      <c r="M199" s="13" t="str">
        <f t="shared" ca="1" si="98"/>
        <v>Delta</v>
      </c>
      <c r="N199" s="13" t="str">
        <f t="shared" ca="1" si="79"/>
        <v>South</v>
      </c>
      <c r="O199" s="14">
        <f t="shared" ca="1" si="80"/>
        <v>221775</v>
      </c>
      <c r="P199" s="14">
        <f t="shared" ca="1" si="99"/>
        <v>169581.81918186325</v>
      </c>
      <c r="Q199" s="14">
        <f t="shared" ca="1" si="81"/>
        <v>134539.36339657349</v>
      </c>
      <c r="R199" s="14">
        <f t="shared" ca="1" si="100"/>
        <v>86906</v>
      </c>
      <c r="S199" s="14">
        <f t="shared" ca="1" si="82"/>
        <v>96841.379901542954</v>
      </c>
      <c r="T199" s="14">
        <f t="shared" ca="1" si="83"/>
        <v>53273.961726853457</v>
      </c>
      <c r="U199" s="14">
        <f t="shared" ca="1" si="84"/>
        <v>409588.32512342691</v>
      </c>
      <c r="V199" s="14">
        <f t="shared" ca="1" si="85"/>
        <v>353329.19908340619</v>
      </c>
      <c r="W199" s="15">
        <f t="shared" ca="1" si="86"/>
        <v>56259.126040020725</v>
      </c>
      <c r="Z199" s="45">
        <f t="shared" ca="1" si="101"/>
        <v>0</v>
      </c>
      <c r="AA199" s="46">
        <f t="shared" ca="1" si="102"/>
        <v>1</v>
      </c>
      <c r="AB199" s="49"/>
      <c r="AC199" s="50"/>
      <c r="AE199" s="45">
        <f ca="1">IF(Table1[[#This Row],[Occupation]]="Teaching", 1, 0)</f>
        <v>1</v>
      </c>
      <c r="AF199" s="46">
        <f ca="1">IF(Table1[[#This Row],[Occupation]]="General Work", 1, 0)</f>
        <v>0</v>
      </c>
      <c r="AG199" s="46">
        <f ca="1">IF(Table1[[#This Row],[Occupation]]="Construction", 1, 0)</f>
        <v>0</v>
      </c>
      <c r="AH199" s="46">
        <f ca="1">IF(Table1[[#This Row],[Occupation]]="IT", 1, 0)</f>
        <v>0</v>
      </c>
      <c r="AI199" s="46">
        <f ca="1">IF(Table1[[#This Row],[Occupation]]="Health", 1, 0)</f>
        <v>0</v>
      </c>
      <c r="AJ199" s="46">
        <f ca="1">IF(Table1[[#This Row],[Occupation]]="Agriculture", 1, 0)</f>
        <v>0</v>
      </c>
      <c r="AK199" s="49"/>
      <c r="AL199" s="46"/>
      <c r="AM199" s="46"/>
      <c r="AN199" s="46"/>
      <c r="AO199" s="46"/>
      <c r="AP199" s="50"/>
      <c r="AQ199" s="48"/>
      <c r="AR199" s="47">
        <f t="shared" ca="1" si="103"/>
        <v>84790.909590931624</v>
      </c>
      <c r="AS199" s="48"/>
      <c r="AT199" s="45">
        <f ca="1">IF(Table1[[#This Row],[Debts of the Person]]&gt;$AU$2,1,0)</f>
        <v>1</v>
      </c>
      <c r="AU199" s="46"/>
      <c r="AV199" s="50"/>
      <c r="AW199" s="2">
        <f ca="1">Table1[[#This Row],[Mortgage Left]]/Table1[[#This Row],[Valued House]]</f>
        <v>0.76465705864891553</v>
      </c>
      <c r="AX199" s="46">
        <f t="shared" ca="1" si="104"/>
        <v>0</v>
      </c>
      <c r="AY199" s="46"/>
      <c r="AZ199" s="46"/>
      <c r="BA199" s="47">
        <f ca="1">IF(Table1[[#This Row],[Region]]="East",Table1[[#This Row],[Income]],0)</f>
        <v>0</v>
      </c>
      <c r="BB199" s="48">
        <f ca="1">IF(Table1[[#This Row],[Region]]="South",Table1[[#This Row],[Income]],0)</f>
        <v>73925</v>
      </c>
      <c r="BC199" s="48">
        <f ca="1">IF(Table1[[#This Row],[Region]]="West",Table1[[#This Row],[Income]],0)</f>
        <v>0</v>
      </c>
      <c r="BD199" s="64">
        <f ca="1">IF(Table1[[#This Row],[Region]]="North",Table1[[#This Row],[Income]],0)</f>
        <v>0</v>
      </c>
      <c r="BE199" s="47">
        <f ca="1">IF(Table1[[#This Row],[Occupation]]="Teaching",Table1[[#This Row],[Income]],0)</f>
        <v>73925</v>
      </c>
      <c r="BF199" s="48">
        <f ca="1">IF(Table1[[#This Row],[Occupation]]="General Work",Table1[[#This Row],[Income]],0)</f>
        <v>0</v>
      </c>
      <c r="BG199" s="48">
        <f ca="1">IF(Table1[[#This Row],[Occupation]]="Construction",Table1[[#This Row],[Income]],0)</f>
        <v>0</v>
      </c>
      <c r="BH199" s="48">
        <f ca="1">IF(Table1[[#This Row],[Occupation]]="IT",Table1[[#This Row],[Income]],0)</f>
        <v>0</v>
      </c>
      <c r="BI199" s="48">
        <f ca="1">IF(Table1[[#This Row],[Occupation]]="Health",Table1[[#This Row],[Income]],0)</f>
        <v>0</v>
      </c>
      <c r="BJ199" s="64">
        <f ca="1">IF(Table1[[#This Row],[Occupation]]="Agriculture",Table1[[#This Row],[Income]],0)</f>
        <v>0</v>
      </c>
      <c r="BK199" s="45">
        <f ca="1">IF(Table1[[#This Row],[Debts of the Person]]&gt;Table1[[#This Row],[Income]],1,0)</f>
        <v>1</v>
      </c>
      <c r="BL199" s="46"/>
      <c r="BM199" s="45">
        <f ca="1">IF(Table1[[#This Row],[Net worth of Person ('#)]]&gt;$BN$2,Table1[[#This Row],[Age]],0)</f>
        <v>0</v>
      </c>
      <c r="BN199" s="50"/>
      <c r="BO199" s="46"/>
      <c r="BP199" s="46"/>
      <c r="BQ199" s="46"/>
    </row>
    <row r="200" spans="1:69" x14ac:dyDescent="0.3">
      <c r="A200" s="12">
        <v>198</v>
      </c>
      <c r="B200" s="13">
        <f t="shared" ca="1" si="87"/>
        <v>1</v>
      </c>
      <c r="C200" s="13" t="str">
        <f t="shared" ca="1" si="88"/>
        <v>Male</v>
      </c>
      <c r="D200" s="13">
        <f t="shared" ca="1" si="89"/>
        <v>36</v>
      </c>
      <c r="E200" s="13">
        <f t="shared" ca="1" si="90"/>
        <v>2</v>
      </c>
      <c r="F200" s="13" t="str">
        <f t="shared" ca="1" si="91"/>
        <v>Construction</v>
      </c>
      <c r="G200" s="13">
        <f t="shared" ca="1" si="92"/>
        <v>2</v>
      </c>
      <c r="H200" s="13" t="str">
        <f t="shared" ca="1" si="93"/>
        <v>Primary</v>
      </c>
      <c r="I200" s="13">
        <f t="shared" ca="1" si="94"/>
        <v>0</v>
      </c>
      <c r="J200" s="13">
        <f t="shared" ca="1" si="95"/>
        <v>3</v>
      </c>
      <c r="K200" s="14">
        <f t="shared" ca="1" si="96"/>
        <v>61988</v>
      </c>
      <c r="L200" s="13">
        <f t="shared" ca="1" si="97"/>
        <v>29</v>
      </c>
      <c r="M200" s="13" t="str">
        <f t="shared" ca="1" si="98"/>
        <v>Plateau</v>
      </c>
      <c r="N200" s="13" t="str">
        <f t="shared" ca="1" si="79"/>
        <v>North</v>
      </c>
      <c r="O200" s="14">
        <f t="shared" ca="1" si="80"/>
        <v>247952</v>
      </c>
      <c r="P200" s="14">
        <f t="shared" ca="1" si="99"/>
        <v>174673.728076723</v>
      </c>
      <c r="Q200" s="14">
        <f t="shared" ca="1" si="81"/>
        <v>107083.03691937942</v>
      </c>
      <c r="R200" s="14">
        <f t="shared" ca="1" si="100"/>
        <v>38265</v>
      </c>
      <c r="S200" s="14">
        <f t="shared" ca="1" si="82"/>
        <v>89555.191019902457</v>
      </c>
      <c r="T200" s="14">
        <f t="shared" ca="1" si="83"/>
        <v>87111.845778183982</v>
      </c>
      <c r="U200" s="14">
        <f t="shared" ca="1" si="84"/>
        <v>442146.88269756339</v>
      </c>
      <c r="V200" s="14">
        <f t="shared" ca="1" si="85"/>
        <v>302493.91909662547</v>
      </c>
      <c r="W200" s="15">
        <f t="shared" ca="1" si="86"/>
        <v>139652.96360093792</v>
      </c>
      <c r="Z200" s="45">
        <f t="shared" ca="1" si="101"/>
        <v>1</v>
      </c>
      <c r="AA200" s="46">
        <f t="shared" ca="1" si="102"/>
        <v>1</v>
      </c>
      <c r="AB200" s="49"/>
      <c r="AC200" s="50"/>
      <c r="AE200" s="45">
        <f ca="1">IF(Table1[[#This Row],[Occupation]]="Teaching", 1, 0)</f>
        <v>0</v>
      </c>
      <c r="AF200" s="46">
        <f ca="1">IF(Table1[[#This Row],[Occupation]]="General Work", 1, 0)</f>
        <v>0</v>
      </c>
      <c r="AG200" s="46">
        <f ca="1">IF(Table1[[#This Row],[Occupation]]="Construction", 1, 0)</f>
        <v>1</v>
      </c>
      <c r="AH200" s="46">
        <f ca="1">IF(Table1[[#This Row],[Occupation]]="IT", 1, 0)</f>
        <v>0</v>
      </c>
      <c r="AI200" s="46">
        <f ca="1">IF(Table1[[#This Row],[Occupation]]="Health", 1, 0)</f>
        <v>0</v>
      </c>
      <c r="AJ200" s="46">
        <f ca="1">IF(Table1[[#This Row],[Occupation]]="Agriculture", 1, 0)</f>
        <v>0</v>
      </c>
      <c r="AK200" s="49"/>
      <c r="AL200" s="46"/>
      <c r="AM200" s="46"/>
      <c r="AN200" s="46"/>
      <c r="AO200" s="46"/>
      <c r="AP200" s="50"/>
      <c r="AQ200" s="48"/>
      <c r="AR200" s="47">
        <f t="shared" ca="1" si="103"/>
        <v>58224.57602557433</v>
      </c>
      <c r="AS200" s="48"/>
      <c r="AT200" s="45">
        <f ca="1">IF(Table1[[#This Row],[Debts of the Person]]&gt;$AU$2,1,0)</f>
        <v>1</v>
      </c>
      <c r="AU200" s="46"/>
      <c r="AV200" s="50"/>
      <c r="AW200" s="2">
        <f ca="1">Table1[[#This Row],[Mortgage Left]]/Table1[[#This Row],[Valued House]]</f>
        <v>0.70446589693458006</v>
      </c>
      <c r="AX200" s="46">
        <f t="shared" ca="1" si="104"/>
        <v>0</v>
      </c>
      <c r="AY200" s="46"/>
      <c r="AZ200" s="46"/>
      <c r="BA200" s="47">
        <f ca="1">IF(Table1[[#This Row],[Region]]="East",Table1[[#This Row],[Income]],0)</f>
        <v>0</v>
      </c>
      <c r="BB200" s="48">
        <f ca="1">IF(Table1[[#This Row],[Region]]="South",Table1[[#This Row],[Income]],0)</f>
        <v>0</v>
      </c>
      <c r="BC200" s="48">
        <f ca="1">IF(Table1[[#This Row],[Region]]="West",Table1[[#This Row],[Income]],0)</f>
        <v>0</v>
      </c>
      <c r="BD200" s="64">
        <f ca="1">IF(Table1[[#This Row],[Region]]="North",Table1[[#This Row],[Income]],0)</f>
        <v>61988</v>
      </c>
      <c r="BE200" s="47">
        <f ca="1">IF(Table1[[#This Row],[Occupation]]="Teaching",Table1[[#This Row],[Income]],0)</f>
        <v>0</v>
      </c>
      <c r="BF200" s="48">
        <f ca="1">IF(Table1[[#This Row],[Occupation]]="General Work",Table1[[#This Row],[Income]],0)</f>
        <v>0</v>
      </c>
      <c r="BG200" s="48">
        <f ca="1">IF(Table1[[#This Row],[Occupation]]="Construction",Table1[[#This Row],[Income]],0)</f>
        <v>61988</v>
      </c>
      <c r="BH200" s="48">
        <f ca="1">IF(Table1[[#This Row],[Occupation]]="IT",Table1[[#This Row],[Income]],0)</f>
        <v>0</v>
      </c>
      <c r="BI200" s="48">
        <f ca="1">IF(Table1[[#This Row],[Occupation]]="Health",Table1[[#This Row],[Income]],0)</f>
        <v>0</v>
      </c>
      <c r="BJ200" s="64">
        <f ca="1">IF(Table1[[#This Row],[Occupation]]="Agriculture",Table1[[#This Row],[Income]],0)</f>
        <v>0</v>
      </c>
      <c r="BK200" s="45">
        <f ca="1">IF(Table1[[#This Row],[Debts of the Person]]&gt;Table1[[#This Row],[Income]],1,0)</f>
        <v>1</v>
      </c>
      <c r="BL200" s="46"/>
      <c r="BM200" s="45">
        <f ca="1">IF(Table1[[#This Row],[Net worth of Person ('#)]]&gt;$BN$2,Table1[[#This Row],[Age]],0)</f>
        <v>36</v>
      </c>
      <c r="BN200" s="50"/>
      <c r="BO200" s="46"/>
      <c r="BP200" s="46"/>
      <c r="BQ200" s="46"/>
    </row>
    <row r="201" spans="1:69" x14ac:dyDescent="0.3">
      <c r="A201" s="12">
        <v>199</v>
      </c>
      <c r="B201" s="13">
        <f t="shared" ca="1" si="87"/>
        <v>1</v>
      </c>
      <c r="C201" s="13" t="str">
        <f t="shared" ca="1" si="88"/>
        <v>Male</v>
      </c>
      <c r="D201" s="13">
        <f t="shared" ca="1" si="89"/>
        <v>41</v>
      </c>
      <c r="E201" s="13">
        <f t="shared" ca="1" si="90"/>
        <v>3</v>
      </c>
      <c r="F201" s="13" t="str">
        <f t="shared" ca="1" si="91"/>
        <v>Teaching</v>
      </c>
      <c r="G201" s="13">
        <f t="shared" ca="1" si="92"/>
        <v>3</v>
      </c>
      <c r="H201" s="13" t="str">
        <f t="shared" ca="1" si="93"/>
        <v>Secondary</v>
      </c>
      <c r="I201" s="13">
        <f t="shared" ca="1" si="94"/>
        <v>1</v>
      </c>
      <c r="J201" s="13">
        <f t="shared" ca="1" si="95"/>
        <v>3</v>
      </c>
      <c r="K201" s="14">
        <f t="shared" ca="1" si="96"/>
        <v>61081</v>
      </c>
      <c r="L201" s="13">
        <f t="shared" ca="1" si="97"/>
        <v>10</v>
      </c>
      <c r="M201" s="13" t="str">
        <f t="shared" ca="1" si="98"/>
        <v>Ebonyi</v>
      </c>
      <c r="N201" s="13" t="str">
        <f t="shared" ca="1" si="79"/>
        <v>East</v>
      </c>
      <c r="O201" s="14">
        <f t="shared" ca="1" si="80"/>
        <v>183243</v>
      </c>
      <c r="P201" s="14">
        <f t="shared" ca="1" si="99"/>
        <v>65651.950661816663</v>
      </c>
      <c r="Q201" s="14">
        <f t="shared" ca="1" si="81"/>
        <v>24143.021281398807</v>
      </c>
      <c r="R201" s="14">
        <f t="shared" ca="1" si="100"/>
        <v>21464</v>
      </c>
      <c r="S201" s="14">
        <f t="shared" ca="1" si="82"/>
        <v>121284.94038924837</v>
      </c>
      <c r="T201" s="14">
        <f t="shared" ca="1" si="83"/>
        <v>19465.540583192727</v>
      </c>
      <c r="U201" s="14">
        <f t="shared" ca="1" si="84"/>
        <v>226851.56186459152</v>
      </c>
      <c r="V201" s="14">
        <f t="shared" ca="1" si="85"/>
        <v>208400.89105106503</v>
      </c>
      <c r="W201" s="15">
        <f t="shared" ca="1" si="86"/>
        <v>18450.670813526493</v>
      </c>
      <c r="Z201" s="45">
        <f t="shared" ca="1" si="101"/>
        <v>1</v>
      </c>
      <c r="AA201" s="46">
        <f t="shared" ca="1" si="102"/>
        <v>0</v>
      </c>
      <c r="AB201" s="49"/>
      <c r="AC201" s="50"/>
      <c r="AE201" s="45">
        <f ca="1">IF(Table1[[#This Row],[Occupation]]="Teaching", 1, 0)</f>
        <v>1</v>
      </c>
      <c r="AF201" s="46">
        <f ca="1">IF(Table1[[#This Row],[Occupation]]="General Work", 1, 0)</f>
        <v>0</v>
      </c>
      <c r="AG201" s="46">
        <f ca="1">IF(Table1[[#This Row],[Occupation]]="Construction", 1, 0)</f>
        <v>0</v>
      </c>
      <c r="AH201" s="46">
        <f ca="1">IF(Table1[[#This Row],[Occupation]]="IT", 1, 0)</f>
        <v>0</v>
      </c>
      <c r="AI201" s="46">
        <f ca="1">IF(Table1[[#This Row],[Occupation]]="Health", 1, 0)</f>
        <v>0</v>
      </c>
      <c r="AJ201" s="46">
        <f ca="1">IF(Table1[[#This Row],[Occupation]]="Agriculture", 1, 0)</f>
        <v>0</v>
      </c>
      <c r="AK201" s="49"/>
      <c r="AL201" s="46"/>
      <c r="AM201" s="46"/>
      <c r="AN201" s="46"/>
      <c r="AO201" s="46"/>
      <c r="AP201" s="50"/>
      <c r="AQ201" s="48"/>
      <c r="AR201" s="47">
        <f t="shared" ca="1" si="103"/>
        <v>21883.983553938888</v>
      </c>
      <c r="AS201" s="48"/>
      <c r="AT201" s="45">
        <f ca="1">IF(Table1[[#This Row],[Debts of the Person]]&gt;$AU$2,1,0)</f>
        <v>1</v>
      </c>
      <c r="AU201" s="46"/>
      <c r="AV201" s="50"/>
      <c r="AW201" s="2">
        <f ca="1">Table1[[#This Row],[Mortgage Left]]/Table1[[#This Row],[Valued House]]</f>
        <v>0.35827808244689652</v>
      </c>
      <c r="AX201" s="46">
        <f t="shared" ca="1" si="104"/>
        <v>0</v>
      </c>
      <c r="AY201" s="46"/>
      <c r="AZ201" s="46"/>
      <c r="BA201" s="47">
        <f ca="1">IF(Table1[[#This Row],[Region]]="East",Table1[[#This Row],[Income]],0)</f>
        <v>61081</v>
      </c>
      <c r="BB201" s="48">
        <f ca="1">IF(Table1[[#This Row],[Region]]="South",Table1[[#This Row],[Income]],0)</f>
        <v>0</v>
      </c>
      <c r="BC201" s="48">
        <f ca="1">IF(Table1[[#This Row],[Region]]="West",Table1[[#This Row],[Income]],0)</f>
        <v>0</v>
      </c>
      <c r="BD201" s="64">
        <f ca="1">IF(Table1[[#This Row],[Region]]="North",Table1[[#This Row],[Income]],0)</f>
        <v>0</v>
      </c>
      <c r="BE201" s="47">
        <f ca="1">IF(Table1[[#This Row],[Occupation]]="Teaching",Table1[[#This Row],[Income]],0)</f>
        <v>61081</v>
      </c>
      <c r="BF201" s="48">
        <f ca="1">IF(Table1[[#This Row],[Occupation]]="General Work",Table1[[#This Row],[Income]],0)</f>
        <v>0</v>
      </c>
      <c r="BG201" s="48">
        <f ca="1">IF(Table1[[#This Row],[Occupation]]="Construction",Table1[[#This Row],[Income]],0)</f>
        <v>0</v>
      </c>
      <c r="BH201" s="48">
        <f ca="1">IF(Table1[[#This Row],[Occupation]]="IT",Table1[[#This Row],[Income]],0)</f>
        <v>0</v>
      </c>
      <c r="BI201" s="48">
        <f ca="1">IF(Table1[[#This Row],[Occupation]]="Health",Table1[[#This Row],[Income]],0)</f>
        <v>0</v>
      </c>
      <c r="BJ201" s="64">
        <f ca="1">IF(Table1[[#This Row],[Occupation]]="Agriculture",Table1[[#This Row],[Income]],0)</f>
        <v>0</v>
      </c>
      <c r="BK201" s="45">
        <f ca="1">IF(Table1[[#This Row],[Debts of the Person]]&gt;Table1[[#This Row],[Income]],1,0)</f>
        <v>1</v>
      </c>
      <c r="BL201" s="46"/>
      <c r="BM201" s="45">
        <f ca="1">IF(Table1[[#This Row],[Net worth of Person ('#)]]&gt;$BN$2,Table1[[#This Row],[Age]],0)</f>
        <v>0</v>
      </c>
      <c r="BN201" s="50"/>
      <c r="BO201" s="46"/>
      <c r="BP201" s="46"/>
      <c r="BQ201" s="46"/>
    </row>
    <row r="202" spans="1:69" x14ac:dyDescent="0.3">
      <c r="A202" s="12">
        <v>200</v>
      </c>
      <c r="B202" s="13">
        <f t="shared" ca="1" si="87"/>
        <v>2</v>
      </c>
      <c r="C202" s="13" t="str">
        <f t="shared" ca="1" si="88"/>
        <v>Female</v>
      </c>
      <c r="D202" s="13">
        <f t="shared" ca="1" si="89"/>
        <v>42</v>
      </c>
      <c r="E202" s="13">
        <f t="shared" ca="1" si="90"/>
        <v>3</v>
      </c>
      <c r="F202" s="13" t="str">
        <f t="shared" ca="1" si="91"/>
        <v>Teaching</v>
      </c>
      <c r="G202" s="13">
        <f t="shared" ca="1" si="92"/>
        <v>2</v>
      </c>
      <c r="H202" s="13" t="str">
        <f t="shared" ca="1" si="93"/>
        <v>Primary</v>
      </c>
      <c r="I202" s="13">
        <f t="shared" ca="1" si="94"/>
        <v>3</v>
      </c>
      <c r="J202" s="13">
        <f t="shared" ca="1" si="95"/>
        <v>3</v>
      </c>
      <c r="K202" s="14">
        <f t="shared" ca="1" si="96"/>
        <v>87515</v>
      </c>
      <c r="L202" s="13">
        <f t="shared" ca="1" si="97"/>
        <v>28</v>
      </c>
      <c r="M202" s="13" t="str">
        <f t="shared" ca="1" si="98"/>
        <v>Oyo</v>
      </c>
      <c r="N202" s="13" t="str">
        <f t="shared" ca="1" si="79"/>
        <v>West</v>
      </c>
      <c r="O202" s="14">
        <f t="shared" ca="1" si="80"/>
        <v>437575</v>
      </c>
      <c r="P202" s="14">
        <f t="shared" ca="1" si="99"/>
        <v>219727.61960215721</v>
      </c>
      <c r="Q202" s="14">
        <f t="shared" ca="1" si="81"/>
        <v>107633.14252114065</v>
      </c>
      <c r="R202" s="14">
        <f t="shared" ca="1" si="100"/>
        <v>91242</v>
      </c>
      <c r="S202" s="14">
        <f t="shared" ca="1" si="82"/>
        <v>106018.12462912576</v>
      </c>
      <c r="T202" s="14">
        <f t="shared" ca="1" si="83"/>
        <v>29717.084414071847</v>
      </c>
      <c r="U202" s="14">
        <f t="shared" ca="1" si="84"/>
        <v>574925.2269352125</v>
      </c>
      <c r="V202" s="14">
        <f t="shared" ca="1" si="85"/>
        <v>416987.74423128297</v>
      </c>
      <c r="W202" s="15">
        <f t="shared" ca="1" si="86"/>
        <v>157937.48270392953</v>
      </c>
      <c r="Z202" s="45">
        <f t="shared" ca="1" si="101"/>
        <v>0</v>
      </c>
      <c r="AA202" s="46">
        <f t="shared" ca="1" si="102"/>
        <v>0</v>
      </c>
      <c r="AB202" s="49"/>
      <c r="AC202" s="50"/>
      <c r="AE202" s="45">
        <f ca="1">IF(Table1[[#This Row],[Occupation]]="Teaching", 1, 0)</f>
        <v>1</v>
      </c>
      <c r="AF202" s="46">
        <f ca="1">IF(Table1[[#This Row],[Occupation]]="General Work", 1, 0)</f>
        <v>0</v>
      </c>
      <c r="AG202" s="46">
        <f ca="1">IF(Table1[[#This Row],[Occupation]]="Construction", 1, 0)</f>
        <v>0</v>
      </c>
      <c r="AH202" s="46">
        <f ca="1">IF(Table1[[#This Row],[Occupation]]="IT", 1, 0)</f>
        <v>0</v>
      </c>
      <c r="AI202" s="46">
        <f ca="1">IF(Table1[[#This Row],[Occupation]]="Health", 1, 0)</f>
        <v>0</v>
      </c>
      <c r="AJ202" s="46">
        <f ca="1">IF(Table1[[#This Row],[Occupation]]="Agriculture", 1, 0)</f>
        <v>0</v>
      </c>
      <c r="AK202" s="49"/>
      <c r="AL202" s="46"/>
      <c r="AM202" s="46"/>
      <c r="AN202" s="46"/>
      <c r="AO202" s="46"/>
      <c r="AP202" s="50"/>
      <c r="AQ202" s="48"/>
      <c r="AR202" s="47">
        <f t="shared" ca="1" si="103"/>
        <v>73242.539867385742</v>
      </c>
      <c r="AS202" s="48"/>
      <c r="AT202" s="45">
        <f ca="1">IF(Table1[[#This Row],[Debts of the Person]]&gt;$AU$2,1,0)</f>
        <v>1</v>
      </c>
      <c r="AU202" s="46"/>
      <c r="AV202" s="50"/>
      <c r="AW202" s="2">
        <f ca="1">Table1[[#This Row],[Mortgage Left]]/Table1[[#This Row],[Valued House]]</f>
        <v>0.50214847649467453</v>
      </c>
      <c r="AX202" s="46">
        <f t="shared" ca="1" si="104"/>
        <v>0</v>
      </c>
      <c r="AY202" s="46"/>
      <c r="AZ202" s="46"/>
      <c r="BA202" s="47">
        <f ca="1">IF(Table1[[#This Row],[Region]]="East",Table1[[#This Row],[Income]],0)</f>
        <v>0</v>
      </c>
      <c r="BB202" s="48">
        <f ca="1">IF(Table1[[#This Row],[Region]]="South",Table1[[#This Row],[Income]],0)</f>
        <v>0</v>
      </c>
      <c r="BC202" s="48">
        <f ca="1">IF(Table1[[#This Row],[Region]]="West",Table1[[#This Row],[Income]],0)</f>
        <v>87515</v>
      </c>
      <c r="BD202" s="64">
        <f ca="1">IF(Table1[[#This Row],[Region]]="North",Table1[[#This Row],[Income]],0)</f>
        <v>0</v>
      </c>
      <c r="BE202" s="47">
        <f ca="1">IF(Table1[[#This Row],[Occupation]]="Teaching",Table1[[#This Row],[Income]],0)</f>
        <v>87515</v>
      </c>
      <c r="BF202" s="48">
        <f ca="1">IF(Table1[[#This Row],[Occupation]]="General Work",Table1[[#This Row],[Income]],0)</f>
        <v>0</v>
      </c>
      <c r="BG202" s="48">
        <f ca="1">IF(Table1[[#This Row],[Occupation]]="Construction",Table1[[#This Row],[Income]],0)</f>
        <v>0</v>
      </c>
      <c r="BH202" s="48">
        <f ca="1">IF(Table1[[#This Row],[Occupation]]="IT",Table1[[#This Row],[Income]],0)</f>
        <v>0</v>
      </c>
      <c r="BI202" s="48">
        <f ca="1">IF(Table1[[#This Row],[Occupation]]="Health",Table1[[#This Row],[Income]],0)</f>
        <v>0</v>
      </c>
      <c r="BJ202" s="64">
        <f ca="1">IF(Table1[[#This Row],[Occupation]]="Agriculture",Table1[[#This Row],[Income]],0)</f>
        <v>0</v>
      </c>
      <c r="BK202" s="45">
        <f ca="1">IF(Table1[[#This Row],[Debts of the Person]]&gt;Table1[[#This Row],[Income]],1,0)</f>
        <v>1</v>
      </c>
      <c r="BL202" s="46"/>
      <c r="BM202" s="45">
        <f ca="1">IF(Table1[[#This Row],[Net worth of Person ('#)]]&gt;$BN$2,Table1[[#This Row],[Age]],0)</f>
        <v>42</v>
      </c>
      <c r="BN202" s="50"/>
      <c r="BO202" s="46"/>
      <c r="BP202" s="46"/>
      <c r="BQ202" s="46"/>
    </row>
    <row r="203" spans="1:69" x14ac:dyDescent="0.3">
      <c r="A203" s="12">
        <v>201</v>
      </c>
      <c r="B203" s="13">
        <f t="shared" ca="1" si="87"/>
        <v>2</v>
      </c>
      <c r="C203" s="13" t="str">
        <f t="shared" ca="1" si="88"/>
        <v>Female</v>
      </c>
      <c r="D203" s="13">
        <f t="shared" ca="1" si="89"/>
        <v>27</v>
      </c>
      <c r="E203" s="13">
        <f t="shared" ca="1" si="90"/>
        <v>3</v>
      </c>
      <c r="F203" s="13" t="str">
        <f t="shared" ca="1" si="91"/>
        <v>Teaching</v>
      </c>
      <c r="G203" s="13">
        <f t="shared" ca="1" si="92"/>
        <v>2</v>
      </c>
      <c r="H203" s="13" t="str">
        <f t="shared" ca="1" si="93"/>
        <v>Primary</v>
      </c>
      <c r="I203" s="13">
        <f t="shared" ca="1" si="94"/>
        <v>2</v>
      </c>
      <c r="J203" s="13">
        <f t="shared" ca="1" si="95"/>
        <v>2</v>
      </c>
      <c r="K203" s="14">
        <f t="shared" ca="1" si="96"/>
        <v>67492</v>
      </c>
      <c r="L203" s="13">
        <f t="shared" ca="1" si="97"/>
        <v>28</v>
      </c>
      <c r="M203" s="13" t="str">
        <f t="shared" ca="1" si="98"/>
        <v>Oyo</v>
      </c>
      <c r="N203" s="13" t="str">
        <f t="shared" ca="1" si="79"/>
        <v>West</v>
      </c>
      <c r="O203" s="14">
        <f t="shared" ca="1" si="80"/>
        <v>404952</v>
      </c>
      <c r="P203" s="14">
        <f t="shared" ca="1" si="99"/>
        <v>90895.606993306996</v>
      </c>
      <c r="Q203" s="14">
        <f t="shared" ca="1" si="81"/>
        <v>37679.199822435847</v>
      </c>
      <c r="R203" s="14">
        <f t="shared" ca="1" si="100"/>
        <v>13052</v>
      </c>
      <c r="S203" s="14">
        <f t="shared" ca="1" si="82"/>
        <v>74794.157259302534</v>
      </c>
      <c r="T203" s="14">
        <f t="shared" ca="1" si="83"/>
        <v>14680.863573956487</v>
      </c>
      <c r="U203" s="14">
        <f t="shared" ca="1" si="84"/>
        <v>457312.06339639233</v>
      </c>
      <c r="V203" s="14">
        <f t="shared" ca="1" si="85"/>
        <v>178741.76425260952</v>
      </c>
      <c r="W203" s="15">
        <f t="shared" ca="1" si="86"/>
        <v>278570.29914378282</v>
      </c>
      <c r="Z203" s="45">
        <f t="shared" ca="1" si="101"/>
        <v>0</v>
      </c>
      <c r="AA203" s="46">
        <f t="shared" ca="1" si="102"/>
        <v>1</v>
      </c>
      <c r="AB203" s="49"/>
      <c r="AC203" s="50"/>
      <c r="AE203" s="45">
        <f ca="1">IF(Table1[[#This Row],[Occupation]]="Teaching", 1, 0)</f>
        <v>1</v>
      </c>
      <c r="AF203" s="46">
        <f ca="1">IF(Table1[[#This Row],[Occupation]]="General Work", 1, 0)</f>
        <v>0</v>
      </c>
      <c r="AG203" s="46">
        <f ca="1">IF(Table1[[#This Row],[Occupation]]="Construction", 1, 0)</f>
        <v>0</v>
      </c>
      <c r="AH203" s="46">
        <f ca="1">IF(Table1[[#This Row],[Occupation]]="IT", 1, 0)</f>
        <v>0</v>
      </c>
      <c r="AI203" s="46">
        <f ca="1">IF(Table1[[#This Row],[Occupation]]="Health", 1, 0)</f>
        <v>0</v>
      </c>
      <c r="AJ203" s="46">
        <f ca="1">IF(Table1[[#This Row],[Occupation]]="Agriculture", 1, 0)</f>
        <v>0</v>
      </c>
      <c r="AK203" s="49"/>
      <c r="AL203" s="46"/>
      <c r="AM203" s="46"/>
      <c r="AN203" s="46"/>
      <c r="AO203" s="46"/>
      <c r="AP203" s="50"/>
      <c r="AQ203" s="48"/>
      <c r="AR203" s="47">
        <f t="shared" ca="1" si="103"/>
        <v>45447.803496653498</v>
      </c>
      <c r="AS203" s="48"/>
      <c r="AT203" s="45">
        <f ca="1">IF(Table1[[#This Row],[Debts of the Person]]&gt;$AU$2,1,0)</f>
        <v>1</v>
      </c>
      <c r="AU203" s="46"/>
      <c r="AV203" s="50"/>
      <c r="AW203" s="2">
        <f ca="1">Table1[[#This Row],[Mortgage Left]]/Table1[[#This Row],[Valued House]]</f>
        <v>0.2244602002047329</v>
      </c>
      <c r="AX203" s="46">
        <f t="shared" ca="1" si="104"/>
        <v>1</v>
      </c>
      <c r="AY203" s="46"/>
      <c r="AZ203" s="46"/>
      <c r="BA203" s="47">
        <f ca="1">IF(Table1[[#This Row],[Region]]="East",Table1[[#This Row],[Income]],0)</f>
        <v>0</v>
      </c>
      <c r="BB203" s="48">
        <f ca="1">IF(Table1[[#This Row],[Region]]="South",Table1[[#This Row],[Income]],0)</f>
        <v>0</v>
      </c>
      <c r="BC203" s="48">
        <f ca="1">IF(Table1[[#This Row],[Region]]="West",Table1[[#This Row],[Income]],0)</f>
        <v>67492</v>
      </c>
      <c r="BD203" s="64">
        <f ca="1">IF(Table1[[#This Row],[Region]]="North",Table1[[#This Row],[Income]],0)</f>
        <v>0</v>
      </c>
      <c r="BE203" s="47">
        <f ca="1">IF(Table1[[#This Row],[Occupation]]="Teaching",Table1[[#This Row],[Income]],0)</f>
        <v>67492</v>
      </c>
      <c r="BF203" s="48">
        <f ca="1">IF(Table1[[#This Row],[Occupation]]="General Work",Table1[[#This Row],[Income]],0)</f>
        <v>0</v>
      </c>
      <c r="BG203" s="48">
        <f ca="1">IF(Table1[[#This Row],[Occupation]]="Construction",Table1[[#This Row],[Income]],0)</f>
        <v>0</v>
      </c>
      <c r="BH203" s="48">
        <f ca="1">IF(Table1[[#This Row],[Occupation]]="IT",Table1[[#This Row],[Income]],0)</f>
        <v>0</v>
      </c>
      <c r="BI203" s="48">
        <f ca="1">IF(Table1[[#This Row],[Occupation]]="Health",Table1[[#This Row],[Income]],0)</f>
        <v>0</v>
      </c>
      <c r="BJ203" s="64">
        <f ca="1">IF(Table1[[#This Row],[Occupation]]="Agriculture",Table1[[#This Row],[Income]],0)</f>
        <v>0</v>
      </c>
      <c r="BK203" s="45">
        <f ca="1">IF(Table1[[#This Row],[Debts of the Person]]&gt;Table1[[#This Row],[Income]],1,0)</f>
        <v>1</v>
      </c>
      <c r="BL203" s="46"/>
      <c r="BM203" s="45">
        <f ca="1">IF(Table1[[#This Row],[Net worth of Person ('#)]]&gt;$BN$2,Table1[[#This Row],[Age]],0)</f>
        <v>27</v>
      </c>
      <c r="BN203" s="50"/>
      <c r="BO203" s="46"/>
      <c r="BP203" s="46"/>
      <c r="BQ203" s="46"/>
    </row>
    <row r="204" spans="1:69" x14ac:dyDescent="0.3">
      <c r="A204" s="12">
        <v>202</v>
      </c>
      <c r="B204" s="13">
        <f t="shared" ca="1" si="87"/>
        <v>2</v>
      </c>
      <c r="C204" s="13" t="str">
        <f t="shared" ca="1" si="88"/>
        <v>Female</v>
      </c>
      <c r="D204" s="13">
        <f t="shared" ca="1" si="89"/>
        <v>45</v>
      </c>
      <c r="E204" s="13">
        <f t="shared" ca="1" si="90"/>
        <v>2</v>
      </c>
      <c r="F204" s="13" t="str">
        <f t="shared" ca="1" si="91"/>
        <v>Construction</v>
      </c>
      <c r="G204" s="13">
        <f t="shared" ca="1" si="92"/>
        <v>5</v>
      </c>
      <c r="H204" s="13" t="str">
        <f t="shared" ca="1" si="93"/>
        <v>Technical</v>
      </c>
      <c r="I204" s="13">
        <f t="shared" ca="1" si="94"/>
        <v>0</v>
      </c>
      <c r="J204" s="13">
        <f t="shared" ca="1" si="95"/>
        <v>3</v>
      </c>
      <c r="K204" s="14">
        <f t="shared" ca="1" si="96"/>
        <v>80833</v>
      </c>
      <c r="L204" s="13">
        <f t="shared" ca="1" si="97"/>
        <v>20</v>
      </c>
      <c r="M204" s="13" t="str">
        <f t="shared" ca="1" si="98"/>
        <v>Kogi</v>
      </c>
      <c r="N204" s="13" t="str">
        <f t="shared" ca="1" si="79"/>
        <v>North</v>
      </c>
      <c r="O204" s="14">
        <f t="shared" ca="1" si="80"/>
        <v>242499</v>
      </c>
      <c r="P204" s="14">
        <f t="shared" ca="1" si="99"/>
        <v>2236.4805262191421</v>
      </c>
      <c r="Q204" s="14">
        <f t="shared" ca="1" si="81"/>
        <v>218004.16117241411</v>
      </c>
      <c r="R204" s="14">
        <f t="shared" ca="1" si="100"/>
        <v>14489</v>
      </c>
      <c r="S204" s="14">
        <f t="shared" ca="1" si="82"/>
        <v>84274.409539095752</v>
      </c>
      <c r="T204" s="14">
        <f t="shared" ca="1" si="83"/>
        <v>108930.24765447818</v>
      </c>
      <c r="U204" s="14">
        <f t="shared" ca="1" si="84"/>
        <v>569433.40882689226</v>
      </c>
      <c r="V204" s="14">
        <f t="shared" ca="1" si="85"/>
        <v>100999.89006531489</v>
      </c>
      <c r="W204" s="15">
        <f t="shared" ca="1" si="86"/>
        <v>468433.51876157738</v>
      </c>
      <c r="Z204" s="45">
        <f t="shared" ca="1" si="101"/>
        <v>0</v>
      </c>
      <c r="AA204" s="46">
        <f t="shared" ca="1" si="102"/>
        <v>1</v>
      </c>
      <c r="AB204" s="49"/>
      <c r="AC204" s="50"/>
      <c r="AE204" s="45">
        <f ca="1">IF(Table1[[#This Row],[Occupation]]="Teaching", 1, 0)</f>
        <v>0</v>
      </c>
      <c r="AF204" s="46">
        <f ca="1">IF(Table1[[#This Row],[Occupation]]="General Work", 1, 0)</f>
        <v>0</v>
      </c>
      <c r="AG204" s="46">
        <f ca="1">IF(Table1[[#This Row],[Occupation]]="Construction", 1, 0)</f>
        <v>1</v>
      </c>
      <c r="AH204" s="46">
        <f ca="1">IF(Table1[[#This Row],[Occupation]]="IT", 1, 0)</f>
        <v>0</v>
      </c>
      <c r="AI204" s="46">
        <f ca="1">IF(Table1[[#This Row],[Occupation]]="Health", 1, 0)</f>
        <v>0</v>
      </c>
      <c r="AJ204" s="46">
        <f ca="1">IF(Table1[[#This Row],[Occupation]]="Agriculture", 1, 0)</f>
        <v>0</v>
      </c>
      <c r="AK204" s="49"/>
      <c r="AL204" s="46"/>
      <c r="AM204" s="46"/>
      <c r="AN204" s="46"/>
      <c r="AO204" s="46"/>
      <c r="AP204" s="50"/>
      <c r="AQ204" s="48"/>
      <c r="AR204" s="47">
        <f t="shared" ca="1" si="103"/>
        <v>745.493508739714</v>
      </c>
      <c r="AS204" s="48"/>
      <c r="AT204" s="45">
        <f ca="1">IF(Table1[[#This Row],[Debts of the Person]]&gt;$AU$2,1,0)</f>
        <v>1</v>
      </c>
      <c r="AU204" s="46"/>
      <c r="AV204" s="50"/>
      <c r="AW204" s="2">
        <f ca="1">Table1[[#This Row],[Mortgage Left]]/Table1[[#This Row],[Valued House]]</f>
        <v>9.222638139617656E-3</v>
      </c>
      <c r="AX204" s="46">
        <f t="shared" ca="1" si="104"/>
        <v>1</v>
      </c>
      <c r="AY204" s="46"/>
      <c r="AZ204" s="46"/>
      <c r="BA204" s="47">
        <f ca="1">IF(Table1[[#This Row],[Region]]="East",Table1[[#This Row],[Income]],0)</f>
        <v>0</v>
      </c>
      <c r="BB204" s="48">
        <f ca="1">IF(Table1[[#This Row],[Region]]="South",Table1[[#This Row],[Income]],0)</f>
        <v>0</v>
      </c>
      <c r="BC204" s="48">
        <f ca="1">IF(Table1[[#This Row],[Region]]="West",Table1[[#This Row],[Income]],0)</f>
        <v>0</v>
      </c>
      <c r="BD204" s="64">
        <f ca="1">IF(Table1[[#This Row],[Region]]="North",Table1[[#This Row],[Income]],0)</f>
        <v>80833</v>
      </c>
      <c r="BE204" s="47">
        <f ca="1">IF(Table1[[#This Row],[Occupation]]="Teaching",Table1[[#This Row],[Income]],0)</f>
        <v>0</v>
      </c>
      <c r="BF204" s="48">
        <f ca="1">IF(Table1[[#This Row],[Occupation]]="General Work",Table1[[#This Row],[Income]],0)</f>
        <v>0</v>
      </c>
      <c r="BG204" s="48">
        <f ca="1">IF(Table1[[#This Row],[Occupation]]="Construction",Table1[[#This Row],[Income]],0)</f>
        <v>80833</v>
      </c>
      <c r="BH204" s="48">
        <f ca="1">IF(Table1[[#This Row],[Occupation]]="IT",Table1[[#This Row],[Income]],0)</f>
        <v>0</v>
      </c>
      <c r="BI204" s="48">
        <f ca="1">IF(Table1[[#This Row],[Occupation]]="Health",Table1[[#This Row],[Income]],0)</f>
        <v>0</v>
      </c>
      <c r="BJ204" s="64">
        <f ca="1">IF(Table1[[#This Row],[Occupation]]="Agriculture",Table1[[#This Row],[Income]],0)</f>
        <v>0</v>
      </c>
      <c r="BK204" s="45">
        <f ca="1">IF(Table1[[#This Row],[Debts of the Person]]&gt;Table1[[#This Row],[Income]],1,0)</f>
        <v>1</v>
      </c>
      <c r="BL204" s="46"/>
      <c r="BM204" s="45">
        <f ca="1">IF(Table1[[#This Row],[Net worth of Person ('#)]]&gt;$BN$2,Table1[[#This Row],[Age]],0)</f>
        <v>45</v>
      </c>
      <c r="BN204" s="50"/>
      <c r="BO204" s="46"/>
      <c r="BP204" s="46"/>
      <c r="BQ204" s="46"/>
    </row>
    <row r="205" spans="1:69" x14ac:dyDescent="0.3">
      <c r="A205" s="12">
        <v>203</v>
      </c>
      <c r="B205" s="13">
        <f t="shared" ca="1" si="87"/>
        <v>2</v>
      </c>
      <c r="C205" s="13" t="str">
        <f t="shared" ca="1" si="88"/>
        <v>Female</v>
      </c>
      <c r="D205" s="13">
        <f t="shared" ca="1" si="89"/>
        <v>34</v>
      </c>
      <c r="E205" s="13">
        <f t="shared" ca="1" si="90"/>
        <v>1</v>
      </c>
      <c r="F205" s="13" t="str">
        <f t="shared" ca="1" si="91"/>
        <v>Health</v>
      </c>
      <c r="G205" s="13">
        <f t="shared" ca="1" si="92"/>
        <v>5</v>
      </c>
      <c r="H205" s="13" t="str">
        <f t="shared" ca="1" si="93"/>
        <v>Technical</v>
      </c>
      <c r="I205" s="13">
        <f t="shared" ca="1" si="94"/>
        <v>3</v>
      </c>
      <c r="J205" s="13">
        <f t="shared" ca="1" si="95"/>
        <v>3</v>
      </c>
      <c r="K205" s="14">
        <f t="shared" ca="1" si="96"/>
        <v>98372</v>
      </c>
      <c r="L205" s="13">
        <f t="shared" ca="1" si="97"/>
        <v>11</v>
      </c>
      <c r="M205" s="13" t="str">
        <f t="shared" ca="1" si="98"/>
        <v>Edo</v>
      </c>
      <c r="N205" s="13" t="str">
        <f t="shared" ca="1" si="79"/>
        <v>South</v>
      </c>
      <c r="O205" s="14">
        <f t="shared" ca="1" si="80"/>
        <v>295116</v>
      </c>
      <c r="P205" s="14">
        <f t="shared" ca="1" si="99"/>
        <v>247706.4950454027</v>
      </c>
      <c r="Q205" s="14">
        <f t="shared" ca="1" si="81"/>
        <v>153535.89354267041</v>
      </c>
      <c r="R205" s="14">
        <f t="shared" ca="1" si="100"/>
        <v>26717</v>
      </c>
      <c r="S205" s="14">
        <f t="shared" ca="1" si="82"/>
        <v>24025.306960574886</v>
      </c>
      <c r="T205" s="14">
        <f t="shared" ca="1" si="83"/>
        <v>126592.91357595581</v>
      </c>
      <c r="U205" s="14">
        <f t="shared" ca="1" si="84"/>
        <v>575244.8071186262</v>
      </c>
      <c r="V205" s="14">
        <f t="shared" ca="1" si="85"/>
        <v>298448.80200597754</v>
      </c>
      <c r="W205" s="15">
        <f t="shared" ca="1" si="86"/>
        <v>276796.00511264865</v>
      </c>
      <c r="Z205" s="45">
        <f t="shared" ca="1" si="101"/>
        <v>0</v>
      </c>
      <c r="AA205" s="46">
        <f t="shared" ca="1" si="102"/>
        <v>1</v>
      </c>
      <c r="AB205" s="49"/>
      <c r="AC205" s="50"/>
      <c r="AE205" s="45">
        <f ca="1">IF(Table1[[#This Row],[Occupation]]="Teaching", 1, 0)</f>
        <v>0</v>
      </c>
      <c r="AF205" s="46">
        <f ca="1">IF(Table1[[#This Row],[Occupation]]="General Work", 1, 0)</f>
        <v>0</v>
      </c>
      <c r="AG205" s="46">
        <f ca="1">IF(Table1[[#This Row],[Occupation]]="Construction", 1, 0)</f>
        <v>0</v>
      </c>
      <c r="AH205" s="46">
        <f ca="1">IF(Table1[[#This Row],[Occupation]]="IT", 1, 0)</f>
        <v>0</v>
      </c>
      <c r="AI205" s="46">
        <f ca="1">IF(Table1[[#This Row],[Occupation]]="Health", 1, 0)</f>
        <v>1</v>
      </c>
      <c r="AJ205" s="46">
        <f ca="1">IF(Table1[[#This Row],[Occupation]]="Agriculture", 1, 0)</f>
        <v>0</v>
      </c>
      <c r="AK205" s="49"/>
      <c r="AL205" s="46"/>
      <c r="AM205" s="46"/>
      <c r="AN205" s="46"/>
      <c r="AO205" s="46"/>
      <c r="AP205" s="50"/>
      <c r="AQ205" s="48"/>
      <c r="AR205" s="47">
        <f t="shared" ca="1" si="103"/>
        <v>82568.831681800904</v>
      </c>
      <c r="AS205" s="48"/>
      <c r="AT205" s="45">
        <f ca="1">IF(Table1[[#This Row],[Debts of the Person]]&gt;$AU$2,1,0)</f>
        <v>1</v>
      </c>
      <c r="AU205" s="46"/>
      <c r="AV205" s="50"/>
      <c r="AW205" s="2">
        <f ca="1">Table1[[#This Row],[Mortgage Left]]/Table1[[#This Row],[Valued House]]</f>
        <v>0.83935298338755848</v>
      </c>
      <c r="AX205" s="46">
        <f t="shared" ca="1" si="104"/>
        <v>0</v>
      </c>
      <c r="AY205" s="46"/>
      <c r="AZ205" s="46"/>
      <c r="BA205" s="47">
        <f ca="1">IF(Table1[[#This Row],[Region]]="East",Table1[[#This Row],[Income]],0)</f>
        <v>0</v>
      </c>
      <c r="BB205" s="48">
        <f ca="1">IF(Table1[[#This Row],[Region]]="South",Table1[[#This Row],[Income]],0)</f>
        <v>98372</v>
      </c>
      <c r="BC205" s="48">
        <f ca="1">IF(Table1[[#This Row],[Region]]="West",Table1[[#This Row],[Income]],0)</f>
        <v>0</v>
      </c>
      <c r="BD205" s="64">
        <f ca="1">IF(Table1[[#This Row],[Region]]="North",Table1[[#This Row],[Income]],0)</f>
        <v>0</v>
      </c>
      <c r="BE205" s="47">
        <f ca="1">IF(Table1[[#This Row],[Occupation]]="Teaching",Table1[[#This Row],[Income]],0)</f>
        <v>0</v>
      </c>
      <c r="BF205" s="48">
        <f ca="1">IF(Table1[[#This Row],[Occupation]]="General Work",Table1[[#This Row],[Income]],0)</f>
        <v>0</v>
      </c>
      <c r="BG205" s="48">
        <f ca="1">IF(Table1[[#This Row],[Occupation]]="Construction",Table1[[#This Row],[Income]],0)</f>
        <v>0</v>
      </c>
      <c r="BH205" s="48">
        <f ca="1">IF(Table1[[#This Row],[Occupation]]="IT",Table1[[#This Row],[Income]],0)</f>
        <v>0</v>
      </c>
      <c r="BI205" s="48">
        <f ca="1">IF(Table1[[#This Row],[Occupation]]="Health",Table1[[#This Row],[Income]],0)</f>
        <v>98372</v>
      </c>
      <c r="BJ205" s="64">
        <f ca="1">IF(Table1[[#This Row],[Occupation]]="Agriculture",Table1[[#This Row],[Income]],0)</f>
        <v>0</v>
      </c>
      <c r="BK205" s="45">
        <f ca="1">IF(Table1[[#This Row],[Debts of the Person]]&gt;Table1[[#This Row],[Income]],1,0)</f>
        <v>1</v>
      </c>
      <c r="BL205" s="46"/>
      <c r="BM205" s="45">
        <f ca="1">IF(Table1[[#This Row],[Net worth of Person ('#)]]&gt;$BN$2,Table1[[#This Row],[Age]],0)</f>
        <v>34</v>
      </c>
      <c r="BN205" s="50"/>
      <c r="BO205" s="46"/>
      <c r="BP205" s="46"/>
      <c r="BQ205" s="46"/>
    </row>
    <row r="206" spans="1:69" x14ac:dyDescent="0.3">
      <c r="A206" s="12">
        <v>204</v>
      </c>
      <c r="B206" s="13">
        <f t="shared" ca="1" si="87"/>
        <v>1</v>
      </c>
      <c r="C206" s="13" t="str">
        <f t="shared" ca="1" si="88"/>
        <v>Male</v>
      </c>
      <c r="D206" s="13">
        <f t="shared" ca="1" si="89"/>
        <v>29</v>
      </c>
      <c r="E206" s="13">
        <f t="shared" ca="1" si="90"/>
        <v>2</v>
      </c>
      <c r="F206" s="13" t="str">
        <f t="shared" ca="1" si="91"/>
        <v>Construction</v>
      </c>
      <c r="G206" s="13">
        <f t="shared" ca="1" si="92"/>
        <v>6</v>
      </c>
      <c r="H206" s="13" t="str">
        <f t="shared" ca="1" si="93"/>
        <v>Others</v>
      </c>
      <c r="I206" s="13">
        <f t="shared" ca="1" si="94"/>
        <v>0</v>
      </c>
      <c r="J206" s="13">
        <f t="shared" ca="1" si="95"/>
        <v>1</v>
      </c>
      <c r="K206" s="14">
        <f t="shared" ca="1" si="96"/>
        <v>32323</v>
      </c>
      <c r="L206" s="13">
        <f t="shared" ca="1" si="97"/>
        <v>28</v>
      </c>
      <c r="M206" s="13" t="str">
        <f t="shared" ca="1" si="98"/>
        <v>Oyo</v>
      </c>
      <c r="N206" s="13" t="str">
        <f t="shared" ca="1" si="79"/>
        <v>West</v>
      </c>
      <c r="O206" s="14">
        <f t="shared" ca="1" si="80"/>
        <v>96969</v>
      </c>
      <c r="P206" s="14">
        <f t="shared" ca="1" si="99"/>
        <v>80759.310439283086</v>
      </c>
      <c r="Q206" s="14">
        <f t="shared" ca="1" si="81"/>
        <v>8465.7256590783236</v>
      </c>
      <c r="R206" s="14">
        <f t="shared" ca="1" si="100"/>
        <v>5333</v>
      </c>
      <c r="S206" s="14">
        <f t="shared" ca="1" si="82"/>
        <v>53470.378196223675</v>
      </c>
      <c r="T206" s="14">
        <f t="shared" ca="1" si="83"/>
        <v>20777.055195228</v>
      </c>
      <c r="U206" s="14">
        <f t="shared" ca="1" si="84"/>
        <v>126211.78085430633</v>
      </c>
      <c r="V206" s="14">
        <f t="shared" ca="1" si="85"/>
        <v>139562.68863550675</v>
      </c>
      <c r="W206" s="15">
        <f t="shared" ca="1" si="86"/>
        <v>-13350.907781200425</v>
      </c>
      <c r="Z206" s="45">
        <f t="shared" ca="1" si="101"/>
        <v>1</v>
      </c>
      <c r="AA206" s="46">
        <f t="shared" ca="1" si="102"/>
        <v>1</v>
      </c>
      <c r="AB206" s="49"/>
      <c r="AC206" s="50"/>
      <c r="AE206" s="45">
        <f ca="1">IF(Table1[[#This Row],[Occupation]]="Teaching", 1, 0)</f>
        <v>0</v>
      </c>
      <c r="AF206" s="46">
        <f ca="1">IF(Table1[[#This Row],[Occupation]]="General Work", 1, 0)</f>
        <v>0</v>
      </c>
      <c r="AG206" s="46">
        <f ca="1">IF(Table1[[#This Row],[Occupation]]="Construction", 1, 0)</f>
        <v>1</v>
      </c>
      <c r="AH206" s="46">
        <f ca="1">IF(Table1[[#This Row],[Occupation]]="IT", 1, 0)</f>
        <v>0</v>
      </c>
      <c r="AI206" s="46">
        <f ca="1">IF(Table1[[#This Row],[Occupation]]="Health", 1, 0)</f>
        <v>0</v>
      </c>
      <c r="AJ206" s="46">
        <f ca="1">IF(Table1[[#This Row],[Occupation]]="Agriculture", 1, 0)</f>
        <v>0</v>
      </c>
      <c r="AK206" s="49"/>
      <c r="AL206" s="46"/>
      <c r="AM206" s="46"/>
      <c r="AN206" s="46"/>
      <c r="AO206" s="46"/>
      <c r="AP206" s="50"/>
      <c r="AQ206" s="48"/>
      <c r="AR206" s="47">
        <f t="shared" ca="1" si="103"/>
        <v>80759.310439283086</v>
      </c>
      <c r="AS206" s="48"/>
      <c r="AT206" s="45">
        <f ca="1">IF(Table1[[#This Row],[Debts of the Person]]&gt;$AU$2,1,0)</f>
        <v>1</v>
      </c>
      <c r="AU206" s="46"/>
      <c r="AV206" s="50"/>
      <c r="AW206" s="2">
        <f ca="1">Table1[[#This Row],[Mortgage Left]]/Table1[[#This Row],[Valued House]]</f>
        <v>0.83283637491655149</v>
      </c>
      <c r="AX206" s="46">
        <f t="shared" ca="1" si="104"/>
        <v>0</v>
      </c>
      <c r="AY206" s="46"/>
      <c r="AZ206" s="46"/>
      <c r="BA206" s="47">
        <f ca="1">IF(Table1[[#This Row],[Region]]="East",Table1[[#This Row],[Income]],0)</f>
        <v>0</v>
      </c>
      <c r="BB206" s="48">
        <f ca="1">IF(Table1[[#This Row],[Region]]="South",Table1[[#This Row],[Income]],0)</f>
        <v>0</v>
      </c>
      <c r="BC206" s="48">
        <f ca="1">IF(Table1[[#This Row],[Region]]="West",Table1[[#This Row],[Income]],0)</f>
        <v>32323</v>
      </c>
      <c r="BD206" s="64">
        <f ca="1">IF(Table1[[#This Row],[Region]]="North",Table1[[#This Row],[Income]],0)</f>
        <v>0</v>
      </c>
      <c r="BE206" s="47">
        <f ca="1">IF(Table1[[#This Row],[Occupation]]="Teaching",Table1[[#This Row],[Income]],0)</f>
        <v>0</v>
      </c>
      <c r="BF206" s="48">
        <f ca="1">IF(Table1[[#This Row],[Occupation]]="General Work",Table1[[#This Row],[Income]],0)</f>
        <v>0</v>
      </c>
      <c r="BG206" s="48">
        <f ca="1">IF(Table1[[#This Row],[Occupation]]="Construction",Table1[[#This Row],[Income]],0)</f>
        <v>32323</v>
      </c>
      <c r="BH206" s="48">
        <f ca="1">IF(Table1[[#This Row],[Occupation]]="IT",Table1[[#This Row],[Income]],0)</f>
        <v>0</v>
      </c>
      <c r="BI206" s="48">
        <f ca="1">IF(Table1[[#This Row],[Occupation]]="Health",Table1[[#This Row],[Income]],0)</f>
        <v>0</v>
      </c>
      <c r="BJ206" s="64">
        <f ca="1">IF(Table1[[#This Row],[Occupation]]="Agriculture",Table1[[#This Row],[Income]],0)</f>
        <v>0</v>
      </c>
      <c r="BK206" s="45">
        <f ca="1">IF(Table1[[#This Row],[Debts of the Person]]&gt;Table1[[#This Row],[Income]],1,0)</f>
        <v>1</v>
      </c>
      <c r="BL206" s="46"/>
      <c r="BM206" s="45">
        <f ca="1">IF(Table1[[#This Row],[Net worth of Person ('#)]]&gt;$BN$2,Table1[[#This Row],[Age]],0)</f>
        <v>0</v>
      </c>
      <c r="BN206" s="50"/>
      <c r="BO206" s="46"/>
      <c r="BP206" s="46"/>
      <c r="BQ206" s="46"/>
    </row>
    <row r="207" spans="1:69" x14ac:dyDescent="0.3">
      <c r="A207" s="12">
        <v>205</v>
      </c>
      <c r="B207" s="13">
        <f t="shared" ca="1" si="87"/>
        <v>2</v>
      </c>
      <c r="C207" s="13" t="str">
        <f t="shared" ca="1" si="88"/>
        <v>Female</v>
      </c>
      <c r="D207" s="13">
        <f t="shared" ca="1" si="89"/>
        <v>31</v>
      </c>
      <c r="E207" s="13">
        <f t="shared" ca="1" si="90"/>
        <v>6</v>
      </c>
      <c r="F207" s="13" t="str">
        <f t="shared" ca="1" si="91"/>
        <v>Agriculture</v>
      </c>
      <c r="G207" s="13">
        <f t="shared" ca="1" si="92"/>
        <v>4</v>
      </c>
      <c r="H207" s="13" t="str">
        <f t="shared" ca="1" si="93"/>
        <v>Tertiary</v>
      </c>
      <c r="I207" s="13">
        <f t="shared" ca="1" si="94"/>
        <v>2</v>
      </c>
      <c r="J207" s="13">
        <f t="shared" ca="1" si="95"/>
        <v>2</v>
      </c>
      <c r="K207" s="14">
        <f t="shared" ca="1" si="96"/>
        <v>36197</v>
      </c>
      <c r="L207" s="13">
        <f t="shared" ca="1" si="97"/>
        <v>11</v>
      </c>
      <c r="M207" s="13" t="str">
        <f t="shared" ca="1" si="98"/>
        <v>Edo</v>
      </c>
      <c r="N207" s="13" t="str">
        <f t="shared" ref="N207:N270" ca="1" si="105">VLOOKUP(L207, $BS$12:$BU$44, 3)</f>
        <v>South</v>
      </c>
      <c r="O207" s="14">
        <f t="shared" ref="O207:O270" ca="1" si="106">K207*RANDBETWEEN(3, 6)</f>
        <v>180985</v>
      </c>
      <c r="P207" s="14">
        <f t="shared" ca="1" si="99"/>
        <v>63588.144701903744</v>
      </c>
      <c r="Q207" s="14">
        <f t="shared" ref="Q207:Q270" ca="1" si="107">J207*RAND()*K207</f>
        <v>46906.000377068143</v>
      </c>
      <c r="R207" s="14">
        <f t="shared" ca="1" si="100"/>
        <v>34283</v>
      </c>
      <c r="S207" s="14">
        <f t="shared" ref="S207:S270" ca="1" si="108">RAND()*K207*2</f>
        <v>23282.571348544578</v>
      </c>
      <c r="T207" s="14">
        <f t="shared" ref="T207:T270" ca="1" si="109">RAND()*K207*1.5</f>
        <v>33372.601210906272</v>
      </c>
      <c r="U207" s="14">
        <f t="shared" ref="U207:U270" ca="1" si="110">O207+Q207+T207</f>
        <v>261263.60158797441</v>
      </c>
      <c r="V207" s="14">
        <f t="shared" ref="V207:V270" ca="1" si="111">P207+R207+S207</f>
        <v>121153.71605044832</v>
      </c>
      <c r="W207" s="15">
        <f t="shared" ref="W207:W270" ca="1" si="112">U207-V207</f>
        <v>140109.8855375261</v>
      </c>
      <c r="Z207" s="45">
        <f t="shared" ca="1" si="101"/>
        <v>0</v>
      </c>
      <c r="AA207" s="46">
        <f t="shared" ca="1" si="102"/>
        <v>0</v>
      </c>
      <c r="AB207" s="49"/>
      <c r="AC207" s="50"/>
      <c r="AE207" s="45">
        <f ca="1">IF(Table1[[#This Row],[Occupation]]="Teaching", 1, 0)</f>
        <v>0</v>
      </c>
      <c r="AF207" s="46">
        <f ca="1">IF(Table1[[#This Row],[Occupation]]="General Work", 1, 0)</f>
        <v>0</v>
      </c>
      <c r="AG207" s="46">
        <f ca="1">IF(Table1[[#This Row],[Occupation]]="Construction", 1, 0)</f>
        <v>0</v>
      </c>
      <c r="AH207" s="46">
        <f ca="1">IF(Table1[[#This Row],[Occupation]]="IT", 1, 0)</f>
        <v>0</v>
      </c>
      <c r="AI207" s="46">
        <f ca="1">IF(Table1[[#This Row],[Occupation]]="Health", 1, 0)</f>
        <v>0</v>
      </c>
      <c r="AJ207" s="46">
        <f ca="1">IF(Table1[[#This Row],[Occupation]]="Agriculture", 1, 0)</f>
        <v>1</v>
      </c>
      <c r="AK207" s="49"/>
      <c r="AL207" s="46"/>
      <c r="AM207" s="46"/>
      <c r="AN207" s="46"/>
      <c r="AO207" s="46"/>
      <c r="AP207" s="50"/>
      <c r="AQ207" s="48"/>
      <c r="AR207" s="47">
        <f t="shared" ca="1" si="103"/>
        <v>31794.072350951872</v>
      </c>
      <c r="AS207" s="48"/>
      <c r="AT207" s="45">
        <f ca="1">IF(Table1[[#This Row],[Debts of the Person]]&gt;$AU$2,1,0)</f>
        <v>1</v>
      </c>
      <c r="AU207" s="46"/>
      <c r="AV207" s="50"/>
      <c r="AW207" s="2">
        <f ca="1">Table1[[#This Row],[Mortgage Left]]/Table1[[#This Row],[Valued House]]</f>
        <v>0.35134483356026047</v>
      </c>
      <c r="AX207" s="46">
        <f t="shared" ca="1" si="104"/>
        <v>0</v>
      </c>
      <c r="AY207" s="46"/>
      <c r="AZ207" s="46"/>
      <c r="BA207" s="47">
        <f ca="1">IF(Table1[[#This Row],[Region]]="East",Table1[[#This Row],[Income]],0)</f>
        <v>0</v>
      </c>
      <c r="BB207" s="48">
        <f ca="1">IF(Table1[[#This Row],[Region]]="South",Table1[[#This Row],[Income]],0)</f>
        <v>36197</v>
      </c>
      <c r="BC207" s="48">
        <f ca="1">IF(Table1[[#This Row],[Region]]="West",Table1[[#This Row],[Income]],0)</f>
        <v>0</v>
      </c>
      <c r="BD207" s="64">
        <f ca="1">IF(Table1[[#This Row],[Region]]="North",Table1[[#This Row],[Income]],0)</f>
        <v>0</v>
      </c>
      <c r="BE207" s="47">
        <f ca="1">IF(Table1[[#This Row],[Occupation]]="Teaching",Table1[[#This Row],[Income]],0)</f>
        <v>0</v>
      </c>
      <c r="BF207" s="48">
        <f ca="1">IF(Table1[[#This Row],[Occupation]]="General Work",Table1[[#This Row],[Income]],0)</f>
        <v>0</v>
      </c>
      <c r="BG207" s="48">
        <f ca="1">IF(Table1[[#This Row],[Occupation]]="Construction",Table1[[#This Row],[Income]],0)</f>
        <v>0</v>
      </c>
      <c r="BH207" s="48">
        <f ca="1">IF(Table1[[#This Row],[Occupation]]="IT",Table1[[#This Row],[Income]],0)</f>
        <v>0</v>
      </c>
      <c r="BI207" s="48">
        <f ca="1">IF(Table1[[#This Row],[Occupation]]="Health",Table1[[#This Row],[Income]],0)</f>
        <v>0</v>
      </c>
      <c r="BJ207" s="64">
        <f ca="1">IF(Table1[[#This Row],[Occupation]]="Agriculture",Table1[[#This Row],[Income]],0)</f>
        <v>36197</v>
      </c>
      <c r="BK207" s="45">
        <f ca="1">IF(Table1[[#This Row],[Debts of the Person]]&gt;Table1[[#This Row],[Income]],1,0)</f>
        <v>1</v>
      </c>
      <c r="BL207" s="46"/>
      <c r="BM207" s="45">
        <f ca="1">IF(Table1[[#This Row],[Net worth of Person ('#)]]&gt;$BN$2,Table1[[#This Row],[Age]],0)</f>
        <v>31</v>
      </c>
      <c r="BN207" s="50"/>
      <c r="BO207" s="46"/>
      <c r="BP207" s="46"/>
      <c r="BQ207" s="46"/>
    </row>
    <row r="208" spans="1:69" x14ac:dyDescent="0.3">
      <c r="A208" s="12">
        <v>206</v>
      </c>
      <c r="B208" s="13">
        <f t="shared" ca="1" si="87"/>
        <v>2</v>
      </c>
      <c r="C208" s="13" t="str">
        <f t="shared" ca="1" si="88"/>
        <v>Female</v>
      </c>
      <c r="D208" s="13">
        <f t="shared" ca="1" si="89"/>
        <v>29</v>
      </c>
      <c r="E208" s="13">
        <f t="shared" ca="1" si="90"/>
        <v>6</v>
      </c>
      <c r="F208" s="13" t="str">
        <f t="shared" ca="1" si="91"/>
        <v>Agriculture</v>
      </c>
      <c r="G208" s="13">
        <f t="shared" ca="1" si="92"/>
        <v>4</v>
      </c>
      <c r="H208" s="13" t="str">
        <f t="shared" ca="1" si="93"/>
        <v>Tertiary</v>
      </c>
      <c r="I208" s="13">
        <f t="shared" ca="1" si="94"/>
        <v>4</v>
      </c>
      <c r="J208" s="13">
        <f t="shared" ca="1" si="95"/>
        <v>1</v>
      </c>
      <c r="K208" s="14">
        <f t="shared" ca="1" si="96"/>
        <v>81741</v>
      </c>
      <c r="L208" s="13">
        <f t="shared" ca="1" si="97"/>
        <v>21</v>
      </c>
      <c r="M208" s="13" t="str">
        <f t="shared" ca="1" si="98"/>
        <v>Kwara</v>
      </c>
      <c r="N208" s="13" t="str">
        <f t="shared" ca="1" si="105"/>
        <v>North</v>
      </c>
      <c r="O208" s="14">
        <f t="shared" ca="1" si="106"/>
        <v>490446</v>
      </c>
      <c r="P208" s="14">
        <f t="shared" ca="1" si="99"/>
        <v>150068.10372537147</v>
      </c>
      <c r="Q208" s="14">
        <f t="shared" ca="1" si="107"/>
        <v>79731.511256766258</v>
      </c>
      <c r="R208" s="14">
        <f t="shared" ca="1" si="100"/>
        <v>36071</v>
      </c>
      <c r="S208" s="14">
        <f t="shared" ca="1" si="108"/>
        <v>129841.00970952136</v>
      </c>
      <c r="T208" s="14">
        <f t="shared" ca="1" si="109"/>
        <v>78015.235259014051</v>
      </c>
      <c r="U208" s="14">
        <f t="shared" ca="1" si="110"/>
        <v>648192.74651578034</v>
      </c>
      <c r="V208" s="14">
        <f t="shared" ca="1" si="111"/>
        <v>315980.11343489285</v>
      </c>
      <c r="W208" s="15">
        <f t="shared" ca="1" si="112"/>
        <v>332212.63308088749</v>
      </c>
      <c r="Z208" s="45">
        <f t="shared" ca="1" si="101"/>
        <v>0</v>
      </c>
      <c r="AA208" s="46">
        <f t="shared" ca="1" si="102"/>
        <v>1</v>
      </c>
      <c r="AB208" s="49"/>
      <c r="AC208" s="50"/>
      <c r="AE208" s="45">
        <f ca="1">IF(Table1[[#This Row],[Occupation]]="Teaching", 1, 0)</f>
        <v>0</v>
      </c>
      <c r="AF208" s="46">
        <f ca="1">IF(Table1[[#This Row],[Occupation]]="General Work", 1, 0)</f>
        <v>0</v>
      </c>
      <c r="AG208" s="46">
        <f ca="1">IF(Table1[[#This Row],[Occupation]]="Construction", 1, 0)</f>
        <v>0</v>
      </c>
      <c r="AH208" s="46">
        <f ca="1">IF(Table1[[#This Row],[Occupation]]="IT", 1, 0)</f>
        <v>0</v>
      </c>
      <c r="AI208" s="46">
        <f ca="1">IF(Table1[[#This Row],[Occupation]]="Health", 1, 0)</f>
        <v>0</v>
      </c>
      <c r="AJ208" s="46">
        <f ca="1">IF(Table1[[#This Row],[Occupation]]="Agriculture", 1, 0)</f>
        <v>1</v>
      </c>
      <c r="AK208" s="49"/>
      <c r="AL208" s="46"/>
      <c r="AM208" s="46"/>
      <c r="AN208" s="46"/>
      <c r="AO208" s="46"/>
      <c r="AP208" s="50"/>
      <c r="AQ208" s="48"/>
      <c r="AR208" s="47">
        <f t="shared" ca="1" si="103"/>
        <v>150068.10372537147</v>
      </c>
      <c r="AS208" s="48"/>
      <c r="AT208" s="45">
        <f ca="1">IF(Table1[[#This Row],[Debts of the Person]]&gt;$AU$2,1,0)</f>
        <v>1</v>
      </c>
      <c r="AU208" s="46"/>
      <c r="AV208" s="50"/>
      <c r="AW208" s="2">
        <f ca="1">Table1[[#This Row],[Mortgage Left]]/Table1[[#This Row],[Valued House]]</f>
        <v>0.30598292926310233</v>
      </c>
      <c r="AX208" s="46">
        <f t="shared" ca="1" si="104"/>
        <v>0</v>
      </c>
      <c r="AY208" s="46"/>
      <c r="AZ208" s="46"/>
      <c r="BA208" s="47">
        <f ca="1">IF(Table1[[#This Row],[Region]]="East",Table1[[#This Row],[Income]],0)</f>
        <v>0</v>
      </c>
      <c r="BB208" s="48">
        <f ca="1">IF(Table1[[#This Row],[Region]]="South",Table1[[#This Row],[Income]],0)</f>
        <v>0</v>
      </c>
      <c r="BC208" s="48">
        <f ca="1">IF(Table1[[#This Row],[Region]]="West",Table1[[#This Row],[Income]],0)</f>
        <v>0</v>
      </c>
      <c r="BD208" s="64">
        <f ca="1">IF(Table1[[#This Row],[Region]]="North",Table1[[#This Row],[Income]],0)</f>
        <v>81741</v>
      </c>
      <c r="BE208" s="47">
        <f ca="1">IF(Table1[[#This Row],[Occupation]]="Teaching",Table1[[#This Row],[Income]],0)</f>
        <v>0</v>
      </c>
      <c r="BF208" s="48">
        <f ca="1">IF(Table1[[#This Row],[Occupation]]="General Work",Table1[[#This Row],[Income]],0)</f>
        <v>0</v>
      </c>
      <c r="BG208" s="48">
        <f ca="1">IF(Table1[[#This Row],[Occupation]]="Construction",Table1[[#This Row],[Income]],0)</f>
        <v>0</v>
      </c>
      <c r="BH208" s="48">
        <f ca="1">IF(Table1[[#This Row],[Occupation]]="IT",Table1[[#This Row],[Income]],0)</f>
        <v>0</v>
      </c>
      <c r="BI208" s="48">
        <f ca="1">IF(Table1[[#This Row],[Occupation]]="Health",Table1[[#This Row],[Income]],0)</f>
        <v>0</v>
      </c>
      <c r="BJ208" s="64">
        <f ca="1">IF(Table1[[#This Row],[Occupation]]="Agriculture",Table1[[#This Row],[Income]],0)</f>
        <v>81741</v>
      </c>
      <c r="BK208" s="45">
        <f ca="1">IF(Table1[[#This Row],[Debts of the Person]]&gt;Table1[[#This Row],[Income]],1,0)</f>
        <v>1</v>
      </c>
      <c r="BL208" s="46"/>
      <c r="BM208" s="45">
        <f ca="1">IF(Table1[[#This Row],[Net worth of Person ('#)]]&gt;$BN$2,Table1[[#This Row],[Age]],0)</f>
        <v>29</v>
      </c>
      <c r="BN208" s="50"/>
      <c r="BO208" s="46"/>
      <c r="BP208" s="46"/>
      <c r="BQ208" s="46"/>
    </row>
    <row r="209" spans="1:69" x14ac:dyDescent="0.3">
      <c r="A209" s="12">
        <v>207</v>
      </c>
      <c r="B209" s="13">
        <f t="shared" ca="1" si="87"/>
        <v>2</v>
      </c>
      <c r="C209" s="13" t="str">
        <f t="shared" ca="1" si="88"/>
        <v>Female</v>
      </c>
      <c r="D209" s="13">
        <f t="shared" ca="1" si="89"/>
        <v>26</v>
      </c>
      <c r="E209" s="13">
        <f t="shared" ca="1" si="90"/>
        <v>3</v>
      </c>
      <c r="F209" s="13" t="str">
        <f t="shared" ca="1" si="91"/>
        <v>Teaching</v>
      </c>
      <c r="G209" s="13">
        <f t="shared" ca="1" si="92"/>
        <v>6</v>
      </c>
      <c r="H209" s="13" t="str">
        <f t="shared" ca="1" si="93"/>
        <v>Others</v>
      </c>
      <c r="I209" s="13">
        <f t="shared" ca="1" si="94"/>
        <v>4</v>
      </c>
      <c r="J209" s="13">
        <f t="shared" ca="1" si="95"/>
        <v>2</v>
      </c>
      <c r="K209" s="14">
        <f t="shared" ca="1" si="96"/>
        <v>83851</v>
      </c>
      <c r="L209" s="13">
        <f t="shared" ca="1" si="97"/>
        <v>13</v>
      </c>
      <c r="M209" s="13" t="str">
        <f t="shared" ca="1" si="98"/>
        <v>Gombe</v>
      </c>
      <c r="N209" s="13" t="str">
        <f t="shared" ca="1" si="105"/>
        <v>North</v>
      </c>
      <c r="O209" s="14">
        <f t="shared" ca="1" si="106"/>
        <v>419255</v>
      </c>
      <c r="P209" s="14">
        <f t="shared" ca="1" si="99"/>
        <v>15153.245103932381</v>
      </c>
      <c r="Q209" s="14">
        <f t="shared" ca="1" si="107"/>
        <v>162701.39047753264</v>
      </c>
      <c r="R209" s="14">
        <f t="shared" ca="1" si="100"/>
        <v>13914</v>
      </c>
      <c r="S209" s="14">
        <f t="shared" ca="1" si="108"/>
        <v>148708.04994735328</v>
      </c>
      <c r="T209" s="14">
        <f t="shared" ca="1" si="109"/>
        <v>85732.110042479821</v>
      </c>
      <c r="U209" s="14">
        <f t="shared" ca="1" si="110"/>
        <v>667688.50052001246</v>
      </c>
      <c r="V209" s="14">
        <f t="shared" ca="1" si="111"/>
        <v>177775.29505128565</v>
      </c>
      <c r="W209" s="15">
        <f t="shared" ca="1" si="112"/>
        <v>489913.20546872681</v>
      </c>
      <c r="Z209" s="45">
        <f t="shared" ca="1" si="101"/>
        <v>0</v>
      </c>
      <c r="AA209" s="46">
        <f t="shared" ca="1" si="102"/>
        <v>1</v>
      </c>
      <c r="AB209" s="49"/>
      <c r="AC209" s="50"/>
      <c r="AE209" s="45">
        <f ca="1">IF(Table1[[#This Row],[Occupation]]="Teaching", 1, 0)</f>
        <v>1</v>
      </c>
      <c r="AF209" s="46">
        <f ca="1">IF(Table1[[#This Row],[Occupation]]="General Work", 1, 0)</f>
        <v>0</v>
      </c>
      <c r="AG209" s="46">
        <f ca="1">IF(Table1[[#This Row],[Occupation]]="Construction", 1, 0)</f>
        <v>0</v>
      </c>
      <c r="AH209" s="46">
        <f ca="1">IF(Table1[[#This Row],[Occupation]]="IT", 1, 0)</f>
        <v>0</v>
      </c>
      <c r="AI209" s="46">
        <f ca="1">IF(Table1[[#This Row],[Occupation]]="Health", 1, 0)</f>
        <v>0</v>
      </c>
      <c r="AJ209" s="46">
        <f ca="1">IF(Table1[[#This Row],[Occupation]]="Agriculture", 1, 0)</f>
        <v>0</v>
      </c>
      <c r="AK209" s="49"/>
      <c r="AL209" s="46"/>
      <c r="AM209" s="46"/>
      <c r="AN209" s="46"/>
      <c r="AO209" s="46"/>
      <c r="AP209" s="50"/>
      <c r="AQ209" s="48"/>
      <c r="AR209" s="47">
        <f t="shared" ca="1" si="103"/>
        <v>7576.6225519661903</v>
      </c>
      <c r="AS209" s="48"/>
      <c r="AT209" s="45">
        <f ca="1">IF(Table1[[#This Row],[Debts of the Person]]&gt;$AU$2,1,0)</f>
        <v>1</v>
      </c>
      <c r="AU209" s="46"/>
      <c r="AV209" s="50"/>
      <c r="AW209" s="2">
        <f ca="1">Table1[[#This Row],[Mortgage Left]]/Table1[[#This Row],[Valued House]]</f>
        <v>3.6143266279310637E-2</v>
      </c>
      <c r="AX209" s="46">
        <f t="shared" ca="1" si="104"/>
        <v>1</v>
      </c>
      <c r="AY209" s="46"/>
      <c r="AZ209" s="46"/>
      <c r="BA209" s="47">
        <f ca="1">IF(Table1[[#This Row],[Region]]="East",Table1[[#This Row],[Income]],0)</f>
        <v>0</v>
      </c>
      <c r="BB209" s="48">
        <f ca="1">IF(Table1[[#This Row],[Region]]="South",Table1[[#This Row],[Income]],0)</f>
        <v>0</v>
      </c>
      <c r="BC209" s="48">
        <f ca="1">IF(Table1[[#This Row],[Region]]="West",Table1[[#This Row],[Income]],0)</f>
        <v>0</v>
      </c>
      <c r="BD209" s="64">
        <f ca="1">IF(Table1[[#This Row],[Region]]="North",Table1[[#This Row],[Income]],0)</f>
        <v>83851</v>
      </c>
      <c r="BE209" s="47">
        <f ca="1">IF(Table1[[#This Row],[Occupation]]="Teaching",Table1[[#This Row],[Income]],0)</f>
        <v>83851</v>
      </c>
      <c r="BF209" s="48">
        <f ca="1">IF(Table1[[#This Row],[Occupation]]="General Work",Table1[[#This Row],[Income]],0)</f>
        <v>0</v>
      </c>
      <c r="BG209" s="48">
        <f ca="1">IF(Table1[[#This Row],[Occupation]]="Construction",Table1[[#This Row],[Income]],0)</f>
        <v>0</v>
      </c>
      <c r="BH209" s="48">
        <f ca="1">IF(Table1[[#This Row],[Occupation]]="IT",Table1[[#This Row],[Income]],0)</f>
        <v>0</v>
      </c>
      <c r="BI209" s="48">
        <f ca="1">IF(Table1[[#This Row],[Occupation]]="Health",Table1[[#This Row],[Income]],0)</f>
        <v>0</v>
      </c>
      <c r="BJ209" s="64">
        <f ca="1">IF(Table1[[#This Row],[Occupation]]="Agriculture",Table1[[#This Row],[Income]],0)</f>
        <v>0</v>
      </c>
      <c r="BK209" s="45">
        <f ca="1">IF(Table1[[#This Row],[Debts of the Person]]&gt;Table1[[#This Row],[Income]],1,0)</f>
        <v>1</v>
      </c>
      <c r="BL209" s="46"/>
      <c r="BM209" s="45">
        <f ca="1">IF(Table1[[#This Row],[Net worth of Person ('#)]]&gt;$BN$2,Table1[[#This Row],[Age]],0)</f>
        <v>26</v>
      </c>
      <c r="BN209" s="50"/>
      <c r="BO209" s="46"/>
      <c r="BP209" s="46"/>
      <c r="BQ209" s="46"/>
    </row>
    <row r="210" spans="1:69" x14ac:dyDescent="0.3">
      <c r="A210" s="12">
        <v>208</v>
      </c>
      <c r="B210" s="13">
        <f t="shared" ca="1" si="87"/>
        <v>2</v>
      </c>
      <c r="C210" s="13" t="str">
        <f t="shared" ca="1" si="88"/>
        <v>Female</v>
      </c>
      <c r="D210" s="13">
        <f t="shared" ca="1" si="89"/>
        <v>31</v>
      </c>
      <c r="E210" s="13">
        <f t="shared" ca="1" si="90"/>
        <v>3</v>
      </c>
      <c r="F210" s="13" t="str">
        <f t="shared" ca="1" si="91"/>
        <v>Teaching</v>
      </c>
      <c r="G210" s="13">
        <f t="shared" ca="1" si="92"/>
        <v>6</v>
      </c>
      <c r="H210" s="13" t="str">
        <f t="shared" ca="1" si="93"/>
        <v>Others</v>
      </c>
      <c r="I210" s="13">
        <f t="shared" ca="1" si="94"/>
        <v>1</v>
      </c>
      <c r="J210" s="13">
        <f t="shared" ca="1" si="95"/>
        <v>1</v>
      </c>
      <c r="K210" s="14">
        <f t="shared" ca="1" si="96"/>
        <v>37397</v>
      </c>
      <c r="L210" s="13">
        <f t="shared" ca="1" si="97"/>
        <v>2</v>
      </c>
      <c r="M210" s="13" t="str">
        <f t="shared" ca="1" si="98"/>
        <v>Abuja</v>
      </c>
      <c r="N210" s="13" t="str">
        <f t="shared" ca="1" si="105"/>
        <v>North</v>
      </c>
      <c r="O210" s="14">
        <f t="shared" ca="1" si="106"/>
        <v>112191</v>
      </c>
      <c r="P210" s="14">
        <f t="shared" ca="1" si="99"/>
        <v>44187.247958779772</v>
      </c>
      <c r="Q210" s="14">
        <f t="shared" ca="1" si="107"/>
        <v>16818.996686726772</v>
      </c>
      <c r="R210" s="14">
        <f t="shared" ca="1" si="100"/>
        <v>6905</v>
      </c>
      <c r="S210" s="14">
        <f t="shared" ca="1" si="108"/>
        <v>17375.91686066793</v>
      </c>
      <c r="T210" s="14">
        <f t="shared" ca="1" si="109"/>
        <v>50095.324643340129</v>
      </c>
      <c r="U210" s="14">
        <f t="shared" ca="1" si="110"/>
        <v>179105.32133006692</v>
      </c>
      <c r="V210" s="14">
        <f t="shared" ca="1" si="111"/>
        <v>68468.164819447702</v>
      </c>
      <c r="W210" s="15">
        <f t="shared" ca="1" si="112"/>
        <v>110637.15651061921</v>
      </c>
      <c r="Z210" s="45">
        <f t="shared" ca="1" si="101"/>
        <v>0</v>
      </c>
      <c r="AA210" s="46">
        <f t="shared" ca="1" si="102"/>
        <v>1</v>
      </c>
      <c r="AB210" s="49"/>
      <c r="AC210" s="50"/>
      <c r="AE210" s="45">
        <f ca="1">IF(Table1[[#This Row],[Occupation]]="Teaching", 1, 0)</f>
        <v>1</v>
      </c>
      <c r="AF210" s="46">
        <f ca="1">IF(Table1[[#This Row],[Occupation]]="General Work", 1, 0)</f>
        <v>0</v>
      </c>
      <c r="AG210" s="46">
        <f ca="1">IF(Table1[[#This Row],[Occupation]]="Construction", 1, 0)</f>
        <v>0</v>
      </c>
      <c r="AH210" s="46">
        <f ca="1">IF(Table1[[#This Row],[Occupation]]="IT", 1, 0)</f>
        <v>0</v>
      </c>
      <c r="AI210" s="46">
        <f ca="1">IF(Table1[[#This Row],[Occupation]]="Health", 1, 0)</f>
        <v>0</v>
      </c>
      <c r="AJ210" s="46">
        <f ca="1">IF(Table1[[#This Row],[Occupation]]="Agriculture", 1, 0)</f>
        <v>0</v>
      </c>
      <c r="AK210" s="49"/>
      <c r="AL210" s="46"/>
      <c r="AM210" s="46"/>
      <c r="AN210" s="46"/>
      <c r="AO210" s="46"/>
      <c r="AP210" s="50"/>
      <c r="AQ210" s="48"/>
      <c r="AR210" s="47">
        <f t="shared" ca="1" si="103"/>
        <v>44187.247958779772</v>
      </c>
      <c r="AS210" s="48"/>
      <c r="AT210" s="45">
        <f ca="1">IF(Table1[[#This Row],[Debts of the Person]]&gt;$AU$2,1,0)</f>
        <v>1</v>
      </c>
      <c r="AU210" s="46"/>
      <c r="AV210" s="50"/>
      <c r="AW210" s="2">
        <f ca="1">Table1[[#This Row],[Mortgage Left]]/Table1[[#This Row],[Valued House]]</f>
        <v>0.39385733221719899</v>
      </c>
      <c r="AX210" s="46">
        <f t="shared" ca="1" si="104"/>
        <v>0</v>
      </c>
      <c r="AY210" s="46"/>
      <c r="AZ210" s="46"/>
      <c r="BA210" s="47">
        <f ca="1">IF(Table1[[#This Row],[Region]]="East",Table1[[#This Row],[Income]],0)</f>
        <v>0</v>
      </c>
      <c r="BB210" s="48">
        <f ca="1">IF(Table1[[#This Row],[Region]]="South",Table1[[#This Row],[Income]],0)</f>
        <v>0</v>
      </c>
      <c r="BC210" s="48">
        <f ca="1">IF(Table1[[#This Row],[Region]]="West",Table1[[#This Row],[Income]],0)</f>
        <v>0</v>
      </c>
      <c r="BD210" s="64">
        <f ca="1">IF(Table1[[#This Row],[Region]]="North",Table1[[#This Row],[Income]],0)</f>
        <v>37397</v>
      </c>
      <c r="BE210" s="47">
        <f ca="1">IF(Table1[[#This Row],[Occupation]]="Teaching",Table1[[#This Row],[Income]],0)</f>
        <v>37397</v>
      </c>
      <c r="BF210" s="48">
        <f ca="1">IF(Table1[[#This Row],[Occupation]]="General Work",Table1[[#This Row],[Income]],0)</f>
        <v>0</v>
      </c>
      <c r="BG210" s="48">
        <f ca="1">IF(Table1[[#This Row],[Occupation]]="Construction",Table1[[#This Row],[Income]],0)</f>
        <v>0</v>
      </c>
      <c r="BH210" s="48">
        <f ca="1">IF(Table1[[#This Row],[Occupation]]="IT",Table1[[#This Row],[Income]],0)</f>
        <v>0</v>
      </c>
      <c r="BI210" s="48">
        <f ca="1">IF(Table1[[#This Row],[Occupation]]="Health",Table1[[#This Row],[Income]],0)</f>
        <v>0</v>
      </c>
      <c r="BJ210" s="64">
        <f ca="1">IF(Table1[[#This Row],[Occupation]]="Agriculture",Table1[[#This Row],[Income]],0)</f>
        <v>0</v>
      </c>
      <c r="BK210" s="45">
        <f ca="1">IF(Table1[[#This Row],[Debts of the Person]]&gt;Table1[[#This Row],[Income]],1,0)</f>
        <v>1</v>
      </c>
      <c r="BL210" s="46"/>
      <c r="BM210" s="45">
        <f ca="1">IF(Table1[[#This Row],[Net worth of Person ('#)]]&gt;$BN$2,Table1[[#This Row],[Age]],0)</f>
        <v>31</v>
      </c>
      <c r="BN210" s="50"/>
      <c r="BO210" s="46"/>
      <c r="BP210" s="46"/>
      <c r="BQ210" s="46"/>
    </row>
    <row r="211" spans="1:69" x14ac:dyDescent="0.3">
      <c r="A211" s="12">
        <v>209</v>
      </c>
      <c r="B211" s="13">
        <f t="shared" ca="1" si="87"/>
        <v>2</v>
      </c>
      <c r="C211" s="13" t="str">
        <f t="shared" ca="1" si="88"/>
        <v>Female</v>
      </c>
      <c r="D211" s="13">
        <f t="shared" ca="1" si="89"/>
        <v>38</v>
      </c>
      <c r="E211" s="13">
        <f t="shared" ca="1" si="90"/>
        <v>2</v>
      </c>
      <c r="F211" s="13" t="str">
        <f t="shared" ca="1" si="91"/>
        <v>Construction</v>
      </c>
      <c r="G211" s="13">
        <f t="shared" ca="1" si="92"/>
        <v>6</v>
      </c>
      <c r="H211" s="13" t="str">
        <f t="shared" ca="1" si="93"/>
        <v>Others</v>
      </c>
      <c r="I211" s="13">
        <f t="shared" ca="1" si="94"/>
        <v>3</v>
      </c>
      <c r="J211" s="13">
        <f t="shared" ca="1" si="95"/>
        <v>3</v>
      </c>
      <c r="K211" s="14">
        <f t="shared" ca="1" si="96"/>
        <v>47333</v>
      </c>
      <c r="L211" s="13">
        <f t="shared" ca="1" si="97"/>
        <v>25</v>
      </c>
      <c r="M211" s="13" t="str">
        <f t="shared" ca="1" si="98"/>
        <v>Ogun</v>
      </c>
      <c r="N211" s="13" t="str">
        <f t="shared" ca="1" si="105"/>
        <v>West</v>
      </c>
      <c r="O211" s="14">
        <f t="shared" ca="1" si="106"/>
        <v>236665</v>
      </c>
      <c r="P211" s="14">
        <f t="shared" ca="1" si="99"/>
        <v>120151.86838159901</v>
      </c>
      <c r="Q211" s="14">
        <f t="shared" ca="1" si="107"/>
        <v>70870.974106217735</v>
      </c>
      <c r="R211" s="14">
        <f t="shared" ca="1" si="100"/>
        <v>49187</v>
      </c>
      <c r="S211" s="14">
        <f t="shared" ca="1" si="108"/>
        <v>6546.420278252971</v>
      </c>
      <c r="T211" s="14">
        <f t="shared" ca="1" si="109"/>
        <v>10374.077077621954</v>
      </c>
      <c r="U211" s="14">
        <f t="shared" ca="1" si="110"/>
        <v>317910.05118383968</v>
      </c>
      <c r="V211" s="14">
        <f t="shared" ca="1" si="111"/>
        <v>175885.288659852</v>
      </c>
      <c r="W211" s="15">
        <f t="shared" ca="1" si="112"/>
        <v>142024.76252398768</v>
      </c>
      <c r="Z211" s="45">
        <f t="shared" ca="1" si="101"/>
        <v>0</v>
      </c>
      <c r="AA211" s="46">
        <f t="shared" ca="1" si="102"/>
        <v>1</v>
      </c>
      <c r="AB211" s="49"/>
      <c r="AC211" s="50"/>
      <c r="AE211" s="45">
        <f ca="1">IF(Table1[[#This Row],[Occupation]]="Teaching", 1, 0)</f>
        <v>0</v>
      </c>
      <c r="AF211" s="46">
        <f ca="1">IF(Table1[[#This Row],[Occupation]]="General Work", 1, 0)</f>
        <v>0</v>
      </c>
      <c r="AG211" s="46">
        <f ca="1">IF(Table1[[#This Row],[Occupation]]="Construction", 1, 0)</f>
        <v>1</v>
      </c>
      <c r="AH211" s="46">
        <f ca="1">IF(Table1[[#This Row],[Occupation]]="IT", 1, 0)</f>
        <v>0</v>
      </c>
      <c r="AI211" s="46">
        <f ca="1">IF(Table1[[#This Row],[Occupation]]="Health", 1, 0)</f>
        <v>0</v>
      </c>
      <c r="AJ211" s="46">
        <f ca="1">IF(Table1[[#This Row],[Occupation]]="Agriculture", 1, 0)</f>
        <v>0</v>
      </c>
      <c r="AK211" s="49"/>
      <c r="AL211" s="46"/>
      <c r="AM211" s="46"/>
      <c r="AN211" s="46"/>
      <c r="AO211" s="46"/>
      <c r="AP211" s="50"/>
      <c r="AQ211" s="48"/>
      <c r="AR211" s="47">
        <f t="shared" ca="1" si="103"/>
        <v>40050.622793866336</v>
      </c>
      <c r="AS211" s="48"/>
      <c r="AT211" s="45">
        <f ca="1">IF(Table1[[#This Row],[Debts of the Person]]&gt;$AU$2,1,0)</f>
        <v>1</v>
      </c>
      <c r="AU211" s="46"/>
      <c r="AV211" s="50"/>
      <c r="AW211" s="2">
        <f ca="1">Table1[[#This Row],[Mortgage Left]]/Table1[[#This Row],[Valued House]]</f>
        <v>0.50768752617243362</v>
      </c>
      <c r="AX211" s="46">
        <f t="shared" ca="1" si="104"/>
        <v>0</v>
      </c>
      <c r="AY211" s="46"/>
      <c r="AZ211" s="46"/>
      <c r="BA211" s="47">
        <f ca="1">IF(Table1[[#This Row],[Region]]="East",Table1[[#This Row],[Income]],0)</f>
        <v>0</v>
      </c>
      <c r="BB211" s="48">
        <f ca="1">IF(Table1[[#This Row],[Region]]="South",Table1[[#This Row],[Income]],0)</f>
        <v>0</v>
      </c>
      <c r="BC211" s="48">
        <f ca="1">IF(Table1[[#This Row],[Region]]="West",Table1[[#This Row],[Income]],0)</f>
        <v>47333</v>
      </c>
      <c r="BD211" s="64">
        <f ca="1">IF(Table1[[#This Row],[Region]]="North",Table1[[#This Row],[Income]],0)</f>
        <v>0</v>
      </c>
      <c r="BE211" s="47">
        <f ca="1">IF(Table1[[#This Row],[Occupation]]="Teaching",Table1[[#This Row],[Income]],0)</f>
        <v>0</v>
      </c>
      <c r="BF211" s="48">
        <f ca="1">IF(Table1[[#This Row],[Occupation]]="General Work",Table1[[#This Row],[Income]],0)</f>
        <v>0</v>
      </c>
      <c r="BG211" s="48">
        <f ca="1">IF(Table1[[#This Row],[Occupation]]="Construction",Table1[[#This Row],[Income]],0)</f>
        <v>47333</v>
      </c>
      <c r="BH211" s="48">
        <f ca="1">IF(Table1[[#This Row],[Occupation]]="IT",Table1[[#This Row],[Income]],0)</f>
        <v>0</v>
      </c>
      <c r="BI211" s="48">
        <f ca="1">IF(Table1[[#This Row],[Occupation]]="Health",Table1[[#This Row],[Income]],0)</f>
        <v>0</v>
      </c>
      <c r="BJ211" s="64">
        <f ca="1">IF(Table1[[#This Row],[Occupation]]="Agriculture",Table1[[#This Row],[Income]],0)</f>
        <v>0</v>
      </c>
      <c r="BK211" s="45">
        <f ca="1">IF(Table1[[#This Row],[Debts of the Person]]&gt;Table1[[#This Row],[Income]],1,0)</f>
        <v>1</v>
      </c>
      <c r="BL211" s="46"/>
      <c r="BM211" s="45">
        <f ca="1">IF(Table1[[#This Row],[Net worth of Person ('#)]]&gt;$BN$2,Table1[[#This Row],[Age]],0)</f>
        <v>38</v>
      </c>
      <c r="BN211" s="50"/>
      <c r="BO211" s="46"/>
      <c r="BP211" s="46"/>
      <c r="BQ211" s="46"/>
    </row>
    <row r="212" spans="1:69" x14ac:dyDescent="0.3">
      <c r="A212" s="12">
        <v>210</v>
      </c>
      <c r="B212" s="13">
        <f t="shared" ca="1" si="87"/>
        <v>1</v>
      </c>
      <c r="C212" s="13" t="str">
        <f t="shared" ca="1" si="88"/>
        <v>Male</v>
      </c>
      <c r="D212" s="13">
        <f t="shared" ca="1" si="89"/>
        <v>31</v>
      </c>
      <c r="E212" s="13">
        <f t="shared" ca="1" si="90"/>
        <v>6</v>
      </c>
      <c r="F212" s="13" t="str">
        <f t="shared" ca="1" si="91"/>
        <v>Agriculture</v>
      </c>
      <c r="G212" s="13">
        <f t="shared" ca="1" si="92"/>
        <v>2</v>
      </c>
      <c r="H212" s="13" t="str">
        <f t="shared" ca="1" si="93"/>
        <v>Primary</v>
      </c>
      <c r="I212" s="13">
        <f t="shared" ca="1" si="94"/>
        <v>4</v>
      </c>
      <c r="J212" s="13">
        <f t="shared" ca="1" si="95"/>
        <v>3</v>
      </c>
      <c r="K212" s="14">
        <f t="shared" ca="1" si="96"/>
        <v>61160</v>
      </c>
      <c r="L212" s="13">
        <f t="shared" ca="1" si="97"/>
        <v>5</v>
      </c>
      <c r="M212" s="13" t="str">
        <f t="shared" ca="1" si="98"/>
        <v>Bauchi</v>
      </c>
      <c r="N212" s="13" t="str">
        <f t="shared" ca="1" si="105"/>
        <v>North</v>
      </c>
      <c r="O212" s="14">
        <f t="shared" ca="1" si="106"/>
        <v>244640</v>
      </c>
      <c r="P212" s="14">
        <f t="shared" ca="1" si="99"/>
        <v>167534.14076708513</v>
      </c>
      <c r="Q212" s="14">
        <f t="shared" ca="1" si="107"/>
        <v>61823.4220900988</v>
      </c>
      <c r="R212" s="14">
        <f t="shared" ca="1" si="100"/>
        <v>22992</v>
      </c>
      <c r="S212" s="14">
        <f t="shared" ca="1" si="108"/>
        <v>119835.0519208772</v>
      </c>
      <c r="T212" s="14">
        <f t="shared" ca="1" si="109"/>
        <v>91143.606372542607</v>
      </c>
      <c r="U212" s="14">
        <f t="shared" ca="1" si="110"/>
        <v>397607.02846264141</v>
      </c>
      <c r="V212" s="14">
        <f t="shared" ca="1" si="111"/>
        <v>310361.19268796232</v>
      </c>
      <c r="W212" s="15">
        <f t="shared" ca="1" si="112"/>
        <v>87245.835774679086</v>
      </c>
      <c r="Z212" s="45">
        <f t="shared" ca="1" si="101"/>
        <v>1</v>
      </c>
      <c r="AA212" s="46">
        <f t="shared" ca="1" si="102"/>
        <v>1</v>
      </c>
      <c r="AB212" s="49"/>
      <c r="AC212" s="50"/>
      <c r="AE212" s="45">
        <f ca="1">IF(Table1[[#This Row],[Occupation]]="Teaching", 1, 0)</f>
        <v>0</v>
      </c>
      <c r="AF212" s="46">
        <f ca="1">IF(Table1[[#This Row],[Occupation]]="General Work", 1, 0)</f>
        <v>0</v>
      </c>
      <c r="AG212" s="46">
        <f ca="1">IF(Table1[[#This Row],[Occupation]]="Construction", 1, 0)</f>
        <v>0</v>
      </c>
      <c r="AH212" s="46">
        <f ca="1">IF(Table1[[#This Row],[Occupation]]="IT", 1, 0)</f>
        <v>0</v>
      </c>
      <c r="AI212" s="46">
        <f ca="1">IF(Table1[[#This Row],[Occupation]]="Health", 1, 0)</f>
        <v>0</v>
      </c>
      <c r="AJ212" s="46">
        <f ca="1">IF(Table1[[#This Row],[Occupation]]="Agriculture", 1, 0)</f>
        <v>1</v>
      </c>
      <c r="AK212" s="49"/>
      <c r="AL212" s="46"/>
      <c r="AM212" s="46"/>
      <c r="AN212" s="46"/>
      <c r="AO212" s="46"/>
      <c r="AP212" s="50"/>
      <c r="AQ212" s="48"/>
      <c r="AR212" s="47">
        <f t="shared" ca="1" si="103"/>
        <v>55844.713589028375</v>
      </c>
      <c r="AS212" s="48"/>
      <c r="AT212" s="45">
        <f ca="1">IF(Table1[[#This Row],[Debts of the Person]]&gt;$AU$2,1,0)</f>
        <v>1</v>
      </c>
      <c r="AU212" s="46"/>
      <c r="AV212" s="50"/>
      <c r="AW212" s="2">
        <f ca="1">Table1[[#This Row],[Mortgage Left]]/Table1[[#This Row],[Valued House]]</f>
        <v>0.68481908423432447</v>
      </c>
      <c r="AX212" s="46">
        <f t="shared" ca="1" si="104"/>
        <v>0</v>
      </c>
      <c r="AY212" s="46"/>
      <c r="AZ212" s="46"/>
      <c r="BA212" s="47">
        <f ca="1">IF(Table1[[#This Row],[Region]]="East",Table1[[#This Row],[Income]],0)</f>
        <v>0</v>
      </c>
      <c r="BB212" s="48">
        <f ca="1">IF(Table1[[#This Row],[Region]]="South",Table1[[#This Row],[Income]],0)</f>
        <v>0</v>
      </c>
      <c r="BC212" s="48">
        <f ca="1">IF(Table1[[#This Row],[Region]]="West",Table1[[#This Row],[Income]],0)</f>
        <v>0</v>
      </c>
      <c r="BD212" s="64">
        <f ca="1">IF(Table1[[#This Row],[Region]]="North",Table1[[#This Row],[Income]],0)</f>
        <v>61160</v>
      </c>
      <c r="BE212" s="47">
        <f ca="1">IF(Table1[[#This Row],[Occupation]]="Teaching",Table1[[#This Row],[Income]],0)</f>
        <v>0</v>
      </c>
      <c r="BF212" s="48">
        <f ca="1">IF(Table1[[#This Row],[Occupation]]="General Work",Table1[[#This Row],[Income]],0)</f>
        <v>0</v>
      </c>
      <c r="BG212" s="48">
        <f ca="1">IF(Table1[[#This Row],[Occupation]]="Construction",Table1[[#This Row],[Income]],0)</f>
        <v>0</v>
      </c>
      <c r="BH212" s="48">
        <f ca="1">IF(Table1[[#This Row],[Occupation]]="IT",Table1[[#This Row],[Income]],0)</f>
        <v>0</v>
      </c>
      <c r="BI212" s="48">
        <f ca="1">IF(Table1[[#This Row],[Occupation]]="Health",Table1[[#This Row],[Income]],0)</f>
        <v>0</v>
      </c>
      <c r="BJ212" s="64">
        <f ca="1">IF(Table1[[#This Row],[Occupation]]="Agriculture",Table1[[#This Row],[Income]],0)</f>
        <v>61160</v>
      </c>
      <c r="BK212" s="45">
        <f ca="1">IF(Table1[[#This Row],[Debts of the Person]]&gt;Table1[[#This Row],[Income]],1,0)</f>
        <v>1</v>
      </c>
      <c r="BL212" s="46"/>
      <c r="BM212" s="45">
        <f ca="1">IF(Table1[[#This Row],[Net worth of Person ('#)]]&gt;$BN$2,Table1[[#This Row],[Age]],0)</f>
        <v>0</v>
      </c>
      <c r="BN212" s="50"/>
      <c r="BO212" s="46"/>
      <c r="BP212" s="46"/>
      <c r="BQ212" s="46"/>
    </row>
    <row r="213" spans="1:69" x14ac:dyDescent="0.3">
      <c r="A213" s="12">
        <v>211</v>
      </c>
      <c r="B213" s="13">
        <f t="shared" ca="1" si="87"/>
        <v>1</v>
      </c>
      <c r="C213" s="13" t="str">
        <f t="shared" ca="1" si="88"/>
        <v>Male</v>
      </c>
      <c r="D213" s="13">
        <f t="shared" ca="1" si="89"/>
        <v>37</v>
      </c>
      <c r="E213" s="13">
        <f t="shared" ca="1" si="90"/>
        <v>5</v>
      </c>
      <c r="F213" s="13" t="str">
        <f t="shared" ca="1" si="91"/>
        <v>General Work</v>
      </c>
      <c r="G213" s="13">
        <f t="shared" ca="1" si="92"/>
        <v>4</v>
      </c>
      <c r="H213" s="13" t="str">
        <f t="shared" ca="1" si="93"/>
        <v>Tertiary</v>
      </c>
      <c r="I213" s="13">
        <f t="shared" ca="1" si="94"/>
        <v>2</v>
      </c>
      <c r="J213" s="13">
        <f t="shared" ca="1" si="95"/>
        <v>3</v>
      </c>
      <c r="K213" s="14">
        <f t="shared" ca="1" si="96"/>
        <v>26875</v>
      </c>
      <c r="L213" s="13">
        <f t="shared" ca="1" si="97"/>
        <v>11</v>
      </c>
      <c r="M213" s="13" t="str">
        <f t="shared" ca="1" si="98"/>
        <v>Edo</v>
      </c>
      <c r="N213" s="13" t="str">
        <f t="shared" ca="1" si="105"/>
        <v>South</v>
      </c>
      <c r="O213" s="14">
        <f t="shared" ca="1" si="106"/>
        <v>161250</v>
      </c>
      <c r="P213" s="14">
        <f t="shared" ca="1" si="99"/>
        <v>15486.535086429083</v>
      </c>
      <c r="Q213" s="14">
        <f t="shared" ca="1" si="107"/>
        <v>78148.710308141628</v>
      </c>
      <c r="R213" s="14">
        <f t="shared" ca="1" si="100"/>
        <v>6593</v>
      </c>
      <c r="S213" s="14">
        <f t="shared" ca="1" si="108"/>
        <v>49627.192030647813</v>
      </c>
      <c r="T213" s="14">
        <f t="shared" ca="1" si="109"/>
        <v>10822.212192250512</v>
      </c>
      <c r="U213" s="14">
        <f t="shared" ca="1" si="110"/>
        <v>250220.92250039213</v>
      </c>
      <c r="V213" s="14">
        <f t="shared" ca="1" si="111"/>
        <v>71706.727117076895</v>
      </c>
      <c r="W213" s="15">
        <f t="shared" ca="1" si="112"/>
        <v>178514.19538331524</v>
      </c>
      <c r="Z213" s="45">
        <f t="shared" ca="1" si="101"/>
        <v>1</v>
      </c>
      <c r="AA213" s="46">
        <f t="shared" ca="1" si="102"/>
        <v>0</v>
      </c>
      <c r="AB213" s="49"/>
      <c r="AC213" s="50"/>
      <c r="AE213" s="45">
        <f ca="1">IF(Table1[[#This Row],[Occupation]]="Teaching", 1, 0)</f>
        <v>0</v>
      </c>
      <c r="AF213" s="46">
        <f ca="1">IF(Table1[[#This Row],[Occupation]]="General Work", 1, 0)</f>
        <v>1</v>
      </c>
      <c r="AG213" s="46">
        <f ca="1">IF(Table1[[#This Row],[Occupation]]="Construction", 1, 0)</f>
        <v>0</v>
      </c>
      <c r="AH213" s="46">
        <f ca="1">IF(Table1[[#This Row],[Occupation]]="IT", 1, 0)</f>
        <v>0</v>
      </c>
      <c r="AI213" s="46">
        <f ca="1">IF(Table1[[#This Row],[Occupation]]="Health", 1, 0)</f>
        <v>0</v>
      </c>
      <c r="AJ213" s="46">
        <f ca="1">IF(Table1[[#This Row],[Occupation]]="Agriculture", 1, 0)</f>
        <v>0</v>
      </c>
      <c r="AK213" s="49"/>
      <c r="AL213" s="46"/>
      <c r="AM213" s="46"/>
      <c r="AN213" s="46"/>
      <c r="AO213" s="46"/>
      <c r="AP213" s="50"/>
      <c r="AQ213" s="48"/>
      <c r="AR213" s="47">
        <f t="shared" ca="1" si="103"/>
        <v>5162.1783621430277</v>
      </c>
      <c r="AS213" s="48"/>
      <c r="AT213" s="45">
        <f ca="1">IF(Table1[[#This Row],[Debts of the Person]]&gt;$AU$2,1,0)</f>
        <v>1</v>
      </c>
      <c r="AU213" s="46"/>
      <c r="AV213" s="50"/>
      <c r="AW213" s="2">
        <f ca="1">Table1[[#This Row],[Mortgage Left]]/Table1[[#This Row],[Valued House]]</f>
        <v>9.6040527667777265E-2</v>
      </c>
      <c r="AX213" s="46">
        <f t="shared" ca="1" si="104"/>
        <v>1</v>
      </c>
      <c r="AY213" s="46"/>
      <c r="AZ213" s="46"/>
      <c r="BA213" s="47">
        <f ca="1">IF(Table1[[#This Row],[Region]]="East",Table1[[#This Row],[Income]],0)</f>
        <v>0</v>
      </c>
      <c r="BB213" s="48">
        <f ca="1">IF(Table1[[#This Row],[Region]]="South",Table1[[#This Row],[Income]],0)</f>
        <v>26875</v>
      </c>
      <c r="BC213" s="48">
        <f ca="1">IF(Table1[[#This Row],[Region]]="West",Table1[[#This Row],[Income]],0)</f>
        <v>0</v>
      </c>
      <c r="BD213" s="64">
        <f ca="1">IF(Table1[[#This Row],[Region]]="North",Table1[[#This Row],[Income]],0)</f>
        <v>0</v>
      </c>
      <c r="BE213" s="47">
        <f ca="1">IF(Table1[[#This Row],[Occupation]]="Teaching",Table1[[#This Row],[Income]],0)</f>
        <v>0</v>
      </c>
      <c r="BF213" s="48">
        <f ca="1">IF(Table1[[#This Row],[Occupation]]="General Work",Table1[[#This Row],[Income]],0)</f>
        <v>26875</v>
      </c>
      <c r="BG213" s="48">
        <f ca="1">IF(Table1[[#This Row],[Occupation]]="Construction",Table1[[#This Row],[Income]],0)</f>
        <v>0</v>
      </c>
      <c r="BH213" s="48">
        <f ca="1">IF(Table1[[#This Row],[Occupation]]="IT",Table1[[#This Row],[Income]],0)</f>
        <v>0</v>
      </c>
      <c r="BI213" s="48">
        <f ca="1">IF(Table1[[#This Row],[Occupation]]="Health",Table1[[#This Row],[Income]],0)</f>
        <v>0</v>
      </c>
      <c r="BJ213" s="64">
        <f ca="1">IF(Table1[[#This Row],[Occupation]]="Agriculture",Table1[[#This Row],[Income]],0)</f>
        <v>0</v>
      </c>
      <c r="BK213" s="45">
        <f ca="1">IF(Table1[[#This Row],[Debts of the Person]]&gt;Table1[[#This Row],[Income]],1,0)</f>
        <v>1</v>
      </c>
      <c r="BL213" s="46"/>
      <c r="BM213" s="45">
        <f ca="1">IF(Table1[[#This Row],[Net worth of Person ('#)]]&gt;$BN$2,Table1[[#This Row],[Age]],0)</f>
        <v>37</v>
      </c>
      <c r="BN213" s="50"/>
      <c r="BO213" s="46"/>
      <c r="BP213" s="46"/>
      <c r="BQ213" s="46"/>
    </row>
    <row r="214" spans="1:69" x14ac:dyDescent="0.3">
      <c r="A214" s="12">
        <v>212</v>
      </c>
      <c r="B214" s="13">
        <f t="shared" ca="1" si="87"/>
        <v>1</v>
      </c>
      <c r="C214" s="13" t="str">
        <f t="shared" ca="1" si="88"/>
        <v>Male</v>
      </c>
      <c r="D214" s="13">
        <f t="shared" ca="1" si="89"/>
        <v>35</v>
      </c>
      <c r="E214" s="13">
        <f t="shared" ca="1" si="90"/>
        <v>4</v>
      </c>
      <c r="F214" s="13" t="str">
        <f t="shared" ca="1" si="91"/>
        <v>IT</v>
      </c>
      <c r="G214" s="13">
        <f t="shared" ca="1" si="92"/>
        <v>6</v>
      </c>
      <c r="H214" s="13" t="str">
        <f t="shared" ca="1" si="93"/>
        <v>Others</v>
      </c>
      <c r="I214" s="13">
        <f t="shared" ca="1" si="94"/>
        <v>4</v>
      </c>
      <c r="J214" s="13">
        <f t="shared" ca="1" si="95"/>
        <v>2</v>
      </c>
      <c r="K214" s="14">
        <f t="shared" ca="1" si="96"/>
        <v>73904</v>
      </c>
      <c r="L214" s="13">
        <f t="shared" ca="1" si="97"/>
        <v>11</v>
      </c>
      <c r="M214" s="13" t="str">
        <f t="shared" ca="1" si="98"/>
        <v>Edo</v>
      </c>
      <c r="N214" s="13" t="str">
        <f t="shared" ca="1" si="105"/>
        <v>South</v>
      </c>
      <c r="O214" s="14">
        <f t="shared" ca="1" si="106"/>
        <v>443424</v>
      </c>
      <c r="P214" s="14">
        <f t="shared" ca="1" si="99"/>
        <v>91338.041600898461</v>
      </c>
      <c r="Q214" s="14">
        <f t="shared" ca="1" si="107"/>
        <v>103318.5629172723</v>
      </c>
      <c r="R214" s="14">
        <f t="shared" ca="1" si="100"/>
        <v>76478</v>
      </c>
      <c r="S214" s="14">
        <f t="shared" ca="1" si="108"/>
        <v>13155.413852495838</v>
      </c>
      <c r="T214" s="14">
        <f t="shared" ca="1" si="109"/>
        <v>86690.261003173888</v>
      </c>
      <c r="U214" s="14">
        <f t="shared" ca="1" si="110"/>
        <v>633432.82392044622</v>
      </c>
      <c r="V214" s="14">
        <f t="shared" ca="1" si="111"/>
        <v>180971.4554533943</v>
      </c>
      <c r="W214" s="15">
        <f t="shared" ca="1" si="112"/>
        <v>452461.36846705189</v>
      </c>
      <c r="Z214" s="45">
        <f t="shared" ca="1" si="101"/>
        <v>1</v>
      </c>
      <c r="AA214" s="46">
        <f t="shared" ca="1" si="102"/>
        <v>0</v>
      </c>
      <c r="AB214" s="49"/>
      <c r="AC214" s="50"/>
      <c r="AE214" s="45">
        <f ca="1">IF(Table1[[#This Row],[Occupation]]="Teaching", 1, 0)</f>
        <v>0</v>
      </c>
      <c r="AF214" s="46">
        <f ca="1">IF(Table1[[#This Row],[Occupation]]="General Work", 1, 0)</f>
        <v>0</v>
      </c>
      <c r="AG214" s="46">
        <f ca="1">IF(Table1[[#This Row],[Occupation]]="Construction", 1, 0)</f>
        <v>0</v>
      </c>
      <c r="AH214" s="46">
        <f ca="1">IF(Table1[[#This Row],[Occupation]]="IT", 1, 0)</f>
        <v>1</v>
      </c>
      <c r="AI214" s="46">
        <f ca="1">IF(Table1[[#This Row],[Occupation]]="Health", 1, 0)</f>
        <v>0</v>
      </c>
      <c r="AJ214" s="46">
        <f ca="1">IF(Table1[[#This Row],[Occupation]]="Agriculture", 1, 0)</f>
        <v>0</v>
      </c>
      <c r="AK214" s="49"/>
      <c r="AL214" s="46"/>
      <c r="AM214" s="46"/>
      <c r="AN214" s="46"/>
      <c r="AO214" s="46"/>
      <c r="AP214" s="50"/>
      <c r="AQ214" s="48"/>
      <c r="AR214" s="47">
        <f t="shared" ca="1" si="103"/>
        <v>45669.020800449231</v>
      </c>
      <c r="AS214" s="48"/>
      <c r="AT214" s="45">
        <f ca="1">IF(Table1[[#This Row],[Debts of the Person]]&gt;$AU$2,1,0)</f>
        <v>1</v>
      </c>
      <c r="AU214" s="46"/>
      <c r="AV214" s="50"/>
      <c r="AW214" s="2">
        <f ca="1">Table1[[#This Row],[Mortgage Left]]/Table1[[#This Row],[Valued House]]</f>
        <v>0.2059835317910137</v>
      </c>
      <c r="AX214" s="46">
        <f t="shared" ca="1" si="104"/>
        <v>1</v>
      </c>
      <c r="AY214" s="46"/>
      <c r="AZ214" s="46"/>
      <c r="BA214" s="47">
        <f ca="1">IF(Table1[[#This Row],[Region]]="East",Table1[[#This Row],[Income]],0)</f>
        <v>0</v>
      </c>
      <c r="BB214" s="48">
        <f ca="1">IF(Table1[[#This Row],[Region]]="South",Table1[[#This Row],[Income]],0)</f>
        <v>73904</v>
      </c>
      <c r="BC214" s="48">
        <f ca="1">IF(Table1[[#This Row],[Region]]="West",Table1[[#This Row],[Income]],0)</f>
        <v>0</v>
      </c>
      <c r="BD214" s="64">
        <f ca="1">IF(Table1[[#This Row],[Region]]="North",Table1[[#This Row],[Income]],0)</f>
        <v>0</v>
      </c>
      <c r="BE214" s="47">
        <f ca="1">IF(Table1[[#This Row],[Occupation]]="Teaching",Table1[[#This Row],[Income]],0)</f>
        <v>0</v>
      </c>
      <c r="BF214" s="48">
        <f ca="1">IF(Table1[[#This Row],[Occupation]]="General Work",Table1[[#This Row],[Income]],0)</f>
        <v>0</v>
      </c>
      <c r="BG214" s="48">
        <f ca="1">IF(Table1[[#This Row],[Occupation]]="Construction",Table1[[#This Row],[Income]],0)</f>
        <v>0</v>
      </c>
      <c r="BH214" s="48">
        <f ca="1">IF(Table1[[#This Row],[Occupation]]="IT",Table1[[#This Row],[Income]],0)</f>
        <v>73904</v>
      </c>
      <c r="BI214" s="48">
        <f ca="1">IF(Table1[[#This Row],[Occupation]]="Health",Table1[[#This Row],[Income]],0)</f>
        <v>0</v>
      </c>
      <c r="BJ214" s="64">
        <f ca="1">IF(Table1[[#This Row],[Occupation]]="Agriculture",Table1[[#This Row],[Income]],0)</f>
        <v>0</v>
      </c>
      <c r="BK214" s="45">
        <f ca="1">IF(Table1[[#This Row],[Debts of the Person]]&gt;Table1[[#This Row],[Income]],1,0)</f>
        <v>1</v>
      </c>
      <c r="BL214" s="46"/>
      <c r="BM214" s="45">
        <f ca="1">IF(Table1[[#This Row],[Net worth of Person ('#)]]&gt;$BN$2,Table1[[#This Row],[Age]],0)</f>
        <v>35</v>
      </c>
      <c r="BN214" s="50"/>
      <c r="BO214" s="46"/>
      <c r="BP214" s="46"/>
      <c r="BQ214" s="46"/>
    </row>
    <row r="215" spans="1:69" x14ac:dyDescent="0.3">
      <c r="A215" s="12">
        <v>213</v>
      </c>
      <c r="B215" s="13">
        <f t="shared" ca="1" si="87"/>
        <v>2</v>
      </c>
      <c r="C215" s="13" t="str">
        <f t="shared" ca="1" si="88"/>
        <v>Female</v>
      </c>
      <c r="D215" s="13">
        <f t="shared" ca="1" si="89"/>
        <v>39</v>
      </c>
      <c r="E215" s="13">
        <f t="shared" ca="1" si="90"/>
        <v>2</v>
      </c>
      <c r="F215" s="13" t="str">
        <f t="shared" ca="1" si="91"/>
        <v>Construction</v>
      </c>
      <c r="G215" s="13">
        <f t="shared" ca="1" si="92"/>
        <v>3</v>
      </c>
      <c r="H215" s="13" t="str">
        <f t="shared" ca="1" si="93"/>
        <v>Secondary</v>
      </c>
      <c r="I215" s="13">
        <f t="shared" ca="1" si="94"/>
        <v>4</v>
      </c>
      <c r="J215" s="13">
        <f t="shared" ca="1" si="95"/>
        <v>0</v>
      </c>
      <c r="K215" s="14">
        <f t="shared" ca="1" si="96"/>
        <v>38204</v>
      </c>
      <c r="L215" s="13">
        <f t="shared" ca="1" si="97"/>
        <v>17</v>
      </c>
      <c r="M215" s="13" t="str">
        <f t="shared" ca="1" si="98"/>
        <v>Kano</v>
      </c>
      <c r="N215" s="13" t="str">
        <f t="shared" ca="1" si="105"/>
        <v>North</v>
      </c>
      <c r="O215" s="14">
        <f t="shared" ca="1" si="106"/>
        <v>229224</v>
      </c>
      <c r="P215" s="14">
        <f t="shared" ca="1" si="99"/>
        <v>38899.898074004006</v>
      </c>
      <c r="Q215" s="14">
        <f t="shared" ca="1" si="107"/>
        <v>0</v>
      </c>
      <c r="R215" s="14">
        <f t="shared" ca="1" si="100"/>
        <v>0</v>
      </c>
      <c r="S215" s="14">
        <f t="shared" ca="1" si="108"/>
        <v>12712.294628418</v>
      </c>
      <c r="T215" s="14">
        <f t="shared" ca="1" si="109"/>
        <v>29587.794517331015</v>
      </c>
      <c r="U215" s="14">
        <f t="shared" ca="1" si="110"/>
        <v>258811.794517331</v>
      </c>
      <c r="V215" s="14">
        <f t="shared" ca="1" si="111"/>
        <v>51612.192702422006</v>
      </c>
      <c r="W215" s="15">
        <f t="shared" ca="1" si="112"/>
        <v>207199.60181490899</v>
      </c>
      <c r="Z215" s="45">
        <f t="shared" ca="1" si="101"/>
        <v>0</v>
      </c>
      <c r="AA215" s="46">
        <f t="shared" ca="1" si="102"/>
        <v>0</v>
      </c>
      <c r="AB215" s="49"/>
      <c r="AC215" s="50"/>
      <c r="AE215" s="45">
        <f ca="1">IF(Table1[[#This Row],[Occupation]]="Teaching", 1, 0)</f>
        <v>0</v>
      </c>
      <c r="AF215" s="46">
        <f ca="1">IF(Table1[[#This Row],[Occupation]]="General Work", 1, 0)</f>
        <v>0</v>
      </c>
      <c r="AG215" s="46">
        <f ca="1">IF(Table1[[#This Row],[Occupation]]="Construction", 1, 0)</f>
        <v>1</v>
      </c>
      <c r="AH215" s="46">
        <f ca="1">IF(Table1[[#This Row],[Occupation]]="IT", 1, 0)</f>
        <v>0</v>
      </c>
      <c r="AI215" s="46">
        <f ca="1">IF(Table1[[#This Row],[Occupation]]="Health", 1, 0)</f>
        <v>0</v>
      </c>
      <c r="AJ215" s="46">
        <f ca="1">IF(Table1[[#This Row],[Occupation]]="Agriculture", 1, 0)</f>
        <v>0</v>
      </c>
      <c r="AK215" s="49"/>
      <c r="AL215" s="46"/>
      <c r="AM215" s="46"/>
      <c r="AN215" s="46"/>
      <c r="AO215" s="46"/>
      <c r="AP215" s="50"/>
      <c r="AQ215" s="48"/>
      <c r="AR215" s="47">
        <f t="shared" ca="1" si="103"/>
        <v>0</v>
      </c>
      <c r="AS215" s="48"/>
      <c r="AT215" s="45">
        <f ca="1">IF(Table1[[#This Row],[Debts of the Person]]&gt;$AU$2,1,0)</f>
        <v>1</v>
      </c>
      <c r="AU215" s="46"/>
      <c r="AV215" s="50"/>
      <c r="AW215" s="2">
        <f ca="1">Table1[[#This Row],[Mortgage Left]]/Table1[[#This Row],[Valued House]]</f>
        <v>0.1697025532841413</v>
      </c>
      <c r="AX215" s="46">
        <f t="shared" ca="1" si="104"/>
        <v>1</v>
      </c>
      <c r="AY215" s="46"/>
      <c r="AZ215" s="46"/>
      <c r="BA215" s="47">
        <f ca="1">IF(Table1[[#This Row],[Region]]="East",Table1[[#This Row],[Income]],0)</f>
        <v>0</v>
      </c>
      <c r="BB215" s="48">
        <f ca="1">IF(Table1[[#This Row],[Region]]="South",Table1[[#This Row],[Income]],0)</f>
        <v>0</v>
      </c>
      <c r="BC215" s="48">
        <f ca="1">IF(Table1[[#This Row],[Region]]="West",Table1[[#This Row],[Income]],0)</f>
        <v>0</v>
      </c>
      <c r="BD215" s="64">
        <f ca="1">IF(Table1[[#This Row],[Region]]="North",Table1[[#This Row],[Income]],0)</f>
        <v>38204</v>
      </c>
      <c r="BE215" s="47">
        <f ca="1">IF(Table1[[#This Row],[Occupation]]="Teaching",Table1[[#This Row],[Income]],0)</f>
        <v>0</v>
      </c>
      <c r="BF215" s="48">
        <f ca="1">IF(Table1[[#This Row],[Occupation]]="General Work",Table1[[#This Row],[Income]],0)</f>
        <v>0</v>
      </c>
      <c r="BG215" s="48">
        <f ca="1">IF(Table1[[#This Row],[Occupation]]="Construction",Table1[[#This Row],[Income]],0)</f>
        <v>38204</v>
      </c>
      <c r="BH215" s="48">
        <f ca="1">IF(Table1[[#This Row],[Occupation]]="IT",Table1[[#This Row],[Income]],0)</f>
        <v>0</v>
      </c>
      <c r="BI215" s="48">
        <f ca="1">IF(Table1[[#This Row],[Occupation]]="Health",Table1[[#This Row],[Income]],0)</f>
        <v>0</v>
      </c>
      <c r="BJ215" s="64">
        <f ca="1">IF(Table1[[#This Row],[Occupation]]="Agriculture",Table1[[#This Row],[Income]],0)</f>
        <v>0</v>
      </c>
      <c r="BK215" s="45">
        <f ca="1">IF(Table1[[#This Row],[Debts of the Person]]&gt;Table1[[#This Row],[Income]],1,0)</f>
        <v>1</v>
      </c>
      <c r="BL215" s="46"/>
      <c r="BM215" s="45">
        <f ca="1">IF(Table1[[#This Row],[Net worth of Person ('#)]]&gt;$BN$2,Table1[[#This Row],[Age]],0)</f>
        <v>39</v>
      </c>
      <c r="BN215" s="50"/>
      <c r="BO215" s="46"/>
      <c r="BP215" s="46"/>
      <c r="BQ215" s="46"/>
    </row>
    <row r="216" spans="1:69" x14ac:dyDescent="0.3">
      <c r="A216" s="12">
        <v>214</v>
      </c>
      <c r="B216" s="13">
        <f t="shared" ca="1" si="87"/>
        <v>2</v>
      </c>
      <c r="C216" s="13" t="str">
        <f t="shared" ca="1" si="88"/>
        <v>Female</v>
      </c>
      <c r="D216" s="13">
        <f t="shared" ca="1" si="89"/>
        <v>41</v>
      </c>
      <c r="E216" s="13">
        <f t="shared" ca="1" si="90"/>
        <v>4</v>
      </c>
      <c r="F216" s="13" t="str">
        <f t="shared" ca="1" si="91"/>
        <v>IT</v>
      </c>
      <c r="G216" s="13">
        <f t="shared" ca="1" si="92"/>
        <v>4</v>
      </c>
      <c r="H216" s="13" t="str">
        <f t="shared" ca="1" si="93"/>
        <v>Tertiary</v>
      </c>
      <c r="I216" s="13">
        <f t="shared" ca="1" si="94"/>
        <v>1</v>
      </c>
      <c r="J216" s="13">
        <f t="shared" ca="1" si="95"/>
        <v>0</v>
      </c>
      <c r="K216" s="14">
        <f t="shared" ca="1" si="96"/>
        <v>40768</v>
      </c>
      <c r="L216" s="13">
        <f t="shared" ca="1" si="97"/>
        <v>28</v>
      </c>
      <c r="M216" s="13" t="str">
        <f t="shared" ca="1" si="98"/>
        <v>Oyo</v>
      </c>
      <c r="N216" s="13" t="str">
        <f t="shared" ca="1" si="105"/>
        <v>West</v>
      </c>
      <c r="O216" s="14">
        <f t="shared" ca="1" si="106"/>
        <v>244608</v>
      </c>
      <c r="P216" s="14">
        <f t="shared" ca="1" si="99"/>
        <v>180175.24503849773</v>
      </c>
      <c r="Q216" s="14">
        <f t="shared" ca="1" si="107"/>
        <v>0</v>
      </c>
      <c r="R216" s="14">
        <f t="shared" ca="1" si="100"/>
        <v>0</v>
      </c>
      <c r="S216" s="14">
        <f t="shared" ca="1" si="108"/>
        <v>79378.778386441321</v>
      </c>
      <c r="T216" s="14">
        <f t="shared" ca="1" si="109"/>
        <v>34315.645234139767</v>
      </c>
      <c r="U216" s="14">
        <f t="shared" ca="1" si="110"/>
        <v>278923.64523413975</v>
      </c>
      <c r="V216" s="14">
        <f t="shared" ca="1" si="111"/>
        <v>259554.02342493905</v>
      </c>
      <c r="W216" s="15">
        <f t="shared" ca="1" si="112"/>
        <v>19369.621809200704</v>
      </c>
      <c r="Z216" s="45">
        <f t="shared" ca="1" si="101"/>
        <v>0</v>
      </c>
      <c r="AA216" s="46">
        <f t="shared" ca="1" si="102"/>
        <v>1</v>
      </c>
      <c r="AB216" s="49"/>
      <c r="AC216" s="50"/>
      <c r="AE216" s="45">
        <f ca="1">IF(Table1[[#This Row],[Occupation]]="Teaching", 1, 0)</f>
        <v>0</v>
      </c>
      <c r="AF216" s="46">
        <f ca="1">IF(Table1[[#This Row],[Occupation]]="General Work", 1, 0)</f>
        <v>0</v>
      </c>
      <c r="AG216" s="46">
        <f ca="1">IF(Table1[[#This Row],[Occupation]]="Construction", 1, 0)</f>
        <v>0</v>
      </c>
      <c r="AH216" s="46">
        <f ca="1">IF(Table1[[#This Row],[Occupation]]="IT", 1, 0)</f>
        <v>1</v>
      </c>
      <c r="AI216" s="46">
        <f ca="1">IF(Table1[[#This Row],[Occupation]]="Health", 1, 0)</f>
        <v>0</v>
      </c>
      <c r="AJ216" s="46">
        <f ca="1">IF(Table1[[#This Row],[Occupation]]="Agriculture", 1, 0)</f>
        <v>0</v>
      </c>
      <c r="AK216" s="49"/>
      <c r="AL216" s="46"/>
      <c r="AM216" s="46"/>
      <c r="AN216" s="46"/>
      <c r="AO216" s="46"/>
      <c r="AP216" s="50"/>
      <c r="AQ216" s="48"/>
      <c r="AR216" s="47">
        <f t="shared" ca="1" si="103"/>
        <v>0</v>
      </c>
      <c r="AS216" s="48"/>
      <c r="AT216" s="45">
        <f ca="1">IF(Table1[[#This Row],[Debts of the Person]]&gt;$AU$2,1,0)</f>
        <v>1</v>
      </c>
      <c r="AU216" s="46"/>
      <c r="AV216" s="50"/>
      <c r="AW216" s="2">
        <f ca="1">Table1[[#This Row],[Mortgage Left]]/Table1[[#This Row],[Valued House]]</f>
        <v>0.73658770374843718</v>
      </c>
      <c r="AX216" s="46">
        <f t="shared" ca="1" si="104"/>
        <v>0</v>
      </c>
      <c r="AY216" s="46"/>
      <c r="AZ216" s="46"/>
      <c r="BA216" s="47">
        <f ca="1">IF(Table1[[#This Row],[Region]]="East",Table1[[#This Row],[Income]],0)</f>
        <v>0</v>
      </c>
      <c r="BB216" s="48">
        <f ca="1">IF(Table1[[#This Row],[Region]]="South",Table1[[#This Row],[Income]],0)</f>
        <v>0</v>
      </c>
      <c r="BC216" s="48">
        <f ca="1">IF(Table1[[#This Row],[Region]]="West",Table1[[#This Row],[Income]],0)</f>
        <v>40768</v>
      </c>
      <c r="BD216" s="64">
        <f ca="1">IF(Table1[[#This Row],[Region]]="North",Table1[[#This Row],[Income]],0)</f>
        <v>0</v>
      </c>
      <c r="BE216" s="47">
        <f ca="1">IF(Table1[[#This Row],[Occupation]]="Teaching",Table1[[#This Row],[Income]],0)</f>
        <v>0</v>
      </c>
      <c r="BF216" s="48">
        <f ca="1">IF(Table1[[#This Row],[Occupation]]="General Work",Table1[[#This Row],[Income]],0)</f>
        <v>0</v>
      </c>
      <c r="BG216" s="48">
        <f ca="1">IF(Table1[[#This Row],[Occupation]]="Construction",Table1[[#This Row],[Income]],0)</f>
        <v>0</v>
      </c>
      <c r="BH216" s="48">
        <f ca="1">IF(Table1[[#This Row],[Occupation]]="IT",Table1[[#This Row],[Income]],0)</f>
        <v>40768</v>
      </c>
      <c r="BI216" s="48">
        <f ca="1">IF(Table1[[#This Row],[Occupation]]="Health",Table1[[#This Row],[Income]],0)</f>
        <v>0</v>
      </c>
      <c r="BJ216" s="64">
        <f ca="1">IF(Table1[[#This Row],[Occupation]]="Agriculture",Table1[[#This Row],[Income]],0)</f>
        <v>0</v>
      </c>
      <c r="BK216" s="45">
        <f ca="1">IF(Table1[[#This Row],[Debts of the Person]]&gt;Table1[[#This Row],[Income]],1,0)</f>
        <v>1</v>
      </c>
      <c r="BL216" s="46"/>
      <c r="BM216" s="45">
        <f ca="1">IF(Table1[[#This Row],[Net worth of Person ('#)]]&gt;$BN$2,Table1[[#This Row],[Age]],0)</f>
        <v>0</v>
      </c>
      <c r="BN216" s="50"/>
      <c r="BO216" s="46"/>
      <c r="BP216" s="46"/>
      <c r="BQ216" s="46"/>
    </row>
    <row r="217" spans="1:69" x14ac:dyDescent="0.3">
      <c r="A217" s="12">
        <v>215</v>
      </c>
      <c r="B217" s="13">
        <f t="shared" ca="1" si="87"/>
        <v>1</v>
      </c>
      <c r="C217" s="13" t="str">
        <f t="shared" ca="1" si="88"/>
        <v>Male</v>
      </c>
      <c r="D217" s="13">
        <f t="shared" ca="1" si="89"/>
        <v>44</v>
      </c>
      <c r="E217" s="13">
        <f t="shared" ca="1" si="90"/>
        <v>4</v>
      </c>
      <c r="F217" s="13" t="str">
        <f t="shared" ca="1" si="91"/>
        <v>IT</v>
      </c>
      <c r="G217" s="13">
        <f t="shared" ca="1" si="92"/>
        <v>1</v>
      </c>
      <c r="H217" s="13" t="str">
        <f t="shared" ca="1" si="93"/>
        <v>No Formal</v>
      </c>
      <c r="I217" s="13">
        <f t="shared" ca="1" si="94"/>
        <v>4</v>
      </c>
      <c r="J217" s="13">
        <f t="shared" ca="1" si="95"/>
        <v>0</v>
      </c>
      <c r="K217" s="14">
        <f t="shared" ca="1" si="96"/>
        <v>92525</v>
      </c>
      <c r="L217" s="13">
        <f t="shared" ca="1" si="97"/>
        <v>1</v>
      </c>
      <c r="M217" s="13" t="str">
        <f t="shared" ca="1" si="98"/>
        <v>Abia</v>
      </c>
      <c r="N217" s="13" t="str">
        <f t="shared" ca="1" si="105"/>
        <v>East</v>
      </c>
      <c r="O217" s="14">
        <f t="shared" ca="1" si="106"/>
        <v>277575</v>
      </c>
      <c r="P217" s="14">
        <f t="shared" ca="1" si="99"/>
        <v>19850.227411622356</v>
      </c>
      <c r="Q217" s="14">
        <f t="shared" ca="1" si="107"/>
        <v>0</v>
      </c>
      <c r="R217" s="14">
        <f t="shared" ca="1" si="100"/>
        <v>0</v>
      </c>
      <c r="S217" s="14">
        <f t="shared" ca="1" si="108"/>
        <v>133660.7759773673</v>
      </c>
      <c r="T217" s="14">
        <f t="shared" ca="1" si="109"/>
        <v>7372.2465231154183</v>
      </c>
      <c r="U217" s="14">
        <f t="shared" ca="1" si="110"/>
        <v>284947.24652311543</v>
      </c>
      <c r="V217" s="14">
        <f t="shared" ca="1" si="111"/>
        <v>153511.00338898966</v>
      </c>
      <c r="W217" s="15">
        <f t="shared" ca="1" si="112"/>
        <v>131436.24313412578</v>
      </c>
      <c r="Z217" s="45">
        <f t="shared" ca="1" si="101"/>
        <v>1</v>
      </c>
      <c r="AA217" s="46">
        <f t="shared" ca="1" si="102"/>
        <v>1</v>
      </c>
      <c r="AB217" s="49"/>
      <c r="AC217" s="50"/>
      <c r="AE217" s="45">
        <f ca="1">IF(Table1[[#This Row],[Occupation]]="Teaching", 1, 0)</f>
        <v>0</v>
      </c>
      <c r="AF217" s="46">
        <f ca="1">IF(Table1[[#This Row],[Occupation]]="General Work", 1, 0)</f>
        <v>0</v>
      </c>
      <c r="AG217" s="46">
        <f ca="1">IF(Table1[[#This Row],[Occupation]]="Construction", 1, 0)</f>
        <v>0</v>
      </c>
      <c r="AH217" s="46">
        <f ca="1">IF(Table1[[#This Row],[Occupation]]="IT", 1, 0)</f>
        <v>1</v>
      </c>
      <c r="AI217" s="46">
        <f ca="1">IF(Table1[[#This Row],[Occupation]]="Health", 1, 0)</f>
        <v>0</v>
      </c>
      <c r="AJ217" s="46">
        <f ca="1">IF(Table1[[#This Row],[Occupation]]="Agriculture", 1, 0)</f>
        <v>0</v>
      </c>
      <c r="AK217" s="49"/>
      <c r="AL217" s="46"/>
      <c r="AM217" s="46"/>
      <c r="AN217" s="46"/>
      <c r="AO217" s="46"/>
      <c r="AP217" s="50"/>
      <c r="AQ217" s="48"/>
      <c r="AR217" s="47">
        <f t="shared" ca="1" si="103"/>
        <v>0</v>
      </c>
      <c r="AS217" s="48"/>
      <c r="AT217" s="45">
        <f ca="1">IF(Table1[[#This Row],[Debts of the Person]]&gt;$AU$2,1,0)</f>
        <v>1</v>
      </c>
      <c r="AU217" s="46"/>
      <c r="AV217" s="50"/>
      <c r="AW217" s="2">
        <f ca="1">Table1[[#This Row],[Mortgage Left]]/Table1[[#This Row],[Valued House]]</f>
        <v>7.1513023188768288E-2</v>
      </c>
      <c r="AX217" s="46">
        <f t="shared" ca="1" si="104"/>
        <v>1</v>
      </c>
      <c r="AY217" s="46"/>
      <c r="AZ217" s="46"/>
      <c r="BA217" s="47">
        <f ca="1">IF(Table1[[#This Row],[Region]]="East",Table1[[#This Row],[Income]],0)</f>
        <v>92525</v>
      </c>
      <c r="BB217" s="48">
        <f ca="1">IF(Table1[[#This Row],[Region]]="South",Table1[[#This Row],[Income]],0)</f>
        <v>0</v>
      </c>
      <c r="BC217" s="48">
        <f ca="1">IF(Table1[[#This Row],[Region]]="West",Table1[[#This Row],[Income]],0)</f>
        <v>0</v>
      </c>
      <c r="BD217" s="64">
        <f ca="1">IF(Table1[[#This Row],[Region]]="North",Table1[[#This Row],[Income]],0)</f>
        <v>0</v>
      </c>
      <c r="BE217" s="47">
        <f ca="1">IF(Table1[[#This Row],[Occupation]]="Teaching",Table1[[#This Row],[Income]],0)</f>
        <v>0</v>
      </c>
      <c r="BF217" s="48">
        <f ca="1">IF(Table1[[#This Row],[Occupation]]="General Work",Table1[[#This Row],[Income]],0)</f>
        <v>0</v>
      </c>
      <c r="BG217" s="48">
        <f ca="1">IF(Table1[[#This Row],[Occupation]]="Construction",Table1[[#This Row],[Income]],0)</f>
        <v>0</v>
      </c>
      <c r="BH217" s="48">
        <f ca="1">IF(Table1[[#This Row],[Occupation]]="IT",Table1[[#This Row],[Income]],0)</f>
        <v>92525</v>
      </c>
      <c r="BI217" s="48">
        <f ca="1">IF(Table1[[#This Row],[Occupation]]="Health",Table1[[#This Row],[Income]],0)</f>
        <v>0</v>
      </c>
      <c r="BJ217" s="64">
        <f ca="1">IF(Table1[[#This Row],[Occupation]]="Agriculture",Table1[[#This Row],[Income]],0)</f>
        <v>0</v>
      </c>
      <c r="BK217" s="45">
        <f ca="1">IF(Table1[[#This Row],[Debts of the Person]]&gt;Table1[[#This Row],[Income]],1,0)</f>
        <v>1</v>
      </c>
      <c r="BL217" s="46"/>
      <c r="BM217" s="45">
        <f ca="1">IF(Table1[[#This Row],[Net worth of Person ('#)]]&gt;$BN$2,Table1[[#This Row],[Age]],0)</f>
        <v>44</v>
      </c>
      <c r="BN217" s="50"/>
      <c r="BO217" s="46"/>
      <c r="BP217" s="46"/>
      <c r="BQ217" s="46"/>
    </row>
    <row r="218" spans="1:69" x14ac:dyDescent="0.3">
      <c r="A218" s="12">
        <v>216</v>
      </c>
      <c r="B218" s="13">
        <f t="shared" ca="1" si="87"/>
        <v>1</v>
      </c>
      <c r="C218" s="13" t="str">
        <f t="shared" ca="1" si="88"/>
        <v>Male</v>
      </c>
      <c r="D218" s="13">
        <f t="shared" ca="1" si="89"/>
        <v>29</v>
      </c>
      <c r="E218" s="13">
        <f t="shared" ca="1" si="90"/>
        <v>2</v>
      </c>
      <c r="F218" s="13" t="str">
        <f t="shared" ca="1" si="91"/>
        <v>Construction</v>
      </c>
      <c r="G218" s="13">
        <f t="shared" ca="1" si="92"/>
        <v>2</v>
      </c>
      <c r="H218" s="13" t="str">
        <f t="shared" ca="1" si="93"/>
        <v>Primary</v>
      </c>
      <c r="I218" s="13">
        <f t="shared" ca="1" si="94"/>
        <v>0</v>
      </c>
      <c r="J218" s="13">
        <f t="shared" ca="1" si="95"/>
        <v>0</v>
      </c>
      <c r="K218" s="14">
        <f t="shared" ca="1" si="96"/>
        <v>82234</v>
      </c>
      <c r="L218" s="13">
        <f t="shared" ca="1" si="97"/>
        <v>6</v>
      </c>
      <c r="M218" s="13" t="str">
        <f t="shared" ca="1" si="98"/>
        <v>Beyelsa</v>
      </c>
      <c r="N218" s="13" t="str">
        <f t="shared" ca="1" si="105"/>
        <v>South</v>
      </c>
      <c r="O218" s="14">
        <f t="shared" ca="1" si="106"/>
        <v>411170</v>
      </c>
      <c r="P218" s="14">
        <f t="shared" ca="1" si="99"/>
        <v>145496.66749612</v>
      </c>
      <c r="Q218" s="14">
        <f t="shared" ca="1" si="107"/>
        <v>0</v>
      </c>
      <c r="R218" s="14">
        <f t="shared" ca="1" si="100"/>
        <v>0</v>
      </c>
      <c r="S218" s="14">
        <f t="shared" ca="1" si="108"/>
        <v>139822.94578305061</v>
      </c>
      <c r="T218" s="14">
        <f t="shared" ca="1" si="109"/>
        <v>15773.157724054428</v>
      </c>
      <c r="U218" s="14">
        <f t="shared" ca="1" si="110"/>
        <v>426943.15772405441</v>
      </c>
      <c r="V218" s="14">
        <f t="shared" ca="1" si="111"/>
        <v>285319.61327917059</v>
      </c>
      <c r="W218" s="15">
        <f t="shared" ca="1" si="112"/>
        <v>141623.54444488382</v>
      </c>
      <c r="Z218" s="45">
        <f t="shared" ca="1" si="101"/>
        <v>1</v>
      </c>
      <c r="AA218" s="46">
        <f t="shared" ca="1" si="102"/>
        <v>0</v>
      </c>
      <c r="AB218" s="49"/>
      <c r="AC218" s="50"/>
      <c r="AE218" s="45">
        <f ca="1">IF(Table1[[#This Row],[Occupation]]="Teaching", 1, 0)</f>
        <v>0</v>
      </c>
      <c r="AF218" s="46">
        <f ca="1">IF(Table1[[#This Row],[Occupation]]="General Work", 1, 0)</f>
        <v>0</v>
      </c>
      <c r="AG218" s="46">
        <f ca="1">IF(Table1[[#This Row],[Occupation]]="Construction", 1, 0)</f>
        <v>1</v>
      </c>
      <c r="AH218" s="46">
        <f ca="1">IF(Table1[[#This Row],[Occupation]]="IT", 1, 0)</f>
        <v>0</v>
      </c>
      <c r="AI218" s="46">
        <f ca="1">IF(Table1[[#This Row],[Occupation]]="Health", 1, 0)</f>
        <v>0</v>
      </c>
      <c r="AJ218" s="46">
        <f ca="1">IF(Table1[[#This Row],[Occupation]]="Agriculture", 1, 0)</f>
        <v>0</v>
      </c>
      <c r="AK218" s="49"/>
      <c r="AL218" s="46"/>
      <c r="AM218" s="46"/>
      <c r="AN218" s="46"/>
      <c r="AO218" s="46"/>
      <c r="AP218" s="50"/>
      <c r="AQ218" s="48"/>
      <c r="AR218" s="47">
        <f t="shared" ca="1" si="103"/>
        <v>0</v>
      </c>
      <c r="AS218" s="48"/>
      <c r="AT218" s="45">
        <f ca="1">IF(Table1[[#This Row],[Debts of the Person]]&gt;$AU$2,1,0)</f>
        <v>1</v>
      </c>
      <c r="AU218" s="46"/>
      <c r="AV218" s="50"/>
      <c r="AW218" s="2">
        <f ca="1">Table1[[#This Row],[Mortgage Left]]/Table1[[#This Row],[Valued House]]</f>
        <v>0.35386012475647544</v>
      </c>
      <c r="AX218" s="46">
        <f t="shared" ca="1" si="104"/>
        <v>0</v>
      </c>
      <c r="AY218" s="46"/>
      <c r="AZ218" s="46"/>
      <c r="BA218" s="47">
        <f ca="1">IF(Table1[[#This Row],[Region]]="East",Table1[[#This Row],[Income]],0)</f>
        <v>0</v>
      </c>
      <c r="BB218" s="48">
        <f ca="1">IF(Table1[[#This Row],[Region]]="South",Table1[[#This Row],[Income]],0)</f>
        <v>82234</v>
      </c>
      <c r="BC218" s="48">
        <f ca="1">IF(Table1[[#This Row],[Region]]="West",Table1[[#This Row],[Income]],0)</f>
        <v>0</v>
      </c>
      <c r="BD218" s="64">
        <f ca="1">IF(Table1[[#This Row],[Region]]="North",Table1[[#This Row],[Income]],0)</f>
        <v>0</v>
      </c>
      <c r="BE218" s="47">
        <f ca="1">IF(Table1[[#This Row],[Occupation]]="Teaching",Table1[[#This Row],[Income]],0)</f>
        <v>0</v>
      </c>
      <c r="BF218" s="48">
        <f ca="1">IF(Table1[[#This Row],[Occupation]]="General Work",Table1[[#This Row],[Income]],0)</f>
        <v>0</v>
      </c>
      <c r="BG218" s="48">
        <f ca="1">IF(Table1[[#This Row],[Occupation]]="Construction",Table1[[#This Row],[Income]],0)</f>
        <v>82234</v>
      </c>
      <c r="BH218" s="48">
        <f ca="1">IF(Table1[[#This Row],[Occupation]]="IT",Table1[[#This Row],[Income]],0)</f>
        <v>0</v>
      </c>
      <c r="BI218" s="48">
        <f ca="1">IF(Table1[[#This Row],[Occupation]]="Health",Table1[[#This Row],[Income]],0)</f>
        <v>0</v>
      </c>
      <c r="BJ218" s="64">
        <f ca="1">IF(Table1[[#This Row],[Occupation]]="Agriculture",Table1[[#This Row],[Income]],0)</f>
        <v>0</v>
      </c>
      <c r="BK218" s="45">
        <f ca="1">IF(Table1[[#This Row],[Debts of the Person]]&gt;Table1[[#This Row],[Income]],1,0)</f>
        <v>1</v>
      </c>
      <c r="BL218" s="46"/>
      <c r="BM218" s="45">
        <f ca="1">IF(Table1[[#This Row],[Net worth of Person ('#)]]&gt;$BN$2,Table1[[#This Row],[Age]],0)</f>
        <v>29</v>
      </c>
      <c r="BN218" s="50"/>
      <c r="BO218" s="46"/>
      <c r="BP218" s="46"/>
      <c r="BQ218" s="46"/>
    </row>
    <row r="219" spans="1:69" x14ac:dyDescent="0.3">
      <c r="A219" s="12">
        <v>217</v>
      </c>
      <c r="B219" s="13">
        <f t="shared" ca="1" si="87"/>
        <v>1</v>
      </c>
      <c r="C219" s="13" t="str">
        <f t="shared" ca="1" si="88"/>
        <v>Male</v>
      </c>
      <c r="D219" s="13">
        <f t="shared" ca="1" si="89"/>
        <v>40</v>
      </c>
      <c r="E219" s="13">
        <f t="shared" ca="1" si="90"/>
        <v>1</v>
      </c>
      <c r="F219" s="13" t="str">
        <f t="shared" ca="1" si="91"/>
        <v>Health</v>
      </c>
      <c r="G219" s="13">
        <f t="shared" ca="1" si="92"/>
        <v>4</v>
      </c>
      <c r="H219" s="13" t="str">
        <f t="shared" ca="1" si="93"/>
        <v>Tertiary</v>
      </c>
      <c r="I219" s="13">
        <f t="shared" ca="1" si="94"/>
        <v>0</v>
      </c>
      <c r="J219" s="13">
        <f t="shared" ca="1" si="95"/>
        <v>2</v>
      </c>
      <c r="K219" s="14">
        <f t="shared" ca="1" si="96"/>
        <v>84232</v>
      </c>
      <c r="L219" s="13">
        <f t="shared" ca="1" si="97"/>
        <v>20</v>
      </c>
      <c r="M219" s="13" t="str">
        <f t="shared" ca="1" si="98"/>
        <v>Kogi</v>
      </c>
      <c r="N219" s="13" t="str">
        <f t="shared" ca="1" si="105"/>
        <v>North</v>
      </c>
      <c r="O219" s="14">
        <f t="shared" ca="1" si="106"/>
        <v>505392</v>
      </c>
      <c r="P219" s="14">
        <f t="shared" ca="1" si="99"/>
        <v>444385.26620236464</v>
      </c>
      <c r="Q219" s="14">
        <f t="shared" ca="1" si="107"/>
        <v>109996.23047363467</v>
      </c>
      <c r="R219" s="14">
        <f t="shared" ca="1" si="100"/>
        <v>56065</v>
      </c>
      <c r="S219" s="14">
        <f t="shared" ca="1" si="108"/>
        <v>78871.312123186173</v>
      </c>
      <c r="T219" s="14">
        <f t="shared" ca="1" si="109"/>
        <v>61445.982670889425</v>
      </c>
      <c r="U219" s="14">
        <f t="shared" ca="1" si="110"/>
        <v>676834.21314452414</v>
      </c>
      <c r="V219" s="14">
        <f t="shared" ca="1" si="111"/>
        <v>579321.57832555077</v>
      </c>
      <c r="W219" s="15">
        <f t="shared" ca="1" si="112"/>
        <v>97512.634818973369</v>
      </c>
      <c r="Z219" s="45">
        <f t="shared" ca="1" si="101"/>
        <v>1</v>
      </c>
      <c r="AA219" s="46">
        <f t="shared" ca="1" si="102"/>
        <v>0</v>
      </c>
      <c r="AB219" s="49"/>
      <c r="AC219" s="50"/>
      <c r="AE219" s="45">
        <f ca="1">IF(Table1[[#This Row],[Occupation]]="Teaching", 1, 0)</f>
        <v>0</v>
      </c>
      <c r="AF219" s="46">
        <f ca="1">IF(Table1[[#This Row],[Occupation]]="General Work", 1, 0)</f>
        <v>0</v>
      </c>
      <c r="AG219" s="46">
        <f ca="1">IF(Table1[[#This Row],[Occupation]]="Construction", 1, 0)</f>
        <v>0</v>
      </c>
      <c r="AH219" s="46">
        <f ca="1">IF(Table1[[#This Row],[Occupation]]="IT", 1, 0)</f>
        <v>0</v>
      </c>
      <c r="AI219" s="46">
        <f ca="1">IF(Table1[[#This Row],[Occupation]]="Health", 1, 0)</f>
        <v>1</v>
      </c>
      <c r="AJ219" s="46">
        <f ca="1">IF(Table1[[#This Row],[Occupation]]="Agriculture", 1, 0)</f>
        <v>0</v>
      </c>
      <c r="AK219" s="49"/>
      <c r="AL219" s="46"/>
      <c r="AM219" s="46"/>
      <c r="AN219" s="46"/>
      <c r="AO219" s="46"/>
      <c r="AP219" s="50"/>
      <c r="AQ219" s="48"/>
      <c r="AR219" s="47">
        <f t="shared" ca="1" si="103"/>
        <v>222192.63310118232</v>
      </c>
      <c r="AS219" s="48"/>
      <c r="AT219" s="45">
        <f ca="1">IF(Table1[[#This Row],[Debts of the Person]]&gt;$AU$2,1,0)</f>
        <v>1</v>
      </c>
      <c r="AU219" s="46"/>
      <c r="AV219" s="50"/>
      <c r="AW219" s="2">
        <f ca="1">Table1[[#This Row],[Mortgage Left]]/Table1[[#This Row],[Valued House]]</f>
        <v>0.87928828751219779</v>
      </c>
      <c r="AX219" s="46">
        <f t="shared" ca="1" si="104"/>
        <v>0</v>
      </c>
      <c r="AY219" s="46"/>
      <c r="AZ219" s="46"/>
      <c r="BA219" s="47">
        <f ca="1">IF(Table1[[#This Row],[Region]]="East",Table1[[#This Row],[Income]],0)</f>
        <v>0</v>
      </c>
      <c r="BB219" s="48">
        <f ca="1">IF(Table1[[#This Row],[Region]]="South",Table1[[#This Row],[Income]],0)</f>
        <v>0</v>
      </c>
      <c r="BC219" s="48">
        <f ca="1">IF(Table1[[#This Row],[Region]]="West",Table1[[#This Row],[Income]],0)</f>
        <v>0</v>
      </c>
      <c r="BD219" s="64">
        <f ca="1">IF(Table1[[#This Row],[Region]]="North",Table1[[#This Row],[Income]],0)</f>
        <v>84232</v>
      </c>
      <c r="BE219" s="47">
        <f ca="1">IF(Table1[[#This Row],[Occupation]]="Teaching",Table1[[#This Row],[Income]],0)</f>
        <v>0</v>
      </c>
      <c r="BF219" s="48">
        <f ca="1">IF(Table1[[#This Row],[Occupation]]="General Work",Table1[[#This Row],[Income]],0)</f>
        <v>0</v>
      </c>
      <c r="BG219" s="48">
        <f ca="1">IF(Table1[[#This Row],[Occupation]]="Construction",Table1[[#This Row],[Income]],0)</f>
        <v>0</v>
      </c>
      <c r="BH219" s="48">
        <f ca="1">IF(Table1[[#This Row],[Occupation]]="IT",Table1[[#This Row],[Income]],0)</f>
        <v>0</v>
      </c>
      <c r="BI219" s="48">
        <f ca="1">IF(Table1[[#This Row],[Occupation]]="Health",Table1[[#This Row],[Income]],0)</f>
        <v>84232</v>
      </c>
      <c r="BJ219" s="64">
        <f ca="1">IF(Table1[[#This Row],[Occupation]]="Agriculture",Table1[[#This Row],[Income]],0)</f>
        <v>0</v>
      </c>
      <c r="BK219" s="45">
        <f ca="1">IF(Table1[[#This Row],[Debts of the Person]]&gt;Table1[[#This Row],[Income]],1,0)</f>
        <v>1</v>
      </c>
      <c r="BL219" s="46"/>
      <c r="BM219" s="45">
        <f ca="1">IF(Table1[[#This Row],[Net worth of Person ('#)]]&gt;$BN$2,Table1[[#This Row],[Age]],0)</f>
        <v>0</v>
      </c>
      <c r="BN219" s="50"/>
      <c r="BO219" s="46"/>
      <c r="BP219" s="46"/>
      <c r="BQ219" s="46"/>
    </row>
    <row r="220" spans="1:69" x14ac:dyDescent="0.3">
      <c r="A220" s="12">
        <v>218</v>
      </c>
      <c r="B220" s="13">
        <f t="shared" ca="1" si="87"/>
        <v>2</v>
      </c>
      <c r="C220" s="13" t="str">
        <f t="shared" ca="1" si="88"/>
        <v>Female</v>
      </c>
      <c r="D220" s="13">
        <f t="shared" ca="1" si="89"/>
        <v>32</v>
      </c>
      <c r="E220" s="13">
        <f t="shared" ca="1" si="90"/>
        <v>5</v>
      </c>
      <c r="F220" s="13" t="str">
        <f t="shared" ca="1" si="91"/>
        <v>General Work</v>
      </c>
      <c r="G220" s="13">
        <f t="shared" ca="1" si="92"/>
        <v>5</v>
      </c>
      <c r="H220" s="13" t="str">
        <f t="shared" ca="1" si="93"/>
        <v>Technical</v>
      </c>
      <c r="I220" s="13">
        <f t="shared" ca="1" si="94"/>
        <v>4</v>
      </c>
      <c r="J220" s="13">
        <f t="shared" ca="1" si="95"/>
        <v>0</v>
      </c>
      <c r="K220" s="14">
        <f t="shared" ca="1" si="96"/>
        <v>74718</v>
      </c>
      <c r="L220" s="13">
        <f t="shared" ca="1" si="97"/>
        <v>24</v>
      </c>
      <c r="M220" s="13" t="str">
        <f t="shared" ca="1" si="98"/>
        <v>Niger</v>
      </c>
      <c r="N220" s="13" t="str">
        <f t="shared" ca="1" si="105"/>
        <v>North</v>
      </c>
      <c r="O220" s="14">
        <f t="shared" ca="1" si="106"/>
        <v>448308</v>
      </c>
      <c r="P220" s="14">
        <f t="shared" ca="1" si="99"/>
        <v>115221.45771462629</v>
      </c>
      <c r="Q220" s="14">
        <f t="shared" ca="1" si="107"/>
        <v>0</v>
      </c>
      <c r="R220" s="14">
        <f t="shared" ca="1" si="100"/>
        <v>0</v>
      </c>
      <c r="S220" s="14">
        <f t="shared" ca="1" si="108"/>
        <v>52420.439480576963</v>
      </c>
      <c r="T220" s="14">
        <f t="shared" ca="1" si="109"/>
        <v>106272.25942975871</v>
      </c>
      <c r="U220" s="14">
        <f t="shared" ca="1" si="110"/>
        <v>554580.25942975865</v>
      </c>
      <c r="V220" s="14">
        <f t="shared" ca="1" si="111"/>
        <v>167641.89719520326</v>
      </c>
      <c r="W220" s="15">
        <f t="shared" ca="1" si="112"/>
        <v>386938.36223455542</v>
      </c>
      <c r="Z220" s="45">
        <f t="shared" ca="1" si="101"/>
        <v>0</v>
      </c>
      <c r="AA220" s="46">
        <f t="shared" ca="1" si="102"/>
        <v>0</v>
      </c>
      <c r="AB220" s="49"/>
      <c r="AC220" s="50"/>
      <c r="AE220" s="45">
        <f ca="1">IF(Table1[[#This Row],[Occupation]]="Teaching", 1, 0)</f>
        <v>0</v>
      </c>
      <c r="AF220" s="46">
        <f ca="1">IF(Table1[[#This Row],[Occupation]]="General Work", 1, 0)</f>
        <v>1</v>
      </c>
      <c r="AG220" s="46">
        <f ca="1">IF(Table1[[#This Row],[Occupation]]="Construction", 1, 0)</f>
        <v>0</v>
      </c>
      <c r="AH220" s="46">
        <f ca="1">IF(Table1[[#This Row],[Occupation]]="IT", 1, 0)</f>
        <v>0</v>
      </c>
      <c r="AI220" s="46">
        <f ca="1">IF(Table1[[#This Row],[Occupation]]="Health", 1, 0)</f>
        <v>0</v>
      </c>
      <c r="AJ220" s="46">
        <f ca="1">IF(Table1[[#This Row],[Occupation]]="Agriculture", 1, 0)</f>
        <v>0</v>
      </c>
      <c r="AK220" s="49"/>
      <c r="AL220" s="46"/>
      <c r="AM220" s="46"/>
      <c r="AN220" s="46"/>
      <c r="AO220" s="46"/>
      <c r="AP220" s="50"/>
      <c r="AQ220" s="48"/>
      <c r="AR220" s="47">
        <f t="shared" ca="1" si="103"/>
        <v>0</v>
      </c>
      <c r="AS220" s="48"/>
      <c r="AT220" s="45">
        <f ca="1">IF(Table1[[#This Row],[Debts of the Person]]&gt;$AU$2,1,0)</f>
        <v>1</v>
      </c>
      <c r="AU220" s="46"/>
      <c r="AV220" s="50"/>
      <c r="AW220" s="2">
        <f ca="1">Table1[[#This Row],[Mortgage Left]]/Table1[[#This Row],[Valued House]]</f>
        <v>0.25701405666333477</v>
      </c>
      <c r="AX220" s="46">
        <f t="shared" ca="1" si="104"/>
        <v>1</v>
      </c>
      <c r="AY220" s="46"/>
      <c r="AZ220" s="46"/>
      <c r="BA220" s="47">
        <f ca="1">IF(Table1[[#This Row],[Region]]="East",Table1[[#This Row],[Income]],0)</f>
        <v>0</v>
      </c>
      <c r="BB220" s="48">
        <f ca="1">IF(Table1[[#This Row],[Region]]="South",Table1[[#This Row],[Income]],0)</f>
        <v>0</v>
      </c>
      <c r="BC220" s="48">
        <f ca="1">IF(Table1[[#This Row],[Region]]="West",Table1[[#This Row],[Income]],0)</f>
        <v>0</v>
      </c>
      <c r="BD220" s="64">
        <f ca="1">IF(Table1[[#This Row],[Region]]="North",Table1[[#This Row],[Income]],0)</f>
        <v>74718</v>
      </c>
      <c r="BE220" s="47">
        <f ca="1">IF(Table1[[#This Row],[Occupation]]="Teaching",Table1[[#This Row],[Income]],0)</f>
        <v>0</v>
      </c>
      <c r="BF220" s="48">
        <f ca="1">IF(Table1[[#This Row],[Occupation]]="General Work",Table1[[#This Row],[Income]],0)</f>
        <v>74718</v>
      </c>
      <c r="BG220" s="48">
        <f ca="1">IF(Table1[[#This Row],[Occupation]]="Construction",Table1[[#This Row],[Income]],0)</f>
        <v>0</v>
      </c>
      <c r="BH220" s="48">
        <f ca="1">IF(Table1[[#This Row],[Occupation]]="IT",Table1[[#This Row],[Income]],0)</f>
        <v>0</v>
      </c>
      <c r="BI220" s="48">
        <f ca="1">IF(Table1[[#This Row],[Occupation]]="Health",Table1[[#This Row],[Income]],0)</f>
        <v>0</v>
      </c>
      <c r="BJ220" s="64">
        <f ca="1">IF(Table1[[#This Row],[Occupation]]="Agriculture",Table1[[#This Row],[Income]],0)</f>
        <v>0</v>
      </c>
      <c r="BK220" s="45">
        <f ca="1">IF(Table1[[#This Row],[Debts of the Person]]&gt;Table1[[#This Row],[Income]],1,0)</f>
        <v>1</v>
      </c>
      <c r="BL220" s="46"/>
      <c r="BM220" s="45">
        <f ca="1">IF(Table1[[#This Row],[Net worth of Person ('#)]]&gt;$BN$2,Table1[[#This Row],[Age]],0)</f>
        <v>32</v>
      </c>
      <c r="BN220" s="50"/>
      <c r="BO220" s="46"/>
      <c r="BP220" s="46"/>
      <c r="BQ220" s="46"/>
    </row>
    <row r="221" spans="1:69" x14ac:dyDescent="0.3">
      <c r="A221" s="12">
        <v>219</v>
      </c>
      <c r="B221" s="13">
        <f t="shared" ca="1" si="87"/>
        <v>2</v>
      </c>
      <c r="C221" s="13" t="str">
        <f t="shared" ca="1" si="88"/>
        <v>Female</v>
      </c>
      <c r="D221" s="13">
        <f t="shared" ca="1" si="89"/>
        <v>29</v>
      </c>
      <c r="E221" s="13">
        <f t="shared" ca="1" si="90"/>
        <v>6</v>
      </c>
      <c r="F221" s="13" t="str">
        <f t="shared" ca="1" si="91"/>
        <v>Agriculture</v>
      </c>
      <c r="G221" s="13">
        <f t="shared" ca="1" si="92"/>
        <v>4</v>
      </c>
      <c r="H221" s="13" t="str">
        <f t="shared" ca="1" si="93"/>
        <v>Tertiary</v>
      </c>
      <c r="I221" s="13">
        <f t="shared" ca="1" si="94"/>
        <v>4</v>
      </c>
      <c r="J221" s="13">
        <f t="shared" ca="1" si="95"/>
        <v>3</v>
      </c>
      <c r="K221" s="14">
        <f t="shared" ca="1" si="96"/>
        <v>35957</v>
      </c>
      <c r="L221" s="13">
        <f t="shared" ca="1" si="97"/>
        <v>31</v>
      </c>
      <c r="M221" s="13" t="str">
        <f t="shared" ca="1" si="98"/>
        <v>Sokoto</v>
      </c>
      <c r="N221" s="13" t="str">
        <f t="shared" ca="1" si="105"/>
        <v>North</v>
      </c>
      <c r="O221" s="14">
        <f t="shared" ca="1" si="106"/>
        <v>179785</v>
      </c>
      <c r="P221" s="14">
        <f t="shared" ca="1" si="99"/>
        <v>136563.22359256278</v>
      </c>
      <c r="Q221" s="14">
        <f t="shared" ca="1" si="107"/>
        <v>89830.303520729183</v>
      </c>
      <c r="R221" s="14">
        <f t="shared" ca="1" si="100"/>
        <v>22956</v>
      </c>
      <c r="S221" s="14">
        <f t="shared" ca="1" si="108"/>
        <v>18420.172169432943</v>
      </c>
      <c r="T221" s="14">
        <f t="shared" ca="1" si="109"/>
        <v>9647.4387814908732</v>
      </c>
      <c r="U221" s="14">
        <f t="shared" ca="1" si="110"/>
        <v>279262.74230222008</v>
      </c>
      <c r="V221" s="14">
        <f t="shared" ca="1" si="111"/>
        <v>177939.39576199572</v>
      </c>
      <c r="W221" s="15">
        <f t="shared" ca="1" si="112"/>
        <v>101323.34654022436</v>
      </c>
      <c r="Z221" s="45">
        <f t="shared" ca="1" si="101"/>
        <v>0</v>
      </c>
      <c r="AA221" s="46">
        <f t="shared" ca="1" si="102"/>
        <v>1</v>
      </c>
      <c r="AB221" s="49"/>
      <c r="AC221" s="50"/>
      <c r="AE221" s="45">
        <f ca="1">IF(Table1[[#This Row],[Occupation]]="Teaching", 1, 0)</f>
        <v>0</v>
      </c>
      <c r="AF221" s="46">
        <f ca="1">IF(Table1[[#This Row],[Occupation]]="General Work", 1, 0)</f>
        <v>0</v>
      </c>
      <c r="AG221" s="46">
        <f ca="1">IF(Table1[[#This Row],[Occupation]]="Construction", 1, 0)</f>
        <v>0</v>
      </c>
      <c r="AH221" s="46">
        <f ca="1">IF(Table1[[#This Row],[Occupation]]="IT", 1, 0)</f>
        <v>0</v>
      </c>
      <c r="AI221" s="46">
        <f ca="1">IF(Table1[[#This Row],[Occupation]]="Health", 1, 0)</f>
        <v>0</v>
      </c>
      <c r="AJ221" s="46">
        <f ca="1">IF(Table1[[#This Row],[Occupation]]="Agriculture", 1, 0)</f>
        <v>1</v>
      </c>
      <c r="AK221" s="49"/>
      <c r="AL221" s="46"/>
      <c r="AM221" s="46"/>
      <c r="AN221" s="46"/>
      <c r="AO221" s="46"/>
      <c r="AP221" s="50"/>
      <c r="AQ221" s="48"/>
      <c r="AR221" s="47">
        <f t="shared" ca="1" si="103"/>
        <v>45521.074530854261</v>
      </c>
      <c r="AS221" s="48"/>
      <c r="AT221" s="45">
        <f ca="1">IF(Table1[[#This Row],[Debts of the Person]]&gt;$AU$2,1,0)</f>
        <v>1</v>
      </c>
      <c r="AU221" s="46"/>
      <c r="AV221" s="50"/>
      <c r="AW221" s="2">
        <f ca="1">Table1[[#This Row],[Mortgage Left]]/Table1[[#This Row],[Valued House]]</f>
        <v>0.75959186579838567</v>
      </c>
      <c r="AX221" s="46">
        <f t="shared" ca="1" si="104"/>
        <v>0</v>
      </c>
      <c r="AY221" s="46"/>
      <c r="AZ221" s="46"/>
      <c r="BA221" s="47">
        <f ca="1">IF(Table1[[#This Row],[Region]]="East",Table1[[#This Row],[Income]],0)</f>
        <v>0</v>
      </c>
      <c r="BB221" s="48">
        <f ca="1">IF(Table1[[#This Row],[Region]]="South",Table1[[#This Row],[Income]],0)</f>
        <v>0</v>
      </c>
      <c r="BC221" s="48">
        <f ca="1">IF(Table1[[#This Row],[Region]]="West",Table1[[#This Row],[Income]],0)</f>
        <v>0</v>
      </c>
      <c r="BD221" s="64">
        <f ca="1">IF(Table1[[#This Row],[Region]]="North",Table1[[#This Row],[Income]],0)</f>
        <v>35957</v>
      </c>
      <c r="BE221" s="47">
        <f ca="1">IF(Table1[[#This Row],[Occupation]]="Teaching",Table1[[#This Row],[Income]],0)</f>
        <v>0</v>
      </c>
      <c r="BF221" s="48">
        <f ca="1">IF(Table1[[#This Row],[Occupation]]="General Work",Table1[[#This Row],[Income]],0)</f>
        <v>0</v>
      </c>
      <c r="BG221" s="48">
        <f ca="1">IF(Table1[[#This Row],[Occupation]]="Construction",Table1[[#This Row],[Income]],0)</f>
        <v>0</v>
      </c>
      <c r="BH221" s="48">
        <f ca="1">IF(Table1[[#This Row],[Occupation]]="IT",Table1[[#This Row],[Income]],0)</f>
        <v>0</v>
      </c>
      <c r="BI221" s="48">
        <f ca="1">IF(Table1[[#This Row],[Occupation]]="Health",Table1[[#This Row],[Income]],0)</f>
        <v>0</v>
      </c>
      <c r="BJ221" s="64">
        <f ca="1">IF(Table1[[#This Row],[Occupation]]="Agriculture",Table1[[#This Row],[Income]],0)</f>
        <v>35957</v>
      </c>
      <c r="BK221" s="45">
        <f ca="1">IF(Table1[[#This Row],[Debts of the Person]]&gt;Table1[[#This Row],[Income]],1,0)</f>
        <v>1</v>
      </c>
      <c r="BL221" s="46"/>
      <c r="BM221" s="45">
        <f ca="1">IF(Table1[[#This Row],[Net worth of Person ('#)]]&gt;$BN$2,Table1[[#This Row],[Age]],0)</f>
        <v>29</v>
      </c>
      <c r="BN221" s="50"/>
      <c r="BO221" s="46"/>
      <c r="BP221" s="46"/>
      <c r="BQ221" s="46"/>
    </row>
    <row r="222" spans="1:69" x14ac:dyDescent="0.3">
      <c r="A222" s="12">
        <v>220</v>
      </c>
      <c r="B222" s="13">
        <f t="shared" ca="1" si="87"/>
        <v>2</v>
      </c>
      <c r="C222" s="13" t="str">
        <f t="shared" ca="1" si="88"/>
        <v>Female</v>
      </c>
      <c r="D222" s="13">
        <f t="shared" ca="1" si="89"/>
        <v>25</v>
      </c>
      <c r="E222" s="13">
        <f t="shared" ca="1" si="90"/>
        <v>5</v>
      </c>
      <c r="F222" s="13" t="str">
        <f t="shared" ca="1" si="91"/>
        <v>General Work</v>
      </c>
      <c r="G222" s="13">
        <f t="shared" ca="1" si="92"/>
        <v>3</v>
      </c>
      <c r="H222" s="13" t="str">
        <f t="shared" ca="1" si="93"/>
        <v>Secondary</v>
      </c>
      <c r="I222" s="13">
        <f t="shared" ca="1" si="94"/>
        <v>1</v>
      </c>
      <c r="J222" s="13">
        <f t="shared" ca="1" si="95"/>
        <v>0</v>
      </c>
      <c r="K222" s="14">
        <f t="shared" ca="1" si="96"/>
        <v>92387</v>
      </c>
      <c r="L222" s="13">
        <f t="shared" ca="1" si="97"/>
        <v>19</v>
      </c>
      <c r="M222" s="13" t="str">
        <f t="shared" ca="1" si="98"/>
        <v>Kebbi</v>
      </c>
      <c r="N222" s="13" t="str">
        <f t="shared" ca="1" si="105"/>
        <v>North</v>
      </c>
      <c r="O222" s="14">
        <f t="shared" ca="1" si="106"/>
        <v>461935</v>
      </c>
      <c r="P222" s="14">
        <f t="shared" ca="1" si="99"/>
        <v>445256.4664775639</v>
      </c>
      <c r="Q222" s="14">
        <f t="shared" ca="1" si="107"/>
        <v>0</v>
      </c>
      <c r="R222" s="14">
        <f t="shared" ca="1" si="100"/>
        <v>0</v>
      </c>
      <c r="S222" s="14">
        <f t="shared" ca="1" si="108"/>
        <v>43721.997310654668</v>
      </c>
      <c r="T222" s="14">
        <f t="shared" ca="1" si="109"/>
        <v>99712.024896672548</v>
      </c>
      <c r="U222" s="14">
        <f t="shared" ca="1" si="110"/>
        <v>561647.02489667258</v>
      </c>
      <c r="V222" s="14">
        <f t="shared" ca="1" si="111"/>
        <v>488978.46378821856</v>
      </c>
      <c r="W222" s="15">
        <f t="shared" ca="1" si="112"/>
        <v>72668.561108454014</v>
      </c>
      <c r="Z222" s="45">
        <f t="shared" ca="1" si="101"/>
        <v>0</v>
      </c>
      <c r="AA222" s="46">
        <f t="shared" ca="1" si="102"/>
        <v>1</v>
      </c>
      <c r="AB222" s="49"/>
      <c r="AC222" s="50"/>
      <c r="AE222" s="45">
        <f ca="1">IF(Table1[[#This Row],[Occupation]]="Teaching", 1, 0)</f>
        <v>0</v>
      </c>
      <c r="AF222" s="46">
        <f ca="1">IF(Table1[[#This Row],[Occupation]]="General Work", 1, 0)</f>
        <v>1</v>
      </c>
      <c r="AG222" s="46">
        <f ca="1">IF(Table1[[#This Row],[Occupation]]="Construction", 1, 0)</f>
        <v>0</v>
      </c>
      <c r="AH222" s="46">
        <f ca="1">IF(Table1[[#This Row],[Occupation]]="IT", 1, 0)</f>
        <v>0</v>
      </c>
      <c r="AI222" s="46">
        <f ca="1">IF(Table1[[#This Row],[Occupation]]="Health", 1, 0)</f>
        <v>0</v>
      </c>
      <c r="AJ222" s="46">
        <f ca="1">IF(Table1[[#This Row],[Occupation]]="Agriculture", 1, 0)</f>
        <v>0</v>
      </c>
      <c r="AK222" s="49"/>
      <c r="AL222" s="46"/>
      <c r="AM222" s="46"/>
      <c r="AN222" s="46"/>
      <c r="AO222" s="46"/>
      <c r="AP222" s="50"/>
      <c r="AQ222" s="48"/>
      <c r="AR222" s="47">
        <f t="shared" ca="1" si="103"/>
        <v>0</v>
      </c>
      <c r="AS222" s="48"/>
      <c r="AT222" s="45">
        <f ca="1">IF(Table1[[#This Row],[Debts of the Person]]&gt;$AU$2,1,0)</f>
        <v>1</v>
      </c>
      <c r="AU222" s="46"/>
      <c r="AV222" s="50"/>
      <c r="AW222" s="2">
        <f ca="1">Table1[[#This Row],[Mortgage Left]]/Table1[[#This Row],[Valued House]]</f>
        <v>0.96389419826937539</v>
      </c>
      <c r="AX222" s="46">
        <f t="shared" ca="1" si="104"/>
        <v>0</v>
      </c>
      <c r="AY222" s="46"/>
      <c r="AZ222" s="46"/>
      <c r="BA222" s="47">
        <f ca="1">IF(Table1[[#This Row],[Region]]="East",Table1[[#This Row],[Income]],0)</f>
        <v>0</v>
      </c>
      <c r="BB222" s="48">
        <f ca="1">IF(Table1[[#This Row],[Region]]="South",Table1[[#This Row],[Income]],0)</f>
        <v>0</v>
      </c>
      <c r="BC222" s="48">
        <f ca="1">IF(Table1[[#This Row],[Region]]="West",Table1[[#This Row],[Income]],0)</f>
        <v>0</v>
      </c>
      <c r="BD222" s="64">
        <f ca="1">IF(Table1[[#This Row],[Region]]="North",Table1[[#This Row],[Income]],0)</f>
        <v>92387</v>
      </c>
      <c r="BE222" s="47">
        <f ca="1">IF(Table1[[#This Row],[Occupation]]="Teaching",Table1[[#This Row],[Income]],0)</f>
        <v>0</v>
      </c>
      <c r="BF222" s="48">
        <f ca="1">IF(Table1[[#This Row],[Occupation]]="General Work",Table1[[#This Row],[Income]],0)</f>
        <v>92387</v>
      </c>
      <c r="BG222" s="48">
        <f ca="1">IF(Table1[[#This Row],[Occupation]]="Construction",Table1[[#This Row],[Income]],0)</f>
        <v>0</v>
      </c>
      <c r="BH222" s="48">
        <f ca="1">IF(Table1[[#This Row],[Occupation]]="IT",Table1[[#This Row],[Income]],0)</f>
        <v>0</v>
      </c>
      <c r="BI222" s="48">
        <f ca="1">IF(Table1[[#This Row],[Occupation]]="Health",Table1[[#This Row],[Income]],0)</f>
        <v>0</v>
      </c>
      <c r="BJ222" s="64">
        <f ca="1">IF(Table1[[#This Row],[Occupation]]="Agriculture",Table1[[#This Row],[Income]],0)</f>
        <v>0</v>
      </c>
      <c r="BK222" s="45">
        <f ca="1">IF(Table1[[#This Row],[Debts of the Person]]&gt;Table1[[#This Row],[Income]],1,0)</f>
        <v>1</v>
      </c>
      <c r="BL222" s="46"/>
      <c r="BM222" s="45">
        <f ca="1">IF(Table1[[#This Row],[Net worth of Person ('#)]]&gt;$BN$2,Table1[[#This Row],[Age]],0)</f>
        <v>0</v>
      </c>
      <c r="BN222" s="50"/>
      <c r="BO222" s="46"/>
      <c r="BP222" s="46"/>
      <c r="BQ222" s="46"/>
    </row>
    <row r="223" spans="1:69" x14ac:dyDescent="0.3">
      <c r="A223" s="12">
        <v>221</v>
      </c>
      <c r="B223" s="13">
        <f t="shared" ca="1" si="87"/>
        <v>1</v>
      </c>
      <c r="C223" s="13" t="str">
        <f t="shared" ca="1" si="88"/>
        <v>Male</v>
      </c>
      <c r="D223" s="13">
        <f t="shared" ca="1" si="89"/>
        <v>38</v>
      </c>
      <c r="E223" s="13">
        <f t="shared" ca="1" si="90"/>
        <v>5</v>
      </c>
      <c r="F223" s="13" t="str">
        <f t="shared" ca="1" si="91"/>
        <v>General Work</v>
      </c>
      <c r="G223" s="13">
        <f t="shared" ca="1" si="92"/>
        <v>2</v>
      </c>
      <c r="H223" s="13" t="str">
        <f t="shared" ca="1" si="93"/>
        <v>Primary</v>
      </c>
      <c r="I223" s="13">
        <f t="shared" ca="1" si="94"/>
        <v>3</v>
      </c>
      <c r="J223" s="13">
        <f t="shared" ca="1" si="95"/>
        <v>1</v>
      </c>
      <c r="K223" s="14">
        <f t="shared" ca="1" si="96"/>
        <v>40955</v>
      </c>
      <c r="L223" s="13">
        <f t="shared" ca="1" si="97"/>
        <v>21</v>
      </c>
      <c r="M223" s="13" t="str">
        <f t="shared" ca="1" si="98"/>
        <v>Kwara</v>
      </c>
      <c r="N223" s="13" t="str">
        <f t="shared" ca="1" si="105"/>
        <v>North</v>
      </c>
      <c r="O223" s="14">
        <f t="shared" ca="1" si="106"/>
        <v>163820</v>
      </c>
      <c r="P223" s="14">
        <f t="shared" ca="1" si="99"/>
        <v>17533.286183547225</v>
      </c>
      <c r="Q223" s="14">
        <f t="shared" ca="1" si="107"/>
        <v>13042.246310425033</v>
      </c>
      <c r="R223" s="14">
        <f t="shared" ca="1" si="100"/>
        <v>6293</v>
      </c>
      <c r="S223" s="14">
        <f t="shared" ca="1" si="108"/>
        <v>72575.231855732025</v>
      </c>
      <c r="T223" s="14">
        <f t="shared" ca="1" si="109"/>
        <v>1596.2158315155611</v>
      </c>
      <c r="U223" s="14">
        <f t="shared" ca="1" si="110"/>
        <v>178458.46214194057</v>
      </c>
      <c r="V223" s="14">
        <f t="shared" ca="1" si="111"/>
        <v>96401.518039279254</v>
      </c>
      <c r="W223" s="15">
        <f t="shared" ca="1" si="112"/>
        <v>82056.94410266132</v>
      </c>
      <c r="Z223" s="45">
        <f t="shared" ca="1" si="101"/>
        <v>1</v>
      </c>
      <c r="AA223" s="46">
        <f t="shared" ca="1" si="102"/>
        <v>1</v>
      </c>
      <c r="AB223" s="49"/>
      <c r="AC223" s="50"/>
      <c r="AE223" s="45">
        <f ca="1">IF(Table1[[#This Row],[Occupation]]="Teaching", 1, 0)</f>
        <v>0</v>
      </c>
      <c r="AF223" s="46">
        <f ca="1">IF(Table1[[#This Row],[Occupation]]="General Work", 1, 0)</f>
        <v>1</v>
      </c>
      <c r="AG223" s="46">
        <f ca="1">IF(Table1[[#This Row],[Occupation]]="Construction", 1, 0)</f>
        <v>0</v>
      </c>
      <c r="AH223" s="46">
        <f ca="1">IF(Table1[[#This Row],[Occupation]]="IT", 1, 0)</f>
        <v>0</v>
      </c>
      <c r="AI223" s="46">
        <f ca="1">IF(Table1[[#This Row],[Occupation]]="Health", 1, 0)</f>
        <v>0</v>
      </c>
      <c r="AJ223" s="46">
        <f ca="1">IF(Table1[[#This Row],[Occupation]]="Agriculture", 1, 0)</f>
        <v>0</v>
      </c>
      <c r="AK223" s="49"/>
      <c r="AL223" s="46"/>
      <c r="AM223" s="46"/>
      <c r="AN223" s="46"/>
      <c r="AO223" s="46"/>
      <c r="AP223" s="50"/>
      <c r="AQ223" s="48"/>
      <c r="AR223" s="47">
        <f t="shared" ca="1" si="103"/>
        <v>17533.286183547225</v>
      </c>
      <c r="AS223" s="48"/>
      <c r="AT223" s="45">
        <f ca="1">IF(Table1[[#This Row],[Debts of the Person]]&gt;$AU$2,1,0)</f>
        <v>1</v>
      </c>
      <c r="AU223" s="46"/>
      <c r="AV223" s="50"/>
      <c r="AW223" s="2">
        <f ca="1">Table1[[#This Row],[Mortgage Left]]/Table1[[#This Row],[Valued House]]</f>
        <v>0.10702775108989881</v>
      </c>
      <c r="AX223" s="46">
        <f t="shared" ca="1" si="104"/>
        <v>1</v>
      </c>
      <c r="AY223" s="46"/>
      <c r="AZ223" s="46"/>
      <c r="BA223" s="47">
        <f ca="1">IF(Table1[[#This Row],[Region]]="East",Table1[[#This Row],[Income]],0)</f>
        <v>0</v>
      </c>
      <c r="BB223" s="48">
        <f ca="1">IF(Table1[[#This Row],[Region]]="South",Table1[[#This Row],[Income]],0)</f>
        <v>0</v>
      </c>
      <c r="BC223" s="48">
        <f ca="1">IF(Table1[[#This Row],[Region]]="West",Table1[[#This Row],[Income]],0)</f>
        <v>0</v>
      </c>
      <c r="BD223" s="64">
        <f ca="1">IF(Table1[[#This Row],[Region]]="North",Table1[[#This Row],[Income]],0)</f>
        <v>40955</v>
      </c>
      <c r="BE223" s="47">
        <f ca="1">IF(Table1[[#This Row],[Occupation]]="Teaching",Table1[[#This Row],[Income]],0)</f>
        <v>0</v>
      </c>
      <c r="BF223" s="48">
        <f ca="1">IF(Table1[[#This Row],[Occupation]]="General Work",Table1[[#This Row],[Income]],0)</f>
        <v>40955</v>
      </c>
      <c r="BG223" s="48">
        <f ca="1">IF(Table1[[#This Row],[Occupation]]="Construction",Table1[[#This Row],[Income]],0)</f>
        <v>0</v>
      </c>
      <c r="BH223" s="48">
        <f ca="1">IF(Table1[[#This Row],[Occupation]]="IT",Table1[[#This Row],[Income]],0)</f>
        <v>0</v>
      </c>
      <c r="BI223" s="48">
        <f ca="1">IF(Table1[[#This Row],[Occupation]]="Health",Table1[[#This Row],[Income]],0)</f>
        <v>0</v>
      </c>
      <c r="BJ223" s="64">
        <f ca="1">IF(Table1[[#This Row],[Occupation]]="Agriculture",Table1[[#This Row],[Income]],0)</f>
        <v>0</v>
      </c>
      <c r="BK223" s="45">
        <f ca="1">IF(Table1[[#This Row],[Debts of the Person]]&gt;Table1[[#This Row],[Income]],1,0)</f>
        <v>1</v>
      </c>
      <c r="BL223" s="46"/>
      <c r="BM223" s="45">
        <f ca="1">IF(Table1[[#This Row],[Net worth of Person ('#)]]&gt;$BN$2,Table1[[#This Row],[Age]],0)</f>
        <v>0</v>
      </c>
      <c r="BN223" s="50"/>
      <c r="BO223" s="46"/>
      <c r="BP223" s="46"/>
      <c r="BQ223" s="46"/>
    </row>
    <row r="224" spans="1:69" x14ac:dyDescent="0.3">
      <c r="A224" s="12">
        <v>222</v>
      </c>
      <c r="B224" s="13">
        <f t="shared" ca="1" si="87"/>
        <v>1</v>
      </c>
      <c r="C224" s="13" t="str">
        <f t="shared" ca="1" si="88"/>
        <v>Male</v>
      </c>
      <c r="D224" s="13">
        <f t="shared" ca="1" si="89"/>
        <v>45</v>
      </c>
      <c r="E224" s="13">
        <f t="shared" ca="1" si="90"/>
        <v>5</v>
      </c>
      <c r="F224" s="13" t="str">
        <f t="shared" ca="1" si="91"/>
        <v>General Work</v>
      </c>
      <c r="G224" s="13">
        <f t="shared" ca="1" si="92"/>
        <v>1</v>
      </c>
      <c r="H224" s="13" t="str">
        <f t="shared" ca="1" si="93"/>
        <v>No Formal</v>
      </c>
      <c r="I224" s="13">
        <f t="shared" ca="1" si="94"/>
        <v>2</v>
      </c>
      <c r="J224" s="13">
        <f t="shared" ca="1" si="95"/>
        <v>1</v>
      </c>
      <c r="K224" s="14">
        <f t="shared" ca="1" si="96"/>
        <v>29448</v>
      </c>
      <c r="L224" s="13">
        <f t="shared" ca="1" si="97"/>
        <v>15</v>
      </c>
      <c r="M224" s="13" t="str">
        <f t="shared" ca="1" si="98"/>
        <v>Jigawa</v>
      </c>
      <c r="N224" s="13" t="str">
        <f t="shared" ca="1" si="105"/>
        <v>North</v>
      </c>
      <c r="O224" s="14">
        <f t="shared" ca="1" si="106"/>
        <v>88344</v>
      </c>
      <c r="P224" s="14">
        <f t="shared" ca="1" si="99"/>
        <v>77309.811712663563</v>
      </c>
      <c r="Q224" s="14">
        <f t="shared" ca="1" si="107"/>
        <v>22324.524094711862</v>
      </c>
      <c r="R224" s="14">
        <f t="shared" ca="1" si="100"/>
        <v>9149</v>
      </c>
      <c r="S224" s="14">
        <f t="shared" ca="1" si="108"/>
        <v>42465.930941099352</v>
      </c>
      <c r="T224" s="14">
        <f t="shared" ca="1" si="109"/>
        <v>22622.099508059273</v>
      </c>
      <c r="U224" s="14">
        <f t="shared" ca="1" si="110"/>
        <v>133290.62360277114</v>
      </c>
      <c r="V224" s="14">
        <f t="shared" ca="1" si="111"/>
        <v>128924.74265376292</v>
      </c>
      <c r="W224" s="15">
        <f t="shared" ca="1" si="112"/>
        <v>4365.8809490082203</v>
      </c>
      <c r="Z224" s="45">
        <f t="shared" ca="1" si="101"/>
        <v>1</v>
      </c>
      <c r="AA224" s="46">
        <f t="shared" ca="1" si="102"/>
        <v>0</v>
      </c>
      <c r="AB224" s="49"/>
      <c r="AC224" s="50"/>
      <c r="AE224" s="45">
        <f ca="1">IF(Table1[[#This Row],[Occupation]]="Teaching", 1, 0)</f>
        <v>0</v>
      </c>
      <c r="AF224" s="46">
        <f ca="1">IF(Table1[[#This Row],[Occupation]]="General Work", 1, 0)</f>
        <v>1</v>
      </c>
      <c r="AG224" s="46">
        <f ca="1">IF(Table1[[#This Row],[Occupation]]="Construction", 1, 0)</f>
        <v>0</v>
      </c>
      <c r="AH224" s="46">
        <f ca="1">IF(Table1[[#This Row],[Occupation]]="IT", 1, 0)</f>
        <v>0</v>
      </c>
      <c r="AI224" s="46">
        <f ca="1">IF(Table1[[#This Row],[Occupation]]="Health", 1, 0)</f>
        <v>0</v>
      </c>
      <c r="AJ224" s="46">
        <f ca="1">IF(Table1[[#This Row],[Occupation]]="Agriculture", 1, 0)</f>
        <v>0</v>
      </c>
      <c r="AK224" s="49"/>
      <c r="AL224" s="46"/>
      <c r="AM224" s="46"/>
      <c r="AN224" s="46"/>
      <c r="AO224" s="46"/>
      <c r="AP224" s="50"/>
      <c r="AQ224" s="48"/>
      <c r="AR224" s="47">
        <f t="shared" ca="1" si="103"/>
        <v>77309.811712663563</v>
      </c>
      <c r="AS224" s="48"/>
      <c r="AT224" s="45">
        <f ca="1">IF(Table1[[#This Row],[Debts of the Person]]&gt;$AU$2,1,0)</f>
        <v>1</v>
      </c>
      <c r="AU224" s="46"/>
      <c r="AV224" s="50"/>
      <c r="AW224" s="2">
        <f ca="1">Table1[[#This Row],[Mortgage Left]]/Table1[[#This Row],[Valued House]]</f>
        <v>0.87509974319323969</v>
      </c>
      <c r="AX224" s="46">
        <f t="shared" ca="1" si="104"/>
        <v>0</v>
      </c>
      <c r="AY224" s="46"/>
      <c r="AZ224" s="46"/>
      <c r="BA224" s="47">
        <f ca="1">IF(Table1[[#This Row],[Region]]="East",Table1[[#This Row],[Income]],0)</f>
        <v>0</v>
      </c>
      <c r="BB224" s="48">
        <f ca="1">IF(Table1[[#This Row],[Region]]="South",Table1[[#This Row],[Income]],0)</f>
        <v>0</v>
      </c>
      <c r="BC224" s="48">
        <f ca="1">IF(Table1[[#This Row],[Region]]="West",Table1[[#This Row],[Income]],0)</f>
        <v>0</v>
      </c>
      <c r="BD224" s="64">
        <f ca="1">IF(Table1[[#This Row],[Region]]="North",Table1[[#This Row],[Income]],0)</f>
        <v>29448</v>
      </c>
      <c r="BE224" s="47">
        <f ca="1">IF(Table1[[#This Row],[Occupation]]="Teaching",Table1[[#This Row],[Income]],0)</f>
        <v>0</v>
      </c>
      <c r="BF224" s="48">
        <f ca="1">IF(Table1[[#This Row],[Occupation]]="General Work",Table1[[#This Row],[Income]],0)</f>
        <v>29448</v>
      </c>
      <c r="BG224" s="48">
        <f ca="1">IF(Table1[[#This Row],[Occupation]]="Construction",Table1[[#This Row],[Income]],0)</f>
        <v>0</v>
      </c>
      <c r="BH224" s="48">
        <f ca="1">IF(Table1[[#This Row],[Occupation]]="IT",Table1[[#This Row],[Income]],0)</f>
        <v>0</v>
      </c>
      <c r="BI224" s="48">
        <f ca="1">IF(Table1[[#This Row],[Occupation]]="Health",Table1[[#This Row],[Income]],0)</f>
        <v>0</v>
      </c>
      <c r="BJ224" s="64">
        <f ca="1">IF(Table1[[#This Row],[Occupation]]="Agriculture",Table1[[#This Row],[Income]],0)</f>
        <v>0</v>
      </c>
      <c r="BK224" s="45">
        <f ca="1">IF(Table1[[#This Row],[Debts of the Person]]&gt;Table1[[#This Row],[Income]],1,0)</f>
        <v>1</v>
      </c>
      <c r="BL224" s="46"/>
      <c r="BM224" s="45">
        <f ca="1">IF(Table1[[#This Row],[Net worth of Person ('#)]]&gt;$BN$2,Table1[[#This Row],[Age]],0)</f>
        <v>0</v>
      </c>
      <c r="BN224" s="50"/>
      <c r="BO224" s="46"/>
      <c r="BP224" s="46"/>
      <c r="BQ224" s="46"/>
    </row>
    <row r="225" spans="1:69" x14ac:dyDescent="0.3">
      <c r="A225" s="12">
        <v>223</v>
      </c>
      <c r="B225" s="13">
        <f t="shared" ca="1" si="87"/>
        <v>2</v>
      </c>
      <c r="C225" s="13" t="str">
        <f t="shared" ca="1" si="88"/>
        <v>Female</v>
      </c>
      <c r="D225" s="13">
        <f t="shared" ca="1" si="89"/>
        <v>30</v>
      </c>
      <c r="E225" s="13">
        <f t="shared" ca="1" si="90"/>
        <v>3</v>
      </c>
      <c r="F225" s="13" t="str">
        <f t="shared" ca="1" si="91"/>
        <v>Teaching</v>
      </c>
      <c r="G225" s="13">
        <f t="shared" ca="1" si="92"/>
        <v>6</v>
      </c>
      <c r="H225" s="13" t="str">
        <f t="shared" ca="1" si="93"/>
        <v>Others</v>
      </c>
      <c r="I225" s="13">
        <f t="shared" ca="1" si="94"/>
        <v>2</v>
      </c>
      <c r="J225" s="13">
        <f t="shared" ca="1" si="95"/>
        <v>0</v>
      </c>
      <c r="K225" s="14">
        <f t="shared" ca="1" si="96"/>
        <v>82889</v>
      </c>
      <c r="L225" s="13">
        <f t="shared" ca="1" si="97"/>
        <v>28</v>
      </c>
      <c r="M225" s="13" t="str">
        <f t="shared" ca="1" si="98"/>
        <v>Oyo</v>
      </c>
      <c r="N225" s="13" t="str">
        <f t="shared" ca="1" si="105"/>
        <v>West</v>
      </c>
      <c r="O225" s="14">
        <f t="shared" ca="1" si="106"/>
        <v>414445</v>
      </c>
      <c r="P225" s="14">
        <f t="shared" ca="1" si="99"/>
        <v>340171.85387701989</v>
      </c>
      <c r="Q225" s="14">
        <f t="shared" ca="1" si="107"/>
        <v>0</v>
      </c>
      <c r="R225" s="14">
        <f t="shared" ca="1" si="100"/>
        <v>0</v>
      </c>
      <c r="S225" s="14">
        <f t="shared" ca="1" si="108"/>
        <v>83269.337924973122</v>
      </c>
      <c r="T225" s="14">
        <f t="shared" ca="1" si="109"/>
        <v>60533.601464248684</v>
      </c>
      <c r="U225" s="14">
        <f t="shared" ca="1" si="110"/>
        <v>474978.60146424867</v>
      </c>
      <c r="V225" s="14">
        <f t="shared" ca="1" si="111"/>
        <v>423441.191801993</v>
      </c>
      <c r="W225" s="15">
        <f t="shared" ca="1" si="112"/>
        <v>51537.409662255668</v>
      </c>
      <c r="Z225" s="45">
        <f t="shared" ca="1" si="101"/>
        <v>0</v>
      </c>
      <c r="AA225" s="46">
        <f t="shared" ca="1" si="102"/>
        <v>0</v>
      </c>
      <c r="AB225" s="49"/>
      <c r="AC225" s="50"/>
      <c r="AE225" s="45">
        <f ca="1">IF(Table1[[#This Row],[Occupation]]="Teaching", 1, 0)</f>
        <v>1</v>
      </c>
      <c r="AF225" s="46">
        <f ca="1">IF(Table1[[#This Row],[Occupation]]="General Work", 1, 0)</f>
        <v>0</v>
      </c>
      <c r="AG225" s="46">
        <f ca="1">IF(Table1[[#This Row],[Occupation]]="Construction", 1, 0)</f>
        <v>0</v>
      </c>
      <c r="AH225" s="46">
        <f ca="1">IF(Table1[[#This Row],[Occupation]]="IT", 1, 0)</f>
        <v>0</v>
      </c>
      <c r="AI225" s="46">
        <f ca="1">IF(Table1[[#This Row],[Occupation]]="Health", 1, 0)</f>
        <v>0</v>
      </c>
      <c r="AJ225" s="46">
        <f ca="1">IF(Table1[[#This Row],[Occupation]]="Agriculture", 1, 0)</f>
        <v>0</v>
      </c>
      <c r="AK225" s="49"/>
      <c r="AL225" s="46"/>
      <c r="AM225" s="46"/>
      <c r="AN225" s="46"/>
      <c r="AO225" s="46"/>
      <c r="AP225" s="50"/>
      <c r="AQ225" s="48"/>
      <c r="AR225" s="47">
        <f t="shared" ca="1" si="103"/>
        <v>0</v>
      </c>
      <c r="AS225" s="48"/>
      <c r="AT225" s="45">
        <f ca="1">IF(Table1[[#This Row],[Debts of the Person]]&gt;$AU$2,1,0)</f>
        <v>1</v>
      </c>
      <c r="AU225" s="46"/>
      <c r="AV225" s="50"/>
      <c r="AW225" s="2">
        <f ca="1">Table1[[#This Row],[Mortgage Left]]/Table1[[#This Row],[Valued House]]</f>
        <v>0.82078889569670255</v>
      </c>
      <c r="AX225" s="46">
        <f t="shared" ca="1" si="104"/>
        <v>0</v>
      </c>
      <c r="AY225" s="46"/>
      <c r="AZ225" s="46"/>
      <c r="BA225" s="47">
        <f ca="1">IF(Table1[[#This Row],[Region]]="East",Table1[[#This Row],[Income]],0)</f>
        <v>0</v>
      </c>
      <c r="BB225" s="48">
        <f ca="1">IF(Table1[[#This Row],[Region]]="South",Table1[[#This Row],[Income]],0)</f>
        <v>0</v>
      </c>
      <c r="BC225" s="48">
        <f ca="1">IF(Table1[[#This Row],[Region]]="West",Table1[[#This Row],[Income]],0)</f>
        <v>82889</v>
      </c>
      <c r="BD225" s="64">
        <f ca="1">IF(Table1[[#This Row],[Region]]="North",Table1[[#This Row],[Income]],0)</f>
        <v>0</v>
      </c>
      <c r="BE225" s="47">
        <f ca="1">IF(Table1[[#This Row],[Occupation]]="Teaching",Table1[[#This Row],[Income]],0)</f>
        <v>82889</v>
      </c>
      <c r="BF225" s="48">
        <f ca="1">IF(Table1[[#This Row],[Occupation]]="General Work",Table1[[#This Row],[Income]],0)</f>
        <v>0</v>
      </c>
      <c r="BG225" s="48">
        <f ca="1">IF(Table1[[#This Row],[Occupation]]="Construction",Table1[[#This Row],[Income]],0)</f>
        <v>0</v>
      </c>
      <c r="BH225" s="48">
        <f ca="1">IF(Table1[[#This Row],[Occupation]]="IT",Table1[[#This Row],[Income]],0)</f>
        <v>0</v>
      </c>
      <c r="BI225" s="48">
        <f ca="1">IF(Table1[[#This Row],[Occupation]]="Health",Table1[[#This Row],[Income]],0)</f>
        <v>0</v>
      </c>
      <c r="BJ225" s="64">
        <f ca="1">IF(Table1[[#This Row],[Occupation]]="Agriculture",Table1[[#This Row],[Income]],0)</f>
        <v>0</v>
      </c>
      <c r="BK225" s="45">
        <f ca="1">IF(Table1[[#This Row],[Debts of the Person]]&gt;Table1[[#This Row],[Income]],1,0)</f>
        <v>1</v>
      </c>
      <c r="BL225" s="46"/>
      <c r="BM225" s="45">
        <f ca="1">IF(Table1[[#This Row],[Net worth of Person ('#)]]&gt;$BN$2,Table1[[#This Row],[Age]],0)</f>
        <v>0</v>
      </c>
      <c r="BN225" s="50"/>
      <c r="BO225" s="46"/>
      <c r="BP225" s="46"/>
      <c r="BQ225" s="46"/>
    </row>
    <row r="226" spans="1:69" x14ac:dyDescent="0.3">
      <c r="A226" s="12">
        <v>224</v>
      </c>
      <c r="B226" s="13">
        <f t="shared" ca="1" si="87"/>
        <v>1</v>
      </c>
      <c r="C226" s="13" t="str">
        <f t="shared" ca="1" si="88"/>
        <v>Male</v>
      </c>
      <c r="D226" s="13">
        <f t="shared" ca="1" si="89"/>
        <v>31</v>
      </c>
      <c r="E226" s="13">
        <f t="shared" ca="1" si="90"/>
        <v>6</v>
      </c>
      <c r="F226" s="13" t="str">
        <f t="shared" ca="1" si="91"/>
        <v>Agriculture</v>
      </c>
      <c r="G226" s="13">
        <f t="shared" ca="1" si="92"/>
        <v>4</v>
      </c>
      <c r="H226" s="13" t="str">
        <f t="shared" ca="1" si="93"/>
        <v>Tertiary</v>
      </c>
      <c r="I226" s="13">
        <f t="shared" ca="1" si="94"/>
        <v>4</v>
      </c>
      <c r="J226" s="13">
        <f t="shared" ca="1" si="95"/>
        <v>3</v>
      </c>
      <c r="K226" s="14">
        <f t="shared" ca="1" si="96"/>
        <v>49121</v>
      </c>
      <c r="L226" s="13">
        <f t="shared" ca="1" si="97"/>
        <v>21</v>
      </c>
      <c r="M226" s="13" t="str">
        <f t="shared" ca="1" si="98"/>
        <v>Kwara</v>
      </c>
      <c r="N226" s="13" t="str">
        <f t="shared" ca="1" si="105"/>
        <v>North</v>
      </c>
      <c r="O226" s="14">
        <f t="shared" ca="1" si="106"/>
        <v>294726</v>
      </c>
      <c r="P226" s="14">
        <f t="shared" ca="1" si="99"/>
        <v>239806.00700005359</v>
      </c>
      <c r="Q226" s="14">
        <f t="shared" ca="1" si="107"/>
        <v>90615.413847441698</v>
      </c>
      <c r="R226" s="14">
        <f t="shared" ca="1" si="100"/>
        <v>6910</v>
      </c>
      <c r="S226" s="14">
        <f t="shared" ca="1" si="108"/>
        <v>4884.9270983015722</v>
      </c>
      <c r="T226" s="14">
        <f t="shared" ca="1" si="109"/>
        <v>44817.078394584736</v>
      </c>
      <c r="U226" s="14">
        <f t="shared" ca="1" si="110"/>
        <v>430158.49224202638</v>
      </c>
      <c r="V226" s="14">
        <f t="shared" ca="1" si="111"/>
        <v>251600.93409835515</v>
      </c>
      <c r="W226" s="15">
        <f t="shared" ca="1" si="112"/>
        <v>178557.55814367122</v>
      </c>
      <c r="Z226" s="45">
        <f t="shared" ca="1" si="101"/>
        <v>1</v>
      </c>
      <c r="AA226" s="46">
        <f t="shared" ca="1" si="102"/>
        <v>1</v>
      </c>
      <c r="AB226" s="49"/>
      <c r="AC226" s="50"/>
      <c r="AE226" s="45">
        <f ca="1">IF(Table1[[#This Row],[Occupation]]="Teaching", 1, 0)</f>
        <v>0</v>
      </c>
      <c r="AF226" s="46">
        <f ca="1">IF(Table1[[#This Row],[Occupation]]="General Work", 1, 0)</f>
        <v>0</v>
      </c>
      <c r="AG226" s="46">
        <f ca="1">IF(Table1[[#This Row],[Occupation]]="Construction", 1, 0)</f>
        <v>0</v>
      </c>
      <c r="AH226" s="46">
        <f ca="1">IF(Table1[[#This Row],[Occupation]]="IT", 1, 0)</f>
        <v>0</v>
      </c>
      <c r="AI226" s="46">
        <f ca="1">IF(Table1[[#This Row],[Occupation]]="Health", 1, 0)</f>
        <v>0</v>
      </c>
      <c r="AJ226" s="46">
        <f ca="1">IF(Table1[[#This Row],[Occupation]]="Agriculture", 1, 0)</f>
        <v>1</v>
      </c>
      <c r="AK226" s="49"/>
      <c r="AL226" s="46"/>
      <c r="AM226" s="46"/>
      <c r="AN226" s="46"/>
      <c r="AO226" s="46"/>
      <c r="AP226" s="50"/>
      <c r="AQ226" s="48"/>
      <c r="AR226" s="47">
        <f t="shared" ca="1" si="103"/>
        <v>79935.335666684536</v>
      </c>
      <c r="AS226" s="48"/>
      <c r="AT226" s="45">
        <f ca="1">IF(Table1[[#This Row],[Debts of the Person]]&gt;$AU$2,1,0)</f>
        <v>1</v>
      </c>
      <c r="AU226" s="46"/>
      <c r="AV226" s="50"/>
      <c r="AW226" s="2">
        <f ca="1">Table1[[#This Row],[Mortgage Left]]/Table1[[#This Row],[Valued House]]</f>
        <v>0.81365745472083761</v>
      </c>
      <c r="AX226" s="46">
        <f t="shared" ca="1" si="104"/>
        <v>0</v>
      </c>
      <c r="AY226" s="46"/>
      <c r="AZ226" s="46"/>
      <c r="BA226" s="47">
        <f ca="1">IF(Table1[[#This Row],[Region]]="East",Table1[[#This Row],[Income]],0)</f>
        <v>0</v>
      </c>
      <c r="BB226" s="48">
        <f ca="1">IF(Table1[[#This Row],[Region]]="South",Table1[[#This Row],[Income]],0)</f>
        <v>0</v>
      </c>
      <c r="BC226" s="48">
        <f ca="1">IF(Table1[[#This Row],[Region]]="West",Table1[[#This Row],[Income]],0)</f>
        <v>0</v>
      </c>
      <c r="BD226" s="64">
        <f ca="1">IF(Table1[[#This Row],[Region]]="North",Table1[[#This Row],[Income]],0)</f>
        <v>49121</v>
      </c>
      <c r="BE226" s="47">
        <f ca="1">IF(Table1[[#This Row],[Occupation]]="Teaching",Table1[[#This Row],[Income]],0)</f>
        <v>0</v>
      </c>
      <c r="BF226" s="48">
        <f ca="1">IF(Table1[[#This Row],[Occupation]]="General Work",Table1[[#This Row],[Income]],0)</f>
        <v>0</v>
      </c>
      <c r="BG226" s="48">
        <f ca="1">IF(Table1[[#This Row],[Occupation]]="Construction",Table1[[#This Row],[Income]],0)</f>
        <v>0</v>
      </c>
      <c r="BH226" s="48">
        <f ca="1">IF(Table1[[#This Row],[Occupation]]="IT",Table1[[#This Row],[Income]],0)</f>
        <v>0</v>
      </c>
      <c r="BI226" s="48">
        <f ca="1">IF(Table1[[#This Row],[Occupation]]="Health",Table1[[#This Row],[Income]],0)</f>
        <v>0</v>
      </c>
      <c r="BJ226" s="64">
        <f ca="1">IF(Table1[[#This Row],[Occupation]]="Agriculture",Table1[[#This Row],[Income]],0)</f>
        <v>49121</v>
      </c>
      <c r="BK226" s="45">
        <f ca="1">IF(Table1[[#This Row],[Debts of the Person]]&gt;Table1[[#This Row],[Income]],1,0)</f>
        <v>1</v>
      </c>
      <c r="BL226" s="46"/>
      <c r="BM226" s="45">
        <f ca="1">IF(Table1[[#This Row],[Net worth of Person ('#)]]&gt;$BN$2,Table1[[#This Row],[Age]],0)</f>
        <v>31</v>
      </c>
      <c r="BN226" s="50"/>
      <c r="BO226" s="46"/>
      <c r="BP226" s="46"/>
      <c r="BQ226" s="46"/>
    </row>
    <row r="227" spans="1:69" x14ac:dyDescent="0.3">
      <c r="A227" s="12">
        <v>225</v>
      </c>
      <c r="B227" s="13">
        <f t="shared" ca="1" si="87"/>
        <v>2</v>
      </c>
      <c r="C227" s="13" t="str">
        <f t="shared" ca="1" si="88"/>
        <v>Female</v>
      </c>
      <c r="D227" s="13">
        <f t="shared" ca="1" si="89"/>
        <v>37</v>
      </c>
      <c r="E227" s="13">
        <f t="shared" ca="1" si="90"/>
        <v>2</v>
      </c>
      <c r="F227" s="13" t="str">
        <f t="shared" ca="1" si="91"/>
        <v>Construction</v>
      </c>
      <c r="G227" s="13">
        <f t="shared" ca="1" si="92"/>
        <v>5</v>
      </c>
      <c r="H227" s="13" t="str">
        <f t="shared" ca="1" si="93"/>
        <v>Technical</v>
      </c>
      <c r="I227" s="13">
        <f t="shared" ca="1" si="94"/>
        <v>0</v>
      </c>
      <c r="J227" s="13">
        <f t="shared" ca="1" si="95"/>
        <v>1</v>
      </c>
      <c r="K227" s="14">
        <f t="shared" ca="1" si="96"/>
        <v>34023</v>
      </c>
      <c r="L227" s="13">
        <f t="shared" ca="1" si="97"/>
        <v>15</v>
      </c>
      <c r="M227" s="13" t="str">
        <f t="shared" ca="1" si="98"/>
        <v>Jigawa</v>
      </c>
      <c r="N227" s="13" t="str">
        <f t="shared" ca="1" si="105"/>
        <v>North</v>
      </c>
      <c r="O227" s="14">
        <f t="shared" ca="1" si="106"/>
        <v>136092</v>
      </c>
      <c r="P227" s="14">
        <f t="shared" ca="1" si="99"/>
        <v>75049.635504230668</v>
      </c>
      <c r="Q227" s="14">
        <f t="shared" ca="1" si="107"/>
        <v>12655.529491029078</v>
      </c>
      <c r="R227" s="14">
        <f t="shared" ca="1" si="100"/>
        <v>10476</v>
      </c>
      <c r="S227" s="14">
        <f t="shared" ca="1" si="108"/>
        <v>57127.50201918283</v>
      </c>
      <c r="T227" s="14">
        <f t="shared" ca="1" si="109"/>
        <v>6603.4279865926137</v>
      </c>
      <c r="U227" s="14">
        <f t="shared" ca="1" si="110"/>
        <v>155350.95747762168</v>
      </c>
      <c r="V227" s="14">
        <f t="shared" ca="1" si="111"/>
        <v>142653.13752341349</v>
      </c>
      <c r="W227" s="15">
        <f t="shared" ca="1" si="112"/>
        <v>12697.819954208186</v>
      </c>
      <c r="Z227" s="45">
        <f t="shared" ca="1" si="101"/>
        <v>0</v>
      </c>
      <c r="AA227" s="46">
        <f t="shared" ca="1" si="102"/>
        <v>0</v>
      </c>
      <c r="AB227" s="49"/>
      <c r="AC227" s="50"/>
      <c r="AE227" s="45">
        <f ca="1">IF(Table1[[#This Row],[Occupation]]="Teaching", 1, 0)</f>
        <v>0</v>
      </c>
      <c r="AF227" s="46">
        <f ca="1">IF(Table1[[#This Row],[Occupation]]="General Work", 1, 0)</f>
        <v>0</v>
      </c>
      <c r="AG227" s="46">
        <f ca="1">IF(Table1[[#This Row],[Occupation]]="Construction", 1, 0)</f>
        <v>1</v>
      </c>
      <c r="AH227" s="46">
        <f ca="1">IF(Table1[[#This Row],[Occupation]]="IT", 1, 0)</f>
        <v>0</v>
      </c>
      <c r="AI227" s="46">
        <f ca="1">IF(Table1[[#This Row],[Occupation]]="Health", 1, 0)</f>
        <v>0</v>
      </c>
      <c r="AJ227" s="46">
        <f ca="1">IF(Table1[[#This Row],[Occupation]]="Agriculture", 1, 0)</f>
        <v>0</v>
      </c>
      <c r="AK227" s="49"/>
      <c r="AL227" s="46"/>
      <c r="AM227" s="46"/>
      <c r="AN227" s="46"/>
      <c r="AO227" s="46"/>
      <c r="AP227" s="50"/>
      <c r="AQ227" s="48"/>
      <c r="AR227" s="47">
        <f t="shared" ca="1" si="103"/>
        <v>75049.635504230668</v>
      </c>
      <c r="AS227" s="48"/>
      <c r="AT227" s="45">
        <f ca="1">IF(Table1[[#This Row],[Debts of the Person]]&gt;$AU$2,1,0)</f>
        <v>1</v>
      </c>
      <c r="AU227" s="46"/>
      <c r="AV227" s="50"/>
      <c r="AW227" s="2">
        <f ca="1">Table1[[#This Row],[Mortgage Left]]/Table1[[#This Row],[Valued House]]</f>
        <v>0.55146250701165878</v>
      </c>
      <c r="AX227" s="46">
        <f t="shared" ca="1" si="104"/>
        <v>0</v>
      </c>
      <c r="AY227" s="46"/>
      <c r="AZ227" s="46"/>
      <c r="BA227" s="47">
        <f ca="1">IF(Table1[[#This Row],[Region]]="East",Table1[[#This Row],[Income]],0)</f>
        <v>0</v>
      </c>
      <c r="BB227" s="48">
        <f ca="1">IF(Table1[[#This Row],[Region]]="South",Table1[[#This Row],[Income]],0)</f>
        <v>0</v>
      </c>
      <c r="BC227" s="48">
        <f ca="1">IF(Table1[[#This Row],[Region]]="West",Table1[[#This Row],[Income]],0)</f>
        <v>0</v>
      </c>
      <c r="BD227" s="64">
        <f ca="1">IF(Table1[[#This Row],[Region]]="North",Table1[[#This Row],[Income]],0)</f>
        <v>34023</v>
      </c>
      <c r="BE227" s="47">
        <f ca="1">IF(Table1[[#This Row],[Occupation]]="Teaching",Table1[[#This Row],[Income]],0)</f>
        <v>0</v>
      </c>
      <c r="BF227" s="48">
        <f ca="1">IF(Table1[[#This Row],[Occupation]]="General Work",Table1[[#This Row],[Income]],0)</f>
        <v>0</v>
      </c>
      <c r="BG227" s="48">
        <f ca="1">IF(Table1[[#This Row],[Occupation]]="Construction",Table1[[#This Row],[Income]],0)</f>
        <v>34023</v>
      </c>
      <c r="BH227" s="48">
        <f ca="1">IF(Table1[[#This Row],[Occupation]]="IT",Table1[[#This Row],[Income]],0)</f>
        <v>0</v>
      </c>
      <c r="BI227" s="48">
        <f ca="1">IF(Table1[[#This Row],[Occupation]]="Health",Table1[[#This Row],[Income]],0)</f>
        <v>0</v>
      </c>
      <c r="BJ227" s="64">
        <f ca="1">IF(Table1[[#This Row],[Occupation]]="Agriculture",Table1[[#This Row],[Income]],0)</f>
        <v>0</v>
      </c>
      <c r="BK227" s="45">
        <f ca="1">IF(Table1[[#This Row],[Debts of the Person]]&gt;Table1[[#This Row],[Income]],1,0)</f>
        <v>1</v>
      </c>
      <c r="BL227" s="46"/>
      <c r="BM227" s="45">
        <f ca="1">IF(Table1[[#This Row],[Net worth of Person ('#)]]&gt;$BN$2,Table1[[#This Row],[Age]],0)</f>
        <v>0</v>
      </c>
      <c r="BN227" s="50"/>
      <c r="BO227" s="46"/>
      <c r="BP227" s="46"/>
      <c r="BQ227" s="46"/>
    </row>
    <row r="228" spans="1:69" x14ac:dyDescent="0.3">
      <c r="A228" s="12">
        <v>226</v>
      </c>
      <c r="B228" s="13">
        <f t="shared" ca="1" si="87"/>
        <v>1</v>
      </c>
      <c r="C228" s="13" t="str">
        <f t="shared" ca="1" si="88"/>
        <v>Male</v>
      </c>
      <c r="D228" s="13">
        <f t="shared" ca="1" si="89"/>
        <v>26</v>
      </c>
      <c r="E228" s="13">
        <f t="shared" ca="1" si="90"/>
        <v>4</v>
      </c>
      <c r="F228" s="13" t="str">
        <f t="shared" ca="1" si="91"/>
        <v>IT</v>
      </c>
      <c r="G228" s="13">
        <f t="shared" ca="1" si="92"/>
        <v>5</v>
      </c>
      <c r="H228" s="13" t="str">
        <f t="shared" ca="1" si="93"/>
        <v>Technical</v>
      </c>
      <c r="I228" s="13">
        <f t="shared" ca="1" si="94"/>
        <v>2</v>
      </c>
      <c r="J228" s="13">
        <f t="shared" ca="1" si="95"/>
        <v>2</v>
      </c>
      <c r="K228" s="14">
        <f t="shared" ca="1" si="96"/>
        <v>53613</v>
      </c>
      <c r="L228" s="13">
        <f t="shared" ca="1" si="97"/>
        <v>10</v>
      </c>
      <c r="M228" s="13" t="str">
        <f t="shared" ca="1" si="98"/>
        <v>Ebonyi</v>
      </c>
      <c r="N228" s="13" t="str">
        <f t="shared" ca="1" si="105"/>
        <v>East</v>
      </c>
      <c r="O228" s="14">
        <f t="shared" ca="1" si="106"/>
        <v>214452</v>
      </c>
      <c r="P228" s="14">
        <f t="shared" ca="1" si="99"/>
        <v>16479.180820558475</v>
      </c>
      <c r="Q228" s="14">
        <f t="shared" ca="1" si="107"/>
        <v>11722.814083262712</v>
      </c>
      <c r="R228" s="14">
        <f t="shared" ca="1" si="100"/>
        <v>3424</v>
      </c>
      <c r="S228" s="14">
        <f t="shared" ca="1" si="108"/>
        <v>85527.365148926852</v>
      </c>
      <c r="T228" s="14">
        <f t="shared" ca="1" si="109"/>
        <v>44662.275990607232</v>
      </c>
      <c r="U228" s="14">
        <f t="shared" ca="1" si="110"/>
        <v>270837.09007386997</v>
      </c>
      <c r="V228" s="14">
        <f t="shared" ca="1" si="111"/>
        <v>105430.54596948533</v>
      </c>
      <c r="W228" s="15">
        <f t="shared" ca="1" si="112"/>
        <v>165406.54410438464</v>
      </c>
      <c r="Z228" s="45">
        <f t="shared" ca="1" si="101"/>
        <v>1</v>
      </c>
      <c r="AA228" s="46">
        <f t="shared" ca="1" si="102"/>
        <v>1</v>
      </c>
      <c r="AB228" s="49"/>
      <c r="AC228" s="50"/>
      <c r="AE228" s="45">
        <f ca="1">IF(Table1[[#This Row],[Occupation]]="Teaching", 1, 0)</f>
        <v>0</v>
      </c>
      <c r="AF228" s="46">
        <f ca="1">IF(Table1[[#This Row],[Occupation]]="General Work", 1, 0)</f>
        <v>0</v>
      </c>
      <c r="AG228" s="46">
        <f ca="1">IF(Table1[[#This Row],[Occupation]]="Construction", 1, 0)</f>
        <v>0</v>
      </c>
      <c r="AH228" s="46">
        <f ca="1">IF(Table1[[#This Row],[Occupation]]="IT", 1, 0)</f>
        <v>1</v>
      </c>
      <c r="AI228" s="46">
        <f ca="1">IF(Table1[[#This Row],[Occupation]]="Health", 1, 0)</f>
        <v>0</v>
      </c>
      <c r="AJ228" s="46">
        <f ca="1">IF(Table1[[#This Row],[Occupation]]="Agriculture", 1, 0)</f>
        <v>0</v>
      </c>
      <c r="AK228" s="49"/>
      <c r="AL228" s="46"/>
      <c r="AM228" s="46"/>
      <c r="AN228" s="46"/>
      <c r="AO228" s="46"/>
      <c r="AP228" s="50"/>
      <c r="AQ228" s="48"/>
      <c r="AR228" s="47">
        <f t="shared" ca="1" si="103"/>
        <v>8239.5904102792374</v>
      </c>
      <c r="AS228" s="48"/>
      <c r="AT228" s="45">
        <f ca="1">IF(Table1[[#This Row],[Debts of the Person]]&gt;$AU$2,1,0)</f>
        <v>1</v>
      </c>
      <c r="AU228" s="46"/>
      <c r="AV228" s="50"/>
      <c r="AW228" s="2">
        <f ca="1">Table1[[#This Row],[Mortgage Left]]/Table1[[#This Row],[Valued House]]</f>
        <v>7.684321349560029E-2</v>
      </c>
      <c r="AX228" s="46">
        <f t="shared" ca="1" si="104"/>
        <v>1</v>
      </c>
      <c r="AY228" s="46"/>
      <c r="AZ228" s="46"/>
      <c r="BA228" s="47">
        <f ca="1">IF(Table1[[#This Row],[Region]]="East",Table1[[#This Row],[Income]],0)</f>
        <v>53613</v>
      </c>
      <c r="BB228" s="48">
        <f ca="1">IF(Table1[[#This Row],[Region]]="South",Table1[[#This Row],[Income]],0)</f>
        <v>0</v>
      </c>
      <c r="BC228" s="48">
        <f ca="1">IF(Table1[[#This Row],[Region]]="West",Table1[[#This Row],[Income]],0)</f>
        <v>0</v>
      </c>
      <c r="BD228" s="64">
        <f ca="1">IF(Table1[[#This Row],[Region]]="North",Table1[[#This Row],[Income]],0)</f>
        <v>0</v>
      </c>
      <c r="BE228" s="47">
        <f ca="1">IF(Table1[[#This Row],[Occupation]]="Teaching",Table1[[#This Row],[Income]],0)</f>
        <v>0</v>
      </c>
      <c r="BF228" s="48">
        <f ca="1">IF(Table1[[#This Row],[Occupation]]="General Work",Table1[[#This Row],[Income]],0)</f>
        <v>0</v>
      </c>
      <c r="BG228" s="48">
        <f ca="1">IF(Table1[[#This Row],[Occupation]]="Construction",Table1[[#This Row],[Income]],0)</f>
        <v>0</v>
      </c>
      <c r="BH228" s="48">
        <f ca="1">IF(Table1[[#This Row],[Occupation]]="IT",Table1[[#This Row],[Income]],0)</f>
        <v>53613</v>
      </c>
      <c r="BI228" s="48">
        <f ca="1">IF(Table1[[#This Row],[Occupation]]="Health",Table1[[#This Row],[Income]],0)</f>
        <v>0</v>
      </c>
      <c r="BJ228" s="64">
        <f ca="1">IF(Table1[[#This Row],[Occupation]]="Agriculture",Table1[[#This Row],[Income]],0)</f>
        <v>0</v>
      </c>
      <c r="BK228" s="45">
        <f ca="1">IF(Table1[[#This Row],[Debts of the Person]]&gt;Table1[[#This Row],[Income]],1,0)</f>
        <v>1</v>
      </c>
      <c r="BL228" s="46"/>
      <c r="BM228" s="45">
        <f ca="1">IF(Table1[[#This Row],[Net worth of Person ('#)]]&gt;$BN$2,Table1[[#This Row],[Age]],0)</f>
        <v>26</v>
      </c>
      <c r="BN228" s="50"/>
      <c r="BO228" s="46"/>
      <c r="BP228" s="46"/>
      <c r="BQ228" s="46"/>
    </row>
    <row r="229" spans="1:69" x14ac:dyDescent="0.3">
      <c r="A229" s="12">
        <v>227</v>
      </c>
      <c r="B229" s="13">
        <f t="shared" ca="1" si="87"/>
        <v>1</v>
      </c>
      <c r="C229" s="13" t="str">
        <f t="shared" ca="1" si="88"/>
        <v>Male</v>
      </c>
      <c r="D229" s="13">
        <f t="shared" ca="1" si="89"/>
        <v>42</v>
      </c>
      <c r="E229" s="13">
        <f t="shared" ca="1" si="90"/>
        <v>4</v>
      </c>
      <c r="F229" s="13" t="str">
        <f t="shared" ca="1" si="91"/>
        <v>IT</v>
      </c>
      <c r="G229" s="13">
        <f t="shared" ca="1" si="92"/>
        <v>4</v>
      </c>
      <c r="H229" s="13" t="str">
        <f t="shared" ca="1" si="93"/>
        <v>Tertiary</v>
      </c>
      <c r="I229" s="13">
        <f t="shared" ca="1" si="94"/>
        <v>4</v>
      </c>
      <c r="J229" s="13">
        <f t="shared" ca="1" si="95"/>
        <v>3</v>
      </c>
      <c r="K229" s="14">
        <f t="shared" ca="1" si="96"/>
        <v>62742</v>
      </c>
      <c r="L229" s="13">
        <f t="shared" ca="1" si="97"/>
        <v>29</v>
      </c>
      <c r="M229" s="13" t="str">
        <f t="shared" ca="1" si="98"/>
        <v>Plateau</v>
      </c>
      <c r="N229" s="13" t="str">
        <f t="shared" ca="1" si="105"/>
        <v>North</v>
      </c>
      <c r="O229" s="14">
        <f t="shared" ca="1" si="106"/>
        <v>376452</v>
      </c>
      <c r="P229" s="14">
        <f t="shared" ca="1" si="99"/>
        <v>139219.32264610316</v>
      </c>
      <c r="Q229" s="14">
        <f t="shared" ca="1" si="107"/>
        <v>96394.491475202463</v>
      </c>
      <c r="R229" s="14">
        <f t="shared" ca="1" si="100"/>
        <v>84723</v>
      </c>
      <c r="S229" s="14">
        <f t="shared" ca="1" si="108"/>
        <v>75628.552695829727</v>
      </c>
      <c r="T229" s="14">
        <f t="shared" ca="1" si="109"/>
        <v>42005.332182597493</v>
      </c>
      <c r="U229" s="14">
        <f t="shared" ca="1" si="110"/>
        <v>514851.82365779998</v>
      </c>
      <c r="V229" s="14">
        <f t="shared" ca="1" si="111"/>
        <v>299570.87534193287</v>
      </c>
      <c r="W229" s="15">
        <f t="shared" ca="1" si="112"/>
        <v>215280.94831586711</v>
      </c>
      <c r="Z229" s="45">
        <f t="shared" ca="1" si="101"/>
        <v>1</v>
      </c>
      <c r="AA229" s="46">
        <f t="shared" ca="1" si="102"/>
        <v>0</v>
      </c>
      <c r="AB229" s="49"/>
      <c r="AC229" s="50"/>
      <c r="AE229" s="45">
        <f ca="1">IF(Table1[[#This Row],[Occupation]]="Teaching", 1, 0)</f>
        <v>0</v>
      </c>
      <c r="AF229" s="46">
        <f ca="1">IF(Table1[[#This Row],[Occupation]]="General Work", 1, 0)</f>
        <v>0</v>
      </c>
      <c r="AG229" s="46">
        <f ca="1">IF(Table1[[#This Row],[Occupation]]="Construction", 1, 0)</f>
        <v>0</v>
      </c>
      <c r="AH229" s="46">
        <f ca="1">IF(Table1[[#This Row],[Occupation]]="IT", 1, 0)</f>
        <v>1</v>
      </c>
      <c r="AI229" s="46">
        <f ca="1">IF(Table1[[#This Row],[Occupation]]="Health", 1, 0)</f>
        <v>0</v>
      </c>
      <c r="AJ229" s="46">
        <f ca="1">IF(Table1[[#This Row],[Occupation]]="Agriculture", 1, 0)</f>
        <v>0</v>
      </c>
      <c r="AK229" s="49"/>
      <c r="AL229" s="46"/>
      <c r="AM229" s="46"/>
      <c r="AN229" s="46"/>
      <c r="AO229" s="46"/>
      <c r="AP229" s="50"/>
      <c r="AQ229" s="48"/>
      <c r="AR229" s="47">
        <f t="shared" ca="1" si="103"/>
        <v>46406.440882034389</v>
      </c>
      <c r="AS229" s="48"/>
      <c r="AT229" s="45">
        <f ca="1">IF(Table1[[#This Row],[Debts of the Person]]&gt;$AU$2,1,0)</f>
        <v>1</v>
      </c>
      <c r="AU229" s="46"/>
      <c r="AV229" s="50"/>
      <c r="AW229" s="2">
        <f ca="1">Table1[[#This Row],[Mortgage Left]]/Table1[[#This Row],[Valued House]]</f>
        <v>0.36981958562075157</v>
      </c>
      <c r="AX229" s="46">
        <f t="shared" ca="1" si="104"/>
        <v>0</v>
      </c>
      <c r="AY229" s="46"/>
      <c r="AZ229" s="46"/>
      <c r="BA229" s="47">
        <f ca="1">IF(Table1[[#This Row],[Region]]="East",Table1[[#This Row],[Income]],0)</f>
        <v>0</v>
      </c>
      <c r="BB229" s="48">
        <f ca="1">IF(Table1[[#This Row],[Region]]="South",Table1[[#This Row],[Income]],0)</f>
        <v>0</v>
      </c>
      <c r="BC229" s="48">
        <f ca="1">IF(Table1[[#This Row],[Region]]="West",Table1[[#This Row],[Income]],0)</f>
        <v>0</v>
      </c>
      <c r="BD229" s="64">
        <f ca="1">IF(Table1[[#This Row],[Region]]="North",Table1[[#This Row],[Income]],0)</f>
        <v>62742</v>
      </c>
      <c r="BE229" s="47">
        <f ca="1">IF(Table1[[#This Row],[Occupation]]="Teaching",Table1[[#This Row],[Income]],0)</f>
        <v>0</v>
      </c>
      <c r="BF229" s="48">
        <f ca="1">IF(Table1[[#This Row],[Occupation]]="General Work",Table1[[#This Row],[Income]],0)</f>
        <v>0</v>
      </c>
      <c r="BG229" s="48">
        <f ca="1">IF(Table1[[#This Row],[Occupation]]="Construction",Table1[[#This Row],[Income]],0)</f>
        <v>0</v>
      </c>
      <c r="BH229" s="48">
        <f ca="1">IF(Table1[[#This Row],[Occupation]]="IT",Table1[[#This Row],[Income]],0)</f>
        <v>62742</v>
      </c>
      <c r="BI229" s="48">
        <f ca="1">IF(Table1[[#This Row],[Occupation]]="Health",Table1[[#This Row],[Income]],0)</f>
        <v>0</v>
      </c>
      <c r="BJ229" s="64">
        <f ca="1">IF(Table1[[#This Row],[Occupation]]="Agriculture",Table1[[#This Row],[Income]],0)</f>
        <v>0</v>
      </c>
      <c r="BK229" s="45">
        <f ca="1">IF(Table1[[#This Row],[Debts of the Person]]&gt;Table1[[#This Row],[Income]],1,0)</f>
        <v>1</v>
      </c>
      <c r="BL229" s="46"/>
      <c r="BM229" s="45">
        <f ca="1">IF(Table1[[#This Row],[Net worth of Person ('#)]]&gt;$BN$2,Table1[[#This Row],[Age]],0)</f>
        <v>42</v>
      </c>
      <c r="BN229" s="50"/>
      <c r="BO229" s="46"/>
      <c r="BP229" s="46"/>
      <c r="BQ229" s="46"/>
    </row>
    <row r="230" spans="1:69" x14ac:dyDescent="0.3">
      <c r="A230" s="12">
        <v>228</v>
      </c>
      <c r="B230" s="13">
        <f t="shared" ca="1" si="87"/>
        <v>1</v>
      </c>
      <c r="C230" s="13" t="str">
        <f t="shared" ca="1" si="88"/>
        <v>Male</v>
      </c>
      <c r="D230" s="13">
        <f t="shared" ca="1" si="89"/>
        <v>42</v>
      </c>
      <c r="E230" s="13">
        <f t="shared" ca="1" si="90"/>
        <v>4</v>
      </c>
      <c r="F230" s="13" t="str">
        <f t="shared" ca="1" si="91"/>
        <v>IT</v>
      </c>
      <c r="G230" s="13">
        <f t="shared" ca="1" si="92"/>
        <v>6</v>
      </c>
      <c r="H230" s="13" t="str">
        <f t="shared" ca="1" si="93"/>
        <v>Others</v>
      </c>
      <c r="I230" s="13">
        <f t="shared" ca="1" si="94"/>
        <v>3</v>
      </c>
      <c r="J230" s="13">
        <f t="shared" ca="1" si="95"/>
        <v>2</v>
      </c>
      <c r="K230" s="14">
        <f t="shared" ca="1" si="96"/>
        <v>45325</v>
      </c>
      <c r="L230" s="13">
        <f t="shared" ca="1" si="97"/>
        <v>21</v>
      </c>
      <c r="M230" s="13" t="str">
        <f t="shared" ca="1" si="98"/>
        <v>Kwara</v>
      </c>
      <c r="N230" s="13" t="str">
        <f t="shared" ca="1" si="105"/>
        <v>North</v>
      </c>
      <c r="O230" s="14">
        <f t="shared" ca="1" si="106"/>
        <v>181300</v>
      </c>
      <c r="P230" s="14">
        <f t="shared" ca="1" si="99"/>
        <v>30539.459801444329</v>
      </c>
      <c r="Q230" s="14">
        <f t="shared" ca="1" si="107"/>
        <v>69823.447103537852</v>
      </c>
      <c r="R230" s="14">
        <f t="shared" ca="1" si="100"/>
        <v>26509</v>
      </c>
      <c r="S230" s="14">
        <f t="shared" ca="1" si="108"/>
        <v>82879.684324866452</v>
      </c>
      <c r="T230" s="14">
        <f t="shared" ca="1" si="109"/>
        <v>31497.716475167013</v>
      </c>
      <c r="U230" s="14">
        <f t="shared" ca="1" si="110"/>
        <v>282621.16357870487</v>
      </c>
      <c r="V230" s="14">
        <f t="shared" ca="1" si="111"/>
        <v>139928.14412631077</v>
      </c>
      <c r="W230" s="15">
        <f t="shared" ca="1" si="112"/>
        <v>142693.0194523941</v>
      </c>
      <c r="Z230" s="45">
        <f t="shared" ca="1" si="101"/>
        <v>1</v>
      </c>
      <c r="AA230" s="46">
        <f t="shared" ca="1" si="102"/>
        <v>0</v>
      </c>
      <c r="AB230" s="49"/>
      <c r="AC230" s="50"/>
      <c r="AE230" s="45">
        <f ca="1">IF(Table1[[#This Row],[Occupation]]="Teaching", 1, 0)</f>
        <v>0</v>
      </c>
      <c r="AF230" s="46">
        <f ca="1">IF(Table1[[#This Row],[Occupation]]="General Work", 1, 0)</f>
        <v>0</v>
      </c>
      <c r="AG230" s="46">
        <f ca="1">IF(Table1[[#This Row],[Occupation]]="Construction", 1, 0)</f>
        <v>0</v>
      </c>
      <c r="AH230" s="46">
        <f ca="1">IF(Table1[[#This Row],[Occupation]]="IT", 1, 0)</f>
        <v>1</v>
      </c>
      <c r="AI230" s="46">
        <f ca="1">IF(Table1[[#This Row],[Occupation]]="Health", 1, 0)</f>
        <v>0</v>
      </c>
      <c r="AJ230" s="46">
        <f ca="1">IF(Table1[[#This Row],[Occupation]]="Agriculture", 1, 0)</f>
        <v>0</v>
      </c>
      <c r="AK230" s="49"/>
      <c r="AL230" s="46"/>
      <c r="AM230" s="46"/>
      <c r="AN230" s="46"/>
      <c r="AO230" s="46"/>
      <c r="AP230" s="50"/>
      <c r="AQ230" s="48"/>
      <c r="AR230" s="47">
        <f t="shared" ca="1" si="103"/>
        <v>15269.729900722165</v>
      </c>
      <c r="AS230" s="48"/>
      <c r="AT230" s="45">
        <f ca="1">IF(Table1[[#This Row],[Debts of the Person]]&gt;$AU$2,1,0)</f>
        <v>1</v>
      </c>
      <c r="AU230" s="46"/>
      <c r="AV230" s="50"/>
      <c r="AW230" s="2">
        <f ca="1">Table1[[#This Row],[Mortgage Left]]/Table1[[#This Row],[Valued House]]</f>
        <v>0.16844710315192679</v>
      </c>
      <c r="AX230" s="46">
        <f t="shared" ca="1" si="104"/>
        <v>1</v>
      </c>
      <c r="AY230" s="46"/>
      <c r="AZ230" s="46"/>
      <c r="BA230" s="47">
        <f ca="1">IF(Table1[[#This Row],[Region]]="East",Table1[[#This Row],[Income]],0)</f>
        <v>0</v>
      </c>
      <c r="BB230" s="48">
        <f ca="1">IF(Table1[[#This Row],[Region]]="South",Table1[[#This Row],[Income]],0)</f>
        <v>0</v>
      </c>
      <c r="BC230" s="48">
        <f ca="1">IF(Table1[[#This Row],[Region]]="West",Table1[[#This Row],[Income]],0)</f>
        <v>0</v>
      </c>
      <c r="BD230" s="64">
        <f ca="1">IF(Table1[[#This Row],[Region]]="North",Table1[[#This Row],[Income]],0)</f>
        <v>45325</v>
      </c>
      <c r="BE230" s="47">
        <f ca="1">IF(Table1[[#This Row],[Occupation]]="Teaching",Table1[[#This Row],[Income]],0)</f>
        <v>0</v>
      </c>
      <c r="BF230" s="48">
        <f ca="1">IF(Table1[[#This Row],[Occupation]]="General Work",Table1[[#This Row],[Income]],0)</f>
        <v>0</v>
      </c>
      <c r="BG230" s="48">
        <f ca="1">IF(Table1[[#This Row],[Occupation]]="Construction",Table1[[#This Row],[Income]],0)</f>
        <v>0</v>
      </c>
      <c r="BH230" s="48">
        <f ca="1">IF(Table1[[#This Row],[Occupation]]="IT",Table1[[#This Row],[Income]],0)</f>
        <v>45325</v>
      </c>
      <c r="BI230" s="48">
        <f ca="1">IF(Table1[[#This Row],[Occupation]]="Health",Table1[[#This Row],[Income]],0)</f>
        <v>0</v>
      </c>
      <c r="BJ230" s="64">
        <f ca="1">IF(Table1[[#This Row],[Occupation]]="Agriculture",Table1[[#This Row],[Income]],0)</f>
        <v>0</v>
      </c>
      <c r="BK230" s="45">
        <f ca="1">IF(Table1[[#This Row],[Debts of the Person]]&gt;Table1[[#This Row],[Income]],1,0)</f>
        <v>1</v>
      </c>
      <c r="BL230" s="46"/>
      <c r="BM230" s="45">
        <f ca="1">IF(Table1[[#This Row],[Net worth of Person ('#)]]&gt;$BN$2,Table1[[#This Row],[Age]],0)</f>
        <v>42</v>
      </c>
      <c r="BN230" s="50"/>
      <c r="BO230" s="46"/>
      <c r="BP230" s="46"/>
      <c r="BQ230" s="46"/>
    </row>
    <row r="231" spans="1:69" x14ac:dyDescent="0.3">
      <c r="A231" s="12">
        <v>229</v>
      </c>
      <c r="B231" s="13">
        <f t="shared" ca="1" si="87"/>
        <v>1</v>
      </c>
      <c r="C231" s="13" t="str">
        <f t="shared" ca="1" si="88"/>
        <v>Male</v>
      </c>
      <c r="D231" s="13">
        <f t="shared" ca="1" si="89"/>
        <v>38</v>
      </c>
      <c r="E231" s="13">
        <f t="shared" ca="1" si="90"/>
        <v>4</v>
      </c>
      <c r="F231" s="13" t="str">
        <f t="shared" ca="1" si="91"/>
        <v>IT</v>
      </c>
      <c r="G231" s="13">
        <f t="shared" ca="1" si="92"/>
        <v>5</v>
      </c>
      <c r="H231" s="13" t="str">
        <f t="shared" ca="1" si="93"/>
        <v>Technical</v>
      </c>
      <c r="I231" s="13">
        <f t="shared" ca="1" si="94"/>
        <v>3</v>
      </c>
      <c r="J231" s="13">
        <f t="shared" ca="1" si="95"/>
        <v>1</v>
      </c>
      <c r="K231" s="14">
        <f t="shared" ca="1" si="96"/>
        <v>90782</v>
      </c>
      <c r="L231" s="13">
        <f t="shared" ca="1" si="97"/>
        <v>2</v>
      </c>
      <c r="M231" s="13" t="str">
        <f t="shared" ca="1" si="98"/>
        <v>Abuja</v>
      </c>
      <c r="N231" s="13" t="str">
        <f t="shared" ca="1" si="105"/>
        <v>North</v>
      </c>
      <c r="O231" s="14">
        <f t="shared" ca="1" si="106"/>
        <v>272346</v>
      </c>
      <c r="P231" s="14">
        <f t="shared" ca="1" si="99"/>
        <v>226907.69666643522</v>
      </c>
      <c r="Q231" s="14">
        <f t="shared" ca="1" si="107"/>
        <v>51647.530059093137</v>
      </c>
      <c r="R231" s="14">
        <f t="shared" ca="1" si="100"/>
        <v>20152</v>
      </c>
      <c r="S231" s="14">
        <f t="shared" ca="1" si="108"/>
        <v>7902.9339562603045</v>
      </c>
      <c r="T231" s="14">
        <f t="shared" ca="1" si="109"/>
        <v>82889.239426775617</v>
      </c>
      <c r="U231" s="14">
        <f t="shared" ca="1" si="110"/>
        <v>406882.76948586875</v>
      </c>
      <c r="V231" s="14">
        <f t="shared" ca="1" si="111"/>
        <v>254962.63062269552</v>
      </c>
      <c r="W231" s="15">
        <f t="shared" ca="1" si="112"/>
        <v>151920.13886317323</v>
      </c>
      <c r="Z231" s="45">
        <f t="shared" ca="1" si="101"/>
        <v>1</v>
      </c>
      <c r="AA231" s="46">
        <f t="shared" ca="1" si="102"/>
        <v>0</v>
      </c>
      <c r="AB231" s="49"/>
      <c r="AC231" s="50"/>
      <c r="AE231" s="45">
        <f ca="1">IF(Table1[[#This Row],[Occupation]]="Teaching", 1, 0)</f>
        <v>0</v>
      </c>
      <c r="AF231" s="46">
        <f ca="1">IF(Table1[[#This Row],[Occupation]]="General Work", 1, 0)</f>
        <v>0</v>
      </c>
      <c r="AG231" s="46">
        <f ca="1">IF(Table1[[#This Row],[Occupation]]="Construction", 1, 0)</f>
        <v>0</v>
      </c>
      <c r="AH231" s="46">
        <f ca="1">IF(Table1[[#This Row],[Occupation]]="IT", 1, 0)</f>
        <v>1</v>
      </c>
      <c r="AI231" s="46">
        <f ca="1">IF(Table1[[#This Row],[Occupation]]="Health", 1, 0)</f>
        <v>0</v>
      </c>
      <c r="AJ231" s="46">
        <f ca="1">IF(Table1[[#This Row],[Occupation]]="Agriculture", 1, 0)</f>
        <v>0</v>
      </c>
      <c r="AK231" s="49"/>
      <c r="AL231" s="46"/>
      <c r="AM231" s="46"/>
      <c r="AN231" s="46"/>
      <c r="AO231" s="46"/>
      <c r="AP231" s="50"/>
      <c r="AQ231" s="48"/>
      <c r="AR231" s="47">
        <f t="shared" ca="1" si="103"/>
        <v>226907.69666643522</v>
      </c>
      <c r="AS231" s="48"/>
      <c r="AT231" s="45">
        <f ca="1">IF(Table1[[#This Row],[Debts of the Person]]&gt;$AU$2,1,0)</f>
        <v>1</v>
      </c>
      <c r="AU231" s="46"/>
      <c r="AV231" s="50"/>
      <c r="AW231" s="2">
        <f ca="1">Table1[[#This Row],[Mortgage Left]]/Table1[[#This Row],[Valued House]]</f>
        <v>0.83315964496058403</v>
      </c>
      <c r="AX231" s="46">
        <f t="shared" ca="1" si="104"/>
        <v>0</v>
      </c>
      <c r="AY231" s="46"/>
      <c r="AZ231" s="46"/>
      <c r="BA231" s="47">
        <f ca="1">IF(Table1[[#This Row],[Region]]="East",Table1[[#This Row],[Income]],0)</f>
        <v>0</v>
      </c>
      <c r="BB231" s="48">
        <f ca="1">IF(Table1[[#This Row],[Region]]="South",Table1[[#This Row],[Income]],0)</f>
        <v>0</v>
      </c>
      <c r="BC231" s="48">
        <f ca="1">IF(Table1[[#This Row],[Region]]="West",Table1[[#This Row],[Income]],0)</f>
        <v>0</v>
      </c>
      <c r="BD231" s="64">
        <f ca="1">IF(Table1[[#This Row],[Region]]="North",Table1[[#This Row],[Income]],0)</f>
        <v>90782</v>
      </c>
      <c r="BE231" s="47">
        <f ca="1">IF(Table1[[#This Row],[Occupation]]="Teaching",Table1[[#This Row],[Income]],0)</f>
        <v>0</v>
      </c>
      <c r="BF231" s="48">
        <f ca="1">IF(Table1[[#This Row],[Occupation]]="General Work",Table1[[#This Row],[Income]],0)</f>
        <v>0</v>
      </c>
      <c r="BG231" s="48">
        <f ca="1">IF(Table1[[#This Row],[Occupation]]="Construction",Table1[[#This Row],[Income]],0)</f>
        <v>0</v>
      </c>
      <c r="BH231" s="48">
        <f ca="1">IF(Table1[[#This Row],[Occupation]]="IT",Table1[[#This Row],[Income]],0)</f>
        <v>90782</v>
      </c>
      <c r="BI231" s="48">
        <f ca="1">IF(Table1[[#This Row],[Occupation]]="Health",Table1[[#This Row],[Income]],0)</f>
        <v>0</v>
      </c>
      <c r="BJ231" s="64">
        <f ca="1">IF(Table1[[#This Row],[Occupation]]="Agriculture",Table1[[#This Row],[Income]],0)</f>
        <v>0</v>
      </c>
      <c r="BK231" s="45">
        <f ca="1">IF(Table1[[#This Row],[Debts of the Person]]&gt;Table1[[#This Row],[Income]],1,0)</f>
        <v>1</v>
      </c>
      <c r="BL231" s="46"/>
      <c r="BM231" s="45">
        <f ca="1">IF(Table1[[#This Row],[Net worth of Person ('#)]]&gt;$BN$2,Table1[[#This Row],[Age]],0)</f>
        <v>38</v>
      </c>
      <c r="BN231" s="50"/>
      <c r="BO231" s="46"/>
      <c r="BP231" s="46"/>
      <c r="BQ231" s="46"/>
    </row>
    <row r="232" spans="1:69" x14ac:dyDescent="0.3">
      <c r="A232" s="12">
        <v>230</v>
      </c>
      <c r="B232" s="13">
        <f t="shared" ca="1" si="87"/>
        <v>2</v>
      </c>
      <c r="C232" s="13" t="str">
        <f t="shared" ca="1" si="88"/>
        <v>Female</v>
      </c>
      <c r="D232" s="13">
        <f t="shared" ca="1" si="89"/>
        <v>44</v>
      </c>
      <c r="E232" s="13">
        <f t="shared" ca="1" si="90"/>
        <v>2</v>
      </c>
      <c r="F232" s="13" t="str">
        <f t="shared" ca="1" si="91"/>
        <v>Construction</v>
      </c>
      <c r="G232" s="13">
        <f t="shared" ca="1" si="92"/>
        <v>2</v>
      </c>
      <c r="H232" s="13" t="str">
        <f t="shared" ca="1" si="93"/>
        <v>Primary</v>
      </c>
      <c r="I232" s="13">
        <f t="shared" ca="1" si="94"/>
        <v>2</v>
      </c>
      <c r="J232" s="13">
        <f t="shared" ca="1" si="95"/>
        <v>2</v>
      </c>
      <c r="K232" s="14">
        <f t="shared" ca="1" si="96"/>
        <v>60998</v>
      </c>
      <c r="L232" s="13">
        <f t="shared" ca="1" si="97"/>
        <v>21</v>
      </c>
      <c r="M232" s="13" t="str">
        <f t="shared" ca="1" si="98"/>
        <v>Kwara</v>
      </c>
      <c r="N232" s="13" t="str">
        <f t="shared" ca="1" si="105"/>
        <v>North</v>
      </c>
      <c r="O232" s="14">
        <f t="shared" ca="1" si="106"/>
        <v>365988</v>
      </c>
      <c r="P232" s="14">
        <f t="shared" ca="1" si="99"/>
        <v>278048.69955111714</v>
      </c>
      <c r="Q232" s="14">
        <f t="shared" ca="1" si="107"/>
        <v>33243.993902262373</v>
      </c>
      <c r="R232" s="14">
        <f t="shared" ca="1" si="100"/>
        <v>28262</v>
      </c>
      <c r="S232" s="14">
        <f t="shared" ca="1" si="108"/>
        <v>55229.282736597444</v>
      </c>
      <c r="T232" s="14">
        <f t="shared" ca="1" si="109"/>
        <v>6260.8432420193567</v>
      </c>
      <c r="U232" s="14">
        <f t="shared" ca="1" si="110"/>
        <v>405492.83714428172</v>
      </c>
      <c r="V232" s="14">
        <f t="shared" ca="1" si="111"/>
        <v>361539.98228771461</v>
      </c>
      <c r="W232" s="15">
        <f t="shared" ca="1" si="112"/>
        <v>43952.854856567108</v>
      </c>
      <c r="Z232" s="45">
        <f t="shared" ca="1" si="101"/>
        <v>0</v>
      </c>
      <c r="AA232" s="46">
        <f t="shared" ca="1" si="102"/>
        <v>0</v>
      </c>
      <c r="AB232" s="49"/>
      <c r="AC232" s="50"/>
      <c r="AE232" s="45">
        <f ca="1">IF(Table1[[#This Row],[Occupation]]="Teaching", 1, 0)</f>
        <v>0</v>
      </c>
      <c r="AF232" s="46">
        <f ca="1">IF(Table1[[#This Row],[Occupation]]="General Work", 1, 0)</f>
        <v>0</v>
      </c>
      <c r="AG232" s="46">
        <f ca="1">IF(Table1[[#This Row],[Occupation]]="Construction", 1, 0)</f>
        <v>1</v>
      </c>
      <c r="AH232" s="46">
        <f ca="1">IF(Table1[[#This Row],[Occupation]]="IT", 1, 0)</f>
        <v>0</v>
      </c>
      <c r="AI232" s="46">
        <f ca="1">IF(Table1[[#This Row],[Occupation]]="Health", 1, 0)</f>
        <v>0</v>
      </c>
      <c r="AJ232" s="46">
        <f ca="1">IF(Table1[[#This Row],[Occupation]]="Agriculture", 1, 0)</f>
        <v>0</v>
      </c>
      <c r="AK232" s="49"/>
      <c r="AL232" s="46"/>
      <c r="AM232" s="46"/>
      <c r="AN232" s="46"/>
      <c r="AO232" s="46"/>
      <c r="AP232" s="50"/>
      <c r="AQ232" s="48"/>
      <c r="AR232" s="47">
        <f t="shared" ca="1" si="103"/>
        <v>139024.34977555857</v>
      </c>
      <c r="AS232" s="48"/>
      <c r="AT232" s="45">
        <f ca="1">IF(Table1[[#This Row],[Debts of the Person]]&gt;$AU$2,1,0)</f>
        <v>1</v>
      </c>
      <c r="AU232" s="46"/>
      <c r="AV232" s="50"/>
      <c r="AW232" s="2">
        <f ca="1">Table1[[#This Row],[Mortgage Left]]/Table1[[#This Row],[Valued House]]</f>
        <v>0.75972080929188157</v>
      </c>
      <c r="AX232" s="46">
        <f t="shared" ca="1" si="104"/>
        <v>0</v>
      </c>
      <c r="AY232" s="46"/>
      <c r="AZ232" s="46"/>
      <c r="BA232" s="47">
        <f ca="1">IF(Table1[[#This Row],[Region]]="East",Table1[[#This Row],[Income]],0)</f>
        <v>0</v>
      </c>
      <c r="BB232" s="48">
        <f ca="1">IF(Table1[[#This Row],[Region]]="South",Table1[[#This Row],[Income]],0)</f>
        <v>0</v>
      </c>
      <c r="BC232" s="48">
        <f ca="1">IF(Table1[[#This Row],[Region]]="West",Table1[[#This Row],[Income]],0)</f>
        <v>0</v>
      </c>
      <c r="BD232" s="64">
        <f ca="1">IF(Table1[[#This Row],[Region]]="North",Table1[[#This Row],[Income]],0)</f>
        <v>60998</v>
      </c>
      <c r="BE232" s="47">
        <f ca="1">IF(Table1[[#This Row],[Occupation]]="Teaching",Table1[[#This Row],[Income]],0)</f>
        <v>0</v>
      </c>
      <c r="BF232" s="48">
        <f ca="1">IF(Table1[[#This Row],[Occupation]]="General Work",Table1[[#This Row],[Income]],0)</f>
        <v>0</v>
      </c>
      <c r="BG232" s="48">
        <f ca="1">IF(Table1[[#This Row],[Occupation]]="Construction",Table1[[#This Row],[Income]],0)</f>
        <v>60998</v>
      </c>
      <c r="BH232" s="48">
        <f ca="1">IF(Table1[[#This Row],[Occupation]]="IT",Table1[[#This Row],[Income]],0)</f>
        <v>0</v>
      </c>
      <c r="BI232" s="48">
        <f ca="1">IF(Table1[[#This Row],[Occupation]]="Health",Table1[[#This Row],[Income]],0)</f>
        <v>0</v>
      </c>
      <c r="BJ232" s="64">
        <f ca="1">IF(Table1[[#This Row],[Occupation]]="Agriculture",Table1[[#This Row],[Income]],0)</f>
        <v>0</v>
      </c>
      <c r="BK232" s="45">
        <f ca="1">IF(Table1[[#This Row],[Debts of the Person]]&gt;Table1[[#This Row],[Income]],1,0)</f>
        <v>1</v>
      </c>
      <c r="BL232" s="46"/>
      <c r="BM232" s="45">
        <f ca="1">IF(Table1[[#This Row],[Net worth of Person ('#)]]&gt;$BN$2,Table1[[#This Row],[Age]],0)</f>
        <v>0</v>
      </c>
      <c r="BN232" s="50"/>
      <c r="BO232" s="46"/>
      <c r="BP232" s="46"/>
      <c r="BQ232" s="46"/>
    </row>
    <row r="233" spans="1:69" x14ac:dyDescent="0.3">
      <c r="A233" s="12">
        <v>231</v>
      </c>
      <c r="B233" s="13">
        <f t="shared" ca="1" si="87"/>
        <v>2</v>
      </c>
      <c r="C233" s="13" t="str">
        <f t="shared" ca="1" si="88"/>
        <v>Female</v>
      </c>
      <c r="D233" s="13">
        <f t="shared" ca="1" si="89"/>
        <v>44</v>
      </c>
      <c r="E233" s="13">
        <f t="shared" ca="1" si="90"/>
        <v>2</v>
      </c>
      <c r="F233" s="13" t="str">
        <f t="shared" ca="1" si="91"/>
        <v>Construction</v>
      </c>
      <c r="G233" s="13">
        <f t="shared" ca="1" si="92"/>
        <v>6</v>
      </c>
      <c r="H233" s="13" t="str">
        <f t="shared" ca="1" si="93"/>
        <v>Others</v>
      </c>
      <c r="I233" s="13">
        <f t="shared" ca="1" si="94"/>
        <v>1</v>
      </c>
      <c r="J233" s="13">
        <f t="shared" ca="1" si="95"/>
        <v>2</v>
      </c>
      <c r="K233" s="14">
        <f t="shared" ca="1" si="96"/>
        <v>92447</v>
      </c>
      <c r="L233" s="13">
        <f t="shared" ca="1" si="97"/>
        <v>30</v>
      </c>
      <c r="M233" s="13" t="str">
        <f t="shared" ca="1" si="98"/>
        <v>Rivers</v>
      </c>
      <c r="N233" s="13" t="str">
        <f t="shared" ca="1" si="105"/>
        <v>South</v>
      </c>
      <c r="O233" s="14">
        <f t="shared" ca="1" si="106"/>
        <v>462235</v>
      </c>
      <c r="P233" s="14">
        <f t="shared" ca="1" si="99"/>
        <v>310935.67504552385</v>
      </c>
      <c r="Q233" s="14">
        <f t="shared" ca="1" si="107"/>
        <v>6337.9248015585254</v>
      </c>
      <c r="R233" s="14">
        <f t="shared" ca="1" si="100"/>
        <v>943</v>
      </c>
      <c r="S233" s="14">
        <f t="shared" ca="1" si="108"/>
        <v>83579.529205787519</v>
      </c>
      <c r="T233" s="14">
        <f t="shared" ca="1" si="109"/>
        <v>60169.397141779918</v>
      </c>
      <c r="U233" s="14">
        <f t="shared" ca="1" si="110"/>
        <v>528742.32194333849</v>
      </c>
      <c r="V233" s="14">
        <f t="shared" ca="1" si="111"/>
        <v>395458.20425131137</v>
      </c>
      <c r="W233" s="15">
        <f t="shared" ca="1" si="112"/>
        <v>133284.11769202712</v>
      </c>
      <c r="Z233" s="45">
        <f t="shared" ca="1" si="101"/>
        <v>0</v>
      </c>
      <c r="AA233" s="46">
        <f t="shared" ca="1" si="102"/>
        <v>1</v>
      </c>
      <c r="AB233" s="49"/>
      <c r="AC233" s="50"/>
      <c r="AE233" s="45">
        <f ca="1">IF(Table1[[#This Row],[Occupation]]="Teaching", 1, 0)</f>
        <v>0</v>
      </c>
      <c r="AF233" s="46">
        <f ca="1">IF(Table1[[#This Row],[Occupation]]="General Work", 1, 0)</f>
        <v>0</v>
      </c>
      <c r="AG233" s="46">
        <f ca="1">IF(Table1[[#This Row],[Occupation]]="Construction", 1, 0)</f>
        <v>1</v>
      </c>
      <c r="AH233" s="46">
        <f ca="1">IF(Table1[[#This Row],[Occupation]]="IT", 1, 0)</f>
        <v>0</v>
      </c>
      <c r="AI233" s="46">
        <f ca="1">IF(Table1[[#This Row],[Occupation]]="Health", 1, 0)</f>
        <v>0</v>
      </c>
      <c r="AJ233" s="46">
        <f ca="1">IF(Table1[[#This Row],[Occupation]]="Agriculture", 1, 0)</f>
        <v>0</v>
      </c>
      <c r="AK233" s="49"/>
      <c r="AL233" s="46"/>
      <c r="AM233" s="46"/>
      <c r="AN233" s="46"/>
      <c r="AO233" s="46"/>
      <c r="AP233" s="50"/>
      <c r="AQ233" s="48"/>
      <c r="AR233" s="47">
        <f t="shared" ca="1" si="103"/>
        <v>155467.83752276193</v>
      </c>
      <c r="AS233" s="48"/>
      <c r="AT233" s="45">
        <f ca="1">IF(Table1[[#This Row],[Debts of the Person]]&gt;$AU$2,1,0)</f>
        <v>1</v>
      </c>
      <c r="AU233" s="46"/>
      <c r="AV233" s="50"/>
      <c r="AW233" s="2">
        <f ca="1">Table1[[#This Row],[Mortgage Left]]/Table1[[#This Row],[Valued House]]</f>
        <v>0.67267877820918764</v>
      </c>
      <c r="AX233" s="46">
        <f t="shared" ca="1" si="104"/>
        <v>0</v>
      </c>
      <c r="AY233" s="46"/>
      <c r="AZ233" s="46"/>
      <c r="BA233" s="47">
        <f ca="1">IF(Table1[[#This Row],[Region]]="East",Table1[[#This Row],[Income]],0)</f>
        <v>0</v>
      </c>
      <c r="BB233" s="48">
        <f ca="1">IF(Table1[[#This Row],[Region]]="South",Table1[[#This Row],[Income]],0)</f>
        <v>92447</v>
      </c>
      <c r="BC233" s="48">
        <f ca="1">IF(Table1[[#This Row],[Region]]="West",Table1[[#This Row],[Income]],0)</f>
        <v>0</v>
      </c>
      <c r="BD233" s="64">
        <f ca="1">IF(Table1[[#This Row],[Region]]="North",Table1[[#This Row],[Income]],0)</f>
        <v>0</v>
      </c>
      <c r="BE233" s="47">
        <f ca="1">IF(Table1[[#This Row],[Occupation]]="Teaching",Table1[[#This Row],[Income]],0)</f>
        <v>0</v>
      </c>
      <c r="BF233" s="48">
        <f ca="1">IF(Table1[[#This Row],[Occupation]]="General Work",Table1[[#This Row],[Income]],0)</f>
        <v>0</v>
      </c>
      <c r="BG233" s="48">
        <f ca="1">IF(Table1[[#This Row],[Occupation]]="Construction",Table1[[#This Row],[Income]],0)</f>
        <v>92447</v>
      </c>
      <c r="BH233" s="48">
        <f ca="1">IF(Table1[[#This Row],[Occupation]]="IT",Table1[[#This Row],[Income]],0)</f>
        <v>0</v>
      </c>
      <c r="BI233" s="48">
        <f ca="1">IF(Table1[[#This Row],[Occupation]]="Health",Table1[[#This Row],[Income]],0)</f>
        <v>0</v>
      </c>
      <c r="BJ233" s="64">
        <f ca="1">IF(Table1[[#This Row],[Occupation]]="Agriculture",Table1[[#This Row],[Income]],0)</f>
        <v>0</v>
      </c>
      <c r="BK233" s="45">
        <f ca="1">IF(Table1[[#This Row],[Debts of the Person]]&gt;Table1[[#This Row],[Income]],1,0)</f>
        <v>1</v>
      </c>
      <c r="BL233" s="46"/>
      <c r="BM233" s="45">
        <f ca="1">IF(Table1[[#This Row],[Net worth of Person ('#)]]&gt;$BN$2,Table1[[#This Row],[Age]],0)</f>
        <v>44</v>
      </c>
      <c r="BN233" s="50"/>
      <c r="BO233" s="46"/>
      <c r="BP233" s="46"/>
      <c r="BQ233" s="46"/>
    </row>
    <row r="234" spans="1:69" x14ac:dyDescent="0.3">
      <c r="A234" s="12">
        <v>232</v>
      </c>
      <c r="B234" s="13">
        <f t="shared" ca="1" si="87"/>
        <v>1</v>
      </c>
      <c r="C234" s="13" t="str">
        <f t="shared" ca="1" si="88"/>
        <v>Male</v>
      </c>
      <c r="D234" s="13">
        <f t="shared" ca="1" si="89"/>
        <v>25</v>
      </c>
      <c r="E234" s="13">
        <f t="shared" ca="1" si="90"/>
        <v>2</v>
      </c>
      <c r="F234" s="13" t="str">
        <f t="shared" ca="1" si="91"/>
        <v>Construction</v>
      </c>
      <c r="G234" s="13">
        <f t="shared" ca="1" si="92"/>
        <v>4</v>
      </c>
      <c r="H234" s="13" t="str">
        <f t="shared" ca="1" si="93"/>
        <v>Tertiary</v>
      </c>
      <c r="I234" s="13">
        <f t="shared" ca="1" si="94"/>
        <v>3</v>
      </c>
      <c r="J234" s="13">
        <f t="shared" ca="1" si="95"/>
        <v>3</v>
      </c>
      <c r="K234" s="14">
        <f t="shared" ca="1" si="96"/>
        <v>69177</v>
      </c>
      <c r="L234" s="13">
        <f t="shared" ca="1" si="97"/>
        <v>2</v>
      </c>
      <c r="M234" s="13" t="str">
        <f t="shared" ca="1" si="98"/>
        <v>Abuja</v>
      </c>
      <c r="N234" s="13" t="str">
        <f t="shared" ca="1" si="105"/>
        <v>North</v>
      </c>
      <c r="O234" s="14">
        <f t="shared" ca="1" si="106"/>
        <v>276708</v>
      </c>
      <c r="P234" s="14">
        <f t="shared" ca="1" si="99"/>
        <v>253259.4448412224</v>
      </c>
      <c r="Q234" s="14">
        <f t="shared" ca="1" si="107"/>
        <v>168942.83275179256</v>
      </c>
      <c r="R234" s="14">
        <f t="shared" ca="1" si="100"/>
        <v>14154</v>
      </c>
      <c r="S234" s="14">
        <f t="shared" ca="1" si="108"/>
        <v>4561.720857186081</v>
      </c>
      <c r="T234" s="14">
        <f t="shared" ca="1" si="109"/>
        <v>72473.779215602961</v>
      </c>
      <c r="U234" s="14">
        <f t="shared" ca="1" si="110"/>
        <v>518124.61196739553</v>
      </c>
      <c r="V234" s="14">
        <f t="shared" ca="1" si="111"/>
        <v>271975.16569840844</v>
      </c>
      <c r="W234" s="15">
        <f t="shared" ca="1" si="112"/>
        <v>246149.44626898709</v>
      </c>
      <c r="Z234" s="45">
        <f t="shared" ca="1" si="101"/>
        <v>1</v>
      </c>
      <c r="AA234" s="46">
        <f t="shared" ca="1" si="102"/>
        <v>1</v>
      </c>
      <c r="AB234" s="49"/>
      <c r="AC234" s="50"/>
      <c r="AE234" s="45">
        <f ca="1">IF(Table1[[#This Row],[Occupation]]="Teaching", 1, 0)</f>
        <v>0</v>
      </c>
      <c r="AF234" s="46">
        <f ca="1">IF(Table1[[#This Row],[Occupation]]="General Work", 1, 0)</f>
        <v>0</v>
      </c>
      <c r="AG234" s="46">
        <f ca="1">IF(Table1[[#This Row],[Occupation]]="Construction", 1, 0)</f>
        <v>1</v>
      </c>
      <c r="AH234" s="46">
        <f ca="1">IF(Table1[[#This Row],[Occupation]]="IT", 1, 0)</f>
        <v>0</v>
      </c>
      <c r="AI234" s="46">
        <f ca="1">IF(Table1[[#This Row],[Occupation]]="Health", 1, 0)</f>
        <v>0</v>
      </c>
      <c r="AJ234" s="46">
        <f ca="1">IF(Table1[[#This Row],[Occupation]]="Agriculture", 1, 0)</f>
        <v>0</v>
      </c>
      <c r="AK234" s="49"/>
      <c r="AL234" s="46"/>
      <c r="AM234" s="46"/>
      <c r="AN234" s="46"/>
      <c r="AO234" s="46"/>
      <c r="AP234" s="50"/>
      <c r="AQ234" s="48"/>
      <c r="AR234" s="47">
        <f t="shared" ca="1" si="103"/>
        <v>84419.814947074134</v>
      </c>
      <c r="AS234" s="48"/>
      <c r="AT234" s="45">
        <f ca="1">IF(Table1[[#This Row],[Debts of the Person]]&gt;$AU$2,1,0)</f>
        <v>1</v>
      </c>
      <c r="AU234" s="46"/>
      <c r="AV234" s="50"/>
      <c r="AW234" s="2">
        <f ca="1">Table1[[#This Row],[Mortgage Left]]/Table1[[#This Row],[Valued House]]</f>
        <v>0.91525884629726062</v>
      </c>
      <c r="AX234" s="46">
        <f t="shared" ca="1" si="104"/>
        <v>0</v>
      </c>
      <c r="AY234" s="46"/>
      <c r="AZ234" s="46"/>
      <c r="BA234" s="47">
        <f ca="1">IF(Table1[[#This Row],[Region]]="East",Table1[[#This Row],[Income]],0)</f>
        <v>0</v>
      </c>
      <c r="BB234" s="48">
        <f ca="1">IF(Table1[[#This Row],[Region]]="South",Table1[[#This Row],[Income]],0)</f>
        <v>0</v>
      </c>
      <c r="BC234" s="48">
        <f ca="1">IF(Table1[[#This Row],[Region]]="West",Table1[[#This Row],[Income]],0)</f>
        <v>0</v>
      </c>
      <c r="BD234" s="64">
        <f ca="1">IF(Table1[[#This Row],[Region]]="North",Table1[[#This Row],[Income]],0)</f>
        <v>69177</v>
      </c>
      <c r="BE234" s="47">
        <f ca="1">IF(Table1[[#This Row],[Occupation]]="Teaching",Table1[[#This Row],[Income]],0)</f>
        <v>0</v>
      </c>
      <c r="BF234" s="48">
        <f ca="1">IF(Table1[[#This Row],[Occupation]]="General Work",Table1[[#This Row],[Income]],0)</f>
        <v>0</v>
      </c>
      <c r="BG234" s="48">
        <f ca="1">IF(Table1[[#This Row],[Occupation]]="Construction",Table1[[#This Row],[Income]],0)</f>
        <v>69177</v>
      </c>
      <c r="BH234" s="48">
        <f ca="1">IF(Table1[[#This Row],[Occupation]]="IT",Table1[[#This Row],[Income]],0)</f>
        <v>0</v>
      </c>
      <c r="BI234" s="48">
        <f ca="1">IF(Table1[[#This Row],[Occupation]]="Health",Table1[[#This Row],[Income]],0)</f>
        <v>0</v>
      </c>
      <c r="BJ234" s="64">
        <f ca="1">IF(Table1[[#This Row],[Occupation]]="Agriculture",Table1[[#This Row],[Income]],0)</f>
        <v>0</v>
      </c>
      <c r="BK234" s="45">
        <f ca="1">IF(Table1[[#This Row],[Debts of the Person]]&gt;Table1[[#This Row],[Income]],1,0)</f>
        <v>1</v>
      </c>
      <c r="BL234" s="46"/>
      <c r="BM234" s="45">
        <f ca="1">IF(Table1[[#This Row],[Net worth of Person ('#)]]&gt;$BN$2,Table1[[#This Row],[Age]],0)</f>
        <v>25</v>
      </c>
      <c r="BN234" s="50"/>
      <c r="BO234" s="46"/>
      <c r="BP234" s="46"/>
      <c r="BQ234" s="46"/>
    </row>
    <row r="235" spans="1:69" x14ac:dyDescent="0.3">
      <c r="A235" s="12">
        <v>233</v>
      </c>
      <c r="B235" s="13">
        <f t="shared" ca="1" si="87"/>
        <v>2</v>
      </c>
      <c r="C235" s="13" t="str">
        <f t="shared" ca="1" si="88"/>
        <v>Female</v>
      </c>
      <c r="D235" s="13">
        <f t="shared" ca="1" si="89"/>
        <v>29</v>
      </c>
      <c r="E235" s="13">
        <f t="shared" ca="1" si="90"/>
        <v>1</v>
      </c>
      <c r="F235" s="13" t="str">
        <f t="shared" ca="1" si="91"/>
        <v>Health</v>
      </c>
      <c r="G235" s="13">
        <f t="shared" ca="1" si="92"/>
        <v>6</v>
      </c>
      <c r="H235" s="13" t="str">
        <f t="shared" ca="1" si="93"/>
        <v>Others</v>
      </c>
      <c r="I235" s="13">
        <f t="shared" ca="1" si="94"/>
        <v>4</v>
      </c>
      <c r="J235" s="13">
        <f t="shared" ca="1" si="95"/>
        <v>3</v>
      </c>
      <c r="K235" s="14">
        <f t="shared" ca="1" si="96"/>
        <v>52484</v>
      </c>
      <c r="L235" s="13">
        <f t="shared" ca="1" si="97"/>
        <v>3</v>
      </c>
      <c r="M235" s="13" t="str">
        <f t="shared" ca="1" si="98"/>
        <v>Adamawa</v>
      </c>
      <c r="N235" s="13" t="str">
        <f t="shared" ca="1" si="105"/>
        <v>North</v>
      </c>
      <c r="O235" s="14">
        <f t="shared" ca="1" si="106"/>
        <v>157452</v>
      </c>
      <c r="P235" s="14">
        <f t="shared" ca="1" si="99"/>
        <v>70136.117032387832</v>
      </c>
      <c r="Q235" s="14">
        <f t="shared" ca="1" si="107"/>
        <v>94295.636624642226</v>
      </c>
      <c r="R235" s="14">
        <f t="shared" ca="1" si="100"/>
        <v>79053</v>
      </c>
      <c r="S235" s="14">
        <f t="shared" ca="1" si="108"/>
        <v>104109.04657020289</v>
      </c>
      <c r="T235" s="14">
        <f t="shared" ca="1" si="109"/>
        <v>25156.648454141119</v>
      </c>
      <c r="U235" s="14">
        <f t="shared" ca="1" si="110"/>
        <v>276904.28507878334</v>
      </c>
      <c r="V235" s="14">
        <f t="shared" ca="1" si="111"/>
        <v>253298.16360259071</v>
      </c>
      <c r="W235" s="15">
        <f t="shared" ca="1" si="112"/>
        <v>23606.121476192639</v>
      </c>
      <c r="Z235" s="45">
        <f t="shared" ca="1" si="101"/>
        <v>0</v>
      </c>
      <c r="AA235" s="46">
        <f t="shared" ca="1" si="102"/>
        <v>0</v>
      </c>
      <c r="AB235" s="49"/>
      <c r="AC235" s="50"/>
      <c r="AE235" s="45">
        <f ca="1">IF(Table1[[#This Row],[Occupation]]="Teaching", 1, 0)</f>
        <v>0</v>
      </c>
      <c r="AF235" s="46">
        <f ca="1">IF(Table1[[#This Row],[Occupation]]="General Work", 1, 0)</f>
        <v>0</v>
      </c>
      <c r="AG235" s="46">
        <f ca="1">IF(Table1[[#This Row],[Occupation]]="Construction", 1, 0)</f>
        <v>0</v>
      </c>
      <c r="AH235" s="46">
        <f ca="1">IF(Table1[[#This Row],[Occupation]]="IT", 1, 0)</f>
        <v>0</v>
      </c>
      <c r="AI235" s="46">
        <f ca="1">IF(Table1[[#This Row],[Occupation]]="Health", 1, 0)</f>
        <v>1</v>
      </c>
      <c r="AJ235" s="46">
        <f ca="1">IF(Table1[[#This Row],[Occupation]]="Agriculture", 1, 0)</f>
        <v>0</v>
      </c>
      <c r="AK235" s="49"/>
      <c r="AL235" s="46"/>
      <c r="AM235" s="46"/>
      <c r="AN235" s="46"/>
      <c r="AO235" s="46"/>
      <c r="AP235" s="50"/>
      <c r="AQ235" s="48"/>
      <c r="AR235" s="47">
        <f t="shared" ca="1" si="103"/>
        <v>23378.705677462611</v>
      </c>
      <c r="AS235" s="48"/>
      <c r="AT235" s="45">
        <f ca="1">IF(Table1[[#This Row],[Debts of the Person]]&gt;$AU$2,1,0)</f>
        <v>1</v>
      </c>
      <c r="AU235" s="46"/>
      <c r="AV235" s="50"/>
      <c r="AW235" s="2">
        <f ca="1">Table1[[#This Row],[Mortgage Left]]/Table1[[#This Row],[Valued House]]</f>
        <v>0.44544443406490758</v>
      </c>
      <c r="AX235" s="46">
        <f t="shared" ca="1" si="104"/>
        <v>0</v>
      </c>
      <c r="AY235" s="46"/>
      <c r="AZ235" s="46"/>
      <c r="BA235" s="47">
        <f ca="1">IF(Table1[[#This Row],[Region]]="East",Table1[[#This Row],[Income]],0)</f>
        <v>0</v>
      </c>
      <c r="BB235" s="48">
        <f ca="1">IF(Table1[[#This Row],[Region]]="South",Table1[[#This Row],[Income]],0)</f>
        <v>0</v>
      </c>
      <c r="BC235" s="48">
        <f ca="1">IF(Table1[[#This Row],[Region]]="West",Table1[[#This Row],[Income]],0)</f>
        <v>0</v>
      </c>
      <c r="BD235" s="64">
        <f ca="1">IF(Table1[[#This Row],[Region]]="North",Table1[[#This Row],[Income]],0)</f>
        <v>52484</v>
      </c>
      <c r="BE235" s="47">
        <f ca="1">IF(Table1[[#This Row],[Occupation]]="Teaching",Table1[[#This Row],[Income]],0)</f>
        <v>0</v>
      </c>
      <c r="BF235" s="48">
        <f ca="1">IF(Table1[[#This Row],[Occupation]]="General Work",Table1[[#This Row],[Income]],0)</f>
        <v>0</v>
      </c>
      <c r="BG235" s="48">
        <f ca="1">IF(Table1[[#This Row],[Occupation]]="Construction",Table1[[#This Row],[Income]],0)</f>
        <v>0</v>
      </c>
      <c r="BH235" s="48">
        <f ca="1">IF(Table1[[#This Row],[Occupation]]="IT",Table1[[#This Row],[Income]],0)</f>
        <v>0</v>
      </c>
      <c r="BI235" s="48">
        <f ca="1">IF(Table1[[#This Row],[Occupation]]="Health",Table1[[#This Row],[Income]],0)</f>
        <v>52484</v>
      </c>
      <c r="BJ235" s="64">
        <f ca="1">IF(Table1[[#This Row],[Occupation]]="Agriculture",Table1[[#This Row],[Income]],0)</f>
        <v>0</v>
      </c>
      <c r="BK235" s="45">
        <f ca="1">IF(Table1[[#This Row],[Debts of the Person]]&gt;Table1[[#This Row],[Income]],1,0)</f>
        <v>1</v>
      </c>
      <c r="BL235" s="46"/>
      <c r="BM235" s="45">
        <f ca="1">IF(Table1[[#This Row],[Net worth of Person ('#)]]&gt;$BN$2,Table1[[#This Row],[Age]],0)</f>
        <v>0</v>
      </c>
      <c r="BN235" s="50"/>
      <c r="BO235" s="46"/>
      <c r="BP235" s="46"/>
      <c r="BQ235" s="46"/>
    </row>
    <row r="236" spans="1:69" x14ac:dyDescent="0.3">
      <c r="A236" s="12">
        <v>234</v>
      </c>
      <c r="B236" s="13">
        <f t="shared" ca="1" si="87"/>
        <v>2</v>
      </c>
      <c r="C236" s="13" t="str">
        <f t="shared" ca="1" si="88"/>
        <v>Female</v>
      </c>
      <c r="D236" s="13">
        <f t="shared" ca="1" si="89"/>
        <v>34</v>
      </c>
      <c r="E236" s="13">
        <f t="shared" ca="1" si="90"/>
        <v>2</v>
      </c>
      <c r="F236" s="13" t="str">
        <f t="shared" ca="1" si="91"/>
        <v>Construction</v>
      </c>
      <c r="G236" s="13">
        <f t="shared" ca="1" si="92"/>
        <v>3</v>
      </c>
      <c r="H236" s="13" t="str">
        <f t="shared" ca="1" si="93"/>
        <v>Secondary</v>
      </c>
      <c r="I236" s="13">
        <f t="shared" ca="1" si="94"/>
        <v>0</v>
      </c>
      <c r="J236" s="13">
        <f t="shared" ca="1" si="95"/>
        <v>3</v>
      </c>
      <c r="K236" s="14">
        <f t="shared" ca="1" si="96"/>
        <v>95940</v>
      </c>
      <c r="L236" s="13">
        <f t="shared" ca="1" si="97"/>
        <v>28</v>
      </c>
      <c r="M236" s="13" t="str">
        <f t="shared" ca="1" si="98"/>
        <v>Oyo</v>
      </c>
      <c r="N236" s="13" t="str">
        <f t="shared" ca="1" si="105"/>
        <v>West</v>
      </c>
      <c r="O236" s="14">
        <f t="shared" ca="1" si="106"/>
        <v>287820</v>
      </c>
      <c r="P236" s="14">
        <f t="shared" ca="1" si="99"/>
        <v>157209.72200021482</v>
      </c>
      <c r="Q236" s="14">
        <f t="shared" ca="1" si="107"/>
        <v>250104.43556674669</v>
      </c>
      <c r="R236" s="14">
        <f t="shared" ca="1" si="100"/>
        <v>84104</v>
      </c>
      <c r="S236" s="14">
        <f t="shared" ca="1" si="108"/>
        <v>149584.97440395795</v>
      </c>
      <c r="T236" s="14">
        <f t="shared" ca="1" si="109"/>
        <v>56193.121328622154</v>
      </c>
      <c r="U236" s="14">
        <f t="shared" ca="1" si="110"/>
        <v>594117.55689536873</v>
      </c>
      <c r="V236" s="14">
        <f t="shared" ca="1" si="111"/>
        <v>390898.69640417281</v>
      </c>
      <c r="W236" s="15">
        <f t="shared" ca="1" si="112"/>
        <v>203218.86049119593</v>
      </c>
      <c r="Z236" s="45">
        <f t="shared" ca="1" si="101"/>
        <v>0</v>
      </c>
      <c r="AA236" s="46">
        <f t="shared" ca="1" si="102"/>
        <v>1</v>
      </c>
      <c r="AB236" s="49"/>
      <c r="AC236" s="50"/>
      <c r="AE236" s="45">
        <f ca="1">IF(Table1[[#This Row],[Occupation]]="Teaching", 1, 0)</f>
        <v>0</v>
      </c>
      <c r="AF236" s="46">
        <f ca="1">IF(Table1[[#This Row],[Occupation]]="General Work", 1, 0)</f>
        <v>0</v>
      </c>
      <c r="AG236" s="46">
        <f ca="1">IF(Table1[[#This Row],[Occupation]]="Construction", 1, 0)</f>
        <v>1</v>
      </c>
      <c r="AH236" s="46">
        <f ca="1">IF(Table1[[#This Row],[Occupation]]="IT", 1, 0)</f>
        <v>0</v>
      </c>
      <c r="AI236" s="46">
        <f ca="1">IF(Table1[[#This Row],[Occupation]]="Health", 1, 0)</f>
        <v>0</v>
      </c>
      <c r="AJ236" s="46">
        <f ca="1">IF(Table1[[#This Row],[Occupation]]="Agriculture", 1, 0)</f>
        <v>0</v>
      </c>
      <c r="AK236" s="49"/>
      <c r="AL236" s="46"/>
      <c r="AM236" s="46"/>
      <c r="AN236" s="46"/>
      <c r="AO236" s="46"/>
      <c r="AP236" s="50"/>
      <c r="AQ236" s="48"/>
      <c r="AR236" s="47">
        <f t="shared" ca="1" si="103"/>
        <v>52403.240666738275</v>
      </c>
      <c r="AS236" s="48"/>
      <c r="AT236" s="45">
        <f ca="1">IF(Table1[[#This Row],[Debts of the Person]]&gt;$AU$2,1,0)</f>
        <v>1</v>
      </c>
      <c r="AU236" s="46"/>
      <c r="AV236" s="50"/>
      <c r="AW236" s="2">
        <f ca="1">Table1[[#This Row],[Mortgage Left]]/Table1[[#This Row],[Valued House]]</f>
        <v>0.54620847057263155</v>
      </c>
      <c r="AX236" s="46">
        <f t="shared" ca="1" si="104"/>
        <v>0</v>
      </c>
      <c r="AY236" s="46"/>
      <c r="AZ236" s="46"/>
      <c r="BA236" s="47">
        <f ca="1">IF(Table1[[#This Row],[Region]]="East",Table1[[#This Row],[Income]],0)</f>
        <v>0</v>
      </c>
      <c r="BB236" s="48">
        <f ca="1">IF(Table1[[#This Row],[Region]]="South",Table1[[#This Row],[Income]],0)</f>
        <v>0</v>
      </c>
      <c r="BC236" s="48">
        <f ca="1">IF(Table1[[#This Row],[Region]]="West",Table1[[#This Row],[Income]],0)</f>
        <v>95940</v>
      </c>
      <c r="BD236" s="64">
        <f ca="1">IF(Table1[[#This Row],[Region]]="North",Table1[[#This Row],[Income]],0)</f>
        <v>0</v>
      </c>
      <c r="BE236" s="47">
        <f ca="1">IF(Table1[[#This Row],[Occupation]]="Teaching",Table1[[#This Row],[Income]],0)</f>
        <v>0</v>
      </c>
      <c r="BF236" s="48">
        <f ca="1">IF(Table1[[#This Row],[Occupation]]="General Work",Table1[[#This Row],[Income]],0)</f>
        <v>0</v>
      </c>
      <c r="BG236" s="48">
        <f ca="1">IF(Table1[[#This Row],[Occupation]]="Construction",Table1[[#This Row],[Income]],0)</f>
        <v>95940</v>
      </c>
      <c r="BH236" s="48">
        <f ca="1">IF(Table1[[#This Row],[Occupation]]="IT",Table1[[#This Row],[Income]],0)</f>
        <v>0</v>
      </c>
      <c r="BI236" s="48">
        <f ca="1">IF(Table1[[#This Row],[Occupation]]="Health",Table1[[#This Row],[Income]],0)</f>
        <v>0</v>
      </c>
      <c r="BJ236" s="64">
        <f ca="1">IF(Table1[[#This Row],[Occupation]]="Agriculture",Table1[[#This Row],[Income]],0)</f>
        <v>0</v>
      </c>
      <c r="BK236" s="45">
        <f ca="1">IF(Table1[[#This Row],[Debts of the Person]]&gt;Table1[[#This Row],[Income]],1,0)</f>
        <v>1</v>
      </c>
      <c r="BL236" s="46"/>
      <c r="BM236" s="45">
        <f ca="1">IF(Table1[[#This Row],[Net worth of Person ('#)]]&gt;$BN$2,Table1[[#This Row],[Age]],0)</f>
        <v>34</v>
      </c>
      <c r="BN236" s="50"/>
      <c r="BO236" s="46"/>
      <c r="BP236" s="46"/>
      <c r="BQ236" s="46"/>
    </row>
    <row r="237" spans="1:69" x14ac:dyDescent="0.3">
      <c r="A237" s="12">
        <v>235</v>
      </c>
      <c r="B237" s="13">
        <f t="shared" ca="1" si="87"/>
        <v>2</v>
      </c>
      <c r="C237" s="13" t="str">
        <f t="shared" ca="1" si="88"/>
        <v>Female</v>
      </c>
      <c r="D237" s="13">
        <f t="shared" ca="1" si="89"/>
        <v>37</v>
      </c>
      <c r="E237" s="13">
        <f t="shared" ca="1" si="90"/>
        <v>1</v>
      </c>
      <c r="F237" s="13" t="str">
        <f t="shared" ca="1" si="91"/>
        <v>Health</v>
      </c>
      <c r="G237" s="13">
        <f t="shared" ca="1" si="92"/>
        <v>5</v>
      </c>
      <c r="H237" s="13" t="str">
        <f t="shared" ca="1" si="93"/>
        <v>Technical</v>
      </c>
      <c r="I237" s="13">
        <f t="shared" ca="1" si="94"/>
        <v>3</v>
      </c>
      <c r="J237" s="13">
        <f t="shared" ca="1" si="95"/>
        <v>3</v>
      </c>
      <c r="K237" s="14">
        <f t="shared" ca="1" si="96"/>
        <v>84200</v>
      </c>
      <c r="L237" s="13">
        <f t="shared" ca="1" si="97"/>
        <v>13</v>
      </c>
      <c r="M237" s="13" t="str">
        <f t="shared" ca="1" si="98"/>
        <v>Gombe</v>
      </c>
      <c r="N237" s="13" t="str">
        <f t="shared" ca="1" si="105"/>
        <v>North</v>
      </c>
      <c r="O237" s="14">
        <f t="shared" ca="1" si="106"/>
        <v>336800</v>
      </c>
      <c r="P237" s="14">
        <f t="shared" ca="1" si="99"/>
        <v>57915.18083521966</v>
      </c>
      <c r="Q237" s="14">
        <f t="shared" ca="1" si="107"/>
        <v>97088.742996279951</v>
      </c>
      <c r="R237" s="14">
        <f t="shared" ca="1" si="100"/>
        <v>26398</v>
      </c>
      <c r="S237" s="14">
        <f t="shared" ca="1" si="108"/>
        <v>63399.044843158881</v>
      </c>
      <c r="T237" s="14">
        <f t="shared" ca="1" si="109"/>
        <v>98932.940104141948</v>
      </c>
      <c r="U237" s="14">
        <f t="shared" ca="1" si="110"/>
        <v>532821.68310042191</v>
      </c>
      <c r="V237" s="14">
        <f t="shared" ca="1" si="111"/>
        <v>147712.22567837854</v>
      </c>
      <c r="W237" s="15">
        <f t="shared" ca="1" si="112"/>
        <v>385109.45742204337</v>
      </c>
      <c r="Z237" s="45">
        <f t="shared" ca="1" si="101"/>
        <v>0</v>
      </c>
      <c r="AA237" s="46">
        <f t="shared" ca="1" si="102"/>
        <v>1</v>
      </c>
      <c r="AB237" s="49"/>
      <c r="AC237" s="50"/>
      <c r="AE237" s="45">
        <f ca="1">IF(Table1[[#This Row],[Occupation]]="Teaching", 1, 0)</f>
        <v>0</v>
      </c>
      <c r="AF237" s="46">
        <f ca="1">IF(Table1[[#This Row],[Occupation]]="General Work", 1, 0)</f>
        <v>0</v>
      </c>
      <c r="AG237" s="46">
        <f ca="1">IF(Table1[[#This Row],[Occupation]]="Construction", 1, 0)</f>
        <v>0</v>
      </c>
      <c r="AH237" s="46">
        <f ca="1">IF(Table1[[#This Row],[Occupation]]="IT", 1, 0)</f>
        <v>0</v>
      </c>
      <c r="AI237" s="46">
        <f ca="1">IF(Table1[[#This Row],[Occupation]]="Health", 1, 0)</f>
        <v>1</v>
      </c>
      <c r="AJ237" s="46">
        <f ca="1">IF(Table1[[#This Row],[Occupation]]="Agriculture", 1, 0)</f>
        <v>0</v>
      </c>
      <c r="AK237" s="49"/>
      <c r="AL237" s="46"/>
      <c r="AM237" s="46"/>
      <c r="AN237" s="46"/>
      <c r="AO237" s="46"/>
      <c r="AP237" s="50"/>
      <c r="AQ237" s="48"/>
      <c r="AR237" s="47">
        <f t="shared" ca="1" si="103"/>
        <v>19305.060278406552</v>
      </c>
      <c r="AS237" s="48"/>
      <c r="AT237" s="45">
        <f ca="1">IF(Table1[[#This Row],[Debts of the Person]]&gt;$AU$2,1,0)</f>
        <v>1</v>
      </c>
      <c r="AU237" s="46"/>
      <c r="AV237" s="50"/>
      <c r="AW237" s="2">
        <f ca="1">Table1[[#This Row],[Mortgage Left]]/Table1[[#This Row],[Valued House]]</f>
        <v>0.17195718775302749</v>
      </c>
      <c r="AX237" s="46">
        <f t="shared" ca="1" si="104"/>
        <v>1</v>
      </c>
      <c r="AY237" s="46"/>
      <c r="AZ237" s="46"/>
      <c r="BA237" s="47">
        <f ca="1">IF(Table1[[#This Row],[Region]]="East",Table1[[#This Row],[Income]],0)</f>
        <v>0</v>
      </c>
      <c r="BB237" s="48">
        <f ca="1">IF(Table1[[#This Row],[Region]]="South",Table1[[#This Row],[Income]],0)</f>
        <v>0</v>
      </c>
      <c r="BC237" s="48">
        <f ca="1">IF(Table1[[#This Row],[Region]]="West",Table1[[#This Row],[Income]],0)</f>
        <v>0</v>
      </c>
      <c r="BD237" s="64">
        <f ca="1">IF(Table1[[#This Row],[Region]]="North",Table1[[#This Row],[Income]],0)</f>
        <v>84200</v>
      </c>
      <c r="BE237" s="47">
        <f ca="1">IF(Table1[[#This Row],[Occupation]]="Teaching",Table1[[#This Row],[Income]],0)</f>
        <v>0</v>
      </c>
      <c r="BF237" s="48">
        <f ca="1">IF(Table1[[#This Row],[Occupation]]="General Work",Table1[[#This Row],[Income]],0)</f>
        <v>0</v>
      </c>
      <c r="BG237" s="48">
        <f ca="1">IF(Table1[[#This Row],[Occupation]]="Construction",Table1[[#This Row],[Income]],0)</f>
        <v>0</v>
      </c>
      <c r="BH237" s="48">
        <f ca="1">IF(Table1[[#This Row],[Occupation]]="IT",Table1[[#This Row],[Income]],0)</f>
        <v>0</v>
      </c>
      <c r="BI237" s="48">
        <f ca="1">IF(Table1[[#This Row],[Occupation]]="Health",Table1[[#This Row],[Income]],0)</f>
        <v>84200</v>
      </c>
      <c r="BJ237" s="64">
        <f ca="1">IF(Table1[[#This Row],[Occupation]]="Agriculture",Table1[[#This Row],[Income]],0)</f>
        <v>0</v>
      </c>
      <c r="BK237" s="45">
        <f ca="1">IF(Table1[[#This Row],[Debts of the Person]]&gt;Table1[[#This Row],[Income]],1,0)</f>
        <v>1</v>
      </c>
      <c r="BL237" s="46"/>
      <c r="BM237" s="45">
        <f ca="1">IF(Table1[[#This Row],[Net worth of Person ('#)]]&gt;$BN$2,Table1[[#This Row],[Age]],0)</f>
        <v>37</v>
      </c>
      <c r="BN237" s="50"/>
      <c r="BO237" s="46"/>
      <c r="BP237" s="46"/>
      <c r="BQ237" s="46"/>
    </row>
    <row r="238" spans="1:69" x14ac:dyDescent="0.3">
      <c r="A238" s="12">
        <v>236</v>
      </c>
      <c r="B238" s="13">
        <f t="shared" ca="1" si="87"/>
        <v>2</v>
      </c>
      <c r="C238" s="13" t="str">
        <f t="shared" ca="1" si="88"/>
        <v>Female</v>
      </c>
      <c r="D238" s="13">
        <f t="shared" ca="1" si="89"/>
        <v>29</v>
      </c>
      <c r="E238" s="13">
        <f t="shared" ca="1" si="90"/>
        <v>1</v>
      </c>
      <c r="F238" s="13" t="str">
        <f t="shared" ca="1" si="91"/>
        <v>Health</v>
      </c>
      <c r="G238" s="13">
        <f t="shared" ca="1" si="92"/>
        <v>6</v>
      </c>
      <c r="H238" s="13" t="str">
        <f t="shared" ca="1" si="93"/>
        <v>Others</v>
      </c>
      <c r="I238" s="13">
        <f t="shared" ca="1" si="94"/>
        <v>3</v>
      </c>
      <c r="J238" s="13">
        <f t="shared" ca="1" si="95"/>
        <v>3</v>
      </c>
      <c r="K238" s="14">
        <f t="shared" ca="1" si="96"/>
        <v>53446</v>
      </c>
      <c r="L238" s="13">
        <f t="shared" ca="1" si="97"/>
        <v>13</v>
      </c>
      <c r="M238" s="13" t="str">
        <f t="shared" ca="1" si="98"/>
        <v>Gombe</v>
      </c>
      <c r="N238" s="13" t="str">
        <f t="shared" ca="1" si="105"/>
        <v>North</v>
      </c>
      <c r="O238" s="14">
        <f t="shared" ca="1" si="106"/>
        <v>320676</v>
      </c>
      <c r="P238" s="14">
        <f t="shared" ca="1" si="99"/>
        <v>211296.42999525846</v>
      </c>
      <c r="Q238" s="14">
        <f t="shared" ca="1" si="107"/>
        <v>27826.880520906885</v>
      </c>
      <c r="R238" s="14">
        <f t="shared" ca="1" si="100"/>
        <v>13721</v>
      </c>
      <c r="S238" s="14">
        <f t="shared" ca="1" si="108"/>
        <v>78716.508851042672</v>
      </c>
      <c r="T238" s="14">
        <f t="shared" ca="1" si="109"/>
        <v>70623.11008470098</v>
      </c>
      <c r="U238" s="14">
        <f t="shared" ca="1" si="110"/>
        <v>419125.99060560786</v>
      </c>
      <c r="V238" s="14">
        <f t="shared" ca="1" si="111"/>
        <v>303733.93884630111</v>
      </c>
      <c r="W238" s="15">
        <f t="shared" ca="1" si="112"/>
        <v>115392.05175930675</v>
      </c>
      <c r="Z238" s="45">
        <f t="shared" ca="1" si="101"/>
        <v>0</v>
      </c>
      <c r="AA238" s="46">
        <f t="shared" ca="1" si="102"/>
        <v>1</v>
      </c>
      <c r="AB238" s="49"/>
      <c r="AC238" s="50"/>
      <c r="AE238" s="45">
        <f ca="1">IF(Table1[[#This Row],[Occupation]]="Teaching", 1, 0)</f>
        <v>0</v>
      </c>
      <c r="AF238" s="46">
        <f ca="1">IF(Table1[[#This Row],[Occupation]]="General Work", 1, 0)</f>
        <v>0</v>
      </c>
      <c r="AG238" s="46">
        <f ca="1">IF(Table1[[#This Row],[Occupation]]="Construction", 1, 0)</f>
        <v>0</v>
      </c>
      <c r="AH238" s="46">
        <f ca="1">IF(Table1[[#This Row],[Occupation]]="IT", 1, 0)</f>
        <v>0</v>
      </c>
      <c r="AI238" s="46">
        <f ca="1">IF(Table1[[#This Row],[Occupation]]="Health", 1, 0)</f>
        <v>1</v>
      </c>
      <c r="AJ238" s="46">
        <f ca="1">IF(Table1[[#This Row],[Occupation]]="Agriculture", 1, 0)</f>
        <v>0</v>
      </c>
      <c r="AK238" s="49"/>
      <c r="AL238" s="46"/>
      <c r="AM238" s="46"/>
      <c r="AN238" s="46"/>
      <c r="AO238" s="46"/>
      <c r="AP238" s="50"/>
      <c r="AQ238" s="48"/>
      <c r="AR238" s="47">
        <f t="shared" ca="1" si="103"/>
        <v>70432.143331752814</v>
      </c>
      <c r="AS238" s="48"/>
      <c r="AT238" s="45">
        <f ca="1">IF(Table1[[#This Row],[Debts of the Person]]&gt;$AU$2,1,0)</f>
        <v>1</v>
      </c>
      <c r="AU238" s="46"/>
      <c r="AV238" s="50"/>
      <c r="AW238" s="2">
        <f ca="1">Table1[[#This Row],[Mortgage Left]]/Table1[[#This Row],[Valued House]]</f>
        <v>0.65890939763268364</v>
      </c>
      <c r="AX238" s="46">
        <f t="shared" ca="1" si="104"/>
        <v>0</v>
      </c>
      <c r="AY238" s="46"/>
      <c r="AZ238" s="46"/>
      <c r="BA238" s="47">
        <f ca="1">IF(Table1[[#This Row],[Region]]="East",Table1[[#This Row],[Income]],0)</f>
        <v>0</v>
      </c>
      <c r="BB238" s="48">
        <f ca="1">IF(Table1[[#This Row],[Region]]="South",Table1[[#This Row],[Income]],0)</f>
        <v>0</v>
      </c>
      <c r="BC238" s="48">
        <f ca="1">IF(Table1[[#This Row],[Region]]="West",Table1[[#This Row],[Income]],0)</f>
        <v>0</v>
      </c>
      <c r="BD238" s="64">
        <f ca="1">IF(Table1[[#This Row],[Region]]="North",Table1[[#This Row],[Income]],0)</f>
        <v>53446</v>
      </c>
      <c r="BE238" s="47">
        <f ca="1">IF(Table1[[#This Row],[Occupation]]="Teaching",Table1[[#This Row],[Income]],0)</f>
        <v>0</v>
      </c>
      <c r="BF238" s="48">
        <f ca="1">IF(Table1[[#This Row],[Occupation]]="General Work",Table1[[#This Row],[Income]],0)</f>
        <v>0</v>
      </c>
      <c r="BG238" s="48">
        <f ca="1">IF(Table1[[#This Row],[Occupation]]="Construction",Table1[[#This Row],[Income]],0)</f>
        <v>0</v>
      </c>
      <c r="BH238" s="48">
        <f ca="1">IF(Table1[[#This Row],[Occupation]]="IT",Table1[[#This Row],[Income]],0)</f>
        <v>0</v>
      </c>
      <c r="BI238" s="48">
        <f ca="1">IF(Table1[[#This Row],[Occupation]]="Health",Table1[[#This Row],[Income]],0)</f>
        <v>53446</v>
      </c>
      <c r="BJ238" s="64">
        <f ca="1">IF(Table1[[#This Row],[Occupation]]="Agriculture",Table1[[#This Row],[Income]],0)</f>
        <v>0</v>
      </c>
      <c r="BK238" s="45">
        <f ca="1">IF(Table1[[#This Row],[Debts of the Person]]&gt;Table1[[#This Row],[Income]],1,0)</f>
        <v>1</v>
      </c>
      <c r="BL238" s="46"/>
      <c r="BM238" s="45">
        <f ca="1">IF(Table1[[#This Row],[Net worth of Person ('#)]]&gt;$BN$2,Table1[[#This Row],[Age]],0)</f>
        <v>29</v>
      </c>
      <c r="BN238" s="50"/>
      <c r="BO238" s="46"/>
      <c r="BP238" s="46"/>
      <c r="BQ238" s="46"/>
    </row>
    <row r="239" spans="1:69" x14ac:dyDescent="0.3">
      <c r="A239" s="12">
        <v>237</v>
      </c>
      <c r="B239" s="13">
        <f t="shared" ca="1" si="87"/>
        <v>1</v>
      </c>
      <c r="C239" s="13" t="str">
        <f t="shared" ca="1" si="88"/>
        <v>Male</v>
      </c>
      <c r="D239" s="13">
        <f t="shared" ca="1" si="89"/>
        <v>30</v>
      </c>
      <c r="E239" s="13">
        <f t="shared" ca="1" si="90"/>
        <v>1</v>
      </c>
      <c r="F239" s="13" t="str">
        <f t="shared" ca="1" si="91"/>
        <v>Health</v>
      </c>
      <c r="G239" s="13">
        <f t="shared" ca="1" si="92"/>
        <v>1</v>
      </c>
      <c r="H239" s="13" t="str">
        <f t="shared" ca="1" si="93"/>
        <v>No Formal</v>
      </c>
      <c r="I239" s="13">
        <f t="shared" ca="1" si="94"/>
        <v>4</v>
      </c>
      <c r="J239" s="13">
        <f t="shared" ca="1" si="95"/>
        <v>0</v>
      </c>
      <c r="K239" s="14">
        <f t="shared" ca="1" si="96"/>
        <v>84067</v>
      </c>
      <c r="L239" s="13">
        <f t="shared" ca="1" si="97"/>
        <v>32</v>
      </c>
      <c r="M239" s="13" t="str">
        <f t="shared" ca="1" si="98"/>
        <v>Taraba</v>
      </c>
      <c r="N239" s="13" t="str">
        <f t="shared" ca="1" si="105"/>
        <v>North</v>
      </c>
      <c r="O239" s="14">
        <f t="shared" ca="1" si="106"/>
        <v>504402</v>
      </c>
      <c r="P239" s="14">
        <f t="shared" ca="1" si="99"/>
        <v>180920.18714006041</v>
      </c>
      <c r="Q239" s="14">
        <f t="shared" ca="1" si="107"/>
        <v>0</v>
      </c>
      <c r="R239" s="14">
        <f t="shared" ca="1" si="100"/>
        <v>0</v>
      </c>
      <c r="S239" s="14">
        <f t="shared" ca="1" si="108"/>
        <v>157776.11884026631</v>
      </c>
      <c r="T239" s="14">
        <f t="shared" ca="1" si="109"/>
        <v>23616.786880787186</v>
      </c>
      <c r="U239" s="14">
        <f t="shared" ca="1" si="110"/>
        <v>528018.78688078723</v>
      </c>
      <c r="V239" s="14">
        <f t="shared" ca="1" si="111"/>
        <v>338696.30598032672</v>
      </c>
      <c r="W239" s="15">
        <f t="shared" ca="1" si="112"/>
        <v>189322.4809004605</v>
      </c>
      <c r="Z239" s="45">
        <f t="shared" ca="1" si="101"/>
        <v>1</v>
      </c>
      <c r="AA239" s="46">
        <f t="shared" ca="1" si="102"/>
        <v>1</v>
      </c>
      <c r="AB239" s="49"/>
      <c r="AC239" s="50"/>
      <c r="AE239" s="45">
        <f ca="1">IF(Table1[[#This Row],[Occupation]]="Teaching", 1, 0)</f>
        <v>0</v>
      </c>
      <c r="AF239" s="46">
        <f ca="1">IF(Table1[[#This Row],[Occupation]]="General Work", 1, 0)</f>
        <v>0</v>
      </c>
      <c r="AG239" s="46">
        <f ca="1">IF(Table1[[#This Row],[Occupation]]="Construction", 1, 0)</f>
        <v>0</v>
      </c>
      <c r="AH239" s="46">
        <f ca="1">IF(Table1[[#This Row],[Occupation]]="IT", 1, 0)</f>
        <v>0</v>
      </c>
      <c r="AI239" s="46">
        <f ca="1">IF(Table1[[#This Row],[Occupation]]="Health", 1, 0)</f>
        <v>1</v>
      </c>
      <c r="AJ239" s="46">
        <f ca="1">IF(Table1[[#This Row],[Occupation]]="Agriculture", 1, 0)</f>
        <v>0</v>
      </c>
      <c r="AK239" s="49"/>
      <c r="AL239" s="46"/>
      <c r="AM239" s="46"/>
      <c r="AN239" s="46"/>
      <c r="AO239" s="46"/>
      <c r="AP239" s="50"/>
      <c r="AQ239" s="48"/>
      <c r="AR239" s="47">
        <f t="shared" ca="1" si="103"/>
        <v>0</v>
      </c>
      <c r="AS239" s="48"/>
      <c r="AT239" s="45">
        <f ca="1">IF(Table1[[#This Row],[Debts of the Person]]&gt;$AU$2,1,0)</f>
        <v>1</v>
      </c>
      <c r="AU239" s="46"/>
      <c r="AV239" s="50"/>
      <c r="AW239" s="2">
        <f ca="1">Table1[[#This Row],[Mortgage Left]]/Table1[[#This Row],[Valued House]]</f>
        <v>0.35868253325732335</v>
      </c>
      <c r="AX239" s="46">
        <f t="shared" ca="1" si="104"/>
        <v>0</v>
      </c>
      <c r="AY239" s="46"/>
      <c r="AZ239" s="46"/>
      <c r="BA239" s="47">
        <f ca="1">IF(Table1[[#This Row],[Region]]="East",Table1[[#This Row],[Income]],0)</f>
        <v>0</v>
      </c>
      <c r="BB239" s="48">
        <f ca="1">IF(Table1[[#This Row],[Region]]="South",Table1[[#This Row],[Income]],0)</f>
        <v>0</v>
      </c>
      <c r="BC239" s="48">
        <f ca="1">IF(Table1[[#This Row],[Region]]="West",Table1[[#This Row],[Income]],0)</f>
        <v>0</v>
      </c>
      <c r="BD239" s="64">
        <f ca="1">IF(Table1[[#This Row],[Region]]="North",Table1[[#This Row],[Income]],0)</f>
        <v>84067</v>
      </c>
      <c r="BE239" s="47">
        <f ca="1">IF(Table1[[#This Row],[Occupation]]="Teaching",Table1[[#This Row],[Income]],0)</f>
        <v>0</v>
      </c>
      <c r="BF239" s="48">
        <f ca="1">IF(Table1[[#This Row],[Occupation]]="General Work",Table1[[#This Row],[Income]],0)</f>
        <v>0</v>
      </c>
      <c r="BG239" s="48">
        <f ca="1">IF(Table1[[#This Row],[Occupation]]="Construction",Table1[[#This Row],[Income]],0)</f>
        <v>0</v>
      </c>
      <c r="BH239" s="48">
        <f ca="1">IF(Table1[[#This Row],[Occupation]]="IT",Table1[[#This Row],[Income]],0)</f>
        <v>0</v>
      </c>
      <c r="BI239" s="48">
        <f ca="1">IF(Table1[[#This Row],[Occupation]]="Health",Table1[[#This Row],[Income]],0)</f>
        <v>84067</v>
      </c>
      <c r="BJ239" s="64">
        <f ca="1">IF(Table1[[#This Row],[Occupation]]="Agriculture",Table1[[#This Row],[Income]],0)</f>
        <v>0</v>
      </c>
      <c r="BK239" s="45">
        <f ca="1">IF(Table1[[#This Row],[Debts of the Person]]&gt;Table1[[#This Row],[Income]],1,0)</f>
        <v>1</v>
      </c>
      <c r="BL239" s="46"/>
      <c r="BM239" s="45">
        <f ca="1">IF(Table1[[#This Row],[Net worth of Person ('#)]]&gt;$BN$2,Table1[[#This Row],[Age]],0)</f>
        <v>30</v>
      </c>
      <c r="BN239" s="50"/>
      <c r="BO239" s="46"/>
      <c r="BP239" s="46"/>
      <c r="BQ239" s="46"/>
    </row>
    <row r="240" spans="1:69" x14ac:dyDescent="0.3">
      <c r="A240" s="12">
        <v>238</v>
      </c>
      <c r="B240" s="13">
        <f t="shared" ca="1" si="87"/>
        <v>1</v>
      </c>
      <c r="C240" s="13" t="str">
        <f t="shared" ca="1" si="88"/>
        <v>Male</v>
      </c>
      <c r="D240" s="13">
        <f t="shared" ca="1" si="89"/>
        <v>41</v>
      </c>
      <c r="E240" s="13">
        <f t="shared" ca="1" si="90"/>
        <v>5</v>
      </c>
      <c r="F240" s="13" t="str">
        <f t="shared" ca="1" si="91"/>
        <v>General Work</v>
      </c>
      <c r="G240" s="13">
        <f t="shared" ca="1" si="92"/>
        <v>4</v>
      </c>
      <c r="H240" s="13" t="str">
        <f t="shared" ca="1" si="93"/>
        <v>Tertiary</v>
      </c>
      <c r="I240" s="13">
        <f t="shared" ca="1" si="94"/>
        <v>1</v>
      </c>
      <c r="J240" s="13">
        <f t="shared" ca="1" si="95"/>
        <v>1</v>
      </c>
      <c r="K240" s="14">
        <f t="shared" ca="1" si="96"/>
        <v>99544</v>
      </c>
      <c r="L240" s="13">
        <f t="shared" ca="1" si="97"/>
        <v>9</v>
      </c>
      <c r="M240" s="13" t="str">
        <f t="shared" ca="1" si="98"/>
        <v>Delta</v>
      </c>
      <c r="N240" s="13" t="str">
        <f t="shared" ca="1" si="105"/>
        <v>South</v>
      </c>
      <c r="O240" s="14">
        <f t="shared" ca="1" si="106"/>
        <v>497720</v>
      </c>
      <c r="P240" s="14">
        <f t="shared" ca="1" si="99"/>
        <v>231773.26298142882</v>
      </c>
      <c r="Q240" s="14">
        <f t="shared" ca="1" si="107"/>
        <v>81204.414300045319</v>
      </c>
      <c r="R240" s="14">
        <f t="shared" ca="1" si="100"/>
        <v>31884</v>
      </c>
      <c r="S240" s="14">
        <f t="shared" ca="1" si="108"/>
        <v>145666.48349351791</v>
      </c>
      <c r="T240" s="14">
        <f t="shared" ca="1" si="109"/>
        <v>75368.723367994535</v>
      </c>
      <c r="U240" s="14">
        <f t="shared" ca="1" si="110"/>
        <v>654293.13766803988</v>
      </c>
      <c r="V240" s="14">
        <f t="shared" ca="1" si="111"/>
        <v>409323.74647494673</v>
      </c>
      <c r="W240" s="15">
        <f t="shared" ca="1" si="112"/>
        <v>244969.39119309315</v>
      </c>
      <c r="Z240" s="45">
        <f t="shared" ca="1" si="101"/>
        <v>1</v>
      </c>
      <c r="AA240" s="46">
        <f t="shared" ca="1" si="102"/>
        <v>0</v>
      </c>
      <c r="AB240" s="49"/>
      <c r="AC240" s="50"/>
      <c r="AE240" s="45">
        <f ca="1">IF(Table1[[#This Row],[Occupation]]="Teaching", 1, 0)</f>
        <v>0</v>
      </c>
      <c r="AF240" s="46">
        <f ca="1">IF(Table1[[#This Row],[Occupation]]="General Work", 1, 0)</f>
        <v>1</v>
      </c>
      <c r="AG240" s="46">
        <f ca="1">IF(Table1[[#This Row],[Occupation]]="Construction", 1, 0)</f>
        <v>0</v>
      </c>
      <c r="AH240" s="46">
        <f ca="1">IF(Table1[[#This Row],[Occupation]]="IT", 1, 0)</f>
        <v>0</v>
      </c>
      <c r="AI240" s="46">
        <f ca="1">IF(Table1[[#This Row],[Occupation]]="Health", 1, 0)</f>
        <v>0</v>
      </c>
      <c r="AJ240" s="46">
        <f ca="1">IF(Table1[[#This Row],[Occupation]]="Agriculture", 1, 0)</f>
        <v>0</v>
      </c>
      <c r="AK240" s="49"/>
      <c r="AL240" s="46"/>
      <c r="AM240" s="46"/>
      <c r="AN240" s="46"/>
      <c r="AO240" s="46"/>
      <c r="AP240" s="50"/>
      <c r="AQ240" s="48"/>
      <c r="AR240" s="47">
        <f t="shared" ca="1" si="103"/>
        <v>231773.26298142882</v>
      </c>
      <c r="AS240" s="48"/>
      <c r="AT240" s="45">
        <f ca="1">IF(Table1[[#This Row],[Debts of the Person]]&gt;$AU$2,1,0)</f>
        <v>1</v>
      </c>
      <c r="AU240" s="46"/>
      <c r="AV240" s="50"/>
      <c r="AW240" s="2">
        <f ca="1">Table1[[#This Row],[Mortgage Left]]/Table1[[#This Row],[Valued House]]</f>
        <v>0.46566998107656676</v>
      </c>
      <c r="AX240" s="46">
        <f t="shared" ca="1" si="104"/>
        <v>0</v>
      </c>
      <c r="AY240" s="46"/>
      <c r="AZ240" s="46"/>
      <c r="BA240" s="47">
        <f ca="1">IF(Table1[[#This Row],[Region]]="East",Table1[[#This Row],[Income]],0)</f>
        <v>0</v>
      </c>
      <c r="BB240" s="48">
        <f ca="1">IF(Table1[[#This Row],[Region]]="South",Table1[[#This Row],[Income]],0)</f>
        <v>99544</v>
      </c>
      <c r="BC240" s="48">
        <f ca="1">IF(Table1[[#This Row],[Region]]="West",Table1[[#This Row],[Income]],0)</f>
        <v>0</v>
      </c>
      <c r="BD240" s="64">
        <f ca="1">IF(Table1[[#This Row],[Region]]="North",Table1[[#This Row],[Income]],0)</f>
        <v>0</v>
      </c>
      <c r="BE240" s="47">
        <f ca="1">IF(Table1[[#This Row],[Occupation]]="Teaching",Table1[[#This Row],[Income]],0)</f>
        <v>0</v>
      </c>
      <c r="BF240" s="48">
        <f ca="1">IF(Table1[[#This Row],[Occupation]]="General Work",Table1[[#This Row],[Income]],0)</f>
        <v>99544</v>
      </c>
      <c r="BG240" s="48">
        <f ca="1">IF(Table1[[#This Row],[Occupation]]="Construction",Table1[[#This Row],[Income]],0)</f>
        <v>0</v>
      </c>
      <c r="BH240" s="48">
        <f ca="1">IF(Table1[[#This Row],[Occupation]]="IT",Table1[[#This Row],[Income]],0)</f>
        <v>0</v>
      </c>
      <c r="BI240" s="48">
        <f ca="1">IF(Table1[[#This Row],[Occupation]]="Health",Table1[[#This Row],[Income]],0)</f>
        <v>0</v>
      </c>
      <c r="BJ240" s="64">
        <f ca="1">IF(Table1[[#This Row],[Occupation]]="Agriculture",Table1[[#This Row],[Income]],0)</f>
        <v>0</v>
      </c>
      <c r="BK240" s="45">
        <f ca="1">IF(Table1[[#This Row],[Debts of the Person]]&gt;Table1[[#This Row],[Income]],1,0)</f>
        <v>1</v>
      </c>
      <c r="BL240" s="46"/>
      <c r="BM240" s="45">
        <f ca="1">IF(Table1[[#This Row],[Net worth of Person ('#)]]&gt;$BN$2,Table1[[#This Row],[Age]],0)</f>
        <v>41</v>
      </c>
      <c r="BN240" s="50"/>
      <c r="BO240" s="46"/>
      <c r="BP240" s="46"/>
      <c r="BQ240" s="46"/>
    </row>
    <row r="241" spans="1:69" x14ac:dyDescent="0.3">
      <c r="A241" s="12">
        <v>239</v>
      </c>
      <c r="B241" s="13">
        <f t="shared" ca="1" si="87"/>
        <v>2</v>
      </c>
      <c r="C241" s="13" t="str">
        <f t="shared" ca="1" si="88"/>
        <v>Female</v>
      </c>
      <c r="D241" s="13">
        <f t="shared" ca="1" si="89"/>
        <v>35</v>
      </c>
      <c r="E241" s="13">
        <f t="shared" ca="1" si="90"/>
        <v>6</v>
      </c>
      <c r="F241" s="13" t="str">
        <f t="shared" ca="1" si="91"/>
        <v>Agriculture</v>
      </c>
      <c r="G241" s="13">
        <f t="shared" ca="1" si="92"/>
        <v>1</v>
      </c>
      <c r="H241" s="13" t="str">
        <f t="shared" ca="1" si="93"/>
        <v>No Formal</v>
      </c>
      <c r="I241" s="13">
        <f t="shared" ca="1" si="94"/>
        <v>0</v>
      </c>
      <c r="J241" s="13">
        <f t="shared" ca="1" si="95"/>
        <v>3</v>
      </c>
      <c r="K241" s="14">
        <f t="shared" ca="1" si="96"/>
        <v>55036</v>
      </c>
      <c r="L241" s="13">
        <f t="shared" ca="1" si="97"/>
        <v>2</v>
      </c>
      <c r="M241" s="13" t="str">
        <f t="shared" ca="1" si="98"/>
        <v>Abuja</v>
      </c>
      <c r="N241" s="13" t="str">
        <f t="shared" ca="1" si="105"/>
        <v>North</v>
      </c>
      <c r="O241" s="14">
        <f t="shared" ca="1" si="106"/>
        <v>330216</v>
      </c>
      <c r="P241" s="14">
        <f t="shared" ca="1" si="99"/>
        <v>123568.83342410342</v>
      </c>
      <c r="Q241" s="14">
        <f t="shared" ca="1" si="107"/>
        <v>395.01574610205319</v>
      </c>
      <c r="R241" s="14">
        <f t="shared" ca="1" si="100"/>
        <v>88</v>
      </c>
      <c r="S241" s="14">
        <f t="shared" ca="1" si="108"/>
        <v>93754.82169764844</v>
      </c>
      <c r="T241" s="14">
        <f t="shared" ca="1" si="109"/>
        <v>69635.460746584387</v>
      </c>
      <c r="U241" s="14">
        <f t="shared" ca="1" si="110"/>
        <v>400246.47649268643</v>
      </c>
      <c r="V241" s="14">
        <f t="shared" ca="1" si="111"/>
        <v>217411.65512175186</v>
      </c>
      <c r="W241" s="15">
        <f t="shared" ca="1" si="112"/>
        <v>182834.82137093457</v>
      </c>
      <c r="Z241" s="45">
        <f t="shared" ca="1" si="101"/>
        <v>0</v>
      </c>
      <c r="AA241" s="46">
        <f t="shared" ca="1" si="102"/>
        <v>0</v>
      </c>
      <c r="AB241" s="49"/>
      <c r="AC241" s="50"/>
      <c r="AE241" s="45">
        <f ca="1">IF(Table1[[#This Row],[Occupation]]="Teaching", 1, 0)</f>
        <v>0</v>
      </c>
      <c r="AF241" s="46">
        <f ca="1">IF(Table1[[#This Row],[Occupation]]="General Work", 1, 0)</f>
        <v>0</v>
      </c>
      <c r="AG241" s="46">
        <f ca="1">IF(Table1[[#This Row],[Occupation]]="Construction", 1, 0)</f>
        <v>0</v>
      </c>
      <c r="AH241" s="46">
        <f ca="1">IF(Table1[[#This Row],[Occupation]]="IT", 1, 0)</f>
        <v>0</v>
      </c>
      <c r="AI241" s="46">
        <f ca="1">IF(Table1[[#This Row],[Occupation]]="Health", 1, 0)</f>
        <v>0</v>
      </c>
      <c r="AJ241" s="46">
        <f ca="1">IF(Table1[[#This Row],[Occupation]]="Agriculture", 1, 0)</f>
        <v>1</v>
      </c>
      <c r="AK241" s="49"/>
      <c r="AL241" s="46"/>
      <c r="AM241" s="46"/>
      <c r="AN241" s="46"/>
      <c r="AO241" s="46"/>
      <c r="AP241" s="50"/>
      <c r="AQ241" s="48"/>
      <c r="AR241" s="47">
        <f t="shared" ca="1" si="103"/>
        <v>41189.611141367808</v>
      </c>
      <c r="AS241" s="48"/>
      <c r="AT241" s="45">
        <f ca="1">IF(Table1[[#This Row],[Debts of the Person]]&gt;$AU$2,1,0)</f>
        <v>1</v>
      </c>
      <c r="AU241" s="46"/>
      <c r="AV241" s="50"/>
      <c r="AW241" s="2">
        <f ca="1">Table1[[#This Row],[Mortgage Left]]/Table1[[#This Row],[Valued House]]</f>
        <v>0.3742060754902955</v>
      </c>
      <c r="AX241" s="46">
        <f t="shared" ca="1" si="104"/>
        <v>0</v>
      </c>
      <c r="AY241" s="46"/>
      <c r="AZ241" s="46"/>
      <c r="BA241" s="47">
        <f ca="1">IF(Table1[[#This Row],[Region]]="East",Table1[[#This Row],[Income]],0)</f>
        <v>0</v>
      </c>
      <c r="BB241" s="48">
        <f ca="1">IF(Table1[[#This Row],[Region]]="South",Table1[[#This Row],[Income]],0)</f>
        <v>0</v>
      </c>
      <c r="BC241" s="48">
        <f ca="1">IF(Table1[[#This Row],[Region]]="West",Table1[[#This Row],[Income]],0)</f>
        <v>0</v>
      </c>
      <c r="BD241" s="64">
        <f ca="1">IF(Table1[[#This Row],[Region]]="North",Table1[[#This Row],[Income]],0)</f>
        <v>55036</v>
      </c>
      <c r="BE241" s="47">
        <f ca="1">IF(Table1[[#This Row],[Occupation]]="Teaching",Table1[[#This Row],[Income]],0)</f>
        <v>0</v>
      </c>
      <c r="BF241" s="48">
        <f ca="1">IF(Table1[[#This Row],[Occupation]]="General Work",Table1[[#This Row],[Income]],0)</f>
        <v>0</v>
      </c>
      <c r="BG241" s="48">
        <f ca="1">IF(Table1[[#This Row],[Occupation]]="Construction",Table1[[#This Row],[Income]],0)</f>
        <v>0</v>
      </c>
      <c r="BH241" s="48">
        <f ca="1">IF(Table1[[#This Row],[Occupation]]="IT",Table1[[#This Row],[Income]],0)</f>
        <v>0</v>
      </c>
      <c r="BI241" s="48">
        <f ca="1">IF(Table1[[#This Row],[Occupation]]="Health",Table1[[#This Row],[Income]],0)</f>
        <v>0</v>
      </c>
      <c r="BJ241" s="64">
        <f ca="1">IF(Table1[[#This Row],[Occupation]]="Agriculture",Table1[[#This Row],[Income]],0)</f>
        <v>55036</v>
      </c>
      <c r="BK241" s="45">
        <f ca="1">IF(Table1[[#This Row],[Debts of the Person]]&gt;Table1[[#This Row],[Income]],1,0)</f>
        <v>1</v>
      </c>
      <c r="BL241" s="46"/>
      <c r="BM241" s="45">
        <f ca="1">IF(Table1[[#This Row],[Net worth of Person ('#)]]&gt;$BN$2,Table1[[#This Row],[Age]],0)</f>
        <v>35</v>
      </c>
      <c r="BN241" s="50"/>
      <c r="BO241" s="46"/>
      <c r="BP241" s="46"/>
      <c r="BQ241" s="46"/>
    </row>
    <row r="242" spans="1:69" x14ac:dyDescent="0.3">
      <c r="A242" s="12">
        <v>240</v>
      </c>
      <c r="B242" s="13">
        <f t="shared" ca="1" si="87"/>
        <v>1</v>
      </c>
      <c r="C242" s="13" t="str">
        <f t="shared" ca="1" si="88"/>
        <v>Male</v>
      </c>
      <c r="D242" s="13">
        <f t="shared" ca="1" si="89"/>
        <v>35</v>
      </c>
      <c r="E242" s="13">
        <f t="shared" ca="1" si="90"/>
        <v>1</v>
      </c>
      <c r="F242" s="13" t="str">
        <f t="shared" ca="1" si="91"/>
        <v>Health</v>
      </c>
      <c r="G242" s="13">
        <f t="shared" ca="1" si="92"/>
        <v>3</v>
      </c>
      <c r="H242" s="13" t="str">
        <f t="shared" ca="1" si="93"/>
        <v>Secondary</v>
      </c>
      <c r="I242" s="13">
        <f t="shared" ca="1" si="94"/>
        <v>1</v>
      </c>
      <c r="J242" s="13">
        <f t="shared" ca="1" si="95"/>
        <v>2</v>
      </c>
      <c r="K242" s="14">
        <f t="shared" ca="1" si="96"/>
        <v>46784</v>
      </c>
      <c r="L242" s="13">
        <f t="shared" ca="1" si="97"/>
        <v>9</v>
      </c>
      <c r="M242" s="13" t="str">
        <f t="shared" ca="1" si="98"/>
        <v>Delta</v>
      </c>
      <c r="N242" s="13" t="str">
        <f t="shared" ca="1" si="105"/>
        <v>South</v>
      </c>
      <c r="O242" s="14">
        <f t="shared" ca="1" si="106"/>
        <v>280704</v>
      </c>
      <c r="P242" s="14">
        <f t="shared" ca="1" si="99"/>
        <v>66961.278974940826</v>
      </c>
      <c r="Q242" s="14">
        <f t="shared" ca="1" si="107"/>
        <v>64495.080694210214</v>
      </c>
      <c r="R242" s="14">
        <f t="shared" ca="1" si="100"/>
        <v>60224</v>
      </c>
      <c r="S242" s="14">
        <f t="shared" ca="1" si="108"/>
        <v>64158.330691905656</v>
      </c>
      <c r="T242" s="14">
        <f t="shared" ca="1" si="109"/>
        <v>58557.667830625025</v>
      </c>
      <c r="U242" s="14">
        <f t="shared" ca="1" si="110"/>
        <v>403756.74852483522</v>
      </c>
      <c r="V242" s="14">
        <f t="shared" ca="1" si="111"/>
        <v>191343.60966684649</v>
      </c>
      <c r="W242" s="15">
        <f t="shared" ca="1" si="112"/>
        <v>212413.13885798873</v>
      </c>
      <c r="Z242" s="45">
        <f t="shared" ca="1" si="101"/>
        <v>1</v>
      </c>
      <c r="AA242" s="46">
        <f t="shared" ca="1" si="102"/>
        <v>1</v>
      </c>
      <c r="AB242" s="49"/>
      <c r="AC242" s="50"/>
      <c r="AE242" s="45">
        <f ca="1">IF(Table1[[#This Row],[Occupation]]="Teaching", 1, 0)</f>
        <v>0</v>
      </c>
      <c r="AF242" s="46">
        <f ca="1">IF(Table1[[#This Row],[Occupation]]="General Work", 1, 0)</f>
        <v>0</v>
      </c>
      <c r="AG242" s="46">
        <f ca="1">IF(Table1[[#This Row],[Occupation]]="Construction", 1, 0)</f>
        <v>0</v>
      </c>
      <c r="AH242" s="46">
        <f ca="1">IF(Table1[[#This Row],[Occupation]]="IT", 1, 0)</f>
        <v>0</v>
      </c>
      <c r="AI242" s="46">
        <f ca="1">IF(Table1[[#This Row],[Occupation]]="Health", 1, 0)</f>
        <v>1</v>
      </c>
      <c r="AJ242" s="46">
        <f ca="1">IF(Table1[[#This Row],[Occupation]]="Agriculture", 1, 0)</f>
        <v>0</v>
      </c>
      <c r="AK242" s="49"/>
      <c r="AL242" s="46"/>
      <c r="AM242" s="46"/>
      <c r="AN242" s="46"/>
      <c r="AO242" s="46"/>
      <c r="AP242" s="50"/>
      <c r="AQ242" s="48"/>
      <c r="AR242" s="47">
        <f t="shared" ca="1" si="103"/>
        <v>33480.639487470413</v>
      </c>
      <c r="AS242" s="48"/>
      <c r="AT242" s="45">
        <f ca="1">IF(Table1[[#This Row],[Debts of the Person]]&gt;$AU$2,1,0)</f>
        <v>1</v>
      </c>
      <c r="AU242" s="46"/>
      <c r="AV242" s="50"/>
      <c r="AW242" s="2">
        <f ca="1">Table1[[#This Row],[Mortgage Left]]/Table1[[#This Row],[Valued House]]</f>
        <v>0.23854764796704295</v>
      </c>
      <c r="AX242" s="46">
        <f t="shared" ca="1" si="104"/>
        <v>1</v>
      </c>
      <c r="AY242" s="46"/>
      <c r="AZ242" s="46"/>
      <c r="BA242" s="47">
        <f ca="1">IF(Table1[[#This Row],[Region]]="East",Table1[[#This Row],[Income]],0)</f>
        <v>0</v>
      </c>
      <c r="BB242" s="48">
        <f ca="1">IF(Table1[[#This Row],[Region]]="South",Table1[[#This Row],[Income]],0)</f>
        <v>46784</v>
      </c>
      <c r="BC242" s="48">
        <f ca="1">IF(Table1[[#This Row],[Region]]="West",Table1[[#This Row],[Income]],0)</f>
        <v>0</v>
      </c>
      <c r="BD242" s="64">
        <f ca="1">IF(Table1[[#This Row],[Region]]="North",Table1[[#This Row],[Income]],0)</f>
        <v>0</v>
      </c>
      <c r="BE242" s="47">
        <f ca="1">IF(Table1[[#This Row],[Occupation]]="Teaching",Table1[[#This Row],[Income]],0)</f>
        <v>0</v>
      </c>
      <c r="BF242" s="48">
        <f ca="1">IF(Table1[[#This Row],[Occupation]]="General Work",Table1[[#This Row],[Income]],0)</f>
        <v>0</v>
      </c>
      <c r="BG242" s="48">
        <f ca="1">IF(Table1[[#This Row],[Occupation]]="Construction",Table1[[#This Row],[Income]],0)</f>
        <v>0</v>
      </c>
      <c r="BH242" s="48">
        <f ca="1">IF(Table1[[#This Row],[Occupation]]="IT",Table1[[#This Row],[Income]],0)</f>
        <v>0</v>
      </c>
      <c r="BI242" s="48">
        <f ca="1">IF(Table1[[#This Row],[Occupation]]="Health",Table1[[#This Row],[Income]],0)</f>
        <v>46784</v>
      </c>
      <c r="BJ242" s="64">
        <f ca="1">IF(Table1[[#This Row],[Occupation]]="Agriculture",Table1[[#This Row],[Income]],0)</f>
        <v>0</v>
      </c>
      <c r="BK242" s="45">
        <f ca="1">IF(Table1[[#This Row],[Debts of the Person]]&gt;Table1[[#This Row],[Income]],1,0)</f>
        <v>1</v>
      </c>
      <c r="BL242" s="46"/>
      <c r="BM242" s="45">
        <f ca="1">IF(Table1[[#This Row],[Net worth of Person ('#)]]&gt;$BN$2,Table1[[#This Row],[Age]],0)</f>
        <v>35</v>
      </c>
      <c r="BN242" s="50"/>
      <c r="BO242" s="46"/>
      <c r="BP242" s="46"/>
      <c r="BQ242" s="46"/>
    </row>
    <row r="243" spans="1:69" x14ac:dyDescent="0.3">
      <c r="A243" s="12">
        <v>241</v>
      </c>
      <c r="B243" s="13">
        <f t="shared" ca="1" si="87"/>
        <v>1</v>
      </c>
      <c r="C243" s="13" t="str">
        <f t="shared" ca="1" si="88"/>
        <v>Male</v>
      </c>
      <c r="D243" s="13">
        <f t="shared" ca="1" si="89"/>
        <v>45</v>
      </c>
      <c r="E243" s="13">
        <f t="shared" ca="1" si="90"/>
        <v>5</v>
      </c>
      <c r="F243" s="13" t="str">
        <f t="shared" ca="1" si="91"/>
        <v>General Work</v>
      </c>
      <c r="G243" s="13">
        <f t="shared" ca="1" si="92"/>
        <v>5</v>
      </c>
      <c r="H243" s="13" t="str">
        <f t="shared" ca="1" si="93"/>
        <v>Technical</v>
      </c>
      <c r="I243" s="13">
        <f t="shared" ca="1" si="94"/>
        <v>2</v>
      </c>
      <c r="J243" s="13">
        <f t="shared" ca="1" si="95"/>
        <v>3</v>
      </c>
      <c r="K243" s="14">
        <f t="shared" ca="1" si="96"/>
        <v>96954</v>
      </c>
      <c r="L243" s="13">
        <f t="shared" ca="1" si="97"/>
        <v>32</v>
      </c>
      <c r="M243" s="13" t="str">
        <f t="shared" ca="1" si="98"/>
        <v>Taraba</v>
      </c>
      <c r="N243" s="13" t="str">
        <f t="shared" ca="1" si="105"/>
        <v>North</v>
      </c>
      <c r="O243" s="14">
        <f t="shared" ca="1" si="106"/>
        <v>581724</v>
      </c>
      <c r="P243" s="14">
        <f t="shared" ca="1" si="99"/>
        <v>60301.691278181221</v>
      </c>
      <c r="Q243" s="14">
        <f t="shared" ca="1" si="107"/>
        <v>7649.0281583619008</v>
      </c>
      <c r="R243" s="14">
        <f t="shared" ca="1" si="100"/>
        <v>504</v>
      </c>
      <c r="S243" s="14">
        <f t="shared" ca="1" si="108"/>
        <v>45832.664563153478</v>
      </c>
      <c r="T243" s="14">
        <f t="shared" ca="1" si="109"/>
        <v>17724.184741642635</v>
      </c>
      <c r="U243" s="14">
        <f t="shared" ca="1" si="110"/>
        <v>607097.21290000458</v>
      </c>
      <c r="V243" s="14">
        <f t="shared" ca="1" si="111"/>
        <v>106638.35584133471</v>
      </c>
      <c r="W243" s="15">
        <f t="shared" ca="1" si="112"/>
        <v>500458.85705866991</v>
      </c>
      <c r="Z243" s="45">
        <f t="shared" ca="1" si="101"/>
        <v>1</v>
      </c>
      <c r="AA243" s="46">
        <f t="shared" ca="1" si="102"/>
        <v>0</v>
      </c>
      <c r="AB243" s="49"/>
      <c r="AC243" s="50"/>
      <c r="AE243" s="45">
        <f ca="1">IF(Table1[[#This Row],[Occupation]]="Teaching", 1, 0)</f>
        <v>0</v>
      </c>
      <c r="AF243" s="46">
        <f ca="1">IF(Table1[[#This Row],[Occupation]]="General Work", 1, 0)</f>
        <v>1</v>
      </c>
      <c r="AG243" s="46">
        <f ca="1">IF(Table1[[#This Row],[Occupation]]="Construction", 1, 0)</f>
        <v>0</v>
      </c>
      <c r="AH243" s="46">
        <f ca="1">IF(Table1[[#This Row],[Occupation]]="IT", 1, 0)</f>
        <v>0</v>
      </c>
      <c r="AI243" s="46">
        <f ca="1">IF(Table1[[#This Row],[Occupation]]="Health", 1, 0)</f>
        <v>0</v>
      </c>
      <c r="AJ243" s="46">
        <f ca="1">IF(Table1[[#This Row],[Occupation]]="Agriculture", 1, 0)</f>
        <v>0</v>
      </c>
      <c r="AK243" s="49"/>
      <c r="AL243" s="46"/>
      <c r="AM243" s="46"/>
      <c r="AN243" s="46"/>
      <c r="AO243" s="46"/>
      <c r="AP243" s="50"/>
      <c r="AQ243" s="48"/>
      <c r="AR243" s="47">
        <f t="shared" ca="1" si="103"/>
        <v>20100.563759393739</v>
      </c>
      <c r="AS243" s="48"/>
      <c r="AT243" s="45">
        <f ca="1">IF(Table1[[#This Row],[Debts of the Person]]&gt;$AU$2,1,0)</f>
        <v>1</v>
      </c>
      <c r="AU243" s="46"/>
      <c r="AV243" s="50"/>
      <c r="AW243" s="2">
        <f ca="1">Table1[[#This Row],[Mortgage Left]]/Table1[[#This Row],[Valued House]]</f>
        <v>0.10366031189736236</v>
      </c>
      <c r="AX243" s="46">
        <f t="shared" ca="1" si="104"/>
        <v>1</v>
      </c>
      <c r="AY243" s="46"/>
      <c r="AZ243" s="46"/>
      <c r="BA243" s="47">
        <f ca="1">IF(Table1[[#This Row],[Region]]="East",Table1[[#This Row],[Income]],0)</f>
        <v>0</v>
      </c>
      <c r="BB243" s="48">
        <f ca="1">IF(Table1[[#This Row],[Region]]="South",Table1[[#This Row],[Income]],0)</f>
        <v>0</v>
      </c>
      <c r="BC243" s="48">
        <f ca="1">IF(Table1[[#This Row],[Region]]="West",Table1[[#This Row],[Income]],0)</f>
        <v>0</v>
      </c>
      <c r="BD243" s="64">
        <f ca="1">IF(Table1[[#This Row],[Region]]="North",Table1[[#This Row],[Income]],0)</f>
        <v>96954</v>
      </c>
      <c r="BE243" s="47">
        <f ca="1">IF(Table1[[#This Row],[Occupation]]="Teaching",Table1[[#This Row],[Income]],0)</f>
        <v>0</v>
      </c>
      <c r="BF243" s="48">
        <f ca="1">IF(Table1[[#This Row],[Occupation]]="General Work",Table1[[#This Row],[Income]],0)</f>
        <v>96954</v>
      </c>
      <c r="BG243" s="48">
        <f ca="1">IF(Table1[[#This Row],[Occupation]]="Construction",Table1[[#This Row],[Income]],0)</f>
        <v>0</v>
      </c>
      <c r="BH243" s="48">
        <f ca="1">IF(Table1[[#This Row],[Occupation]]="IT",Table1[[#This Row],[Income]],0)</f>
        <v>0</v>
      </c>
      <c r="BI243" s="48">
        <f ca="1">IF(Table1[[#This Row],[Occupation]]="Health",Table1[[#This Row],[Income]],0)</f>
        <v>0</v>
      </c>
      <c r="BJ243" s="64">
        <f ca="1">IF(Table1[[#This Row],[Occupation]]="Agriculture",Table1[[#This Row],[Income]],0)</f>
        <v>0</v>
      </c>
      <c r="BK243" s="45">
        <f ca="1">IF(Table1[[#This Row],[Debts of the Person]]&gt;Table1[[#This Row],[Income]],1,0)</f>
        <v>1</v>
      </c>
      <c r="BL243" s="46"/>
      <c r="BM243" s="45">
        <f ca="1">IF(Table1[[#This Row],[Net worth of Person ('#)]]&gt;$BN$2,Table1[[#This Row],[Age]],0)</f>
        <v>45</v>
      </c>
      <c r="BN243" s="50"/>
      <c r="BO243" s="46"/>
      <c r="BP243" s="46"/>
      <c r="BQ243" s="46"/>
    </row>
    <row r="244" spans="1:69" x14ac:dyDescent="0.3">
      <c r="A244" s="12">
        <v>242</v>
      </c>
      <c r="B244" s="13">
        <f t="shared" ca="1" si="87"/>
        <v>2</v>
      </c>
      <c r="C244" s="13" t="str">
        <f t="shared" ca="1" si="88"/>
        <v>Female</v>
      </c>
      <c r="D244" s="13">
        <f t="shared" ca="1" si="89"/>
        <v>28</v>
      </c>
      <c r="E244" s="13">
        <f t="shared" ca="1" si="90"/>
        <v>6</v>
      </c>
      <c r="F244" s="13" t="str">
        <f t="shared" ca="1" si="91"/>
        <v>Agriculture</v>
      </c>
      <c r="G244" s="13">
        <f t="shared" ca="1" si="92"/>
        <v>5</v>
      </c>
      <c r="H244" s="13" t="str">
        <f t="shared" ca="1" si="93"/>
        <v>Technical</v>
      </c>
      <c r="I244" s="13">
        <f t="shared" ca="1" si="94"/>
        <v>2</v>
      </c>
      <c r="J244" s="13">
        <f t="shared" ca="1" si="95"/>
        <v>3</v>
      </c>
      <c r="K244" s="14">
        <f t="shared" ca="1" si="96"/>
        <v>97639</v>
      </c>
      <c r="L244" s="13">
        <f t="shared" ca="1" si="97"/>
        <v>18</v>
      </c>
      <c r="M244" s="13" t="str">
        <f t="shared" ca="1" si="98"/>
        <v>Kastina</v>
      </c>
      <c r="N244" s="13" t="str">
        <f t="shared" ca="1" si="105"/>
        <v>North</v>
      </c>
      <c r="O244" s="14">
        <f t="shared" ca="1" si="106"/>
        <v>585834</v>
      </c>
      <c r="P244" s="14">
        <f t="shared" ca="1" si="99"/>
        <v>536088.74145729758</v>
      </c>
      <c r="Q244" s="14">
        <f t="shared" ca="1" si="107"/>
        <v>155523.71146563833</v>
      </c>
      <c r="R244" s="14">
        <f t="shared" ca="1" si="100"/>
        <v>111513</v>
      </c>
      <c r="S244" s="14">
        <f t="shared" ca="1" si="108"/>
        <v>101353.35090178391</v>
      </c>
      <c r="T244" s="14">
        <f t="shared" ca="1" si="109"/>
        <v>94443.982044193646</v>
      </c>
      <c r="U244" s="14">
        <f t="shared" ca="1" si="110"/>
        <v>835801.69350983202</v>
      </c>
      <c r="V244" s="14">
        <f t="shared" ca="1" si="111"/>
        <v>748955.09235908149</v>
      </c>
      <c r="W244" s="15">
        <f t="shared" ca="1" si="112"/>
        <v>86846.601150750532</v>
      </c>
      <c r="Z244" s="45">
        <f t="shared" ca="1" si="101"/>
        <v>0</v>
      </c>
      <c r="AA244" s="46">
        <f t="shared" ca="1" si="102"/>
        <v>0</v>
      </c>
      <c r="AB244" s="49"/>
      <c r="AC244" s="50"/>
      <c r="AE244" s="45">
        <f ca="1">IF(Table1[[#This Row],[Occupation]]="Teaching", 1, 0)</f>
        <v>0</v>
      </c>
      <c r="AF244" s="46">
        <f ca="1">IF(Table1[[#This Row],[Occupation]]="General Work", 1, 0)</f>
        <v>0</v>
      </c>
      <c r="AG244" s="46">
        <f ca="1">IF(Table1[[#This Row],[Occupation]]="Construction", 1, 0)</f>
        <v>0</v>
      </c>
      <c r="AH244" s="46">
        <f ca="1">IF(Table1[[#This Row],[Occupation]]="IT", 1, 0)</f>
        <v>0</v>
      </c>
      <c r="AI244" s="46">
        <f ca="1">IF(Table1[[#This Row],[Occupation]]="Health", 1, 0)</f>
        <v>0</v>
      </c>
      <c r="AJ244" s="46">
        <f ca="1">IF(Table1[[#This Row],[Occupation]]="Agriculture", 1, 0)</f>
        <v>1</v>
      </c>
      <c r="AK244" s="49"/>
      <c r="AL244" s="46"/>
      <c r="AM244" s="46"/>
      <c r="AN244" s="46"/>
      <c r="AO244" s="46"/>
      <c r="AP244" s="50"/>
      <c r="AQ244" s="48"/>
      <c r="AR244" s="47">
        <f t="shared" ca="1" si="103"/>
        <v>178696.24715243254</v>
      </c>
      <c r="AS244" s="48"/>
      <c r="AT244" s="45">
        <f ca="1">IF(Table1[[#This Row],[Debts of the Person]]&gt;$AU$2,1,0)</f>
        <v>1</v>
      </c>
      <c r="AU244" s="46"/>
      <c r="AV244" s="50"/>
      <c r="AW244" s="2">
        <f ca="1">Table1[[#This Row],[Mortgage Left]]/Table1[[#This Row],[Valued House]]</f>
        <v>0.91508642628679382</v>
      </c>
      <c r="AX244" s="46">
        <f t="shared" ca="1" si="104"/>
        <v>0</v>
      </c>
      <c r="AY244" s="46"/>
      <c r="AZ244" s="46"/>
      <c r="BA244" s="47">
        <f ca="1">IF(Table1[[#This Row],[Region]]="East",Table1[[#This Row],[Income]],0)</f>
        <v>0</v>
      </c>
      <c r="BB244" s="48">
        <f ca="1">IF(Table1[[#This Row],[Region]]="South",Table1[[#This Row],[Income]],0)</f>
        <v>0</v>
      </c>
      <c r="BC244" s="48">
        <f ca="1">IF(Table1[[#This Row],[Region]]="West",Table1[[#This Row],[Income]],0)</f>
        <v>0</v>
      </c>
      <c r="BD244" s="64">
        <f ca="1">IF(Table1[[#This Row],[Region]]="North",Table1[[#This Row],[Income]],0)</f>
        <v>97639</v>
      </c>
      <c r="BE244" s="47">
        <f ca="1">IF(Table1[[#This Row],[Occupation]]="Teaching",Table1[[#This Row],[Income]],0)</f>
        <v>0</v>
      </c>
      <c r="BF244" s="48">
        <f ca="1">IF(Table1[[#This Row],[Occupation]]="General Work",Table1[[#This Row],[Income]],0)</f>
        <v>0</v>
      </c>
      <c r="BG244" s="48">
        <f ca="1">IF(Table1[[#This Row],[Occupation]]="Construction",Table1[[#This Row],[Income]],0)</f>
        <v>0</v>
      </c>
      <c r="BH244" s="48">
        <f ca="1">IF(Table1[[#This Row],[Occupation]]="IT",Table1[[#This Row],[Income]],0)</f>
        <v>0</v>
      </c>
      <c r="BI244" s="48">
        <f ca="1">IF(Table1[[#This Row],[Occupation]]="Health",Table1[[#This Row],[Income]],0)</f>
        <v>0</v>
      </c>
      <c r="BJ244" s="64">
        <f ca="1">IF(Table1[[#This Row],[Occupation]]="Agriculture",Table1[[#This Row],[Income]],0)</f>
        <v>97639</v>
      </c>
      <c r="BK244" s="45">
        <f ca="1">IF(Table1[[#This Row],[Debts of the Person]]&gt;Table1[[#This Row],[Income]],1,0)</f>
        <v>1</v>
      </c>
      <c r="BL244" s="46"/>
      <c r="BM244" s="45">
        <f ca="1">IF(Table1[[#This Row],[Net worth of Person ('#)]]&gt;$BN$2,Table1[[#This Row],[Age]],0)</f>
        <v>0</v>
      </c>
      <c r="BN244" s="50"/>
      <c r="BO244" s="46"/>
      <c r="BP244" s="46"/>
      <c r="BQ244" s="46"/>
    </row>
    <row r="245" spans="1:69" x14ac:dyDescent="0.3">
      <c r="A245" s="12">
        <v>243</v>
      </c>
      <c r="B245" s="13">
        <f t="shared" ca="1" si="87"/>
        <v>1</v>
      </c>
      <c r="C245" s="13" t="str">
        <f t="shared" ca="1" si="88"/>
        <v>Male</v>
      </c>
      <c r="D245" s="13">
        <f t="shared" ca="1" si="89"/>
        <v>30</v>
      </c>
      <c r="E245" s="13">
        <f t="shared" ca="1" si="90"/>
        <v>6</v>
      </c>
      <c r="F245" s="13" t="str">
        <f t="shared" ca="1" si="91"/>
        <v>Agriculture</v>
      </c>
      <c r="G245" s="13">
        <f t="shared" ca="1" si="92"/>
        <v>5</v>
      </c>
      <c r="H245" s="13" t="str">
        <f t="shared" ca="1" si="93"/>
        <v>Technical</v>
      </c>
      <c r="I245" s="13">
        <f t="shared" ca="1" si="94"/>
        <v>3</v>
      </c>
      <c r="J245" s="13">
        <f t="shared" ca="1" si="95"/>
        <v>0</v>
      </c>
      <c r="K245" s="14">
        <f t="shared" ca="1" si="96"/>
        <v>97144</v>
      </c>
      <c r="L245" s="13">
        <f t="shared" ca="1" si="97"/>
        <v>9</v>
      </c>
      <c r="M245" s="13" t="str">
        <f t="shared" ca="1" si="98"/>
        <v>Delta</v>
      </c>
      <c r="N245" s="13" t="str">
        <f t="shared" ca="1" si="105"/>
        <v>South</v>
      </c>
      <c r="O245" s="14">
        <f t="shared" ca="1" si="106"/>
        <v>388576</v>
      </c>
      <c r="P245" s="14">
        <f t="shared" ca="1" si="99"/>
        <v>214956.94860253684</v>
      </c>
      <c r="Q245" s="14">
        <f t="shared" ca="1" si="107"/>
        <v>0</v>
      </c>
      <c r="R245" s="14">
        <f t="shared" ca="1" si="100"/>
        <v>0</v>
      </c>
      <c r="S245" s="14">
        <f t="shared" ca="1" si="108"/>
        <v>150017.56480975109</v>
      </c>
      <c r="T245" s="14">
        <f t="shared" ca="1" si="109"/>
        <v>142516.90678993604</v>
      </c>
      <c r="U245" s="14">
        <f t="shared" ca="1" si="110"/>
        <v>531092.90678993601</v>
      </c>
      <c r="V245" s="14">
        <f t="shared" ca="1" si="111"/>
        <v>364974.51341228792</v>
      </c>
      <c r="W245" s="15">
        <f t="shared" ca="1" si="112"/>
        <v>166118.39337764808</v>
      </c>
      <c r="Z245" s="45">
        <f t="shared" ca="1" si="101"/>
        <v>1</v>
      </c>
      <c r="AA245" s="46">
        <f t="shared" ca="1" si="102"/>
        <v>1</v>
      </c>
      <c r="AB245" s="49"/>
      <c r="AC245" s="50"/>
      <c r="AE245" s="45">
        <f ca="1">IF(Table1[[#This Row],[Occupation]]="Teaching", 1, 0)</f>
        <v>0</v>
      </c>
      <c r="AF245" s="46">
        <f ca="1">IF(Table1[[#This Row],[Occupation]]="General Work", 1, 0)</f>
        <v>0</v>
      </c>
      <c r="AG245" s="46">
        <f ca="1">IF(Table1[[#This Row],[Occupation]]="Construction", 1, 0)</f>
        <v>0</v>
      </c>
      <c r="AH245" s="46">
        <f ca="1">IF(Table1[[#This Row],[Occupation]]="IT", 1, 0)</f>
        <v>0</v>
      </c>
      <c r="AI245" s="46">
        <f ca="1">IF(Table1[[#This Row],[Occupation]]="Health", 1, 0)</f>
        <v>0</v>
      </c>
      <c r="AJ245" s="46">
        <f ca="1">IF(Table1[[#This Row],[Occupation]]="Agriculture", 1, 0)</f>
        <v>1</v>
      </c>
      <c r="AK245" s="49"/>
      <c r="AL245" s="46"/>
      <c r="AM245" s="46"/>
      <c r="AN245" s="46"/>
      <c r="AO245" s="46"/>
      <c r="AP245" s="50"/>
      <c r="AQ245" s="48"/>
      <c r="AR245" s="47">
        <f t="shared" ca="1" si="103"/>
        <v>0</v>
      </c>
      <c r="AS245" s="48"/>
      <c r="AT245" s="45">
        <f ca="1">IF(Table1[[#This Row],[Debts of the Person]]&gt;$AU$2,1,0)</f>
        <v>1</v>
      </c>
      <c r="AU245" s="46"/>
      <c r="AV245" s="50"/>
      <c r="AW245" s="2">
        <f ca="1">Table1[[#This Row],[Mortgage Left]]/Table1[[#This Row],[Valued House]]</f>
        <v>0.55319152135627736</v>
      </c>
      <c r="AX245" s="46">
        <f t="shared" ca="1" si="104"/>
        <v>0</v>
      </c>
      <c r="AY245" s="46"/>
      <c r="AZ245" s="46"/>
      <c r="BA245" s="47">
        <f ca="1">IF(Table1[[#This Row],[Region]]="East",Table1[[#This Row],[Income]],0)</f>
        <v>0</v>
      </c>
      <c r="BB245" s="48">
        <f ca="1">IF(Table1[[#This Row],[Region]]="South",Table1[[#This Row],[Income]],0)</f>
        <v>97144</v>
      </c>
      <c r="BC245" s="48">
        <f ca="1">IF(Table1[[#This Row],[Region]]="West",Table1[[#This Row],[Income]],0)</f>
        <v>0</v>
      </c>
      <c r="BD245" s="64">
        <f ca="1">IF(Table1[[#This Row],[Region]]="North",Table1[[#This Row],[Income]],0)</f>
        <v>0</v>
      </c>
      <c r="BE245" s="47">
        <f ca="1">IF(Table1[[#This Row],[Occupation]]="Teaching",Table1[[#This Row],[Income]],0)</f>
        <v>0</v>
      </c>
      <c r="BF245" s="48">
        <f ca="1">IF(Table1[[#This Row],[Occupation]]="General Work",Table1[[#This Row],[Income]],0)</f>
        <v>0</v>
      </c>
      <c r="BG245" s="48">
        <f ca="1">IF(Table1[[#This Row],[Occupation]]="Construction",Table1[[#This Row],[Income]],0)</f>
        <v>0</v>
      </c>
      <c r="BH245" s="48">
        <f ca="1">IF(Table1[[#This Row],[Occupation]]="IT",Table1[[#This Row],[Income]],0)</f>
        <v>0</v>
      </c>
      <c r="BI245" s="48">
        <f ca="1">IF(Table1[[#This Row],[Occupation]]="Health",Table1[[#This Row],[Income]],0)</f>
        <v>0</v>
      </c>
      <c r="BJ245" s="64">
        <f ca="1">IF(Table1[[#This Row],[Occupation]]="Agriculture",Table1[[#This Row],[Income]],0)</f>
        <v>97144</v>
      </c>
      <c r="BK245" s="45">
        <f ca="1">IF(Table1[[#This Row],[Debts of the Person]]&gt;Table1[[#This Row],[Income]],1,0)</f>
        <v>1</v>
      </c>
      <c r="BL245" s="46"/>
      <c r="BM245" s="45">
        <f ca="1">IF(Table1[[#This Row],[Net worth of Person ('#)]]&gt;$BN$2,Table1[[#This Row],[Age]],0)</f>
        <v>30</v>
      </c>
      <c r="BN245" s="50"/>
      <c r="BO245" s="46"/>
      <c r="BP245" s="46"/>
      <c r="BQ245" s="46"/>
    </row>
    <row r="246" spans="1:69" x14ac:dyDescent="0.3">
      <c r="A246" s="12">
        <v>244</v>
      </c>
      <c r="B246" s="13">
        <f t="shared" ca="1" si="87"/>
        <v>2</v>
      </c>
      <c r="C246" s="13" t="str">
        <f t="shared" ca="1" si="88"/>
        <v>Female</v>
      </c>
      <c r="D246" s="13">
        <f t="shared" ca="1" si="89"/>
        <v>39</v>
      </c>
      <c r="E246" s="13">
        <f t="shared" ca="1" si="90"/>
        <v>2</v>
      </c>
      <c r="F246" s="13" t="str">
        <f t="shared" ca="1" si="91"/>
        <v>Construction</v>
      </c>
      <c r="G246" s="13">
        <f t="shared" ca="1" si="92"/>
        <v>3</v>
      </c>
      <c r="H246" s="13" t="str">
        <f t="shared" ca="1" si="93"/>
        <v>Secondary</v>
      </c>
      <c r="I246" s="13">
        <f t="shared" ca="1" si="94"/>
        <v>1</v>
      </c>
      <c r="J246" s="13">
        <f t="shared" ca="1" si="95"/>
        <v>3</v>
      </c>
      <c r="K246" s="14">
        <f t="shared" ca="1" si="96"/>
        <v>28041</v>
      </c>
      <c r="L246" s="13">
        <f t="shared" ca="1" si="97"/>
        <v>29</v>
      </c>
      <c r="M246" s="13" t="str">
        <f t="shared" ca="1" si="98"/>
        <v>Plateau</v>
      </c>
      <c r="N246" s="13" t="str">
        <f t="shared" ca="1" si="105"/>
        <v>North</v>
      </c>
      <c r="O246" s="14">
        <f t="shared" ca="1" si="106"/>
        <v>84123</v>
      </c>
      <c r="P246" s="14">
        <f t="shared" ca="1" si="99"/>
        <v>8603.9360788234171</v>
      </c>
      <c r="Q246" s="14">
        <f t="shared" ca="1" si="107"/>
        <v>35003.695683134923</v>
      </c>
      <c r="R246" s="14">
        <f t="shared" ca="1" si="100"/>
        <v>13580</v>
      </c>
      <c r="S246" s="14">
        <f t="shared" ca="1" si="108"/>
        <v>5551.0169714854246</v>
      </c>
      <c r="T246" s="14">
        <f t="shared" ca="1" si="109"/>
        <v>7420.2809106953155</v>
      </c>
      <c r="U246" s="14">
        <f t="shared" ca="1" si="110"/>
        <v>126546.97659383024</v>
      </c>
      <c r="V246" s="14">
        <f t="shared" ca="1" si="111"/>
        <v>27734.953050308843</v>
      </c>
      <c r="W246" s="15">
        <f t="shared" ca="1" si="112"/>
        <v>98812.023543521398</v>
      </c>
      <c r="Z246" s="45">
        <f t="shared" ca="1" si="101"/>
        <v>0</v>
      </c>
      <c r="AA246" s="46">
        <f t="shared" ca="1" si="102"/>
        <v>0</v>
      </c>
      <c r="AB246" s="49"/>
      <c r="AC246" s="50"/>
      <c r="AE246" s="45">
        <f ca="1">IF(Table1[[#This Row],[Occupation]]="Teaching", 1, 0)</f>
        <v>0</v>
      </c>
      <c r="AF246" s="46">
        <f ca="1">IF(Table1[[#This Row],[Occupation]]="General Work", 1, 0)</f>
        <v>0</v>
      </c>
      <c r="AG246" s="46">
        <f ca="1">IF(Table1[[#This Row],[Occupation]]="Construction", 1, 0)</f>
        <v>1</v>
      </c>
      <c r="AH246" s="46">
        <f ca="1">IF(Table1[[#This Row],[Occupation]]="IT", 1, 0)</f>
        <v>0</v>
      </c>
      <c r="AI246" s="46">
        <f ca="1">IF(Table1[[#This Row],[Occupation]]="Health", 1, 0)</f>
        <v>0</v>
      </c>
      <c r="AJ246" s="46">
        <f ca="1">IF(Table1[[#This Row],[Occupation]]="Agriculture", 1, 0)</f>
        <v>0</v>
      </c>
      <c r="AK246" s="49"/>
      <c r="AL246" s="46"/>
      <c r="AM246" s="46"/>
      <c r="AN246" s="46"/>
      <c r="AO246" s="46"/>
      <c r="AP246" s="50"/>
      <c r="AQ246" s="48"/>
      <c r="AR246" s="47">
        <f t="shared" ca="1" si="103"/>
        <v>2867.9786929411389</v>
      </c>
      <c r="AS246" s="48"/>
      <c r="AT246" s="45">
        <f ca="1">IF(Table1[[#This Row],[Debts of the Person]]&gt;$AU$2,1,0)</f>
        <v>1</v>
      </c>
      <c r="AU246" s="46"/>
      <c r="AV246" s="50"/>
      <c r="AW246" s="2">
        <f ca="1">Table1[[#This Row],[Mortgage Left]]/Table1[[#This Row],[Valued House]]</f>
        <v>0.10227804618027671</v>
      </c>
      <c r="AX246" s="46">
        <f t="shared" ca="1" si="104"/>
        <v>1</v>
      </c>
      <c r="AY246" s="46"/>
      <c r="AZ246" s="46"/>
      <c r="BA246" s="47">
        <f ca="1">IF(Table1[[#This Row],[Region]]="East",Table1[[#This Row],[Income]],0)</f>
        <v>0</v>
      </c>
      <c r="BB246" s="48">
        <f ca="1">IF(Table1[[#This Row],[Region]]="South",Table1[[#This Row],[Income]],0)</f>
        <v>0</v>
      </c>
      <c r="BC246" s="48">
        <f ca="1">IF(Table1[[#This Row],[Region]]="West",Table1[[#This Row],[Income]],0)</f>
        <v>0</v>
      </c>
      <c r="BD246" s="64">
        <f ca="1">IF(Table1[[#This Row],[Region]]="North",Table1[[#This Row],[Income]],0)</f>
        <v>28041</v>
      </c>
      <c r="BE246" s="47">
        <f ca="1">IF(Table1[[#This Row],[Occupation]]="Teaching",Table1[[#This Row],[Income]],0)</f>
        <v>0</v>
      </c>
      <c r="BF246" s="48">
        <f ca="1">IF(Table1[[#This Row],[Occupation]]="General Work",Table1[[#This Row],[Income]],0)</f>
        <v>0</v>
      </c>
      <c r="BG246" s="48">
        <f ca="1">IF(Table1[[#This Row],[Occupation]]="Construction",Table1[[#This Row],[Income]],0)</f>
        <v>28041</v>
      </c>
      <c r="BH246" s="48">
        <f ca="1">IF(Table1[[#This Row],[Occupation]]="IT",Table1[[#This Row],[Income]],0)</f>
        <v>0</v>
      </c>
      <c r="BI246" s="48">
        <f ca="1">IF(Table1[[#This Row],[Occupation]]="Health",Table1[[#This Row],[Income]],0)</f>
        <v>0</v>
      </c>
      <c r="BJ246" s="64">
        <f ca="1">IF(Table1[[#This Row],[Occupation]]="Agriculture",Table1[[#This Row],[Income]],0)</f>
        <v>0</v>
      </c>
      <c r="BK246" s="45">
        <f ca="1">IF(Table1[[#This Row],[Debts of the Person]]&gt;Table1[[#This Row],[Income]],1,0)</f>
        <v>0</v>
      </c>
      <c r="BL246" s="46"/>
      <c r="BM246" s="45">
        <f ca="1">IF(Table1[[#This Row],[Net worth of Person ('#)]]&gt;$BN$2,Table1[[#This Row],[Age]],0)</f>
        <v>0</v>
      </c>
      <c r="BN246" s="50"/>
      <c r="BO246" s="46"/>
      <c r="BP246" s="46"/>
      <c r="BQ246" s="46"/>
    </row>
    <row r="247" spans="1:69" x14ac:dyDescent="0.3">
      <c r="A247" s="12">
        <v>245</v>
      </c>
      <c r="B247" s="13">
        <f t="shared" ca="1" si="87"/>
        <v>1</v>
      </c>
      <c r="C247" s="13" t="str">
        <f t="shared" ca="1" si="88"/>
        <v>Male</v>
      </c>
      <c r="D247" s="13">
        <f t="shared" ca="1" si="89"/>
        <v>34</v>
      </c>
      <c r="E247" s="13">
        <f t="shared" ca="1" si="90"/>
        <v>1</v>
      </c>
      <c r="F247" s="13" t="str">
        <f t="shared" ca="1" si="91"/>
        <v>Health</v>
      </c>
      <c r="G247" s="13">
        <f t="shared" ca="1" si="92"/>
        <v>6</v>
      </c>
      <c r="H247" s="13" t="str">
        <f t="shared" ca="1" si="93"/>
        <v>Others</v>
      </c>
      <c r="I247" s="13">
        <f t="shared" ca="1" si="94"/>
        <v>3</v>
      </c>
      <c r="J247" s="13">
        <f t="shared" ca="1" si="95"/>
        <v>1</v>
      </c>
      <c r="K247" s="14">
        <f t="shared" ca="1" si="96"/>
        <v>58975</v>
      </c>
      <c r="L247" s="13">
        <f t="shared" ca="1" si="97"/>
        <v>13</v>
      </c>
      <c r="M247" s="13" t="str">
        <f t="shared" ca="1" si="98"/>
        <v>Gombe</v>
      </c>
      <c r="N247" s="13" t="str">
        <f t="shared" ca="1" si="105"/>
        <v>North</v>
      </c>
      <c r="O247" s="14">
        <f t="shared" ca="1" si="106"/>
        <v>176925</v>
      </c>
      <c r="P247" s="14">
        <f t="shared" ca="1" si="99"/>
        <v>50264.231957124881</v>
      </c>
      <c r="Q247" s="14">
        <f t="shared" ca="1" si="107"/>
        <v>8745.7436089362218</v>
      </c>
      <c r="R247" s="14">
        <f t="shared" ca="1" si="100"/>
        <v>2458</v>
      </c>
      <c r="S247" s="14">
        <f t="shared" ca="1" si="108"/>
        <v>27487.807782506468</v>
      </c>
      <c r="T247" s="14">
        <f t="shared" ca="1" si="109"/>
        <v>57434.803743952878</v>
      </c>
      <c r="U247" s="14">
        <f t="shared" ca="1" si="110"/>
        <v>243105.54735288912</v>
      </c>
      <c r="V247" s="14">
        <f t="shared" ca="1" si="111"/>
        <v>80210.039739631349</v>
      </c>
      <c r="W247" s="15">
        <f t="shared" ca="1" si="112"/>
        <v>162895.50761325777</v>
      </c>
      <c r="Z247" s="45">
        <f t="shared" ca="1" si="101"/>
        <v>1</v>
      </c>
      <c r="AA247" s="46">
        <f t="shared" ca="1" si="102"/>
        <v>1</v>
      </c>
      <c r="AB247" s="49"/>
      <c r="AC247" s="50"/>
      <c r="AE247" s="45">
        <f ca="1">IF(Table1[[#This Row],[Occupation]]="Teaching", 1, 0)</f>
        <v>0</v>
      </c>
      <c r="AF247" s="46">
        <f ca="1">IF(Table1[[#This Row],[Occupation]]="General Work", 1, 0)</f>
        <v>0</v>
      </c>
      <c r="AG247" s="46">
        <f ca="1">IF(Table1[[#This Row],[Occupation]]="Construction", 1, 0)</f>
        <v>0</v>
      </c>
      <c r="AH247" s="46">
        <f ca="1">IF(Table1[[#This Row],[Occupation]]="IT", 1, 0)</f>
        <v>0</v>
      </c>
      <c r="AI247" s="46">
        <f ca="1">IF(Table1[[#This Row],[Occupation]]="Health", 1, 0)</f>
        <v>1</v>
      </c>
      <c r="AJ247" s="46">
        <f ca="1">IF(Table1[[#This Row],[Occupation]]="Agriculture", 1, 0)</f>
        <v>0</v>
      </c>
      <c r="AK247" s="49"/>
      <c r="AL247" s="46"/>
      <c r="AM247" s="46"/>
      <c r="AN247" s="46"/>
      <c r="AO247" s="46"/>
      <c r="AP247" s="50"/>
      <c r="AQ247" s="48"/>
      <c r="AR247" s="47">
        <f t="shared" ca="1" si="103"/>
        <v>50264.231957124881</v>
      </c>
      <c r="AS247" s="48"/>
      <c r="AT247" s="45">
        <f ca="1">IF(Table1[[#This Row],[Debts of the Person]]&gt;$AU$2,1,0)</f>
        <v>1</v>
      </c>
      <c r="AU247" s="46"/>
      <c r="AV247" s="50"/>
      <c r="AW247" s="2">
        <f ca="1">Table1[[#This Row],[Mortgage Left]]/Table1[[#This Row],[Valued House]]</f>
        <v>0.28409909259361243</v>
      </c>
      <c r="AX247" s="46">
        <f t="shared" ca="1" si="104"/>
        <v>1</v>
      </c>
      <c r="AY247" s="46"/>
      <c r="AZ247" s="46"/>
      <c r="BA247" s="47">
        <f ca="1">IF(Table1[[#This Row],[Region]]="East",Table1[[#This Row],[Income]],0)</f>
        <v>0</v>
      </c>
      <c r="BB247" s="48">
        <f ca="1">IF(Table1[[#This Row],[Region]]="South",Table1[[#This Row],[Income]],0)</f>
        <v>0</v>
      </c>
      <c r="BC247" s="48">
        <f ca="1">IF(Table1[[#This Row],[Region]]="West",Table1[[#This Row],[Income]],0)</f>
        <v>0</v>
      </c>
      <c r="BD247" s="64">
        <f ca="1">IF(Table1[[#This Row],[Region]]="North",Table1[[#This Row],[Income]],0)</f>
        <v>58975</v>
      </c>
      <c r="BE247" s="47">
        <f ca="1">IF(Table1[[#This Row],[Occupation]]="Teaching",Table1[[#This Row],[Income]],0)</f>
        <v>0</v>
      </c>
      <c r="BF247" s="48">
        <f ca="1">IF(Table1[[#This Row],[Occupation]]="General Work",Table1[[#This Row],[Income]],0)</f>
        <v>0</v>
      </c>
      <c r="BG247" s="48">
        <f ca="1">IF(Table1[[#This Row],[Occupation]]="Construction",Table1[[#This Row],[Income]],0)</f>
        <v>0</v>
      </c>
      <c r="BH247" s="48">
        <f ca="1">IF(Table1[[#This Row],[Occupation]]="IT",Table1[[#This Row],[Income]],0)</f>
        <v>0</v>
      </c>
      <c r="BI247" s="48">
        <f ca="1">IF(Table1[[#This Row],[Occupation]]="Health",Table1[[#This Row],[Income]],0)</f>
        <v>58975</v>
      </c>
      <c r="BJ247" s="64">
        <f ca="1">IF(Table1[[#This Row],[Occupation]]="Agriculture",Table1[[#This Row],[Income]],0)</f>
        <v>0</v>
      </c>
      <c r="BK247" s="45">
        <f ca="1">IF(Table1[[#This Row],[Debts of the Person]]&gt;Table1[[#This Row],[Income]],1,0)</f>
        <v>1</v>
      </c>
      <c r="BL247" s="46"/>
      <c r="BM247" s="45">
        <f ca="1">IF(Table1[[#This Row],[Net worth of Person ('#)]]&gt;$BN$2,Table1[[#This Row],[Age]],0)</f>
        <v>34</v>
      </c>
      <c r="BN247" s="50"/>
      <c r="BO247" s="46"/>
      <c r="BP247" s="46"/>
      <c r="BQ247" s="46"/>
    </row>
    <row r="248" spans="1:69" x14ac:dyDescent="0.3">
      <c r="A248" s="12">
        <v>246</v>
      </c>
      <c r="B248" s="13">
        <f t="shared" ca="1" si="87"/>
        <v>2</v>
      </c>
      <c r="C248" s="13" t="str">
        <f t="shared" ca="1" si="88"/>
        <v>Female</v>
      </c>
      <c r="D248" s="13">
        <f t="shared" ca="1" si="89"/>
        <v>28</v>
      </c>
      <c r="E248" s="13">
        <f t="shared" ca="1" si="90"/>
        <v>1</v>
      </c>
      <c r="F248" s="13" t="str">
        <f t="shared" ca="1" si="91"/>
        <v>Health</v>
      </c>
      <c r="G248" s="13">
        <f t="shared" ca="1" si="92"/>
        <v>4</v>
      </c>
      <c r="H248" s="13" t="str">
        <f t="shared" ca="1" si="93"/>
        <v>Tertiary</v>
      </c>
      <c r="I248" s="13">
        <f t="shared" ca="1" si="94"/>
        <v>1</v>
      </c>
      <c r="J248" s="13">
        <f t="shared" ca="1" si="95"/>
        <v>1</v>
      </c>
      <c r="K248" s="14">
        <f t="shared" ca="1" si="96"/>
        <v>79186</v>
      </c>
      <c r="L248" s="13">
        <f t="shared" ca="1" si="97"/>
        <v>1</v>
      </c>
      <c r="M248" s="13" t="str">
        <f t="shared" ca="1" si="98"/>
        <v>Abia</v>
      </c>
      <c r="N248" s="13" t="str">
        <f t="shared" ca="1" si="105"/>
        <v>East</v>
      </c>
      <c r="O248" s="14">
        <f t="shared" ca="1" si="106"/>
        <v>237558</v>
      </c>
      <c r="P248" s="14">
        <f t="shared" ca="1" si="99"/>
        <v>193191.72760149388</v>
      </c>
      <c r="Q248" s="14">
        <f t="shared" ca="1" si="107"/>
        <v>23744.517136202103</v>
      </c>
      <c r="R248" s="14">
        <f t="shared" ca="1" si="100"/>
        <v>19068</v>
      </c>
      <c r="S248" s="14">
        <f t="shared" ca="1" si="108"/>
        <v>8786.5390697972362</v>
      </c>
      <c r="T248" s="14">
        <f t="shared" ca="1" si="109"/>
        <v>5655.5927769057962</v>
      </c>
      <c r="U248" s="14">
        <f t="shared" ca="1" si="110"/>
        <v>266958.10991310788</v>
      </c>
      <c r="V248" s="14">
        <f t="shared" ca="1" si="111"/>
        <v>221046.26667129112</v>
      </c>
      <c r="W248" s="15">
        <f t="shared" ca="1" si="112"/>
        <v>45911.843241816765</v>
      </c>
      <c r="Z248" s="45">
        <f t="shared" ca="1" si="101"/>
        <v>0</v>
      </c>
      <c r="AA248" s="46">
        <f t="shared" ca="1" si="102"/>
        <v>0</v>
      </c>
      <c r="AB248" s="49"/>
      <c r="AC248" s="50"/>
      <c r="AE248" s="45">
        <f ca="1">IF(Table1[[#This Row],[Occupation]]="Teaching", 1, 0)</f>
        <v>0</v>
      </c>
      <c r="AF248" s="46">
        <f ca="1">IF(Table1[[#This Row],[Occupation]]="General Work", 1, 0)</f>
        <v>0</v>
      </c>
      <c r="AG248" s="46">
        <f ca="1">IF(Table1[[#This Row],[Occupation]]="Construction", 1, 0)</f>
        <v>0</v>
      </c>
      <c r="AH248" s="46">
        <f ca="1">IF(Table1[[#This Row],[Occupation]]="IT", 1, 0)</f>
        <v>0</v>
      </c>
      <c r="AI248" s="46">
        <f ca="1">IF(Table1[[#This Row],[Occupation]]="Health", 1, 0)</f>
        <v>1</v>
      </c>
      <c r="AJ248" s="46">
        <f ca="1">IF(Table1[[#This Row],[Occupation]]="Agriculture", 1, 0)</f>
        <v>0</v>
      </c>
      <c r="AK248" s="49"/>
      <c r="AL248" s="46"/>
      <c r="AM248" s="46"/>
      <c r="AN248" s="46"/>
      <c r="AO248" s="46"/>
      <c r="AP248" s="50"/>
      <c r="AQ248" s="48"/>
      <c r="AR248" s="47">
        <f t="shared" ca="1" si="103"/>
        <v>193191.72760149388</v>
      </c>
      <c r="AS248" s="48"/>
      <c r="AT248" s="45">
        <f ca="1">IF(Table1[[#This Row],[Debts of the Person]]&gt;$AU$2,1,0)</f>
        <v>1</v>
      </c>
      <c r="AU248" s="46"/>
      <c r="AV248" s="50"/>
      <c r="AW248" s="2">
        <f ca="1">Table1[[#This Row],[Mortgage Left]]/Table1[[#This Row],[Valued House]]</f>
        <v>0.81324025122914778</v>
      </c>
      <c r="AX248" s="46">
        <f t="shared" ca="1" si="104"/>
        <v>0</v>
      </c>
      <c r="AY248" s="46"/>
      <c r="AZ248" s="46"/>
      <c r="BA248" s="47">
        <f ca="1">IF(Table1[[#This Row],[Region]]="East",Table1[[#This Row],[Income]],0)</f>
        <v>79186</v>
      </c>
      <c r="BB248" s="48">
        <f ca="1">IF(Table1[[#This Row],[Region]]="South",Table1[[#This Row],[Income]],0)</f>
        <v>0</v>
      </c>
      <c r="BC248" s="48">
        <f ca="1">IF(Table1[[#This Row],[Region]]="West",Table1[[#This Row],[Income]],0)</f>
        <v>0</v>
      </c>
      <c r="BD248" s="64">
        <f ca="1">IF(Table1[[#This Row],[Region]]="North",Table1[[#This Row],[Income]],0)</f>
        <v>0</v>
      </c>
      <c r="BE248" s="47">
        <f ca="1">IF(Table1[[#This Row],[Occupation]]="Teaching",Table1[[#This Row],[Income]],0)</f>
        <v>0</v>
      </c>
      <c r="BF248" s="48">
        <f ca="1">IF(Table1[[#This Row],[Occupation]]="General Work",Table1[[#This Row],[Income]],0)</f>
        <v>0</v>
      </c>
      <c r="BG248" s="48">
        <f ca="1">IF(Table1[[#This Row],[Occupation]]="Construction",Table1[[#This Row],[Income]],0)</f>
        <v>0</v>
      </c>
      <c r="BH248" s="48">
        <f ca="1">IF(Table1[[#This Row],[Occupation]]="IT",Table1[[#This Row],[Income]],0)</f>
        <v>0</v>
      </c>
      <c r="BI248" s="48">
        <f ca="1">IF(Table1[[#This Row],[Occupation]]="Health",Table1[[#This Row],[Income]],0)</f>
        <v>79186</v>
      </c>
      <c r="BJ248" s="64">
        <f ca="1">IF(Table1[[#This Row],[Occupation]]="Agriculture",Table1[[#This Row],[Income]],0)</f>
        <v>0</v>
      </c>
      <c r="BK248" s="45">
        <f ca="1">IF(Table1[[#This Row],[Debts of the Person]]&gt;Table1[[#This Row],[Income]],1,0)</f>
        <v>1</v>
      </c>
      <c r="BL248" s="46"/>
      <c r="BM248" s="45">
        <f ca="1">IF(Table1[[#This Row],[Net worth of Person ('#)]]&gt;$BN$2,Table1[[#This Row],[Age]],0)</f>
        <v>0</v>
      </c>
      <c r="BN248" s="50"/>
      <c r="BO248" s="46"/>
      <c r="BP248" s="46"/>
      <c r="BQ248" s="46"/>
    </row>
    <row r="249" spans="1:69" x14ac:dyDescent="0.3">
      <c r="A249" s="12">
        <v>247</v>
      </c>
      <c r="B249" s="13">
        <f t="shared" ca="1" si="87"/>
        <v>1</v>
      </c>
      <c r="C249" s="13" t="str">
        <f t="shared" ca="1" si="88"/>
        <v>Male</v>
      </c>
      <c r="D249" s="13">
        <f t="shared" ca="1" si="89"/>
        <v>35</v>
      </c>
      <c r="E249" s="13">
        <f t="shared" ca="1" si="90"/>
        <v>2</v>
      </c>
      <c r="F249" s="13" t="str">
        <f t="shared" ca="1" si="91"/>
        <v>Construction</v>
      </c>
      <c r="G249" s="13">
        <f t="shared" ca="1" si="92"/>
        <v>4</v>
      </c>
      <c r="H249" s="13" t="str">
        <f t="shared" ca="1" si="93"/>
        <v>Tertiary</v>
      </c>
      <c r="I249" s="13">
        <f t="shared" ca="1" si="94"/>
        <v>2</v>
      </c>
      <c r="J249" s="13">
        <f t="shared" ca="1" si="95"/>
        <v>3</v>
      </c>
      <c r="K249" s="14">
        <f t="shared" ca="1" si="96"/>
        <v>70211</v>
      </c>
      <c r="L249" s="13">
        <f t="shared" ca="1" si="97"/>
        <v>9</v>
      </c>
      <c r="M249" s="13" t="str">
        <f t="shared" ca="1" si="98"/>
        <v>Delta</v>
      </c>
      <c r="N249" s="13" t="str">
        <f t="shared" ca="1" si="105"/>
        <v>South</v>
      </c>
      <c r="O249" s="14">
        <f t="shared" ca="1" si="106"/>
        <v>351055</v>
      </c>
      <c r="P249" s="14">
        <f t="shared" ca="1" si="99"/>
        <v>247239.40309286906</v>
      </c>
      <c r="Q249" s="14">
        <f t="shared" ca="1" si="107"/>
        <v>114708.47145709458</v>
      </c>
      <c r="R249" s="14">
        <f t="shared" ca="1" si="100"/>
        <v>76899</v>
      </c>
      <c r="S249" s="14">
        <f t="shared" ca="1" si="108"/>
        <v>135150.22485381423</v>
      </c>
      <c r="T249" s="14">
        <f t="shared" ca="1" si="109"/>
        <v>20586.079829058606</v>
      </c>
      <c r="U249" s="14">
        <f t="shared" ca="1" si="110"/>
        <v>486349.5512861532</v>
      </c>
      <c r="V249" s="14">
        <f t="shared" ca="1" si="111"/>
        <v>459288.62794668332</v>
      </c>
      <c r="W249" s="15">
        <f t="shared" ca="1" si="112"/>
        <v>27060.923339469882</v>
      </c>
      <c r="Z249" s="45">
        <f t="shared" ca="1" si="101"/>
        <v>1</v>
      </c>
      <c r="AA249" s="46">
        <f t="shared" ca="1" si="102"/>
        <v>1</v>
      </c>
      <c r="AB249" s="49"/>
      <c r="AC249" s="50"/>
      <c r="AE249" s="45">
        <f ca="1">IF(Table1[[#This Row],[Occupation]]="Teaching", 1, 0)</f>
        <v>0</v>
      </c>
      <c r="AF249" s="46">
        <f ca="1">IF(Table1[[#This Row],[Occupation]]="General Work", 1, 0)</f>
        <v>0</v>
      </c>
      <c r="AG249" s="46">
        <f ca="1">IF(Table1[[#This Row],[Occupation]]="Construction", 1, 0)</f>
        <v>1</v>
      </c>
      <c r="AH249" s="46">
        <f ca="1">IF(Table1[[#This Row],[Occupation]]="IT", 1, 0)</f>
        <v>0</v>
      </c>
      <c r="AI249" s="46">
        <f ca="1">IF(Table1[[#This Row],[Occupation]]="Health", 1, 0)</f>
        <v>0</v>
      </c>
      <c r="AJ249" s="46">
        <f ca="1">IF(Table1[[#This Row],[Occupation]]="Agriculture", 1, 0)</f>
        <v>0</v>
      </c>
      <c r="AK249" s="49"/>
      <c r="AL249" s="46"/>
      <c r="AM249" s="46"/>
      <c r="AN249" s="46"/>
      <c r="AO249" s="46"/>
      <c r="AP249" s="50"/>
      <c r="AQ249" s="48"/>
      <c r="AR249" s="47">
        <f t="shared" ca="1" si="103"/>
        <v>82413.134364289683</v>
      </c>
      <c r="AS249" s="48"/>
      <c r="AT249" s="45">
        <f ca="1">IF(Table1[[#This Row],[Debts of the Person]]&gt;$AU$2,1,0)</f>
        <v>1</v>
      </c>
      <c r="AU249" s="46"/>
      <c r="AV249" s="50"/>
      <c r="AW249" s="2">
        <f ca="1">Table1[[#This Row],[Mortgage Left]]/Table1[[#This Row],[Valued House]]</f>
        <v>0.70427540725205184</v>
      </c>
      <c r="AX249" s="46">
        <f t="shared" ca="1" si="104"/>
        <v>0</v>
      </c>
      <c r="AY249" s="46"/>
      <c r="AZ249" s="46"/>
      <c r="BA249" s="47">
        <f ca="1">IF(Table1[[#This Row],[Region]]="East",Table1[[#This Row],[Income]],0)</f>
        <v>0</v>
      </c>
      <c r="BB249" s="48">
        <f ca="1">IF(Table1[[#This Row],[Region]]="South",Table1[[#This Row],[Income]],0)</f>
        <v>70211</v>
      </c>
      <c r="BC249" s="48">
        <f ca="1">IF(Table1[[#This Row],[Region]]="West",Table1[[#This Row],[Income]],0)</f>
        <v>0</v>
      </c>
      <c r="BD249" s="64">
        <f ca="1">IF(Table1[[#This Row],[Region]]="North",Table1[[#This Row],[Income]],0)</f>
        <v>0</v>
      </c>
      <c r="BE249" s="47">
        <f ca="1">IF(Table1[[#This Row],[Occupation]]="Teaching",Table1[[#This Row],[Income]],0)</f>
        <v>0</v>
      </c>
      <c r="BF249" s="48">
        <f ca="1">IF(Table1[[#This Row],[Occupation]]="General Work",Table1[[#This Row],[Income]],0)</f>
        <v>0</v>
      </c>
      <c r="BG249" s="48">
        <f ca="1">IF(Table1[[#This Row],[Occupation]]="Construction",Table1[[#This Row],[Income]],0)</f>
        <v>70211</v>
      </c>
      <c r="BH249" s="48">
        <f ca="1">IF(Table1[[#This Row],[Occupation]]="IT",Table1[[#This Row],[Income]],0)</f>
        <v>0</v>
      </c>
      <c r="BI249" s="48">
        <f ca="1">IF(Table1[[#This Row],[Occupation]]="Health",Table1[[#This Row],[Income]],0)</f>
        <v>0</v>
      </c>
      <c r="BJ249" s="64">
        <f ca="1">IF(Table1[[#This Row],[Occupation]]="Agriculture",Table1[[#This Row],[Income]],0)</f>
        <v>0</v>
      </c>
      <c r="BK249" s="45">
        <f ca="1">IF(Table1[[#This Row],[Debts of the Person]]&gt;Table1[[#This Row],[Income]],1,0)</f>
        <v>1</v>
      </c>
      <c r="BL249" s="46"/>
      <c r="BM249" s="45">
        <f ca="1">IF(Table1[[#This Row],[Net worth of Person ('#)]]&gt;$BN$2,Table1[[#This Row],[Age]],0)</f>
        <v>0</v>
      </c>
      <c r="BN249" s="50"/>
      <c r="BO249" s="46"/>
      <c r="BP249" s="46"/>
      <c r="BQ249" s="46"/>
    </row>
    <row r="250" spans="1:69" x14ac:dyDescent="0.3">
      <c r="A250" s="12">
        <v>248</v>
      </c>
      <c r="B250" s="13">
        <f t="shared" ca="1" si="87"/>
        <v>2</v>
      </c>
      <c r="C250" s="13" t="str">
        <f t="shared" ca="1" si="88"/>
        <v>Female</v>
      </c>
      <c r="D250" s="13">
        <f t="shared" ca="1" si="89"/>
        <v>29</v>
      </c>
      <c r="E250" s="13">
        <f t="shared" ca="1" si="90"/>
        <v>6</v>
      </c>
      <c r="F250" s="13" t="str">
        <f t="shared" ca="1" si="91"/>
        <v>Agriculture</v>
      </c>
      <c r="G250" s="13">
        <f t="shared" ca="1" si="92"/>
        <v>5</v>
      </c>
      <c r="H250" s="13" t="str">
        <f t="shared" ca="1" si="93"/>
        <v>Technical</v>
      </c>
      <c r="I250" s="13">
        <f t="shared" ca="1" si="94"/>
        <v>2</v>
      </c>
      <c r="J250" s="13">
        <f t="shared" ca="1" si="95"/>
        <v>2</v>
      </c>
      <c r="K250" s="14">
        <f t="shared" ca="1" si="96"/>
        <v>74226</v>
      </c>
      <c r="L250" s="13">
        <f t="shared" ca="1" si="97"/>
        <v>8</v>
      </c>
      <c r="M250" s="13" t="str">
        <f t="shared" ca="1" si="98"/>
        <v>Cross River</v>
      </c>
      <c r="N250" s="13" t="str">
        <f t="shared" ca="1" si="105"/>
        <v>South</v>
      </c>
      <c r="O250" s="14">
        <f t="shared" ca="1" si="106"/>
        <v>445356</v>
      </c>
      <c r="P250" s="14">
        <f t="shared" ca="1" si="99"/>
        <v>182448.03349551663</v>
      </c>
      <c r="Q250" s="14">
        <f t="shared" ca="1" si="107"/>
        <v>124114.24550778379</v>
      </c>
      <c r="R250" s="14">
        <f t="shared" ca="1" si="100"/>
        <v>85161</v>
      </c>
      <c r="S250" s="14">
        <f t="shared" ca="1" si="108"/>
        <v>40340.24614615539</v>
      </c>
      <c r="T250" s="14">
        <f t="shared" ca="1" si="109"/>
        <v>29765.131227602957</v>
      </c>
      <c r="U250" s="14">
        <f t="shared" ca="1" si="110"/>
        <v>599235.37673538679</v>
      </c>
      <c r="V250" s="14">
        <f t="shared" ca="1" si="111"/>
        <v>307949.27964167204</v>
      </c>
      <c r="W250" s="15">
        <f t="shared" ca="1" si="112"/>
        <v>291286.09709371475</v>
      </c>
      <c r="Z250" s="45">
        <f t="shared" ca="1" si="101"/>
        <v>0</v>
      </c>
      <c r="AA250" s="46">
        <f t="shared" ca="1" si="102"/>
        <v>0</v>
      </c>
      <c r="AB250" s="49"/>
      <c r="AC250" s="50"/>
      <c r="AE250" s="45">
        <f ca="1">IF(Table1[[#This Row],[Occupation]]="Teaching", 1, 0)</f>
        <v>0</v>
      </c>
      <c r="AF250" s="46">
        <f ca="1">IF(Table1[[#This Row],[Occupation]]="General Work", 1, 0)</f>
        <v>0</v>
      </c>
      <c r="AG250" s="46">
        <f ca="1">IF(Table1[[#This Row],[Occupation]]="Construction", 1, 0)</f>
        <v>0</v>
      </c>
      <c r="AH250" s="46">
        <f ca="1">IF(Table1[[#This Row],[Occupation]]="IT", 1, 0)</f>
        <v>0</v>
      </c>
      <c r="AI250" s="46">
        <f ca="1">IF(Table1[[#This Row],[Occupation]]="Health", 1, 0)</f>
        <v>0</v>
      </c>
      <c r="AJ250" s="46">
        <f ca="1">IF(Table1[[#This Row],[Occupation]]="Agriculture", 1, 0)</f>
        <v>1</v>
      </c>
      <c r="AK250" s="49"/>
      <c r="AL250" s="46"/>
      <c r="AM250" s="46"/>
      <c r="AN250" s="46"/>
      <c r="AO250" s="46"/>
      <c r="AP250" s="50"/>
      <c r="AQ250" s="48"/>
      <c r="AR250" s="47">
        <f t="shared" ca="1" si="103"/>
        <v>91224.016747758316</v>
      </c>
      <c r="AS250" s="48"/>
      <c r="AT250" s="45">
        <f ca="1">IF(Table1[[#This Row],[Debts of the Person]]&gt;$AU$2,1,0)</f>
        <v>1</v>
      </c>
      <c r="AU250" s="46"/>
      <c r="AV250" s="50"/>
      <c r="AW250" s="2">
        <f ca="1">Table1[[#This Row],[Mortgage Left]]/Table1[[#This Row],[Valued House]]</f>
        <v>0.40966784661151223</v>
      </c>
      <c r="AX250" s="46">
        <f t="shared" ca="1" si="104"/>
        <v>0</v>
      </c>
      <c r="AY250" s="46"/>
      <c r="AZ250" s="46"/>
      <c r="BA250" s="47">
        <f ca="1">IF(Table1[[#This Row],[Region]]="East",Table1[[#This Row],[Income]],0)</f>
        <v>0</v>
      </c>
      <c r="BB250" s="48">
        <f ca="1">IF(Table1[[#This Row],[Region]]="South",Table1[[#This Row],[Income]],0)</f>
        <v>74226</v>
      </c>
      <c r="BC250" s="48">
        <f ca="1">IF(Table1[[#This Row],[Region]]="West",Table1[[#This Row],[Income]],0)</f>
        <v>0</v>
      </c>
      <c r="BD250" s="64">
        <f ca="1">IF(Table1[[#This Row],[Region]]="North",Table1[[#This Row],[Income]],0)</f>
        <v>0</v>
      </c>
      <c r="BE250" s="47">
        <f ca="1">IF(Table1[[#This Row],[Occupation]]="Teaching",Table1[[#This Row],[Income]],0)</f>
        <v>0</v>
      </c>
      <c r="BF250" s="48">
        <f ca="1">IF(Table1[[#This Row],[Occupation]]="General Work",Table1[[#This Row],[Income]],0)</f>
        <v>0</v>
      </c>
      <c r="BG250" s="48">
        <f ca="1">IF(Table1[[#This Row],[Occupation]]="Construction",Table1[[#This Row],[Income]],0)</f>
        <v>0</v>
      </c>
      <c r="BH250" s="48">
        <f ca="1">IF(Table1[[#This Row],[Occupation]]="IT",Table1[[#This Row],[Income]],0)</f>
        <v>0</v>
      </c>
      <c r="BI250" s="48">
        <f ca="1">IF(Table1[[#This Row],[Occupation]]="Health",Table1[[#This Row],[Income]],0)</f>
        <v>0</v>
      </c>
      <c r="BJ250" s="64">
        <f ca="1">IF(Table1[[#This Row],[Occupation]]="Agriculture",Table1[[#This Row],[Income]],0)</f>
        <v>74226</v>
      </c>
      <c r="BK250" s="45">
        <f ca="1">IF(Table1[[#This Row],[Debts of the Person]]&gt;Table1[[#This Row],[Income]],1,0)</f>
        <v>1</v>
      </c>
      <c r="BL250" s="46"/>
      <c r="BM250" s="45">
        <f ca="1">IF(Table1[[#This Row],[Net worth of Person ('#)]]&gt;$BN$2,Table1[[#This Row],[Age]],0)</f>
        <v>29</v>
      </c>
      <c r="BN250" s="50"/>
      <c r="BO250" s="46"/>
      <c r="BP250" s="46"/>
      <c r="BQ250" s="46"/>
    </row>
    <row r="251" spans="1:69" x14ac:dyDescent="0.3">
      <c r="A251" s="12">
        <v>249</v>
      </c>
      <c r="B251" s="13">
        <f t="shared" ca="1" si="87"/>
        <v>1</v>
      </c>
      <c r="C251" s="13" t="str">
        <f t="shared" ca="1" si="88"/>
        <v>Male</v>
      </c>
      <c r="D251" s="13">
        <f t="shared" ca="1" si="89"/>
        <v>36</v>
      </c>
      <c r="E251" s="13">
        <f t="shared" ca="1" si="90"/>
        <v>4</v>
      </c>
      <c r="F251" s="13" t="str">
        <f t="shared" ca="1" si="91"/>
        <v>IT</v>
      </c>
      <c r="G251" s="13">
        <f t="shared" ca="1" si="92"/>
        <v>1</v>
      </c>
      <c r="H251" s="13" t="str">
        <f t="shared" ca="1" si="93"/>
        <v>No Formal</v>
      </c>
      <c r="I251" s="13">
        <f t="shared" ca="1" si="94"/>
        <v>3</v>
      </c>
      <c r="J251" s="13">
        <f t="shared" ca="1" si="95"/>
        <v>3</v>
      </c>
      <c r="K251" s="14">
        <f t="shared" ca="1" si="96"/>
        <v>79316</v>
      </c>
      <c r="L251" s="13">
        <f t="shared" ca="1" si="97"/>
        <v>33</v>
      </c>
      <c r="M251" s="13" t="str">
        <f t="shared" ca="1" si="98"/>
        <v>Zamfara</v>
      </c>
      <c r="N251" s="13" t="str">
        <f t="shared" ca="1" si="105"/>
        <v>North</v>
      </c>
      <c r="O251" s="14">
        <f t="shared" ca="1" si="106"/>
        <v>396580</v>
      </c>
      <c r="P251" s="14">
        <f t="shared" ca="1" si="99"/>
        <v>137155.41165687822</v>
      </c>
      <c r="Q251" s="14">
        <f t="shared" ca="1" si="107"/>
        <v>210489.48791617347</v>
      </c>
      <c r="R251" s="14">
        <f t="shared" ca="1" si="100"/>
        <v>179390</v>
      </c>
      <c r="S251" s="14">
        <f t="shared" ca="1" si="108"/>
        <v>103966.64343920499</v>
      </c>
      <c r="T251" s="14">
        <f t="shared" ca="1" si="109"/>
        <v>37560.653083918107</v>
      </c>
      <c r="U251" s="14">
        <f t="shared" ca="1" si="110"/>
        <v>644630.14100009156</v>
      </c>
      <c r="V251" s="14">
        <f t="shared" ca="1" si="111"/>
        <v>420512.0550960832</v>
      </c>
      <c r="W251" s="15">
        <f t="shared" ca="1" si="112"/>
        <v>224118.08590400836</v>
      </c>
      <c r="Z251" s="45">
        <f t="shared" ca="1" si="101"/>
        <v>1</v>
      </c>
      <c r="AA251" s="46">
        <f t="shared" ca="1" si="102"/>
        <v>1</v>
      </c>
      <c r="AB251" s="49"/>
      <c r="AC251" s="50"/>
      <c r="AE251" s="45">
        <f ca="1">IF(Table1[[#This Row],[Occupation]]="Teaching", 1, 0)</f>
        <v>0</v>
      </c>
      <c r="AF251" s="46">
        <f ca="1">IF(Table1[[#This Row],[Occupation]]="General Work", 1, 0)</f>
        <v>0</v>
      </c>
      <c r="AG251" s="46">
        <f ca="1">IF(Table1[[#This Row],[Occupation]]="Construction", 1, 0)</f>
        <v>0</v>
      </c>
      <c r="AH251" s="46">
        <f ca="1">IF(Table1[[#This Row],[Occupation]]="IT", 1, 0)</f>
        <v>1</v>
      </c>
      <c r="AI251" s="46">
        <f ca="1">IF(Table1[[#This Row],[Occupation]]="Health", 1, 0)</f>
        <v>0</v>
      </c>
      <c r="AJ251" s="46">
        <f ca="1">IF(Table1[[#This Row],[Occupation]]="Agriculture", 1, 0)</f>
        <v>0</v>
      </c>
      <c r="AK251" s="49"/>
      <c r="AL251" s="46"/>
      <c r="AM251" s="46"/>
      <c r="AN251" s="46"/>
      <c r="AO251" s="46"/>
      <c r="AP251" s="50"/>
      <c r="AQ251" s="48"/>
      <c r="AR251" s="47">
        <f t="shared" ca="1" si="103"/>
        <v>45718.47055229274</v>
      </c>
      <c r="AS251" s="48"/>
      <c r="AT251" s="45">
        <f ca="1">IF(Table1[[#This Row],[Debts of the Person]]&gt;$AU$2,1,0)</f>
        <v>1</v>
      </c>
      <c r="AU251" s="46"/>
      <c r="AV251" s="50"/>
      <c r="AW251" s="2">
        <f ca="1">Table1[[#This Row],[Mortgage Left]]/Table1[[#This Row],[Valued House]]</f>
        <v>0.34584550823762727</v>
      </c>
      <c r="AX251" s="46">
        <f t="shared" ca="1" si="104"/>
        <v>0</v>
      </c>
      <c r="AY251" s="46"/>
      <c r="AZ251" s="46"/>
      <c r="BA251" s="47">
        <f ca="1">IF(Table1[[#This Row],[Region]]="East",Table1[[#This Row],[Income]],0)</f>
        <v>0</v>
      </c>
      <c r="BB251" s="48">
        <f ca="1">IF(Table1[[#This Row],[Region]]="South",Table1[[#This Row],[Income]],0)</f>
        <v>0</v>
      </c>
      <c r="BC251" s="48">
        <f ca="1">IF(Table1[[#This Row],[Region]]="West",Table1[[#This Row],[Income]],0)</f>
        <v>0</v>
      </c>
      <c r="BD251" s="64">
        <f ca="1">IF(Table1[[#This Row],[Region]]="North",Table1[[#This Row],[Income]],0)</f>
        <v>79316</v>
      </c>
      <c r="BE251" s="47">
        <f ca="1">IF(Table1[[#This Row],[Occupation]]="Teaching",Table1[[#This Row],[Income]],0)</f>
        <v>0</v>
      </c>
      <c r="BF251" s="48">
        <f ca="1">IF(Table1[[#This Row],[Occupation]]="General Work",Table1[[#This Row],[Income]],0)</f>
        <v>0</v>
      </c>
      <c r="BG251" s="48">
        <f ca="1">IF(Table1[[#This Row],[Occupation]]="Construction",Table1[[#This Row],[Income]],0)</f>
        <v>0</v>
      </c>
      <c r="BH251" s="48">
        <f ca="1">IF(Table1[[#This Row],[Occupation]]="IT",Table1[[#This Row],[Income]],0)</f>
        <v>79316</v>
      </c>
      <c r="BI251" s="48">
        <f ca="1">IF(Table1[[#This Row],[Occupation]]="Health",Table1[[#This Row],[Income]],0)</f>
        <v>0</v>
      </c>
      <c r="BJ251" s="64">
        <f ca="1">IF(Table1[[#This Row],[Occupation]]="Agriculture",Table1[[#This Row],[Income]],0)</f>
        <v>0</v>
      </c>
      <c r="BK251" s="45">
        <f ca="1">IF(Table1[[#This Row],[Debts of the Person]]&gt;Table1[[#This Row],[Income]],1,0)</f>
        <v>1</v>
      </c>
      <c r="BL251" s="46"/>
      <c r="BM251" s="45">
        <f ca="1">IF(Table1[[#This Row],[Net worth of Person ('#)]]&gt;$BN$2,Table1[[#This Row],[Age]],0)</f>
        <v>36</v>
      </c>
      <c r="BN251" s="50"/>
      <c r="BO251" s="46"/>
      <c r="BP251" s="46"/>
      <c r="BQ251" s="46"/>
    </row>
    <row r="252" spans="1:69" x14ac:dyDescent="0.3">
      <c r="A252" s="12">
        <v>250</v>
      </c>
      <c r="B252" s="13">
        <f t="shared" ca="1" si="87"/>
        <v>1</v>
      </c>
      <c r="C252" s="13" t="str">
        <f t="shared" ca="1" si="88"/>
        <v>Male</v>
      </c>
      <c r="D252" s="13">
        <f t="shared" ca="1" si="89"/>
        <v>45</v>
      </c>
      <c r="E252" s="13">
        <f t="shared" ca="1" si="90"/>
        <v>2</v>
      </c>
      <c r="F252" s="13" t="str">
        <f t="shared" ca="1" si="91"/>
        <v>Construction</v>
      </c>
      <c r="G252" s="13">
        <f t="shared" ca="1" si="92"/>
        <v>3</v>
      </c>
      <c r="H252" s="13" t="str">
        <f t="shared" ca="1" si="93"/>
        <v>Secondary</v>
      </c>
      <c r="I252" s="13">
        <f t="shared" ca="1" si="94"/>
        <v>1</v>
      </c>
      <c r="J252" s="13">
        <f t="shared" ca="1" si="95"/>
        <v>1</v>
      </c>
      <c r="K252" s="14">
        <f t="shared" ca="1" si="96"/>
        <v>26327</v>
      </c>
      <c r="L252" s="13">
        <f t="shared" ca="1" si="97"/>
        <v>26</v>
      </c>
      <c r="M252" s="13" t="str">
        <f t="shared" ca="1" si="98"/>
        <v>Ondo</v>
      </c>
      <c r="N252" s="13" t="str">
        <f t="shared" ca="1" si="105"/>
        <v>West</v>
      </c>
      <c r="O252" s="14">
        <f t="shared" ca="1" si="106"/>
        <v>105308</v>
      </c>
      <c r="P252" s="14">
        <f t="shared" ca="1" si="99"/>
        <v>18601.965909809362</v>
      </c>
      <c r="Q252" s="14">
        <f t="shared" ca="1" si="107"/>
        <v>10869.237711514228</v>
      </c>
      <c r="R252" s="14">
        <f t="shared" ca="1" si="100"/>
        <v>10362</v>
      </c>
      <c r="S252" s="14">
        <f t="shared" ca="1" si="108"/>
        <v>50248.128594706825</v>
      </c>
      <c r="T252" s="14">
        <f t="shared" ca="1" si="109"/>
        <v>29032.8321986134</v>
      </c>
      <c r="U252" s="14">
        <f t="shared" ca="1" si="110"/>
        <v>145210.06991012764</v>
      </c>
      <c r="V252" s="14">
        <f t="shared" ca="1" si="111"/>
        <v>79212.094504516193</v>
      </c>
      <c r="W252" s="15">
        <f t="shared" ca="1" si="112"/>
        <v>65997.975405611447</v>
      </c>
      <c r="Z252" s="45">
        <f t="shared" ca="1" si="101"/>
        <v>1</v>
      </c>
      <c r="AA252" s="46">
        <f t="shared" ca="1" si="102"/>
        <v>0</v>
      </c>
      <c r="AB252" s="49"/>
      <c r="AC252" s="50"/>
      <c r="AE252" s="45">
        <f ca="1">IF(Table1[[#This Row],[Occupation]]="Teaching", 1, 0)</f>
        <v>0</v>
      </c>
      <c r="AF252" s="46">
        <f ca="1">IF(Table1[[#This Row],[Occupation]]="General Work", 1, 0)</f>
        <v>0</v>
      </c>
      <c r="AG252" s="46">
        <f ca="1">IF(Table1[[#This Row],[Occupation]]="Construction", 1, 0)</f>
        <v>1</v>
      </c>
      <c r="AH252" s="46">
        <f ca="1">IF(Table1[[#This Row],[Occupation]]="IT", 1, 0)</f>
        <v>0</v>
      </c>
      <c r="AI252" s="46">
        <f ca="1">IF(Table1[[#This Row],[Occupation]]="Health", 1, 0)</f>
        <v>0</v>
      </c>
      <c r="AJ252" s="46">
        <f ca="1">IF(Table1[[#This Row],[Occupation]]="Agriculture", 1, 0)</f>
        <v>0</v>
      </c>
      <c r="AK252" s="49"/>
      <c r="AL252" s="46"/>
      <c r="AM252" s="46"/>
      <c r="AN252" s="46"/>
      <c r="AO252" s="46"/>
      <c r="AP252" s="50"/>
      <c r="AQ252" s="48"/>
      <c r="AR252" s="47">
        <f t="shared" ca="1" si="103"/>
        <v>18601.965909809362</v>
      </c>
      <c r="AS252" s="48"/>
      <c r="AT252" s="45">
        <f ca="1">IF(Table1[[#This Row],[Debts of the Person]]&gt;$AU$2,1,0)</f>
        <v>1</v>
      </c>
      <c r="AU252" s="46"/>
      <c r="AV252" s="50"/>
      <c r="AW252" s="2">
        <f ca="1">Table1[[#This Row],[Mortgage Left]]/Table1[[#This Row],[Valued House]]</f>
        <v>0.17664342604369432</v>
      </c>
      <c r="AX252" s="46">
        <f t="shared" ca="1" si="104"/>
        <v>1</v>
      </c>
      <c r="AY252" s="46"/>
      <c r="AZ252" s="46"/>
      <c r="BA252" s="47">
        <f ca="1">IF(Table1[[#This Row],[Region]]="East",Table1[[#This Row],[Income]],0)</f>
        <v>0</v>
      </c>
      <c r="BB252" s="48">
        <f ca="1">IF(Table1[[#This Row],[Region]]="South",Table1[[#This Row],[Income]],0)</f>
        <v>0</v>
      </c>
      <c r="BC252" s="48">
        <f ca="1">IF(Table1[[#This Row],[Region]]="West",Table1[[#This Row],[Income]],0)</f>
        <v>26327</v>
      </c>
      <c r="BD252" s="64">
        <f ca="1">IF(Table1[[#This Row],[Region]]="North",Table1[[#This Row],[Income]],0)</f>
        <v>0</v>
      </c>
      <c r="BE252" s="47">
        <f ca="1">IF(Table1[[#This Row],[Occupation]]="Teaching",Table1[[#This Row],[Income]],0)</f>
        <v>0</v>
      </c>
      <c r="BF252" s="48">
        <f ca="1">IF(Table1[[#This Row],[Occupation]]="General Work",Table1[[#This Row],[Income]],0)</f>
        <v>0</v>
      </c>
      <c r="BG252" s="48">
        <f ca="1">IF(Table1[[#This Row],[Occupation]]="Construction",Table1[[#This Row],[Income]],0)</f>
        <v>26327</v>
      </c>
      <c r="BH252" s="48">
        <f ca="1">IF(Table1[[#This Row],[Occupation]]="IT",Table1[[#This Row],[Income]],0)</f>
        <v>0</v>
      </c>
      <c r="BI252" s="48">
        <f ca="1">IF(Table1[[#This Row],[Occupation]]="Health",Table1[[#This Row],[Income]],0)</f>
        <v>0</v>
      </c>
      <c r="BJ252" s="64">
        <f ca="1">IF(Table1[[#This Row],[Occupation]]="Agriculture",Table1[[#This Row],[Income]],0)</f>
        <v>0</v>
      </c>
      <c r="BK252" s="45">
        <f ca="1">IF(Table1[[#This Row],[Debts of the Person]]&gt;Table1[[#This Row],[Income]],1,0)</f>
        <v>1</v>
      </c>
      <c r="BL252" s="46"/>
      <c r="BM252" s="45">
        <f ca="1">IF(Table1[[#This Row],[Net worth of Person ('#)]]&gt;$BN$2,Table1[[#This Row],[Age]],0)</f>
        <v>0</v>
      </c>
      <c r="BN252" s="50"/>
      <c r="BO252" s="46"/>
      <c r="BP252" s="46"/>
      <c r="BQ252" s="46"/>
    </row>
    <row r="253" spans="1:69" x14ac:dyDescent="0.3">
      <c r="A253" s="12">
        <v>251</v>
      </c>
      <c r="B253" s="13">
        <f t="shared" ca="1" si="87"/>
        <v>2</v>
      </c>
      <c r="C253" s="13" t="str">
        <f t="shared" ca="1" si="88"/>
        <v>Female</v>
      </c>
      <c r="D253" s="13">
        <f t="shared" ca="1" si="89"/>
        <v>31</v>
      </c>
      <c r="E253" s="13">
        <f t="shared" ca="1" si="90"/>
        <v>5</v>
      </c>
      <c r="F253" s="13" t="str">
        <f t="shared" ca="1" si="91"/>
        <v>General Work</v>
      </c>
      <c r="G253" s="13">
        <f t="shared" ca="1" si="92"/>
        <v>5</v>
      </c>
      <c r="H253" s="13" t="str">
        <f t="shared" ca="1" si="93"/>
        <v>Technical</v>
      </c>
      <c r="I253" s="13">
        <f t="shared" ca="1" si="94"/>
        <v>3</v>
      </c>
      <c r="J253" s="13">
        <f t="shared" ca="1" si="95"/>
        <v>0</v>
      </c>
      <c r="K253" s="14">
        <f t="shared" ca="1" si="96"/>
        <v>62890</v>
      </c>
      <c r="L253" s="13">
        <f t="shared" ca="1" si="97"/>
        <v>14</v>
      </c>
      <c r="M253" s="13" t="str">
        <f t="shared" ca="1" si="98"/>
        <v>Imo</v>
      </c>
      <c r="N253" s="13" t="str">
        <f t="shared" ca="1" si="105"/>
        <v>East</v>
      </c>
      <c r="O253" s="14">
        <f t="shared" ca="1" si="106"/>
        <v>377340</v>
      </c>
      <c r="P253" s="14">
        <f t="shared" ca="1" si="99"/>
        <v>308587.80254065502</v>
      </c>
      <c r="Q253" s="14">
        <f t="shared" ca="1" si="107"/>
        <v>0</v>
      </c>
      <c r="R253" s="14">
        <f t="shared" ca="1" si="100"/>
        <v>0</v>
      </c>
      <c r="S253" s="14">
        <f t="shared" ca="1" si="108"/>
        <v>22546.211561310418</v>
      </c>
      <c r="T253" s="14">
        <f t="shared" ca="1" si="109"/>
        <v>6927.2403013617532</v>
      </c>
      <c r="U253" s="14">
        <f t="shared" ca="1" si="110"/>
        <v>384267.24030136177</v>
      </c>
      <c r="V253" s="14">
        <f t="shared" ca="1" si="111"/>
        <v>331134.01410196541</v>
      </c>
      <c r="W253" s="15">
        <f t="shared" ca="1" si="112"/>
        <v>53133.226199396362</v>
      </c>
      <c r="Z253" s="45">
        <f t="shared" ca="1" si="101"/>
        <v>0</v>
      </c>
      <c r="AA253" s="46">
        <f t="shared" ca="1" si="102"/>
        <v>0</v>
      </c>
      <c r="AB253" s="49"/>
      <c r="AC253" s="50"/>
      <c r="AE253" s="45">
        <f ca="1">IF(Table1[[#This Row],[Occupation]]="Teaching", 1, 0)</f>
        <v>0</v>
      </c>
      <c r="AF253" s="46">
        <f ca="1">IF(Table1[[#This Row],[Occupation]]="General Work", 1, 0)</f>
        <v>1</v>
      </c>
      <c r="AG253" s="46">
        <f ca="1">IF(Table1[[#This Row],[Occupation]]="Construction", 1, 0)</f>
        <v>0</v>
      </c>
      <c r="AH253" s="46">
        <f ca="1">IF(Table1[[#This Row],[Occupation]]="IT", 1, 0)</f>
        <v>0</v>
      </c>
      <c r="AI253" s="46">
        <f ca="1">IF(Table1[[#This Row],[Occupation]]="Health", 1, 0)</f>
        <v>0</v>
      </c>
      <c r="AJ253" s="46">
        <f ca="1">IF(Table1[[#This Row],[Occupation]]="Agriculture", 1, 0)</f>
        <v>0</v>
      </c>
      <c r="AK253" s="49"/>
      <c r="AL253" s="46"/>
      <c r="AM253" s="46"/>
      <c r="AN253" s="46"/>
      <c r="AO253" s="46"/>
      <c r="AP253" s="50"/>
      <c r="AQ253" s="48"/>
      <c r="AR253" s="47">
        <f t="shared" ca="1" si="103"/>
        <v>0</v>
      </c>
      <c r="AS253" s="48"/>
      <c r="AT253" s="45">
        <f ca="1">IF(Table1[[#This Row],[Debts of the Person]]&gt;$AU$2,1,0)</f>
        <v>1</v>
      </c>
      <c r="AU253" s="46"/>
      <c r="AV253" s="50"/>
      <c r="AW253" s="2">
        <f ca="1">Table1[[#This Row],[Mortgage Left]]/Table1[[#This Row],[Valued House]]</f>
        <v>0.81779774882242806</v>
      </c>
      <c r="AX253" s="46">
        <f t="shared" ca="1" si="104"/>
        <v>0</v>
      </c>
      <c r="AY253" s="46"/>
      <c r="AZ253" s="46"/>
      <c r="BA253" s="47">
        <f ca="1">IF(Table1[[#This Row],[Region]]="East",Table1[[#This Row],[Income]],0)</f>
        <v>62890</v>
      </c>
      <c r="BB253" s="48">
        <f ca="1">IF(Table1[[#This Row],[Region]]="South",Table1[[#This Row],[Income]],0)</f>
        <v>0</v>
      </c>
      <c r="BC253" s="48">
        <f ca="1">IF(Table1[[#This Row],[Region]]="West",Table1[[#This Row],[Income]],0)</f>
        <v>0</v>
      </c>
      <c r="BD253" s="64">
        <f ca="1">IF(Table1[[#This Row],[Region]]="North",Table1[[#This Row],[Income]],0)</f>
        <v>0</v>
      </c>
      <c r="BE253" s="47">
        <f ca="1">IF(Table1[[#This Row],[Occupation]]="Teaching",Table1[[#This Row],[Income]],0)</f>
        <v>0</v>
      </c>
      <c r="BF253" s="48">
        <f ca="1">IF(Table1[[#This Row],[Occupation]]="General Work",Table1[[#This Row],[Income]],0)</f>
        <v>62890</v>
      </c>
      <c r="BG253" s="48">
        <f ca="1">IF(Table1[[#This Row],[Occupation]]="Construction",Table1[[#This Row],[Income]],0)</f>
        <v>0</v>
      </c>
      <c r="BH253" s="48">
        <f ca="1">IF(Table1[[#This Row],[Occupation]]="IT",Table1[[#This Row],[Income]],0)</f>
        <v>0</v>
      </c>
      <c r="BI253" s="48">
        <f ca="1">IF(Table1[[#This Row],[Occupation]]="Health",Table1[[#This Row],[Income]],0)</f>
        <v>0</v>
      </c>
      <c r="BJ253" s="64">
        <f ca="1">IF(Table1[[#This Row],[Occupation]]="Agriculture",Table1[[#This Row],[Income]],0)</f>
        <v>0</v>
      </c>
      <c r="BK253" s="45">
        <f ca="1">IF(Table1[[#This Row],[Debts of the Person]]&gt;Table1[[#This Row],[Income]],1,0)</f>
        <v>1</v>
      </c>
      <c r="BL253" s="46"/>
      <c r="BM253" s="45">
        <f ca="1">IF(Table1[[#This Row],[Net worth of Person ('#)]]&gt;$BN$2,Table1[[#This Row],[Age]],0)</f>
        <v>0</v>
      </c>
      <c r="BN253" s="50"/>
      <c r="BO253" s="46"/>
      <c r="BP253" s="46"/>
      <c r="BQ253" s="46"/>
    </row>
    <row r="254" spans="1:69" x14ac:dyDescent="0.3">
      <c r="A254" s="12">
        <v>252</v>
      </c>
      <c r="B254" s="13">
        <f t="shared" ca="1" si="87"/>
        <v>1</v>
      </c>
      <c r="C254" s="13" t="str">
        <f t="shared" ca="1" si="88"/>
        <v>Male</v>
      </c>
      <c r="D254" s="13">
        <f t="shared" ca="1" si="89"/>
        <v>32</v>
      </c>
      <c r="E254" s="13">
        <f t="shared" ca="1" si="90"/>
        <v>1</v>
      </c>
      <c r="F254" s="13" t="str">
        <f t="shared" ca="1" si="91"/>
        <v>Health</v>
      </c>
      <c r="G254" s="13">
        <f t="shared" ca="1" si="92"/>
        <v>2</v>
      </c>
      <c r="H254" s="13" t="str">
        <f t="shared" ca="1" si="93"/>
        <v>Primary</v>
      </c>
      <c r="I254" s="13">
        <f t="shared" ca="1" si="94"/>
        <v>3</v>
      </c>
      <c r="J254" s="13">
        <f t="shared" ca="1" si="95"/>
        <v>0</v>
      </c>
      <c r="K254" s="14">
        <f t="shared" ca="1" si="96"/>
        <v>50564</v>
      </c>
      <c r="L254" s="13">
        <f t="shared" ca="1" si="97"/>
        <v>4</v>
      </c>
      <c r="M254" s="13" t="str">
        <f t="shared" ca="1" si="98"/>
        <v>Akwa Ibom</v>
      </c>
      <c r="N254" s="13" t="str">
        <f t="shared" ca="1" si="105"/>
        <v>South</v>
      </c>
      <c r="O254" s="14">
        <f t="shared" ca="1" si="106"/>
        <v>151692</v>
      </c>
      <c r="P254" s="14">
        <f t="shared" ca="1" si="99"/>
        <v>97405.987668461152</v>
      </c>
      <c r="Q254" s="14">
        <f t="shared" ca="1" si="107"/>
        <v>0</v>
      </c>
      <c r="R254" s="14">
        <f t="shared" ca="1" si="100"/>
        <v>0</v>
      </c>
      <c r="S254" s="14">
        <f t="shared" ca="1" si="108"/>
        <v>99231.279801450131</v>
      </c>
      <c r="T254" s="14">
        <f t="shared" ca="1" si="109"/>
        <v>10682.912996696459</v>
      </c>
      <c r="U254" s="14">
        <f t="shared" ca="1" si="110"/>
        <v>162374.91299669645</v>
      </c>
      <c r="V254" s="14">
        <f t="shared" ca="1" si="111"/>
        <v>196637.26746991128</v>
      </c>
      <c r="W254" s="15">
        <f t="shared" ca="1" si="112"/>
        <v>-34262.354473214829</v>
      </c>
      <c r="Z254" s="45">
        <f t="shared" ca="1" si="101"/>
        <v>1</v>
      </c>
      <c r="AA254" s="46">
        <f t="shared" ca="1" si="102"/>
        <v>1</v>
      </c>
      <c r="AB254" s="49"/>
      <c r="AC254" s="50"/>
      <c r="AE254" s="45">
        <f ca="1">IF(Table1[[#This Row],[Occupation]]="Teaching", 1, 0)</f>
        <v>0</v>
      </c>
      <c r="AF254" s="46">
        <f ca="1">IF(Table1[[#This Row],[Occupation]]="General Work", 1, 0)</f>
        <v>0</v>
      </c>
      <c r="AG254" s="46">
        <f ca="1">IF(Table1[[#This Row],[Occupation]]="Construction", 1, 0)</f>
        <v>0</v>
      </c>
      <c r="AH254" s="46">
        <f ca="1">IF(Table1[[#This Row],[Occupation]]="IT", 1, 0)</f>
        <v>0</v>
      </c>
      <c r="AI254" s="46">
        <f ca="1">IF(Table1[[#This Row],[Occupation]]="Health", 1, 0)</f>
        <v>1</v>
      </c>
      <c r="AJ254" s="46">
        <f ca="1">IF(Table1[[#This Row],[Occupation]]="Agriculture", 1, 0)</f>
        <v>0</v>
      </c>
      <c r="AK254" s="49"/>
      <c r="AL254" s="46"/>
      <c r="AM254" s="46"/>
      <c r="AN254" s="46"/>
      <c r="AO254" s="46"/>
      <c r="AP254" s="50"/>
      <c r="AQ254" s="48"/>
      <c r="AR254" s="47">
        <f t="shared" ca="1" si="103"/>
        <v>0</v>
      </c>
      <c r="AS254" s="48"/>
      <c r="AT254" s="45">
        <f ca="1">IF(Table1[[#This Row],[Debts of the Person]]&gt;$AU$2,1,0)</f>
        <v>1</v>
      </c>
      <c r="AU254" s="46"/>
      <c r="AV254" s="50"/>
      <c r="AW254" s="2">
        <f ca="1">Table1[[#This Row],[Mortgage Left]]/Table1[[#This Row],[Valued House]]</f>
        <v>0.64213002444730871</v>
      </c>
      <c r="AX254" s="46">
        <f t="shared" ca="1" si="104"/>
        <v>0</v>
      </c>
      <c r="AY254" s="46"/>
      <c r="AZ254" s="46"/>
      <c r="BA254" s="47">
        <f ca="1">IF(Table1[[#This Row],[Region]]="East",Table1[[#This Row],[Income]],0)</f>
        <v>0</v>
      </c>
      <c r="BB254" s="48">
        <f ca="1">IF(Table1[[#This Row],[Region]]="South",Table1[[#This Row],[Income]],0)</f>
        <v>50564</v>
      </c>
      <c r="BC254" s="48">
        <f ca="1">IF(Table1[[#This Row],[Region]]="West",Table1[[#This Row],[Income]],0)</f>
        <v>0</v>
      </c>
      <c r="BD254" s="64">
        <f ca="1">IF(Table1[[#This Row],[Region]]="North",Table1[[#This Row],[Income]],0)</f>
        <v>0</v>
      </c>
      <c r="BE254" s="47">
        <f ca="1">IF(Table1[[#This Row],[Occupation]]="Teaching",Table1[[#This Row],[Income]],0)</f>
        <v>0</v>
      </c>
      <c r="BF254" s="48">
        <f ca="1">IF(Table1[[#This Row],[Occupation]]="General Work",Table1[[#This Row],[Income]],0)</f>
        <v>0</v>
      </c>
      <c r="BG254" s="48">
        <f ca="1">IF(Table1[[#This Row],[Occupation]]="Construction",Table1[[#This Row],[Income]],0)</f>
        <v>0</v>
      </c>
      <c r="BH254" s="48">
        <f ca="1">IF(Table1[[#This Row],[Occupation]]="IT",Table1[[#This Row],[Income]],0)</f>
        <v>0</v>
      </c>
      <c r="BI254" s="48">
        <f ca="1">IF(Table1[[#This Row],[Occupation]]="Health",Table1[[#This Row],[Income]],0)</f>
        <v>50564</v>
      </c>
      <c r="BJ254" s="64">
        <f ca="1">IF(Table1[[#This Row],[Occupation]]="Agriculture",Table1[[#This Row],[Income]],0)</f>
        <v>0</v>
      </c>
      <c r="BK254" s="45">
        <f ca="1">IF(Table1[[#This Row],[Debts of the Person]]&gt;Table1[[#This Row],[Income]],1,0)</f>
        <v>1</v>
      </c>
      <c r="BL254" s="46"/>
      <c r="BM254" s="45">
        <f ca="1">IF(Table1[[#This Row],[Net worth of Person ('#)]]&gt;$BN$2,Table1[[#This Row],[Age]],0)</f>
        <v>0</v>
      </c>
      <c r="BN254" s="50"/>
      <c r="BO254" s="46"/>
      <c r="BP254" s="46"/>
      <c r="BQ254" s="46"/>
    </row>
    <row r="255" spans="1:69" x14ac:dyDescent="0.3">
      <c r="A255" s="12">
        <v>253</v>
      </c>
      <c r="B255" s="13">
        <f t="shared" ca="1" si="87"/>
        <v>1</v>
      </c>
      <c r="C255" s="13" t="str">
        <f t="shared" ca="1" si="88"/>
        <v>Male</v>
      </c>
      <c r="D255" s="13">
        <f t="shared" ca="1" si="89"/>
        <v>35</v>
      </c>
      <c r="E255" s="13">
        <f t="shared" ca="1" si="90"/>
        <v>4</v>
      </c>
      <c r="F255" s="13" t="str">
        <f t="shared" ca="1" si="91"/>
        <v>IT</v>
      </c>
      <c r="G255" s="13">
        <f t="shared" ca="1" si="92"/>
        <v>4</v>
      </c>
      <c r="H255" s="13" t="str">
        <f t="shared" ca="1" si="93"/>
        <v>Tertiary</v>
      </c>
      <c r="I255" s="13">
        <f t="shared" ca="1" si="94"/>
        <v>0</v>
      </c>
      <c r="J255" s="13">
        <f t="shared" ca="1" si="95"/>
        <v>0</v>
      </c>
      <c r="K255" s="14">
        <f t="shared" ca="1" si="96"/>
        <v>61965</v>
      </c>
      <c r="L255" s="13">
        <f t="shared" ca="1" si="97"/>
        <v>1</v>
      </c>
      <c r="M255" s="13" t="str">
        <f t="shared" ca="1" si="98"/>
        <v>Abia</v>
      </c>
      <c r="N255" s="13" t="str">
        <f t="shared" ca="1" si="105"/>
        <v>East</v>
      </c>
      <c r="O255" s="14">
        <f t="shared" ca="1" si="106"/>
        <v>185895</v>
      </c>
      <c r="P255" s="14">
        <f t="shared" ca="1" si="99"/>
        <v>154101.32410662458</v>
      </c>
      <c r="Q255" s="14">
        <f t="shared" ca="1" si="107"/>
        <v>0</v>
      </c>
      <c r="R255" s="14">
        <f t="shared" ca="1" si="100"/>
        <v>0</v>
      </c>
      <c r="S255" s="14">
        <f t="shared" ca="1" si="108"/>
        <v>73891.45683546587</v>
      </c>
      <c r="T255" s="14">
        <f t="shared" ca="1" si="109"/>
        <v>76396.619194553336</v>
      </c>
      <c r="U255" s="14">
        <f t="shared" ca="1" si="110"/>
        <v>262291.61919455335</v>
      </c>
      <c r="V255" s="14">
        <f t="shared" ca="1" si="111"/>
        <v>227992.78094209044</v>
      </c>
      <c r="W255" s="15">
        <f t="shared" ca="1" si="112"/>
        <v>34298.838252462912</v>
      </c>
      <c r="Z255" s="45">
        <f t="shared" ca="1" si="101"/>
        <v>1</v>
      </c>
      <c r="AA255" s="46">
        <f t="shared" ca="1" si="102"/>
        <v>0</v>
      </c>
      <c r="AB255" s="49"/>
      <c r="AC255" s="50"/>
      <c r="AE255" s="45">
        <f ca="1">IF(Table1[[#This Row],[Occupation]]="Teaching", 1, 0)</f>
        <v>0</v>
      </c>
      <c r="AF255" s="46">
        <f ca="1">IF(Table1[[#This Row],[Occupation]]="General Work", 1, 0)</f>
        <v>0</v>
      </c>
      <c r="AG255" s="46">
        <f ca="1">IF(Table1[[#This Row],[Occupation]]="Construction", 1, 0)</f>
        <v>0</v>
      </c>
      <c r="AH255" s="46">
        <f ca="1">IF(Table1[[#This Row],[Occupation]]="IT", 1, 0)</f>
        <v>1</v>
      </c>
      <c r="AI255" s="46">
        <f ca="1">IF(Table1[[#This Row],[Occupation]]="Health", 1, 0)</f>
        <v>0</v>
      </c>
      <c r="AJ255" s="46">
        <f ca="1">IF(Table1[[#This Row],[Occupation]]="Agriculture", 1, 0)</f>
        <v>0</v>
      </c>
      <c r="AK255" s="49"/>
      <c r="AL255" s="46"/>
      <c r="AM255" s="46"/>
      <c r="AN255" s="46"/>
      <c r="AO255" s="46"/>
      <c r="AP255" s="50"/>
      <c r="AQ255" s="48"/>
      <c r="AR255" s="47">
        <f t="shared" ca="1" si="103"/>
        <v>0</v>
      </c>
      <c r="AS255" s="48"/>
      <c r="AT255" s="45">
        <f ca="1">IF(Table1[[#This Row],[Debts of the Person]]&gt;$AU$2,1,0)</f>
        <v>1</v>
      </c>
      <c r="AU255" s="46"/>
      <c r="AV255" s="50"/>
      <c r="AW255" s="2">
        <f ca="1">Table1[[#This Row],[Mortgage Left]]/Table1[[#This Row],[Valued House]]</f>
        <v>0.82896970928010216</v>
      </c>
      <c r="AX255" s="46">
        <f t="shared" ca="1" si="104"/>
        <v>0</v>
      </c>
      <c r="AY255" s="46"/>
      <c r="AZ255" s="46"/>
      <c r="BA255" s="47">
        <f ca="1">IF(Table1[[#This Row],[Region]]="East",Table1[[#This Row],[Income]],0)</f>
        <v>61965</v>
      </c>
      <c r="BB255" s="48">
        <f ca="1">IF(Table1[[#This Row],[Region]]="South",Table1[[#This Row],[Income]],0)</f>
        <v>0</v>
      </c>
      <c r="BC255" s="48">
        <f ca="1">IF(Table1[[#This Row],[Region]]="West",Table1[[#This Row],[Income]],0)</f>
        <v>0</v>
      </c>
      <c r="BD255" s="64">
        <f ca="1">IF(Table1[[#This Row],[Region]]="North",Table1[[#This Row],[Income]],0)</f>
        <v>0</v>
      </c>
      <c r="BE255" s="47">
        <f ca="1">IF(Table1[[#This Row],[Occupation]]="Teaching",Table1[[#This Row],[Income]],0)</f>
        <v>0</v>
      </c>
      <c r="BF255" s="48">
        <f ca="1">IF(Table1[[#This Row],[Occupation]]="General Work",Table1[[#This Row],[Income]],0)</f>
        <v>0</v>
      </c>
      <c r="BG255" s="48">
        <f ca="1">IF(Table1[[#This Row],[Occupation]]="Construction",Table1[[#This Row],[Income]],0)</f>
        <v>0</v>
      </c>
      <c r="BH255" s="48">
        <f ca="1">IF(Table1[[#This Row],[Occupation]]="IT",Table1[[#This Row],[Income]],0)</f>
        <v>61965</v>
      </c>
      <c r="BI255" s="48">
        <f ca="1">IF(Table1[[#This Row],[Occupation]]="Health",Table1[[#This Row],[Income]],0)</f>
        <v>0</v>
      </c>
      <c r="BJ255" s="64">
        <f ca="1">IF(Table1[[#This Row],[Occupation]]="Agriculture",Table1[[#This Row],[Income]],0)</f>
        <v>0</v>
      </c>
      <c r="BK255" s="45">
        <f ca="1">IF(Table1[[#This Row],[Debts of the Person]]&gt;Table1[[#This Row],[Income]],1,0)</f>
        <v>1</v>
      </c>
      <c r="BL255" s="46"/>
      <c r="BM255" s="45">
        <f ca="1">IF(Table1[[#This Row],[Net worth of Person ('#)]]&gt;$BN$2,Table1[[#This Row],[Age]],0)</f>
        <v>0</v>
      </c>
      <c r="BN255" s="50"/>
      <c r="BO255" s="46"/>
      <c r="BP255" s="46"/>
      <c r="BQ255" s="46"/>
    </row>
    <row r="256" spans="1:69" x14ac:dyDescent="0.3">
      <c r="A256" s="12">
        <v>254</v>
      </c>
      <c r="B256" s="13">
        <f t="shared" ca="1" si="87"/>
        <v>2</v>
      </c>
      <c r="C256" s="13" t="str">
        <f t="shared" ca="1" si="88"/>
        <v>Female</v>
      </c>
      <c r="D256" s="13">
        <f t="shared" ca="1" si="89"/>
        <v>34</v>
      </c>
      <c r="E256" s="13">
        <f t="shared" ca="1" si="90"/>
        <v>2</v>
      </c>
      <c r="F256" s="13" t="str">
        <f t="shared" ca="1" si="91"/>
        <v>Construction</v>
      </c>
      <c r="G256" s="13">
        <f t="shared" ca="1" si="92"/>
        <v>5</v>
      </c>
      <c r="H256" s="13" t="str">
        <f t="shared" ca="1" si="93"/>
        <v>Technical</v>
      </c>
      <c r="I256" s="13">
        <f t="shared" ca="1" si="94"/>
        <v>2</v>
      </c>
      <c r="J256" s="13">
        <f t="shared" ca="1" si="95"/>
        <v>2</v>
      </c>
      <c r="K256" s="14">
        <f t="shared" ca="1" si="96"/>
        <v>95751</v>
      </c>
      <c r="L256" s="13">
        <f t="shared" ca="1" si="97"/>
        <v>7</v>
      </c>
      <c r="M256" s="13" t="str">
        <f t="shared" ca="1" si="98"/>
        <v>Benue</v>
      </c>
      <c r="N256" s="13" t="str">
        <f t="shared" ca="1" si="105"/>
        <v>North</v>
      </c>
      <c r="O256" s="14">
        <f t="shared" ca="1" si="106"/>
        <v>574506</v>
      </c>
      <c r="P256" s="14">
        <f t="shared" ca="1" si="99"/>
        <v>104133.82574843185</v>
      </c>
      <c r="Q256" s="14">
        <f t="shared" ca="1" si="107"/>
        <v>62146.429861885117</v>
      </c>
      <c r="R256" s="14">
        <f t="shared" ca="1" si="100"/>
        <v>4312</v>
      </c>
      <c r="S256" s="14">
        <f t="shared" ca="1" si="108"/>
        <v>91442.10684654057</v>
      </c>
      <c r="T256" s="14">
        <f t="shared" ca="1" si="109"/>
        <v>37370.393496121265</v>
      </c>
      <c r="U256" s="14">
        <f t="shared" ca="1" si="110"/>
        <v>674022.82335800643</v>
      </c>
      <c r="V256" s="14">
        <f t="shared" ca="1" si="111"/>
        <v>199887.93259497243</v>
      </c>
      <c r="W256" s="15">
        <f t="shared" ca="1" si="112"/>
        <v>474134.890763034</v>
      </c>
      <c r="Z256" s="45">
        <f t="shared" ca="1" si="101"/>
        <v>0</v>
      </c>
      <c r="AA256" s="46">
        <f t="shared" ca="1" si="102"/>
        <v>0</v>
      </c>
      <c r="AB256" s="49"/>
      <c r="AC256" s="50"/>
      <c r="AE256" s="45">
        <f ca="1">IF(Table1[[#This Row],[Occupation]]="Teaching", 1, 0)</f>
        <v>0</v>
      </c>
      <c r="AF256" s="46">
        <f ca="1">IF(Table1[[#This Row],[Occupation]]="General Work", 1, 0)</f>
        <v>0</v>
      </c>
      <c r="AG256" s="46">
        <f ca="1">IF(Table1[[#This Row],[Occupation]]="Construction", 1, 0)</f>
        <v>1</v>
      </c>
      <c r="AH256" s="46">
        <f ca="1">IF(Table1[[#This Row],[Occupation]]="IT", 1, 0)</f>
        <v>0</v>
      </c>
      <c r="AI256" s="46">
        <f ca="1">IF(Table1[[#This Row],[Occupation]]="Health", 1, 0)</f>
        <v>0</v>
      </c>
      <c r="AJ256" s="46">
        <f ca="1">IF(Table1[[#This Row],[Occupation]]="Agriculture", 1, 0)</f>
        <v>0</v>
      </c>
      <c r="AK256" s="49"/>
      <c r="AL256" s="46"/>
      <c r="AM256" s="46"/>
      <c r="AN256" s="46"/>
      <c r="AO256" s="46"/>
      <c r="AP256" s="50"/>
      <c r="AQ256" s="48"/>
      <c r="AR256" s="47">
        <f t="shared" ca="1" si="103"/>
        <v>52066.912874215923</v>
      </c>
      <c r="AS256" s="48"/>
      <c r="AT256" s="45">
        <f ca="1">IF(Table1[[#This Row],[Debts of the Person]]&gt;$AU$2,1,0)</f>
        <v>1</v>
      </c>
      <c r="AU256" s="46"/>
      <c r="AV256" s="50"/>
      <c r="AW256" s="2">
        <f ca="1">Table1[[#This Row],[Mortgage Left]]/Table1[[#This Row],[Valued House]]</f>
        <v>0.18125802993951645</v>
      </c>
      <c r="AX256" s="46">
        <f t="shared" ca="1" si="104"/>
        <v>1</v>
      </c>
      <c r="AY256" s="46"/>
      <c r="AZ256" s="46"/>
      <c r="BA256" s="47">
        <f ca="1">IF(Table1[[#This Row],[Region]]="East",Table1[[#This Row],[Income]],0)</f>
        <v>0</v>
      </c>
      <c r="BB256" s="48">
        <f ca="1">IF(Table1[[#This Row],[Region]]="South",Table1[[#This Row],[Income]],0)</f>
        <v>0</v>
      </c>
      <c r="BC256" s="48">
        <f ca="1">IF(Table1[[#This Row],[Region]]="West",Table1[[#This Row],[Income]],0)</f>
        <v>0</v>
      </c>
      <c r="BD256" s="64">
        <f ca="1">IF(Table1[[#This Row],[Region]]="North",Table1[[#This Row],[Income]],0)</f>
        <v>95751</v>
      </c>
      <c r="BE256" s="47">
        <f ca="1">IF(Table1[[#This Row],[Occupation]]="Teaching",Table1[[#This Row],[Income]],0)</f>
        <v>0</v>
      </c>
      <c r="BF256" s="48">
        <f ca="1">IF(Table1[[#This Row],[Occupation]]="General Work",Table1[[#This Row],[Income]],0)</f>
        <v>0</v>
      </c>
      <c r="BG256" s="48">
        <f ca="1">IF(Table1[[#This Row],[Occupation]]="Construction",Table1[[#This Row],[Income]],0)</f>
        <v>95751</v>
      </c>
      <c r="BH256" s="48">
        <f ca="1">IF(Table1[[#This Row],[Occupation]]="IT",Table1[[#This Row],[Income]],0)</f>
        <v>0</v>
      </c>
      <c r="BI256" s="48">
        <f ca="1">IF(Table1[[#This Row],[Occupation]]="Health",Table1[[#This Row],[Income]],0)</f>
        <v>0</v>
      </c>
      <c r="BJ256" s="64">
        <f ca="1">IF(Table1[[#This Row],[Occupation]]="Agriculture",Table1[[#This Row],[Income]],0)</f>
        <v>0</v>
      </c>
      <c r="BK256" s="45">
        <f ca="1">IF(Table1[[#This Row],[Debts of the Person]]&gt;Table1[[#This Row],[Income]],1,0)</f>
        <v>1</v>
      </c>
      <c r="BL256" s="46"/>
      <c r="BM256" s="45">
        <f ca="1">IF(Table1[[#This Row],[Net worth of Person ('#)]]&gt;$BN$2,Table1[[#This Row],[Age]],0)</f>
        <v>34</v>
      </c>
      <c r="BN256" s="50"/>
      <c r="BO256" s="46"/>
      <c r="BP256" s="46"/>
      <c r="BQ256" s="46"/>
    </row>
    <row r="257" spans="1:69" x14ac:dyDescent="0.3">
      <c r="A257" s="12">
        <v>255</v>
      </c>
      <c r="B257" s="13">
        <f t="shared" ca="1" si="87"/>
        <v>1</v>
      </c>
      <c r="C257" s="13" t="str">
        <f t="shared" ca="1" si="88"/>
        <v>Male</v>
      </c>
      <c r="D257" s="13">
        <f t="shared" ca="1" si="89"/>
        <v>28</v>
      </c>
      <c r="E257" s="13">
        <f t="shared" ca="1" si="90"/>
        <v>2</v>
      </c>
      <c r="F257" s="13" t="str">
        <f t="shared" ca="1" si="91"/>
        <v>Construction</v>
      </c>
      <c r="G257" s="13">
        <f t="shared" ca="1" si="92"/>
        <v>6</v>
      </c>
      <c r="H257" s="13" t="str">
        <f t="shared" ca="1" si="93"/>
        <v>Others</v>
      </c>
      <c r="I257" s="13">
        <f t="shared" ca="1" si="94"/>
        <v>0</v>
      </c>
      <c r="J257" s="13">
        <f t="shared" ca="1" si="95"/>
        <v>1</v>
      </c>
      <c r="K257" s="14">
        <f t="shared" ca="1" si="96"/>
        <v>65220</v>
      </c>
      <c r="L257" s="13">
        <f t="shared" ca="1" si="97"/>
        <v>22</v>
      </c>
      <c r="M257" s="13" t="str">
        <f t="shared" ca="1" si="98"/>
        <v>Lagos</v>
      </c>
      <c r="N257" s="13" t="str">
        <f t="shared" ca="1" si="105"/>
        <v>West</v>
      </c>
      <c r="O257" s="14">
        <f t="shared" ca="1" si="106"/>
        <v>260880</v>
      </c>
      <c r="P257" s="14">
        <f t="shared" ca="1" si="99"/>
        <v>1737.0554170101675</v>
      </c>
      <c r="Q257" s="14">
        <f t="shared" ca="1" si="107"/>
        <v>12826.28717302023</v>
      </c>
      <c r="R257" s="14">
        <f t="shared" ca="1" si="100"/>
        <v>3436</v>
      </c>
      <c r="S257" s="14">
        <f t="shared" ca="1" si="108"/>
        <v>13308.942359827339</v>
      </c>
      <c r="T257" s="14">
        <f t="shared" ca="1" si="109"/>
        <v>92131.62525836681</v>
      </c>
      <c r="U257" s="14">
        <f t="shared" ca="1" si="110"/>
        <v>365837.91243138706</v>
      </c>
      <c r="V257" s="14">
        <f t="shared" ca="1" si="111"/>
        <v>18481.997776837507</v>
      </c>
      <c r="W257" s="15">
        <f t="shared" ca="1" si="112"/>
        <v>347355.91465454956</v>
      </c>
      <c r="Z257" s="45">
        <f t="shared" ca="1" si="101"/>
        <v>1</v>
      </c>
      <c r="AA257" s="46">
        <f t="shared" ca="1" si="102"/>
        <v>1</v>
      </c>
      <c r="AB257" s="49"/>
      <c r="AC257" s="50"/>
      <c r="AE257" s="45">
        <f ca="1">IF(Table1[[#This Row],[Occupation]]="Teaching", 1, 0)</f>
        <v>0</v>
      </c>
      <c r="AF257" s="46">
        <f ca="1">IF(Table1[[#This Row],[Occupation]]="General Work", 1, 0)</f>
        <v>0</v>
      </c>
      <c r="AG257" s="46">
        <f ca="1">IF(Table1[[#This Row],[Occupation]]="Construction", 1, 0)</f>
        <v>1</v>
      </c>
      <c r="AH257" s="46">
        <f ca="1">IF(Table1[[#This Row],[Occupation]]="IT", 1, 0)</f>
        <v>0</v>
      </c>
      <c r="AI257" s="46">
        <f ca="1">IF(Table1[[#This Row],[Occupation]]="Health", 1, 0)</f>
        <v>0</v>
      </c>
      <c r="AJ257" s="46">
        <f ca="1">IF(Table1[[#This Row],[Occupation]]="Agriculture", 1, 0)</f>
        <v>0</v>
      </c>
      <c r="AK257" s="49"/>
      <c r="AL257" s="46"/>
      <c r="AM257" s="46"/>
      <c r="AN257" s="46"/>
      <c r="AO257" s="46"/>
      <c r="AP257" s="50"/>
      <c r="AQ257" s="48"/>
      <c r="AR257" s="47">
        <f t="shared" ca="1" si="103"/>
        <v>1737.0554170101675</v>
      </c>
      <c r="AS257" s="48"/>
      <c r="AT257" s="45">
        <f ca="1">IF(Table1[[#This Row],[Debts of the Person]]&gt;$AU$2,1,0)</f>
        <v>0</v>
      </c>
      <c r="AU257" s="46"/>
      <c r="AV257" s="50"/>
      <c r="AW257" s="2">
        <f ca="1">Table1[[#This Row],[Mortgage Left]]/Table1[[#This Row],[Valued House]]</f>
        <v>6.6584460940285473E-3</v>
      </c>
      <c r="AX257" s="46">
        <f t="shared" ca="1" si="104"/>
        <v>1</v>
      </c>
      <c r="AY257" s="46"/>
      <c r="AZ257" s="46"/>
      <c r="BA257" s="47">
        <f ca="1">IF(Table1[[#This Row],[Region]]="East",Table1[[#This Row],[Income]],0)</f>
        <v>0</v>
      </c>
      <c r="BB257" s="48">
        <f ca="1">IF(Table1[[#This Row],[Region]]="South",Table1[[#This Row],[Income]],0)</f>
        <v>0</v>
      </c>
      <c r="BC257" s="48">
        <f ca="1">IF(Table1[[#This Row],[Region]]="West",Table1[[#This Row],[Income]],0)</f>
        <v>65220</v>
      </c>
      <c r="BD257" s="64">
        <f ca="1">IF(Table1[[#This Row],[Region]]="North",Table1[[#This Row],[Income]],0)</f>
        <v>0</v>
      </c>
      <c r="BE257" s="47">
        <f ca="1">IF(Table1[[#This Row],[Occupation]]="Teaching",Table1[[#This Row],[Income]],0)</f>
        <v>0</v>
      </c>
      <c r="BF257" s="48">
        <f ca="1">IF(Table1[[#This Row],[Occupation]]="General Work",Table1[[#This Row],[Income]],0)</f>
        <v>0</v>
      </c>
      <c r="BG257" s="48">
        <f ca="1">IF(Table1[[#This Row],[Occupation]]="Construction",Table1[[#This Row],[Income]],0)</f>
        <v>65220</v>
      </c>
      <c r="BH257" s="48">
        <f ca="1">IF(Table1[[#This Row],[Occupation]]="IT",Table1[[#This Row],[Income]],0)</f>
        <v>0</v>
      </c>
      <c r="BI257" s="48">
        <f ca="1">IF(Table1[[#This Row],[Occupation]]="Health",Table1[[#This Row],[Income]],0)</f>
        <v>0</v>
      </c>
      <c r="BJ257" s="64">
        <f ca="1">IF(Table1[[#This Row],[Occupation]]="Agriculture",Table1[[#This Row],[Income]],0)</f>
        <v>0</v>
      </c>
      <c r="BK257" s="45">
        <f ca="1">IF(Table1[[#This Row],[Debts of the Person]]&gt;Table1[[#This Row],[Income]],1,0)</f>
        <v>0</v>
      </c>
      <c r="BL257" s="46"/>
      <c r="BM257" s="45">
        <f ca="1">IF(Table1[[#This Row],[Net worth of Person ('#)]]&gt;$BN$2,Table1[[#This Row],[Age]],0)</f>
        <v>28</v>
      </c>
      <c r="BN257" s="50"/>
      <c r="BO257" s="46"/>
      <c r="BP257" s="46"/>
      <c r="BQ257" s="46"/>
    </row>
    <row r="258" spans="1:69" x14ac:dyDescent="0.3">
      <c r="A258" s="12">
        <v>256</v>
      </c>
      <c r="B258" s="13">
        <f t="shared" ca="1" si="87"/>
        <v>2</v>
      </c>
      <c r="C258" s="13" t="str">
        <f t="shared" ca="1" si="88"/>
        <v>Female</v>
      </c>
      <c r="D258" s="13">
        <f t="shared" ca="1" si="89"/>
        <v>38</v>
      </c>
      <c r="E258" s="13">
        <f t="shared" ca="1" si="90"/>
        <v>5</v>
      </c>
      <c r="F258" s="13" t="str">
        <f t="shared" ca="1" si="91"/>
        <v>General Work</v>
      </c>
      <c r="G258" s="13">
        <f t="shared" ca="1" si="92"/>
        <v>1</v>
      </c>
      <c r="H258" s="13" t="str">
        <f t="shared" ca="1" si="93"/>
        <v>No Formal</v>
      </c>
      <c r="I258" s="13">
        <f t="shared" ca="1" si="94"/>
        <v>2</v>
      </c>
      <c r="J258" s="13">
        <f t="shared" ca="1" si="95"/>
        <v>1</v>
      </c>
      <c r="K258" s="14">
        <f t="shared" ca="1" si="96"/>
        <v>28685</v>
      </c>
      <c r="L258" s="13">
        <f t="shared" ca="1" si="97"/>
        <v>11</v>
      </c>
      <c r="M258" s="13" t="str">
        <f t="shared" ca="1" si="98"/>
        <v>Edo</v>
      </c>
      <c r="N258" s="13" t="str">
        <f t="shared" ca="1" si="105"/>
        <v>South</v>
      </c>
      <c r="O258" s="14">
        <f t="shared" ca="1" si="106"/>
        <v>172110</v>
      </c>
      <c r="P258" s="14">
        <f t="shared" ca="1" si="99"/>
        <v>31684.174375441482</v>
      </c>
      <c r="Q258" s="14">
        <f t="shared" ca="1" si="107"/>
        <v>6121.989410329672</v>
      </c>
      <c r="R258" s="14">
        <f t="shared" ca="1" si="100"/>
        <v>1424</v>
      </c>
      <c r="S258" s="14">
        <f t="shared" ca="1" si="108"/>
        <v>7037.2998445984067</v>
      </c>
      <c r="T258" s="14">
        <f t="shared" ca="1" si="109"/>
        <v>30763.60204907064</v>
      </c>
      <c r="U258" s="14">
        <f t="shared" ca="1" si="110"/>
        <v>208995.59145940031</v>
      </c>
      <c r="V258" s="14">
        <f t="shared" ca="1" si="111"/>
        <v>40145.474220039883</v>
      </c>
      <c r="W258" s="15">
        <f t="shared" ca="1" si="112"/>
        <v>168850.11723936044</v>
      </c>
      <c r="Z258" s="45">
        <f t="shared" ca="1" si="101"/>
        <v>0</v>
      </c>
      <c r="AA258" s="46">
        <f t="shared" ca="1" si="102"/>
        <v>0</v>
      </c>
      <c r="AB258" s="49"/>
      <c r="AC258" s="50"/>
      <c r="AE258" s="45">
        <f ca="1">IF(Table1[[#This Row],[Occupation]]="Teaching", 1, 0)</f>
        <v>0</v>
      </c>
      <c r="AF258" s="46">
        <f ca="1">IF(Table1[[#This Row],[Occupation]]="General Work", 1, 0)</f>
        <v>1</v>
      </c>
      <c r="AG258" s="46">
        <f ca="1">IF(Table1[[#This Row],[Occupation]]="Construction", 1, 0)</f>
        <v>0</v>
      </c>
      <c r="AH258" s="46">
        <f ca="1">IF(Table1[[#This Row],[Occupation]]="IT", 1, 0)</f>
        <v>0</v>
      </c>
      <c r="AI258" s="46">
        <f ca="1">IF(Table1[[#This Row],[Occupation]]="Health", 1, 0)</f>
        <v>0</v>
      </c>
      <c r="AJ258" s="46">
        <f ca="1">IF(Table1[[#This Row],[Occupation]]="Agriculture", 1, 0)</f>
        <v>0</v>
      </c>
      <c r="AK258" s="49"/>
      <c r="AL258" s="46"/>
      <c r="AM258" s="46"/>
      <c r="AN258" s="46"/>
      <c r="AO258" s="46"/>
      <c r="AP258" s="50"/>
      <c r="AQ258" s="48"/>
      <c r="AR258" s="47">
        <f t="shared" ca="1" si="103"/>
        <v>31684.174375441482</v>
      </c>
      <c r="AS258" s="48"/>
      <c r="AT258" s="45">
        <f ca="1">IF(Table1[[#This Row],[Debts of the Person]]&gt;$AU$2,1,0)</f>
        <v>1</v>
      </c>
      <c r="AU258" s="46"/>
      <c r="AV258" s="50"/>
      <c r="AW258" s="2">
        <f ca="1">Table1[[#This Row],[Mortgage Left]]/Table1[[#This Row],[Valued House]]</f>
        <v>0.18409258250793958</v>
      </c>
      <c r="AX258" s="46">
        <f t="shared" ca="1" si="104"/>
        <v>1</v>
      </c>
      <c r="AY258" s="46"/>
      <c r="AZ258" s="46"/>
      <c r="BA258" s="47">
        <f ca="1">IF(Table1[[#This Row],[Region]]="East",Table1[[#This Row],[Income]],0)</f>
        <v>0</v>
      </c>
      <c r="BB258" s="48">
        <f ca="1">IF(Table1[[#This Row],[Region]]="South",Table1[[#This Row],[Income]],0)</f>
        <v>28685</v>
      </c>
      <c r="BC258" s="48">
        <f ca="1">IF(Table1[[#This Row],[Region]]="West",Table1[[#This Row],[Income]],0)</f>
        <v>0</v>
      </c>
      <c r="BD258" s="64">
        <f ca="1">IF(Table1[[#This Row],[Region]]="North",Table1[[#This Row],[Income]],0)</f>
        <v>0</v>
      </c>
      <c r="BE258" s="47">
        <f ca="1">IF(Table1[[#This Row],[Occupation]]="Teaching",Table1[[#This Row],[Income]],0)</f>
        <v>0</v>
      </c>
      <c r="BF258" s="48">
        <f ca="1">IF(Table1[[#This Row],[Occupation]]="General Work",Table1[[#This Row],[Income]],0)</f>
        <v>28685</v>
      </c>
      <c r="BG258" s="48">
        <f ca="1">IF(Table1[[#This Row],[Occupation]]="Construction",Table1[[#This Row],[Income]],0)</f>
        <v>0</v>
      </c>
      <c r="BH258" s="48">
        <f ca="1">IF(Table1[[#This Row],[Occupation]]="IT",Table1[[#This Row],[Income]],0)</f>
        <v>0</v>
      </c>
      <c r="BI258" s="48">
        <f ca="1">IF(Table1[[#This Row],[Occupation]]="Health",Table1[[#This Row],[Income]],0)</f>
        <v>0</v>
      </c>
      <c r="BJ258" s="64">
        <f ca="1">IF(Table1[[#This Row],[Occupation]]="Agriculture",Table1[[#This Row],[Income]],0)</f>
        <v>0</v>
      </c>
      <c r="BK258" s="45">
        <f ca="1">IF(Table1[[#This Row],[Debts of the Person]]&gt;Table1[[#This Row],[Income]],1,0)</f>
        <v>1</v>
      </c>
      <c r="BL258" s="46"/>
      <c r="BM258" s="45">
        <f ca="1">IF(Table1[[#This Row],[Net worth of Person ('#)]]&gt;$BN$2,Table1[[#This Row],[Age]],0)</f>
        <v>38</v>
      </c>
      <c r="BN258" s="50"/>
      <c r="BO258" s="46"/>
      <c r="BP258" s="46"/>
      <c r="BQ258" s="46"/>
    </row>
    <row r="259" spans="1:69" x14ac:dyDescent="0.3">
      <c r="A259" s="12">
        <v>257</v>
      </c>
      <c r="B259" s="13">
        <f t="shared" ca="1" si="87"/>
        <v>1</v>
      </c>
      <c r="C259" s="13" t="str">
        <f t="shared" ca="1" si="88"/>
        <v>Male</v>
      </c>
      <c r="D259" s="13">
        <f t="shared" ca="1" si="89"/>
        <v>38</v>
      </c>
      <c r="E259" s="13">
        <f t="shared" ca="1" si="90"/>
        <v>3</v>
      </c>
      <c r="F259" s="13" t="str">
        <f t="shared" ca="1" si="91"/>
        <v>Teaching</v>
      </c>
      <c r="G259" s="13">
        <f t="shared" ca="1" si="92"/>
        <v>4</v>
      </c>
      <c r="H259" s="13" t="str">
        <f t="shared" ca="1" si="93"/>
        <v>Tertiary</v>
      </c>
      <c r="I259" s="13">
        <f t="shared" ca="1" si="94"/>
        <v>0</v>
      </c>
      <c r="J259" s="13">
        <f t="shared" ca="1" si="95"/>
        <v>1</v>
      </c>
      <c r="K259" s="14">
        <f t="shared" ca="1" si="96"/>
        <v>81571</v>
      </c>
      <c r="L259" s="13">
        <f t="shared" ca="1" si="97"/>
        <v>22</v>
      </c>
      <c r="M259" s="13" t="str">
        <f t="shared" ca="1" si="98"/>
        <v>Lagos</v>
      </c>
      <c r="N259" s="13" t="str">
        <f t="shared" ca="1" si="105"/>
        <v>West</v>
      </c>
      <c r="O259" s="14">
        <f t="shared" ca="1" si="106"/>
        <v>326284</v>
      </c>
      <c r="P259" s="14">
        <f t="shared" ca="1" si="99"/>
        <v>277460.92432023271</v>
      </c>
      <c r="Q259" s="14">
        <f t="shared" ca="1" si="107"/>
        <v>79835.425842433877</v>
      </c>
      <c r="R259" s="14">
        <f t="shared" ca="1" si="100"/>
        <v>47617</v>
      </c>
      <c r="S259" s="14">
        <f t="shared" ca="1" si="108"/>
        <v>64948.685516358237</v>
      </c>
      <c r="T259" s="14">
        <f t="shared" ca="1" si="109"/>
        <v>72204.032448147438</v>
      </c>
      <c r="U259" s="14">
        <f t="shared" ca="1" si="110"/>
        <v>478323.4582905813</v>
      </c>
      <c r="V259" s="14">
        <f t="shared" ca="1" si="111"/>
        <v>390026.60983659094</v>
      </c>
      <c r="W259" s="15">
        <f t="shared" ca="1" si="112"/>
        <v>88296.848453990358</v>
      </c>
      <c r="Z259" s="45">
        <f t="shared" ca="1" si="101"/>
        <v>1</v>
      </c>
      <c r="AA259" s="46">
        <f t="shared" ca="1" si="102"/>
        <v>1</v>
      </c>
      <c r="AB259" s="49"/>
      <c r="AC259" s="50"/>
      <c r="AE259" s="45">
        <f ca="1">IF(Table1[[#This Row],[Occupation]]="Teaching", 1, 0)</f>
        <v>1</v>
      </c>
      <c r="AF259" s="46">
        <f ca="1">IF(Table1[[#This Row],[Occupation]]="General Work", 1, 0)</f>
        <v>0</v>
      </c>
      <c r="AG259" s="46">
        <f ca="1">IF(Table1[[#This Row],[Occupation]]="Construction", 1, 0)</f>
        <v>0</v>
      </c>
      <c r="AH259" s="46">
        <f ca="1">IF(Table1[[#This Row],[Occupation]]="IT", 1, 0)</f>
        <v>0</v>
      </c>
      <c r="AI259" s="46">
        <f ca="1">IF(Table1[[#This Row],[Occupation]]="Health", 1, 0)</f>
        <v>0</v>
      </c>
      <c r="AJ259" s="46">
        <f ca="1">IF(Table1[[#This Row],[Occupation]]="Agriculture", 1, 0)</f>
        <v>0</v>
      </c>
      <c r="AK259" s="49"/>
      <c r="AL259" s="46"/>
      <c r="AM259" s="46"/>
      <c r="AN259" s="46"/>
      <c r="AO259" s="46"/>
      <c r="AP259" s="50"/>
      <c r="AQ259" s="48"/>
      <c r="AR259" s="47">
        <f t="shared" ca="1" si="103"/>
        <v>277460.92432023271</v>
      </c>
      <c r="AS259" s="48"/>
      <c r="AT259" s="45">
        <f ca="1">IF(Table1[[#This Row],[Debts of the Person]]&gt;$AU$2,1,0)</f>
        <v>1</v>
      </c>
      <c r="AU259" s="46"/>
      <c r="AV259" s="50"/>
      <c r="AW259" s="2">
        <f ca="1">Table1[[#This Row],[Mortgage Left]]/Table1[[#This Row],[Valued House]]</f>
        <v>0.85036631989381251</v>
      </c>
      <c r="AX259" s="46">
        <f t="shared" ca="1" si="104"/>
        <v>0</v>
      </c>
      <c r="AY259" s="46"/>
      <c r="AZ259" s="46"/>
      <c r="BA259" s="47">
        <f ca="1">IF(Table1[[#This Row],[Region]]="East",Table1[[#This Row],[Income]],0)</f>
        <v>0</v>
      </c>
      <c r="BB259" s="48">
        <f ca="1">IF(Table1[[#This Row],[Region]]="South",Table1[[#This Row],[Income]],0)</f>
        <v>0</v>
      </c>
      <c r="BC259" s="48">
        <f ca="1">IF(Table1[[#This Row],[Region]]="West",Table1[[#This Row],[Income]],0)</f>
        <v>81571</v>
      </c>
      <c r="BD259" s="64">
        <f ca="1">IF(Table1[[#This Row],[Region]]="North",Table1[[#This Row],[Income]],0)</f>
        <v>0</v>
      </c>
      <c r="BE259" s="47">
        <f ca="1">IF(Table1[[#This Row],[Occupation]]="Teaching",Table1[[#This Row],[Income]],0)</f>
        <v>81571</v>
      </c>
      <c r="BF259" s="48">
        <f ca="1">IF(Table1[[#This Row],[Occupation]]="General Work",Table1[[#This Row],[Income]],0)</f>
        <v>0</v>
      </c>
      <c r="BG259" s="48">
        <f ca="1">IF(Table1[[#This Row],[Occupation]]="Construction",Table1[[#This Row],[Income]],0)</f>
        <v>0</v>
      </c>
      <c r="BH259" s="48">
        <f ca="1">IF(Table1[[#This Row],[Occupation]]="IT",Table1[[#This Row],[Income]],0)</f>
        <v>0</v>
      </c>
      <c r="BI259" s="48">
        <f ca="1">IF(Table1[[#This Row],[Occupation]]="Health",Table1[[#This Row],[Income]],0)</f>
        <v>0</v>
      </c>
      <c r="BJ259" s="64">
        <f ca="1">IF(Table1[[#This Row],[Occupation]]="Agriculture",Table1[[#This Row],[Income]],0)</f>
        <v>0</v>
      </c>
      <c r="BK259" s="45">
        <f ca="1">IF(Table1[[#This Row],[Debts of the Person]]&gt;Table1[[#This Row],[Income]],1,0)</f>
        <v>1</v>
      </c>
      <c r="BL259" s="46"/>
      <c r="BM259" s="45">
        <f ca="1">IF(Table1[[#This Row],[Net worth of Person ('#)]]&gt;$BN$2,Table1[[#This Row],[Age]],0)</f>
        <v>0</v>
      </c>
      <c r="BN259" s="50"/>
      <c r="BO259" s="46"/>
      <c r="BP259" s="46"/>
      <c r="BQ259" s="46"/>
    </row>
    <row r="260" spans="1:69" x14ac:dyDescent="0.3">
      <c r="A260" s="12">
        <v>258</v>
      </c>
      <c r="B260" s="13">
        <f t="shared" ref="B260:B323" ca="1" si="113">RANDBETWEEN(1,2)</f>
        <v>2</v>
      </c>
      <c r="C260" s="13" t="str">
        <f t="shared" ref="C260:C323" ca="1" si="114">IF(B260=1, "Male", "Female")</f>
        <v>Female</v>
      </c>
      <c r="D260" s="13">
        <f t="shared" ref="D260:D323" ca="1" si="115">RANDBETWEEN(25,45)</f>
        <v>32</v>
      </c>
      <c r="E260" s="13">
        <f t="shared" ref="E260:E323" ca="1" si="116">RANDBETWEEN(1,6)</f>
        <v>4</v>
      </c>
      <c r="F260" s="13" t="str">
        <f t="shared" ref="F260:F323" ca="1" si="117">VLOOKUP(E260, $BS$3:$BT$8, 2)</f>
        <v>IT</v>
      </c>
      <c r="G260" s="13">
        <f t="shared" ref="G260:G323" ca="1" si="118">RANDBETWEEN(1,6)</f>
        <v>1</v>
      </c>
      <c r="H260" s="13" t="str">
        <f t="shared" ref="H260:H323" ca="1" si="119">VLOOKUP(G260, $BV$3:$BW$8, 2)</f>
        <v>No Formal</v>
      </c>
      <c r="I260" s="13">
        <f t="shared" ref="I260:I323" ca="1" si="120">RANDBETWEEN(0,4)</f>
        <v>2</v>
      </c>
      <c r="J260" s="13">
        <f t="shared" ref="J260:J323" ca="1" si="121">RANDBETWEEN(0,3)</f>
        <v>0</v>
      </c>
      <c r="K260" s="14">
        <f t="shared" ref="K260:K323" ca="1" si="122">RANDBETWEEN(25000, 100000)</f>
        <v>51120</v>
      </c>
      <c r="L260" s="13">
        <f t="shared" ref="L260:L323" ca="1" si="123">RANDBETWEEN(1, 33)</f>
        <v>25</v>
      </c>
      <c r="M260" s="13" t="str">
        <f t="shared" ref="M260:M323" ca="1" si="124">VLOOKUP(L260, $BS$12:$BT$44, 2)</f>
        <v>Ogun</v>
      </c>
      <c r="N260" s="13" t="str">
        <f t="shared" ca="1" si="105"/>
        <v>West</v>
      </c>
      <c r="O260" s="14">
        <f t="shared" ca="1" si="106"/>
        <v>204480</v>
      </c>
      <c r="P260" s="14">
        <f t="shared" ref="P260:P323" ca="1" si="125">RAND()*O260</f>
        <v>191278.19771557456</v>
      </c>
      <c r="Q260" s="14">
        <f t="shared" ca="1" si="107"/>
        <v>0</v>
      </c>
      <c r="R260" s="14">
        <f t="shared" ref="R260:R323" ca="1" si="126">RANDBETWEEN(0, Q260)</f>
        <v>0</v>
      </c>
      <c r="S260" s="14">
        <f t="shared" ca="1" si="108"/>
        <v>45155.020829874753</v>
      </c>
      <c r="T260" s="14">
        <f t="shared" ca="1" si="109"/>
        <v>28167.833254048128</v>
      </c>
      <c r="U260" s="14">
        <f t="shared" ca="1" si="110"/>
        <v>232647.83325404814</v>
      </c>
      <c r="V260" s="14">
        <f t="shared" ca="1" si="111"/>
        <v>236433.21854544932</v>
      </c>
      <c r="W260" s="15">
        <f t="shared" ca="1" si="112"/>
        <v>-3785.3852914011804</v>
      </c>
      <c r="Z260" s="45">
        <f t="shared" ref="Z260:Z323" ca="1" si="127">IF(C260="Male", 1, 0)</f>
        <v>0</v>
      </c>
      <c r="AA260" s="46">
        <f t="shared" ref="AA260:AA323" ca="1" si="128">IF(C259="Female", 1, 0)</f>
        <v>0</v>
      </c>
      <c r="AB260" s="49"/>
      <c r="AC260" s="50"/>
      <c r="AE260" s="45">
        <f ca="1">IF(Table1[[#This Row],[Occupation]]="Teaching", 1, 0)</f>
        <v>0</v>
      </c>
      <c r="AF260" s="46">
        <f ca="1">IF(Table1[[#This Row],[Occupation]]="General Work", 1, 0)</f>
        <v>0</v>
      </c>
      <c r="AG260" s="46">
        <f ca="1">IF(Table1[[#This Row],[Occupation]]="Construction", 1, 0)</f>
        <v>0</v>
      </c>
      <c r="AH260" s="46">
        <f ca="1">IF(Table1[[#This Row],[Occupation]]="IT", 1, 0)</f>
        <v>1</v>
      </c>
      <c r="AI260" s="46">
        <f ca="1">IF(Table1[[#This Row],[Occupation]]="Health", 1, 0)</f>
        <v>0</v>
      </c>
      <c r="AJ260" s="46">
        <f ca="1">IF(Table1[[#This Row],[Occupation]]="Agriculture", 1, 0)</f>
        <v>0</v>
      </c>
      <c r="AK260" s="49"/>
      <c r="AL260" s="46"/>
      <c r="AM260" s="46"/>
      <c r="AN260" s="46"/>
      <c r="AO260" s="46"/>
      <c r="AP260" s="50"/>
      <c r="AQ260" s="48"/>
      <c r="AR260" s="47">
        <f t="shared" ref="AR260:AR323" ca="1" si="129">IFERROR(P260/J260, 0)</f>
        <v>0</v>
      </c>
      <c r="AS260" s="48"/>
      <c r="AT260" s="45">
        <f ca="1">IF(Table1[[#This Row],[Debts of the Person]]&gt;$AU$2,1,0)</f>
        <v>1</v>
      </c>
      <c r="AU260" s="46"/>
      <c r="AV260" s="50"/>
      <c r="AW260" s="2">
        <f ca="1">Table1[[#This Row],[Mortgage Left]]/Table1[[#This Row],[Valued House]]</f>
        <v>0.93543719540089276</v>
      </c>
      <c r="AX260" s="46">
        <f t="shared" ref="AX260:AX323" ca="1" si="130">IF(AW260&lt;$AY$2,1,0)</f>
        <v>0</v>
      </c>
      <c r="AY260" s="46"/>
      <c r="AZ260" s="46"/>
      <c r="BA260" s="47">
        <f ca="1">IF(Table1[[#This Row],[Region]]="East",Table1[[#This Row],[Income]],0)</f>
        <v>0</v>
      </c>
      <c r="BB260" s="48">
        <f ca="1">IF(Table1[[#This Row],[Region]]="South",Table1[[#This Row],[Income]],0)</f>
        <v>0</v>
      </c>
      <c r="BC260" s="48">
        <f ca="1">IF(Table1[[#This Row],[Region]]="West",Table1[[#This Row],[Income]],0)</f>
        <v>51120</v>
      </c>
      <c r="BD260" s="64">
        <f ca="1">IF(Table1[[#This Row],[Region]]="North",Table1[[#This Row],[Income]],0)</f>
        <v>0</v>
      </c>
      <c r="BE260" s="47">
        <f ca="1">IF(Table1[[#This Row],[Occupation]]="Teaching",Table1[[#This Row],[Income]],0)</f>
        <v>0</v>
      </c>
      <c r="BF260" s="48">
        <f ca="1">IF(Table1[[#This Row],[Occupation]]="General Work",Table1[[#This Row],[Income]],0)</f>
        <v>0</v>
      </c>
      <c r="BG260" s="48">
        <f ca="1">IF(Table1[[#This Row],[Occupation]]="Construction",Table1[[#This Row],[Income]],0)</f>
        <v>0</v>
      </c>
      <c r="BH260" s="48">
        <f ca="1">IF(Table1[[#This Row],[Occupation]]="IT",Table1[[#This Row],[Income]],0)</f>
        <v>51120</v>
      </c>
      <c r="BI260" s="48">
        <f ca="1">IF(Table1[[#This Row],[Occupation]]="Health",Table1[[#This Row],[Income]],0)</f>
        <v>0</v>
      </c>
      <c r="BJ260" s="64">
        <f ca="1">IF(Table1[[#This Row],[Occupation]]="Agriculture",Table1[[#This Row],[Income]],0)</f>
        <v>0</v>
      </c>
      <c r="BK260" s="45">
        <f ca="1">IF(Table1[[#This Row],[Debts of the Person]]&gt;Table1[[#This Row],[Income]],1,0)</f>
        <v>1</v>
      </c>
      <c r="BL260" s="46"/>
      <c r="BM260" s="45">
        <f ca="1">IF(Table1[[#This Row],[Net worth of Person ('#)]]&gt;$BN$2,Table1[[#This Row],[Age]],0)</f>
        <v>0</v>
      </c>
      <c r="BN260" s="50"/>
      <c r="BO260" s="46"/>
      <c r="BP260" s="46"/>
      <c r="BQ260" s="46"/>
    </row>
    <row r="261" spans="1:69" x14ac:dyDescent="0.3">
      <c r="A261" s="12">
        <v>259</v>
      </c>
      <c r="B261" s="13">
        <f t="shared" ca="1" si="113"/>
        <v>2</v>
      </c>
      <c r="C261" s="13" t="str">
        <f t="shared" ca="1" si="114"/>
        <v>Female</v>
      </c>
      <c r="D261" s="13">
        <f t="shared" ca="1" si="115"/>
        <v>39</v>
      </c>
      <c r="E261" s="13">
        <f t="shared" ca="1" si="116"/>
        <v>6</v>
      </c>
      <c r="F261" s="13" t="str">
        <f t="shared" ca="1" si="117"/>
        <v>Agriculture</v>
      </c>
      <c r="G261" s="13">
        <f t="shared" ca="1" si="118"/>
        <v>6</v>
      </c>
      <c r="H261" s="13" t="str">
        <f t="shared" ca="1" si="119"/>
        <v>Others</v>
      </c>
      <c r="I261" s="13">
        <f t="shared" ca="1" si="120"/>
        <v>1</v>
      </c>
      <c r="J261" s="13">
        <f t="shared" ca="1" si="121"/>
        <v>2</v>
      </c>
      <c r="K261" s="14">
        <f t="shared" ca="1" si="122"/>
        <v>34553</v>
      </c>
      <c r="L261" s="13">
        <f t="shared" ca="1" si="123"/>
        <v>29</v>
      </c>
      <c r="M261" s="13" t="str">
        <f t="shared" ca="1" si="124"/>
        <v>Plateau</v>
      </c>
      <c r="N261" s="13" t="str">
        <f t="shared" ca="1" si="105"/>
        <v>North</v>
      </c>
      <c r="O261" s="14">
        <f t="shared" ca="1" si="106"/>
        <v>103659</v>
      </c>
      <c r="P261" s="14">
        <f t="shared" ca="1" si="125"/>
        <v>88328.55301909316</v>
      </c>
      <c r="Q261" s="14">
        <f t="shared" ca="1" si="107"/>
        <v>31949.364537558577</v>
      </c>
      <c r="R261" s="14">
        <f t="shared" ca="1" si="126"/>
        <v>31503</v>
      </c>
      <c r="S261" s="14">
        <f t="shared" ca="1" si="108"/>
        <v>14248.483624829692</v>
      </c>
      <c r="T261" s="14">
        <f t="shared" ca="1" si="109"/>
        <v>15301.919806034122</v>
      </c>
      <c r="U261" s="14">
        <f t="shared" ca="1" si="110"/>
        <v>150910.28434359271</v>
      </c>
      <c r="V261" s="14">
        <f t="shared" ca="1" si="111"/>
        <v>134080.03664392285</v>
      </c>
      <c r="W261" s="15">
        <f t="shared" ca="1" si="112"/>
        <v>16830.247699669853</v>
      </c>
      <c r="Z261" s="45">
        <f t="shared" ca="1" si="127"/>
        <v>0</v>
      </c>
      <c r="AA261" s="46">
        <f t="shared" ca="1" si="128"/>
        <v>1</v>
      </c>
      <c r="AB261" s="49"/>
      <c r="AC261" s="50"/>
      <c r="AE261" s="45">
        <f ca="1">IF(Table1[[#This Row],[Occupation]]="Teaching", 1, 0)</f>
        <v>0</v>
      </c>
      <c r="AF261" s="46">
        <f ca="1">IF(Table1[[#This Row],[Occupation]]="General Work", 1, 0)</f>
        <v>0</v>
      </c>
      <c r="AG261" s="46">
        <f ca="1">IF(Table1[[#This Row],[Occupation]]="Construction", 1, 0)</f>
        <v>0</v>
      </c>
      <c r="AH261" s="46">
        <f ca="1">IF(Table1[[#This Row],[Occupation]]="IT", 1, 0)</f>
        <v>0</v>
      </c>
      <c r="AI261" s="46">
        <f ca="1">IF(Table1[[#This Row],[Occupation]]="Health", 1, 0)</f>
        <v>0</v>
      </c>
      <c r="AJ261" s="46">
        <f ca="1">IF(Table1[[#This Row],[Occupation]]="Agriculture", 1, 0)</f>
        <v>1</v>
      </c>
      <c r="AK261" s="49"/>
      <c r="AL261" s="46"/>
      <c r="AM261" s="46"/>
      <c r="AN261" s="46"/>
      <c r="AO261" s="46"/>
      <c r="AP261" s="50"/>
      <c r="AQ261" s="48"/>
      <c r="AR261" s="47">
        <f t="shared" ca="1" si="129"/>
        <v>44164.27650954658</v>
      </c>
      <c r="AS261" s="48"/>
      <c r="AT261" s="45">
        <f ca="1">IF(Table1[[#This Row],[Debts of the Person]]&gt;$AU$2,1,0)</f>
        <v>1</v>
      </c>
      <c r="AU261" s="46"/>
      <c r="AV261" s="50"/>
      <c r="AW261" s="2">
        <f ca="1">Table1[[#This Row],[Mortgage Left]]/Table1[[#This Row],[Valued House]]</f>
        <v>0.85210693735317877</v>
      </c>
      <c r="AX261" s="46">
        <f t="shared" ca="1" si="130"/>
        <v>0</v>
      </c>
      <c r="AY261" s="46"/>
      <c r="AZ261" s="46"/>
      <c r="BA261" s="47">
        <f ca="1">IF(Table1[[#This Row],[Region]]="East",Table1[[#This Row],[Income]],0)</f>
        <v>0</v>
      </c>
      <c r="BB261" s="48">
        <f ca="1">IF(Table1[[#This Row],[Region]]="South",Table1[[#This Row],[Income]],0)</f>
        <v>0</v>
      </c>
      <c r="BC261" s="48">
        <f ca="1">IF(Table1[[#This Row],[Region]]="West",Table1[[#This Row],[Income]],0)</f>
        <v>0</v>
      </c>
      <c r="BD261" s="64">
        <f ca="1">IF(Table1[[#This Row],[Region]]="North",Table1[[#This Row],[Income]],0)</f>
        <v>34553</v>
      </c>
      <c r="BE261" s="47">
        <f ca="1">IF(Table1[[#This Row],[Occupation]]="Teaching",Table1[[#This Row],[Income]],0)</f>
        <v>0</v>
      </c>
      <c r="BF261" s="48">
        <f ca="1">IF(Table1[[#This Row],[Occupation]]="General Work",Table1[[#This Row],[Income]],0)</f>
        <v>0</v>
      </c>
      <c r="BG261" s="48">
        <f ca="1">IF(Table1[[#This Row],[Occupation]]="Construction",Table1[[#This Row],[Income]],0)</f>
        <v>0</v>
      </c>
      <c r="BH261" s="48">
        <f ca="1">IF(Table1[[#This Row],[Occupation]]="IT",Table1[[#This Row],[Income]],0)</f>
        <v>0</v>
      </c>
      <c r="BI261" s="48">
        <f ca="1">IF(Table1[[#This Row],[Occupation]]="Health",Table1[[#This Row],[Income]],0)</f>
        <v>0</v>
      </c>
      <c r="BJ261" s="64">
        <f ca="1">IF(Table1[[#This Row],[Occupation]]="Agriculture",Table1[[#This Row],[Income]],0)</f>
        <v>34553</v>
      </c>
      <c r="BK261" s="45">
        <f ca="1">IF(Table1[[#This Row],[Debts of the Person]]&gt;Table1[[#This Row],[Income]],1,0)</f>
        <v>1</v>
      </c>
      <c r="BL261" s="46"/>
      <c r="BM261" s="45">
        <f ca="1">IF(Table1[[#This Row],[Net worth of Person ('#)]]&gt;$BN$2,Table1[[#This Row],[Age]],0)</f>
        <v>0</v>
      </c>
      <c r="BN261" s="50"/>
      <c r="BO261" s="46"/>
      <c r="BP261" s="46"/>
      <c r="BQ261" s="46"/>
    </row>
    <row r="262" spans="1:69" x14ac:dyDescent="0.3">
      <c r="A262" s="12">
        <v>260</v>
      </c>
      <c r="B262" s="13">
        <f t="shared" ca="1" si="113"/>
        <v>2</v>
      </c>
      <c r="C262" s="13" t="str">
        <f t="shared" ca="1" si="114"/>
        <v>Female</v>
      </c>
      <c r="D262" s="13">
        <f t="shared" ca="1" si="115"/>
        <v>29</v>
      </c>
      <c r="E262" s="13">
        <f t="shared" ca="1" si="116"/>
        <v>2</v>
      </c>
      <c r="F262" s="13" t="str">
        <f t="shared" ca="1" si="117"/>
        <v>Construction</v>
      </c>
      <c r="G262" s="13">
        <f t="shared" ca="1" si="118"/>
        <v>5</v>
      </c>
      <c r="H262" s="13" t="str">
        <f t="shared" ca="1" si="119"/>
        <v>Technical</v>
      </c>
      <c r="I262" s="13">
        <f t="shared" ca="1" si="120"/>
        <v>1</v>
      </c>
      <c r="J262" s="13">
        <f t="shared" ca="1" si="121"/>
        <v>2</v>
      </c>
      <c r="K262" s="14">
        <f t="shared" ca="1" si="122"/>
        <v>37425</v>
      </c>
      <c r="L262" s="13">
        <f t="shared" ca="1" si="123"/>
        <v>10</v>
      </c>
      <c r="M262" s="13" t="str">
        <f t="shared" ca="1" si="124"/>
        <v>Ebonyi</v>
      </c>
      <c r="N262" s="13" t="str">
        <f t="shared" ca="1" si="105"/>
        <v>East</v>
      </c>
      <c r="O262" s="14">
        <f t="shared" ca="1" si="106"/>
        <v>187125</v>
      </c>
      <c r="P262" s="14">
        <f t="shared" ca="1" si="125"/>
        <v>179020.57191730343</v>
      </c>
      <c r="Q262" s="14">
        <f t="shared" ca="1" si="107"/>
        <v>41363.031106818416</v>
      </c>
      <c r="R262" s="14">
        <f t="shared" ca="1" si="126"/>
        <v>14308</v>
      </c>
      <c r="S262" s="14">
        <f t="shared" ca="1" si="108"/>
        <v>40915.762618544424</v>
      </c>
      <c r="T262" s="14">
        <f t="shared" ca="1" si="109"/>
        <v>11959.78477756233</v>
      </c>
      <c r="U262" s="14">
        <f t="shared" ca="1" si="110"/>
        <v>240447.81588438075</v>
      </c>
      <c r="V262" s="14">
        <f t="shared" ca="1" si="111"/>
        <v>234244.33453584785</v>
      </c>
      <c r="W262" s="15">
        <f t="shared" ca="1" si="112"/>
        <v>6203.4813485328923</v>
      </c>
      <c r="Z262" s="45">
        <f t="shared" ca="1" si="127"/>
        <v>0</v>
      </c>
      <c r="AA262" s="46">
        <f t="shared" ca="1" si="128"/>
        <v>1</v>
      </c>
      <c r="AB262" s="49"/>
      <c r="AC262" s="50"/>
      <c r="AE262" s="45">
        <f ca="1">IF(Table1[[#This Row],[Occupation]]="Teaching", 1, 0)</f>
        <v>0</v>
      </c>
      <c r="AF262" s="46">
        <f ca="1">IF(Table1[[#This Row],[Occupation]]="General Work", 1, 0)</f>
        <v>0</v>
      </c>
      <c r="AG262" s="46">
        <f ca="1">IF(Table1[[#This Row],[Occupation]]="Construction", 1, 0)</f>
        <v>1</v>
      </c>
      <c r="AH262" s="46">
        <f ca="1">IF(Table1[[#This Row],[Occupation]]="IT", 1, 0)</f>
        <v>0</v>
      </c>
      <c r="AI262" s="46">
        <f ca="1">IF(Table1[[#This Row],[Occupation]]="Health", 1, 0)</f>
        <v>0</v>
      </c>
      <c r="AJ262" s="46">
        <f ca="1">IF(Table1[[#This Row],[Occupation]]="Agriculture", 1, 0)</f>
        <v>0</v>
      </c>
      <c r="AK262" s="49"/>
      <c r="AL262" s="46"/>
      <c r="AM262" s="46"/>
      <c r="AN262" s="46"/>
      <c r="AO262" s="46"/>
      <c r="AP262" s="50"/>
      <c r="AQ262" s="48"/>
      <c r="AR262" s="47">
        <f t="shared" ca="1" si="129"/>
        <v>89510.285958651715</v>
      </c>
      <c r="AS262" s="48"/>
      <c r="AT262" s="45">
        <f ca="1">IF(Table1[[#This Row],[Debts of the Person]]&gt;$AU$2,1,0)</f>
        <v>1</v>
      </c>
      <c r="AU262" s="46"/>
      <c r="AV262" s="50"/>
      <c r="AW262" s="2">
        <f ca="1">Table1[[#This Row],[Mortgage Left]]/Table1[[#This Row],[Valued House]]</f>
        <v>0.95668976308512188</v>
      </c>
      <c r="AX262" s="46">
        <f t="shared" ca="1" si="130"/>
        <v>0</v>
      </c>
      <c r="AY262" s="46"/>
      <c r="AZ262" s="46"/>
      <c r="BA262" s="47">
        <f ca="1">IF(Table1[[#This Row],[Region]]="East",Table1[[#This Row],[Income]],0)</f>
        <v>37425</v>
      </c>
      <c r="BB262" s="48">
        <f ca="1">IF(Table1[[#This Row],[Region]]="South",Table1[[#This Row],[Income]],0)</f>
        <v>0</v>
      </c>
      <c r="BC262" s="48">
        <f ca="1">IF(Table1[[#This Row],[Region]]="West",Table1[[#This Row],[Income]],0)</f>
        <v>0</v>
      </c>
      <c r="BD262" s="64">
        <f ca="1">IF(Table1[[#This Row],[Region]]="North",Table1[[#This Row],[Income]],0)</f>
        <v>0</v>
      </c>
      <c r="BE262" s="47">
        <f ca="1">IF(Table1[[#This Row],[Occupation]]="Teaching",Table1[[#This Row],[Income]],0)</f>
        <v>0</v>
      </c>
      <c r="BF262" s="48">
        <f ca="1">IF(Table1[[#This Row],[Occupation]]="General Work",Table1[[#This Row],[Income]],0)</f>
        <v>0</v>
      </c>
      <c r="BG262" s="48">
        <f ca="1">IF(Table1[[#This Row],[Occupation]]="Construction",Table1[[#This Row],[Income]],0)</f>
        <v>37425</v>
      </c>
      <c r="BH262" s="48">
        <f ca="1">IF(Table1[[#This Row],[Occupation]]="IT",Table1[[#This Row],[Income]],0)</f>
        <v>0</v>
      </c>
      <c r="BI262" s="48">
        <f ca="1">IF(Table1[[#This Row],[Occupation]]="Health",Table1[[#This Row],[Income]],0)</f>
        <v>0</v>
      </c>
      <c r="BJ262" s="64">
        <f ca="1">IF(Table1[[#This Row],[Occupation]]="Agriculture",Table1[[#This Row],[Income]],0)</f>
        <v>0</v>
      </c>
      <c r="BK262" s="45">
        <f ca="1">IF(Table1[[#This Row],[Debts of the Person]]&gt;Table1[[#This Row],[Income]],1,0)</f>
        <v>1</v>
      </c>
      <c r="BL262" s="46"/>
      <c r="BM262" s="45">
        <f ca="1">IF(Table1[[#This Row],[Net worth of Person ('#)]]&gt;$BN$2,Table1[[#This Row],[Age]],0)</f>
        <v>0</v>
      </c>
      <c r="BN262" s="50"/>
      <c r="BO262" s="46"/>
      <c r="BP262" s="46"/>
      <c r="BQ262" s="46"/>
    </row>
    <row r="263" spans="1:69" x14ac:dyDescent="0.3">
      <c r="A263" s="12">
        <v>261</v>
      </c>
      <c r="B263" s="13">
        <f t="shared" ca="1" si="113"/>
        <v>2</v>
      </c>
      <c r="C263" s="13" t="str">
        <f t="shared" ca="1" si="114"/>
        <v>Female</v>
      </c>
      <c r="D263" s="13">
        <f t="shared" ca="1" si="115"/>
        <v>37</v>
      </c>
      <c r="E263" s="13">
        <f t="shared" ca="1" si="116"/>
        <v>2</v>
      </c>
      <c r="F263" s="13" t="str">
        <f t="shared" ca="1" si="117"/>
        <v>Construction</v>
      </c>
      <c r="G263" s="13">
        <f t="shared" ca="1" si="118"/>
        <v>3</v>
      </c>
      <c r="H263" s="13" t="str">
        <f t="shared" ca="1" si="119"/>
        <v>Secondary</v>
      </c>
      <c r="I263" s="13">
        <f t="shared" ca="1" si="120"/>
        <v>4</v>
      </c>
      <c r="J263" s="13">
        <f t="shared" ca="1" si="121"/>
        <v>3</v>
      </c>
      <c r="K263" s="14">
        <f t="shared" ca="1" si="122"/>
        <v>30032</v>
      </c>
      <c r="L263" s="13">
        <f t="shared" ca="1" si="123"/>
        <v>24</v>
      </c>
      <c r="M263" s="13" t="str">
        <f t="shared" ca="1" si="124"/>
        <v>Niger</v>
      </c>
      <c r="N263" s="13" t="str">
        <f t="shared" ca="1" si="105"/>
        <v>North</v>
      </c>
      <c r="O263" s="14">
        <f t="shared" ca="1" si="106"/>
        <v>150160</v>
      </c>
      <c r="P263" s="14">
        <f t="shared" ca="1" si="125"/>
        <v>62900.988546219713</v>
      </c>
      <c r="Q263" s="14">
        <f t="shared" ca="1" si="107"/>
        <v>75202.55285154398</v>
      </c>
      <c r="R263" s="14">
        <f t="shared" ca="1" si="126"/>
        <v>8645</v>
      </c>
      <c r="S263" s="14">
        <f t="shared" ca="1" si="108"/>
        <v>54973.826191505883</v>
      </c>
      <c r="T263" s="14">
        <f t="shared" ca="1" si="109"/>
        <v>19711.461154400829</v>
      </c>
      <c r="U263" s="14">
        <f t="shared" ca="1" si="110"/>
        <v>245074.01400594483</v>
      </c>
      <c r="V263" s="14">
        <f t="shared" ca="1" si="111"/>
        <v>126519.8147377256</v>
      </c>
      <c r="W263" s="15">
        <f t="shared" ca="1" si="112"/>
        <v>118554.19926821924</v>
      </c>
      <c r="Z263" s="45">
        <f t="shared" ca="1" si="127"/>
        <v>0</v>
      </c>
      <c r="AA263" s="46">
        <f t="shared" ca="1" si="128"/>
        <v>1</v>
      </c>
      <c r="AB263" s="49"/>
      <c r="AC263" s="50"/>
      <c r="AE263" s="45">
        <f ca="1">IF(Table1[[#This Row],[Occupation]]="Teaching", 1, 0)</f>
        <v>0</v>
      </c>
      <c r="AF263" s="46">
        <f ca="1">IF(Table1[[#This Row],[Occupation]]="General Work", 1, 0)</f>
        <v>0</v>
      </c>
      <c r="AG263" s="46">
        <f ca="1">IF(Table1[[#This Row],[Occupation]]="Construction", 1, 0)</f>
        <v>1</v>
      </c>
      <c r="AH263" s="46">
        <f ca="1">IF(Table1[[#This Row],[Occupation]]="IT", 1, 0)</f>
        <v>0</v>
      </c>
      <c r="AI263" s="46">
        <f ca="1">IF(Table1[[#This Row],[Occupation]]="Health", 1, 0)</f>
        <v>0</v>
      </c>
      <c r="AJ263" s="46">
        <f ca="1">IF(Table1[[#This Row],[Occupation]]="Agriculture", 1, 0)</f>
        <v>0</v>
      </c>
      <c r="AK263" s="49"/>
      <c r="AL263" s="46"/>
      <c r="AM263" s="46"/>
      <c r="AN263" s="46"/>
      <c r="AO263" s="46"/>
      <c r="AP263" s="50"/>
      <c r="AQ263" s="48"/>
      <c r="AR263" s="47">
        <f t="shared" ca="1" si="129"/>
        <v>20966.996182073239</v>
      </c>
      <c r="AS263" s="48"/>
      <c r="AT263" s="45">
        <f ca="1">IF(Table1[[#This Row],[Debts of the Person]]&gt;$AU$2,1,0)</f>
        <v>1</v>
      </c>
      <c r="AU263" s="46"/>
      <c r="AV263" s="50"/>
      <c r="AW263" s="2">
        <f ca="1">Table1[[#This Row],[Mortgage Left]]/Table1[[#This Row],[Valued House]]</f>
        <v>0.41889310433017923</v>
      </c>
      <c r="AX263" s="46">
        <f t="shared" ca="1" si="130"/>
        <v>0</v>
      </c>
      <c r="AY263" s="46"/>
      <c r="AZ263" s="46"/>
      <c r="BA263" s="47">
        <f ca="1">IF(Table1[[#This Row],[Region]]="East",Table1[[#This Row],[Income]],0)</f>
        <v>0</v>
      </c>
      <c r="BB263" s="48">
        <f ca="1">IF(Table1[[#This Row],[Region]]="South",Table1[[#This Row],[Income]],0)</f>
        <v>0</v>
      </c>
      <c r="BC263" s="48">
        <f ca="1">IF(Table1[[#This Row],[Region]]="West",Table1[[#This Row],[Income]],0)</f>
        <v>0</v>
      </c>
      <c r="BD263" s="64">
        <f ca="1">IF(Table1[[#This Row],[Region]]="North",Table1[[#This Row],[Income]],0)</f>
        <v>30032</v>
      </c>
      <c r="BE263" s="47">
        <f ca="1">IF(Table1[[#This Row],[Occupation]]="Teaching",Table1[[#This Row],[Income]],0)</f>
        <v>0</v>
      </c>
      <c r="BF263" s="48">
        <f ca="1">IF(Table1[[#This Row],[Occupation]]="General Work",Table1[[#This Row],[Income]],0)</f>
        <v>0</v>
      </c>
      <c r="BG263" s="48">
        <f ca="1">IF(Table1[[#This Row],[Occupation]]="Construction",Table1[[#This Row],[Income]],0)</f>
        <v>30032</v>
      </c>
      <c r="BH263" s="48">
        <f ca="1">IF(Table1[[#This Row],[Occupation]]="IT",Table1[[#This Row],[Income]],0)</f>
        <v>0</v>
      </c>
      <c r="BI263" s="48">
        <f ca="1">IF(Table1[[#This Row],[Occupation]]="Health",Table1[[#This Row],[Income]],0)</f>
        <v>0</v>
      </c>
      <c r="BJ263" s="64">
        <f ca="1">IF(Table1[[#This Row],[Occupation]]="Agriculture",Table1[[#This Row],[Income]],0)</f>
        <v>0</v>
      </c>
      <c r="BK263" s="45">
        <f ca="1">IF(Table1[[#This Row],[Debts of the Person]]&gt;Table1[[#This Row],[Income]],1,0)</f>
        <v>1</v>
      </c>
      <c r="BL263" s="46"/>
      <c r="BM263" s="45">
        <f ca="1">IF(Table1[[#This Row],[Net worth of Person ('#)]]&gt;$BN$2,Table1[[#This Row],[Age]],0)</f>
        <v>37</v>
      </c>
      <c r="BN263" s="50"/>
      <c r="BO263" s="46"/>
      <c r="BP263" s="46"/>
      <c r="BQ263" s="46"/>
    </row>
    <row r="264" spans="1:69" x14ac:dyDescent="0.3">
      <c r="A264" s="12">
        <v>262</v>
      </c>
      <c r="B264" s="13">
        <f t="shared" ca="1" si="113"/>
        <v>2</v>
      </c>
      <c r="C264" s="13" t="str">
        <f t="shared" ca="1" si="114"/>
        <v>Female</v>
      </c>
      <c r="D264" s="13">
        <f t="shared" ca="1" si="115"/>
        <v>30</v>
      </c>
      <c r="E264" s="13">
        <f t="shared" ca="1" si="116"/>
        <v>5</v>
      </c>
      <c r="F264" s="13" t="str">
        <f t="shared" ca="1" si="117"/>
        <v>General Work</v>
      </c>
      <c r="G264" s="13">
        <f t="shared" ca="1" si="118"/>
        <v>6</v>
      </c>
      <c r="H264" s="13" t="str">
        <f t="shared" ca="1" si="119"/>
        <v>Others</v>
      </c>
      <c r="I264" s="13">
        <f t="shared" ca="1" si="120"/>
        <v>3</v>
      </c>
      <c r="J264" s="13">
        <f t="shared" ca="1" si="121"/>
        <v>0</v>
      </c>
      <c r="K264" s="14">
        <f t="shared" ca="1" si="122"/>
        <v>99958</v>
      </c>
      <c r="L264" s="13">
        <f t="shared" ca="1" si="123"/>
        <v>18</v>
      </c>
      <c r="M264" s="13" t="str">
        <f t="shared" ca="1" si="124"/>
        <v>Kastina</v>
      </c>
      <c r="N264" s="13" t="str">
        <f t="shared" ca="1" si="105"/>
        <v>North</v>
      </c>
      <c r="O264" s="14">
        <f t="shared" ca="1" si="106"/>
        <v>399832</v>
      </c>
      <c r="P264" s="14">
        <f t="shared" ca="1" si="125"/>
        <v>352121.85493350227</v>
      </c>
      <c r="Q264" s="14">
        <f t="shared" ca="1" si="107"/>
        <v>0</v>
      </c>
      <c r="R264" s="14">
        <f t="shared" ca="1" si="126"/>
        <v>0</v>
      </c>
      <c r="S264" s="14">
        <f t="shared" ca="1" si="108"/>
        <v>39597.895750329255</v>
      </c>
      <c r="T264" s="14">
        <f t="shared" ca="1" si="109"/>
        <v>7362.1228922237278</v>
      </c>
      <c r="U264" s="14">
        <f t="shared" ca="1" si="110"/>
        <v>407194.12289222371</v>
      </c>
      <c r="V264" s="14">
        <f t="shared" ca="1" si="111"/>
        <v>391719.75068383152</v>
      </c>
      <c r="W264" s="15">
        <f t="shared" ca="1" si="112"/>
        <v>15474.372208392189</v>
      </c>
      <c r="Z264" s="45">
        <f t="shared" ca="1" si="127"/>
        <v>0</v>
      </c>
      <c r="AA264" s="46">
        <f t="shared" ca="1" si="128"/>
        <v>1</v>
      </c>
      <c r="AB264" s="49"/>
      <c r="AC264" s="50"/>
      <c r="AE264" s="45">
        <f ca="1">IF(Table1[[#This Row],[Occupation]]="Teaching", 1, 0)</f>
        <v>0</v>
      </c>
      <c r="AF264" s="46">
        <f ca="1">IF(Table1[[#This Row],[Occupation]]="General Work", 1, 0)</f>
        <v>1</v>
      </c>
      <c r="AG264" s="46">
        <f ca="1">IF(Table1[[#This Row],[Occupation]]="Construction", 1, 0)</f>
        <v>0</v>
      </c>
      <c r="AH264" s="46">
        <f ca="1">IF(Table1[[#This Row],[Occupation]]="IT", 1, 0)</f>
        <v>0</v>
      </c>
      <c r="AI264" s="46">
        <f ca="1">IF(Table1[[#This Row],[Occupation]]="Health", 1, 0)</f>
        <v>0</v>
      </c>
      <c r="AJ264" s="46">
        <f ca="1">IF(Table1[[#This Row],[Occupation]]="Agriculture", 1, 0)</f>
        <v>0</v>
      </c>
      <c r="AK264" s="49"/>
      <c r="AL264" s="46"/>
      <c r="AM264" s="46"/>
      <c r="AN264" s="46"/>
      <c r="AO264" s="46"/>
      <c r="AP264" s="50"/>
      <c r="AQ264" s="48"/>
      <c r="AR264" s="47">
        <f t="shared" ca="1" si="129"/>
        <v>0</v>
      </c>
      <c r="AS264" s="48"/>
      <c r="AT264" s="45">
        <f ca="1">IF(Table1[[#This Row],[Debts of the Person]]&gt;$AU$2,1,0)</f>
        <v>1</v>
      </c>
      <c r="AU264" s="46"/>
      <c r="AV264" s="50"/>
      <c r="AW264" s="2">
        <f ca="1">Table1[[#This Row],[Mortgage Left]]/Table1[[#This Row],[Valued House]]</f>
        <v>0.88067452063242124</v>
      </c>
      <c r="AX264" s="46">
        <f t="shared" ca="1" si="130"/>
        <v>0</v>
      </c>
      <c r="AY264" s="46"/>
      <c r="AZ264" s="46"/>
      <c r="BA264" s="47">
        <f ca="1">IF(Table1[[#This Row],[Region]]="East",Table1[[#This Row],[Income]],0)</f>
        <v>0</v>
      </c>
      <c r="BB264" s="48">
        <f ca="1">IF(Table1[[#This Row],[Region]]="South",Table1[[#This Row],[Income]],0)</f>
        <v>0</v>
      </c>
      <c r="BC264" s="48">
        <f ca="1">IF(Table1[[#This Row],[Region]]="West",Table1[[#This Row],[Income]],0)</f>
        <v>0</v>
      </c>
      <c r="BD264" s="64">
        <f ca="1">IF(Table1[[#This Row],[Region]]="North",Table1[[#This Row],[Income]],0)</f>
        <v>99958</v>
      </c>
      <c r="BE264" s="47">
        <f ca="1">IF(Table1[[#This Row],[Occupation]]="Teaching",Table1[[#This Row],[Income]],0)</f>
        <v>0</v>
      </c>
      <c r="BF264" s="48">
        <f ca="1">IF(Table1[[#This Row],[Occupation]]="General Work",Table1[[#This Row],[Income]],0)</f>
        <v>99958</v>
      </c>
      <c r="BG264" s="48">
        <f ca="1">IF(Table1[[#This Row],[Occupation]]="Construction",Table1[[#This Row],[Income]],0)</f>
        <v>0</v>
      </c>
      <c r="BH264" s="48">
        <f ca="1">IF(Table1[[#This Row],[Occupation]]="IT",Table1[[#This Row],[Income]],0)</f>
        <v>0</v>
      </c>
      <c r="BI264" s="48">
        <f ca="1">IF(Table1[[#This Row],[Occupation]]="Health",Table1[[#This Row],[Income]],0)</f>
        <v>0</v>
      </c>
      <c r="BJ264" s="64">
        <f ca="1">IF(Table1[[#This Row],[Occupation]]="Agriculture",Table1[[#This Row],[Income]],0)</f>
        <v>0</v>
      </c>
      <c r="BK264" s="45">
        <f ca="1">IF(Table1[[#This Row],[Debts of the Person]]&gt;Table1[[#This Row],[Income]],1,0)</f>
        <v>1</v>
      </c>
      <c r="BL264" s="46"/>
      <c r="BM264" s="45">
        <f ca="1">IF(Table1[[#This Row],[Net worth of Person ('#)]]&gt;$BN$2,Table1[[#This Row],[Age]],0)</f>
        <v>0</v>
      </c>
      <c r="BN264" s="50"/>
      <c r="BO264" s="46"/>
      <c r="BP264" s="46"/>
      <c r="BQ264" s="46"/>
    </row>
    <row r="265" spans="1:69" x14ac:dyDescent="0.3">
      <c r="A265" s="12">
        <v>263</v>
      </c>
      <c r="B265" s="13">
        <f t="shared" ca="1" si="113"/>
        <v>1</v>
      </c>
      <c r="C265" s="13" t="str">
        <f t="shared" ca="1" si="114"/>
        <v>Male</v>
      </c>
      <c r="D265" s="13">
        <f t="shared" ca="1" si="115"/>
        <v>42</v>
      </c>
      <c r="E265" s="13">
        <f t="shared" ca="1" si="116"/>
        <v>5</v>
      </c>
      <c r="F265" s="13" t="str">
        <f t="shared" ca="1" si="117"/>
        <v>General Work</v>
      </c>
      <c r="G265" s="13">
        <f t="shared" ca="1" si="118"/>
        <v>5</v>
      </c>
      <c r="H265" s="13" t="str">
        <f t="shared" ca="1" si="119"/>
        <v>Technical</v>
      </c>
      <c r="I265" s="13">
        <f t="shared" ca="1" si="120"/>
        <v>1</v>
      </c>
      <c r="J265" s="13">
        <f t="shared" ca="1" si="121"/>
        <v>1</v>
      </c>
      <c r="K265" s="14">
        <f t="shared" ca="1" si="122"/>
        <v>89478</v>
      </c>
      <c r="L265" s="13">
        <f t="shared" ca="1" si="123"/>
        <v>24</v>
      </c>
      <c r="M265" s="13" t="str">
        <f t="shared" ca="1" si="124"/>
        <v>Niger</v>
      </c>
      <c r="N265" s="13" t="str">
        <f t="shared" ca="1" si="105"/>
        <v>North</v>
      </c>
      <c r="O265" s="14">
        <f t="shared" ca="1" si="106"/>
        <v>536868</v>
      </c>
      <c r="P265" s="14">
        <f t="shared" ca="1" si="125"/>
        <v>298771.61809371412</v>
      </c>
      <c r="Q265" s="14">
        <f t="shared" ca="1" si="107"/>
        <v>35415.45016044339</v>
      </c>
      <c r="R265" s="14">
        <f t="shared" ca="1" si="126"/>
        <v>4963</v>
      </c>
      <c r="S265" s="14">
        <f t="shared" ca="1" si="108"/>
        <v>130554.61579393529</v>
      </c>
      <c r="T265" s="14">
        <f t="shared" ca="1" si="109"/>
        <v>14733.066043580842</v>
      </c>
      <c r="U265" s="14">
        <f t="shared" ca="1" si="110"/>
        <v>587016.51620402432</v>
      </c>
      <c r="V265" s="14">
        <f t="shared" ca="1" si="111"/>
        <v>434289.23388764937</v>
      </c>
      <c r="W265" s="15">
        <f t="shared" ca="1" si="112"/>
        <v>152727.28231637494</v>
      </c>
      <c r="Z265" s="45">
        <f t="shared" ca="1" si="127"/>
        <v>1</v>
      </c>
      <c r="AA265" s="46">
        <f t="shared" ca="1" si="128"/>
        <v>1</v>
      </c>
      <c r="AB265" s="49"/>
      <c r="AC265" s="50"/>
      <c r="AE265" s="45">
        <f ca="1">IF(Table1[[#This Row],[Occupation]]="Teaching", 1, 0)</f>
        <v>0</v>
      </c>
      <c r="AF265" s="46">
        <f ca="1">IF(Table1[[#This Row],[Occupation]]="General Work", 1, 0)</f>
        <v>1</v>
      </c>
      <c r="AG265" s="46">
        <f ca="1">IF(Table1[[#This Row],[Occupation]]="Construction", 1, 0)</f>
        <v>0</v>
      </c>
      <c r="AH265" s="46">
        <f ca="1">IF(Table1[[#This Row],[Occupation]]="IT", 1, 0)</f>
        <v>0</v>
      </c>
      <c r="AI265" s="46">
        <f ca="1">IF(Table1[[#This Row],[Occupation]]="Health", 1, 0)</f>
        <v>0</v>
      </c>
      <c r="AJ265" s="46">
        <f ca="1">IF(Table1[[#This Row],[Occupation]]="Agriculture", 1, 0)</f>
        <v>0</v>
      </c>
      <c r="AK265" s="49"/>
      <c r="AL265" s="46"/>
      <c r="AM265" s="46"/>
      <c r="AN265" s="46"/>
      <c r="AO265" s="46"/>
      <c r="AP265" s="50"/>
      <c r="AQ265" s="48"/>
      <c r="AR265" s="47">
        <f t="shared" ca="1" si="129"/>
        <v>298771.61809371412</v>
      </c>
      <c r="AS265" s="48"/>
      <c r="AT265" s="45">
        <f ca="1">IF(Table1[[#This Row],[Debts of the Person]]&gt;$AU$2,1,0)</f>
        <v>1</v>
      </c>
      <c r="AU265" s="46"/>
      <c r="AV265" s="50"/>
      <c r="AW265" s="2">
        <f ca="1">Table1[[#This Row],[Mortgage Left]]/Table1[[#This Row],[Valued House]]</f>
        <v>0.55650852368499171</v>
      </c>
      <c r="AX265" s="46">
        <f t="shared" ca="1" si="130"/>
        <v>0</v>
      </c>
      <c r="AY265" s="46"/>
      <c r="AZ265" s="46"/>
      <c r="BA265" s="47">
        <f ca="1">IF(Table1[[#This Row],[Region]]="East",Table1[[#This Row],[Income]],0)</f>
        <v>0</v>
      </c>
      <c r="BB265" s="48">
        <f ca="1">IF(Table1[[#This Row],[Region]]="South",Table1[[#This Row],[Income]],0)</f>
        <v>0</v>
      </c>
      <c r="BC265" s="48">
        <f ca="1">IF(Table1[[#This Row],[Region]]="West",Table1[[#This Row],[Income]],0)</f>
        <v>0</v>
      </c>
      <c r="BD265" s="64">
        <f ca="1">IF(Table1[[#This Row],[Region]]="North",Table1[[#This Row],[Income]],0)</f>
        <v>89478</v>
      </c>
      <c r="BE265" s="47">
        <f ca="1">IF(Table1[[#This Row],[Occupation]]="Teaching",Table1[[#This Row],[Income]],0)</f>
        <v>0</v>
      </c>
      <c r="BF265" s="48">
        <f ca="1">IF(Table1[[#This Row],[Occupation]]="General Work",Table1[[#This Row],[Income]],0)</f>
        <v>89478</v>
      </c>
      <c r="BG265" s="48">
        <f ca="1">IF(Table1[[#This Row],[Occupation]]="Construction",Table1[[#This Row],[Income]],0)</f>
        <v>0</v>
      </c>
      <c r="BH265" s="48">
        <f ca="1">IF(Table1[[#This Row],[Occupation]]="IT",Table1[[#This Row],[Income]],0)</f>
        <v>0</v>
      </c>
      <c r="BI265" s="48">
        <f ca="1">IF(Table1[[#This Row],[Occupation]]="Health",Table1[[#This Row],[Income]],0)</f>
        <v>0</v>
      </c>
      <c r="BJ265" s="64">
        <f ca="1">IF(Table1[[#This Row],[Occupation]]="Agriculture",Table1[[#This Row],[Income]],0)</f>
        <v>0</v>
      </c>
      <c r="BK265" s="45">
        <f ca="1">IF(Table1[[#This Row],[Debts of the Person]]&gt;Table1[[#This Row],[Income]],1,0)</f>
        <v>1</v>
      </c>
      <c r="BL265" s="46"/>
      <c r="BM265" s="45">
        <f ca="1">IF(Table1[[#This Row],[Net worth of Person ('#)]]&gt;$BN$2,Table1[[#This Row],[Age]],0)</f>
        <v>42</v>
      </c>
      <c r="BN265" s="50"/>
      <c r="BO265" s="46"/>
      <c r="BP265" s="46"/>
      <c r="BQ265" s="46"/>
    </row>
    <row r="266" spans="1:69" x14ac:dyDescent="0.3">
      <c r="A266" s="12">
        <v>264</v>
      </c>
      <c r="B266" s="13">
        <f t="shared" ca="1" si="113"/>
        <v>2</v>
      </c>
      <c r="C266" s="13" t="str">
        <f t="shared" ca="1" si="114"/>
        <v>Female</v>
      </c>
      <c r="D266" s="13">
        <f t="shared" ca="1" si="115"/>
        <v>41</v>
      </c>
      <c r="E266" s="13">
        <f t="shared" ca="1" si="116"/>
        <v>3</v>
      </c>
      <c r="F266" s="13" t="str">
        <f t="shared" ca="1" si="117"/>
        <v>Teaching</v>
      </c>
      <c r="G266" s="13">
        <f t="shared" ca="1" si="118"/>
        <v>4</v>
      </c>
      <c r="H266" s="13" t="str">
        <f t="shared" ca="1" si="119"/>
        <v>Tertiary</v>
      </c>
      <c r="I266" s="13">
        <f t="shared" ca="1" si="120"/>
        <v>4</v>
      </c>
      <c r="J266" s="13">
        <f t="shared" ca="1" si="121"/>
        <v>0</v>
      </c>
      <c r="K266" s="14">
        <f t="shared" ca="1" si="122"/>
        <v>31561</v>
      </c>
      <c r="L266" s="13">
        <f t="shared" ca="1" si="123"/>
        <v>14</v>
      </c>
      <c r="M266" s="13" t="str">
        <f t="shared" ca="1" si="124"/>
        <v>Imo</v>
      </c>
      <c r="N266" s="13" t="str">
        <f t="shared" ca="1" si="105"/>
        <v>East</v>
      </c>
      <c r="O266" s="14">
        <f t="shared" ca="1" si="106"/>
        <v>189366</v>
      </c>
      <c r="P266" s="14">
        <f t="shared" ca="1" si="125"/>
        <v>96601.535104702678</v>
      </c>
      <c r="Q266" s="14">
        <f t="shared" ca="1" si="107"/>
        <v>0</v>
      </c>
      <c r="R266" s="14">
        <f t="shared" ca="1" si="126"/>
        <v>0</v>
      </c>
      <c r="S266" s="14">
        <f t="shared" ca="1" si="108"/>
        <v>12497.551815188335</v>
      </c>
      <c r="T266" s="14">
        <f t="shared" ca="1" si="109"/>
        <v>31492.621735809367</v>
      </c>
      <c r="U266" s="14">
        <f t="shared" ca="1" si="110"/>
        <v>220858.62173580937</v>
      </c>
      <c r="V266" s="14">
        <f t="shared" ca="1" si="111"/>
        <v>109099.08691989101</v>
      </c>
      <c r="W266" s="15">
        <f t="shared" ca="1" si="112"/>
        <v>111759.53481591836</v>
      </c>
      <c r="Z266" s="45">
        <f t="shared" ca="1" si="127"/>
        <v>0</v>
      </c>
      <c r="AA266" s="46">
        <f t="shared" ca="1" si="128"/>
        <v>0</v>
      </c>
      <c r="AB266" s="49"/>
      <c r="AC266" s="50"/>
      <c r="AE266" s="45">
        <f ca="1">IF(Table1[[#This Row],[Occupation]]="Teaching", 1, 0)</f>
        <v>1</v>
      </c>
      <c r="AF266" s="46">
        <f ca="1">IF(Table1[[#This Row],[Occupation]]="General Work", 1, 0)</f>
        <v>0</v>
      </c>
      <c r="AG266" s="46">
        <f ca="1">IF(Table1[[#This Row],[Occupation]]="Construction", 1, 0)</f>
        <v>0</v>
      </c>
      <c r="AH266" s="46">
        <f ca="1">IF(Table1[[#This Row],[Occupation]]="IT", 1, 0)</f>
        <v>0</v>
      </c>
      <c r="AI266" s="46">
        <f ca="1">IF(Table1[[#This Row],[Occupation]]="Health", 1, 0)</f>
        <v>0</v>
      </c>
      <c r="AJ266" s="46">
        <f ca="1">IF(Table1[[#This Row],[Occupation]]="Agriculture", 1, 0)</f>
        <v>0</v>
      </c>
      <c r="AK266" s="49"/>
      <c r="AL266" s="46"/>
      <c r="AM266" s="46"/>
      <c r="AN266" s="46"/>
      <c r="AO266" s="46"/>
      <c r="AP266" s="50"/>
      <c r="AQ266" s="48"/>
      <c r="AR266" s="47">
        <f t="shared" ca="1" si="129"/>
        <v>0</v>
      </c>
      <c r="AS266" s="48"/>
      <c r="AT266" s="45">
        <f ca="1">IF(Table1[[#This Row],[Debts of the Person]]&gt;$AU$2,1,0)</f>
        <v>1</v>
      </c>
      <c r="AU266" s="46"/>
      <c r="AV266" s="50"/>
      <c r="AW266" s="2">
        <f ca="1">Table1[[#This Row],[Mortgage Left]]/Table1[[#This Row],[Valued House]]</f>
        <v>0.51013135993104719</v>
      </c>
      <c r="AX266" s="46">
        <f t="shared" ca="1" si="130"/>
        <v>0</v>
      </c>
      <c r="AY266" s="46"/>
      <c r="AZ266" s="46"/>
      <c r="BA266" s="47">
        <f ca="1">IF(Table1[[#This Row],[Region]]="East",Table1[[#This Row],[Income]],0)</f>
        <v>31561</v>
      </c>
      <c r="BB266" s="48">
        <f ca="1">IF(Table1[[#This Row],[Region]]="South",Table1[[#This Row],[Income]],0)</f>
        <v>0</v>
      </c>
      <c r="BC266" s="48">
        <f ca="1">IF(Table1[[#This Row],[Region]]="West",Table1[[#This Row],[Income]],0)</f>
        <v>0</v>
      </c>
      <c r="BD266" s="64">
        <f ca="1">IF(Table1[[#This Row],[Region]]="North",Table1[[#This Row],[Income]],0)</f>
        <v>0</v>
      </c>
      <c r="BE266" s="47">
        <f ca="1">IF(Table1[[#This Row],[Occupation]]="Teaching",Table1[[#This Row],[Income]],0)</f>
        <v>31561</v>
      </c>
      <c r="BF266" s="48">
        <f ca="1">IF(Table1[[#This Row],[Occupation]]="General Work",Table1[[#This Row],[Income]],0)</f>
        <v>0</v>
      </c>
      <c r="BG266" s="48">
        <f ca="1">IF(Table1[[#This Row],[Occupation]]="Construction",Table1[[#This Row],[Income]],0)</f>
        <v>0</v>
      </c>
      <c r="BH266" s="48">
        <f ca="1">IF(Table1[[#This Row],[Occupation]]="IT",Table1[[#This Row],[Income]],0)</f>
        <v>0</v>
      </c>
      <c r="BI266" s="48">
        <f ca="1">IF(Table1[[#This Row],[Occupation]]="Health",Table1[[#This Row],[Income]],0)</f>
        <v>0</v>
      </c>
      <c r="BJ266" s="64">
        <f ca="1">IF(Table1[[#This Row],[Occupation]]="Agriculture",Table1[[#This Row],[Income]],0)</f>
        <v>0</v>
      </c>
      <c r="BK266" s="45">
        <f ca="1">IF(Table1[[#This Row],[Debts of the Person]]&gt;Table1[[#This Row],[Income]],1,0)</f>
        <v>1</v>
      </c>
      <c r="BL266" s="46"/>
      <c r="BM266" s="45">
        <f ca="1">IF(Table1[[#This Row],[Net worth of Person ('#)]]&gt;$BN$2,Table1[[#This Row],[Age]],0)</f>
        <v>41</v>
      </c>
      <c r="BN266" s="50"/>
      <c r="BO266" s="46"/>
      <c r="BP266" s="46"/>
      <c r="BQ266" s="46"/>
    </row>
    <row r="267" spans="1:69" x14ac:dyDescent="0.3">
      <c r="A267" s="12">
        <v>265</v>
      </c>
      <c r="B267" s="13">
        <f t="shared" ca="1" si="113"/>
        <v>1</v>
      </c>
      <c r="C267" s="13" t="str">
        <f t="shared" ca="1" si="114"/>
        <v>Male</v>
      </c>
      <c r="D267" s="13">
        <f t="shared" ca="1" si="115"/>
        <v>41</v>
      </c>
      <c r="E267" s="13">
        <f t="shared" ca="1" si="116"/>
        <v>6</v>
      </c>
      <c r="F267" s="13" t="str">
        <f t="shared" ca="1" si="117"/>
        <v>Agriculture</v>
      </c>
      <c r="G267" s="13">
        <f t="shared" ca="1" si="118"/>
        <v>2</v>
      </c>
      <c r="H267" s="13" t="str">
        <f t="shared" ca="1" si="119"/>
        <v>Primary</v>
      </c>
      <c r="I267" s="13">
        <f t="shared" ca="1" si="120"/>
        <v>3</v>
      </c>
      <c r="J267" s="13">
        <f t="shared" ca="1" si="121"/>
        <v>0</v>
      </c>
      <c r="K267" s="14">
        <f t="shared" ca="1" si="122"/>
        <v>94366</v>
      </c>
      <c r="L267" s="13">
        <f t="shared" ca="1" si="123"/>
        <v>16</v>
      </c>
      <c r="M267" s="13" t="str">
        <f t="shared" ca="1" si="124"/>
        <v>Kaduna</v>
      </c>
      <c r="N267" s="13" t="str">
        <f t="shared" ca="1" si="105"/>
        <v>North</v>
      </c>
      <c r="O267" s="14">
        <f t="shared" ca="1" si="106"/>
        <v>471830</v>
      </c>
      <c r="P267" s="14">
        <f t="shared" ca="1" si="125"/>
        <v>43666.900199566837</v>
      </c>
      <c r="Q267" s="14">
        <f t="shared" ca="1" si="107"/>
        <v>0</v>
      </c>
      <c r="R267" s="14">
        <f t="shared" ca="1" si="126"/>
        <v>0</v>
      </c>
      <c r="S267" s="14">
        <f t="shared" ca="1" si="108"/>
        <v>64093.382130135571</v>
      </c>
      <c r="T267" s="14">
        <f t="shared" ca="1" si="109"/>
        <v>81865.475005789485</v>
      </c>
      <c r="U267" s="14">
        <f t="shared" ca="1" si="110"/>
        <v>553695.47500578943</v>
      </c>
      <c r="V267" s="14">
        <f t="shared" ca="1" si="111"/>
        <v>107760.2823297024</v>
      </c>
      <c r="W267" s="15">
        <f t="shared" ca="1" si="112"/>
        <v>445935.19267608703</v>
      </c>
      <c r="Z267" s="45">
        <f t="shared" ca="1" si="127"/>
        <v>1</v>
      </c>
      <c r="AA267" s="46">
        <f t="shared" ca="1" si="128"/>
        <v>1</v>
      </c>
      <c r="AB267" s="49"/>
      <c r="AC267" s="50"/>
      <c r="AE267" s="45">
        <f ca="1">IF(Table1[[#This Row],[Occupation]]="Teaching", 1, 0)</f>
        <v>0</v>
      </c>
      <c r="AF267" s="46">
        <f ca="1">IF(Table1[[#This Row],[Occupation]]="General Work", 1, 0)</f>
        <v>0</v>
      </c>
      <c r="AG267" s="46">
        <f ca="1">IF(Table1[[#This Row],[Occupation]]="Construction", 1, 0)</f>
        <v>0</v>
      </c>
      <c r="AH267" s="46">
        <f ca="1">IF(Table1[[#This Row],[Occupation]]="IT", 1, 0)</f>
        <v>0</v>
      </c>
      <c r="AI267" s="46">
        <f ca="1">IF(Table1[[#This Row],[Occupation]]="Health", 1, 0)</f>
        <v>0</v>
      </c>
      <c r="AJ267" s="46">
        <f ca="1">IF(Table1[[#This Row],[Occupation]]="Agriculture", 1, 0)</f>
        <v>1</v>
      </c>
      <c r="AK267" s="49"/>
      <c r="AL267" s="46"/>
      <c r="AM267" s="46"/>
      <c r="AN267" s="46"/>
      <c r="AO267" s="46"/>
      <c r="AP267" s="50"/>
      <c r="AQ267" s="48"/>
      <c r="AR267" s="47">
        <f t="shared" ca="1" si="129"/>
        <v>0</v>
      </c>
      <c r="AS267" s="48"/>
      <c r="AT267" s="45">
        <f ca="1">IF(Table1[[#This Row],[Debts of the Person]]&gt;$AU$2,1,0)</f>
        <v>1</v>
      </c>
      <c r="AU267" s="46"/>
      <c r="AV267" s="50"/>
      <c r="AW267" s="2">
        <f ca="1">Table1[[#This Row],[Mortgage Left]]/Table1[[#This Row],[Valued House]]</f>
        <v>9.2547952015698098E-2</v>
      </c>
      <c r="AX267" s="46">
        <f t="shared" ca="1" si="130"/>
        <v>1</v>
      </c>
      <c r="AY267" s="46"/>
      <c r="AZ267" s="46"/>
      <c r="BA267" s="47">
        <f ca="1">IF(Table1[[#This Row],[Region]]="East",Table1[[#This Row],[Income]],0)</f>
        <v>0</v>
      </c>
      <c r="BB267" s="48">
        <f ca="1">IF(Table1[[#This Row],[Region]]="South",Table1[[#This Row],[Income]],0)</f>
        <v>0</v>
      </c>
      <c r="BC267" s="48">
        <f ca="1">IF(Table1[[#This Row],[Region]]="West",Table1[[#This Row],[Income]],0)</f>
        <v>0</v>
      </c>
      <c r="BD267" s="64">
        <f ca="1">IF(Table1[[#This Row],[Region]]="North",Table1[[#This Row],[Income]],0)</f>
        <v>94366</v>
      </c>
      <c r="BE267" s="47">
        <f ca="1">IF(Table1[[#This Row],[Occupation]]="Teaching",Table1[[#This Row],[Income]],0)</f>
        <v>0</v>
      </c>
      <c r="BF267" s="48">
        <f ca="1">IF(Table1[[#This Row],[Occupation]]="General Work",Table1[[#This Row],[Income]],0)</f>
        <v>0</v>
      </c>
      <c r="BG267" s="48">
        <f ca="1">IF(Table1[[#This Row],[Occupation]]="Construction",Table1[[#This Row],[Income]],0)</f>
        <v>0</v>
      </c>
      <c r="BH267" s="48">
        <f ca="1">IF(Table1[[#This Row],[Occupation]]="IT",Table1[[#This Row],[Income]],0)</f>
        <v>0</v>
      </c>
      <c r="BI267" s="48">
        <f ca="1">IF(Table1[[#This Row],[Occupation]]="Health",Table1[[#This Row],[Income]],0)</f>
        <v>0</v>
      </c>
      <c r="BJ267" s="64">
        <f ca="1">IF(Table1[[#This Row],[Occupation]]="Agriculture",Table1[[#This Row],[Income]],0)</f>
        <v>94366</v>
      </c>
      <c r="BK267" s="45">
        <f ca="1">IF(Table1[[#This Row],[Debts of the Person]]&gt;Table1[[#This Row],[Income]],1,0)</f>
        <v>1</v>
      </c>
      <c r="BL267" s="46"/>
      <c r="BM267" s="45">
        <f ca="1">IF(Table1[[#This Row],[Net worth of Person ('#)]]&gt;$BN$2,Table1[[#This Row],[Age]],0)</f>
        <v>41</v>
      </c>
      <c r="BN267" s="50"/>
      <c r="BO267" s="46"/>
      <c r="BP267" s="46"/>
      <c r="BQ267" s="46"/>
    </row>
    <row r="268" spans="1:69" x14ac:dyDescent="0.3">
      <c r="A268" s="12">
        <v>266</v>
      </c>
      <c r="B268" s="13">
        <f t="shared" ca="1" si="113"/>
        <v>1</v>
      </c>
      <c r="C268" s="13" t="str">
        <f t="shared" ca="1" si="114"/>
        <v>Male</v>
      </c>
      <c r="D268" s="13">
        <f t="shared" ca="1" si="115"/>
        <v>30</v>
      </c>
      <c r="E268" s="13">
        <f t="shared" ca="1" si="116"/>
        <v>4</v>
      </c>
      <c r="F268" s="13" t="str">
        <f t="shared" ca="1" si="117"/>
        <v>IT</v>
      </c>
      <c r="G268" s="13">
        <f t="shared" ca="1" si="118"/>
        <v>5</v>
      </c>
      <c r="H268" s="13" t="str">
        <f t="shared" ca="1" si="119"/>
        <v>Technical</v>
      </c>
      <c r="I268" s="13">
        <f t="shared" ca="1" si="120"/>
        <v>1</v>
      </c>
      <c r="J268" s="13">
        <f t="shared" ca="1" si="121"/>
        <v>0</v>
      </c>
      <c r="K268" s="14">
        <f t="shared" ca="1" si="122"/>
        <v>85679</v>
      </c>
      <c r="L268" s="13">
        <f t="shared" ca="1" si="123"/>
        <v>31</v>
      </c>
      <c r="M268" s="13" t="str">
        <f t="shared" ca="1" si="124"/>
        <v>Sokoto</v>
      </c>
      <c r="N268" s="13" t="str">
        <f t="shared" ca="1" si="105"/>
        <v>North</v>
      </c>
      <c r="O268" s="14">
        <f t="shared" ca="1" si="106"/>
        <v>257037</v>
      </c>
      <c r="P268" s="14">
        <f t="shared" ca="1" si="125"/>
        <v>26748.746576151432</v>
      </c>
      <c r="Q268" s="14">
        <f t="shared" ca="1" si="107"/>
        <v>0</v>
      </c>
      <c r="R268" s="14">
        <f t="shared" ca="1" si="126"/>
        <v>0</v>
      </c>
      <c r="S268" s="14">
        <f t="shared" ca="1" si="108"/>
        <v>105552.98074267074</v>
      </c>
      <c r="T268" s="14">
        <f t="shared" ca="1" si="109"/>
        <v>12623.038856061172</v>
      </c>
      <c r="U268" s="14">
        <f t="shared" ca="1" si="110"/>
        <v>269660.03885606118</v>
      </c>
      <c r="V268" s="14">
        <f t="shared" ca="1" si="111"/>
        <v>132301.72731882217</v>
      </c>
      <c r="W268" s="15">
        <f t="shared" ca="1" si="112"/>
        <v>137358.311537239</v>
      </c>
      <c r="Z268" s="45">
        <f t="shared" ca="1" si="127"/>
        <v>1</v>
      </c>
      <c r="AA268" s="46">
        <f t="shared" ca="1" si="128"/>
        <v>0</v>
      </c>
      <c r="AB268" s="49"/>
      <c r="AC268" s="50"/>
      <c r="AE268" s="45">
        <f ca="1">IF(Table1[[#This Row],[Occupation]]="Teaching", 1, 0)</f>
        <v>0</v>
      </c>
      <c r="AF268" s="46">
        <f ca="1">IF(Table1[[#This Row],[Occupation]]="General Work", 1, 0)</f>
        <v>0</v>
      </c>
      <c r="AG268" s="46">
        <f ca="1">IF(Table1[[#This Row],[Occupation]]="Construction", 1, 0)</f>
        <v>0</v>
      </c>
      <c r="AH268" s="46">
        <f ca="1">IF(Table1[[#This Row],[Occupation]]="IT", 1, 0)</f>
        <v>1</v>
      </c>
      <c r="AI268" s="46">
        <f ca="1">IF(Table1[[#This Row],[Occupation]]="Health", 1, 0)</f>
        <v>0</v>
      </c>
      <c r="AJ268" s="46">
        <f ca="1">IF(Table1[[#This Row],[Occupation]]="Agriculture", 1, 0)</f>
        <v>0</v>
      </c>
      <c r="AK268" s="49"/>
      <c r="AL268" s="46"/>
      <c r="AM268" s="46"/>
      <c r="AN268" s="46"/>
      <c r="AO268" s="46"/>
      <c r="AP268" s="50"/>
      <c r="AQ268" s="48"/>
      <c r="AR268" s="47">
        <f t="shared" ca="1" si="129"/>
        <v>0</v>
      </c>
      <c r="AS268" s="48"/>
      <c r="AT268" s="45">
        <f ca="1">IF(Table1[[#This Row],[Debts of the Person]]&gt;$AU$2,1,0)</f>
        <v>1</v>
      </c>
      <c r="AU268" s="46"/>
      <c r="AV268" s="50"/>
      <c r="AW268" s="2">
        <f ca="1">Table1[[#This Row],[Mortgage Left]]/Table1[[#This Row],[Valued House]]</f>
        <v>0.10406574374954358</v>
      </c>
      <c r="AX268" s="46">
        <f t="shared" ca="1" si="130"/>
        <v>1</v>
      </c>
      <c r="AY268" s="46"/>
      <c r="AZ268" s="46"/>
      <c r="BA268" s="47">
        <f ca="1">IF(Table1[[#This Row],[Region]]="East",Table1[[#This Row],[Income]],0)</f>
        <v>0</v>
      </c>
      <c r="BB268" s="48">
        <f ca="1">IF(Table1[[#This Row],[Region]]="South",Table1[[#This Row],[Income]],0)</f>
        <v>0</v>
      </c>
      <c r="BC268" s="48">
        <f ca="1">IF(Table1[[#This Row],[Region]]="West",Table1[[#This Row],[Income]],0)</f>
        <v>0</v>
      </c>
      <c r="BD268" s="64">
        <f ca="1">IF(Table1[[#This Row],[Region]]="North",Table1[[#This Row],[Income]],0)</f>
        <v>85679</v>
      </c>
      <c r="BE268" s="47">
        <f ca="1">IF(Table1[[#This Row],[Occupation]]="Teaching",Table1[[#This Row],[Income]],0)</f>
        <v>0</v>
      </c>
      <c r="BF268" s="48">
        <f ca="1">IF(Table1[[#This Row],[Occupation]]="General Work",Table1[[#This Row],[Income]],0)</f>
        <v>0</v>
      </c>
      <c r="BG268" s="48">
        <f ca="1">IF(Table1[[#This Row],[Occupation]]="Construction",Table1[[#This Row],[Income]],0)</f>
        <v>0</v>
      </c>
      <c r="BH268" s="48">
        <f ca="1">IF(Table1[[#This Row],[Occupation]]="IT",Table1[[#This Row],[Income]],0)</f>
        <v>85679</v>
      </c>
      <c r="BI268" s="48">
        <f ca="1">IF(Table1[[#This Row],[Occupation]]="Health",Table1[[#This Row],[Income]],0)</f>
        <v>0</v>
      </c>
      <c r="BJ268" s="64">
        <f ca="1">IF(Table1[[#This Row],[Occupation]]="Agriculture",Table1[[#This Row],[Income]],0)</f>
        <v>0</v>
      </c>
      <c r="BK268" s="45">
        <f ca="1">IF(Table1[[#This Row],[Debts of the Person]]&gt;Table1[[#This Row],[Income]],1,0)</f>
        <v>1</v>
      </c>
      <c r="BL268" s="46"/>
      <c r="BM268" s="45">
        <f ca="1">IF(Table1[[#This Row],[Net worth of Person ('#)]]&gt;$BN$2,Table1[[#This Row],[Age]],0)</f>
        <v>30</v>
      </c>
      <c r="BN268" s="50"/>
      <c r="BO268" s="46"/>
      <c r="BP268" s="46"/>
      <c r="BQ268" s="46"/>
    </row>
    <row r="269" spans="1:69" x14ac:dyDescent="0.3">
      <c r="A269" s="12">
        <v>267</v>
      </c>
      <c r="B269" s="13">
        <f t="shared" ca="1" si="113"/>
        <v>1</v>
      </c>
      <c r="C269" s="13" t="str">
        <f t="shared" ca="1" si="114"/>
        <v>Male</v>
      </c>
      <c r="D269" s="13">
        <f t="shared" ca="1" si="115"/>
        <v>31</v>
      </c>
      <c r="E269" s="13">
        <f t="shared" ca="1" si="116"/>
        <v>3</v>
      </c>
      <c r="F269" s="13" t="str">
        <f t="shared" ca="1" si="117"/>
        <v>Teaching</v>
      </c>
      <c r="G269" s="13">
        <f t="shared" ca="1" si="118"/>
        <v>4</v>
      </c>
      <c r="H269" s="13" t="str">
        <f t="shared" ca="1" si="119"/>
        <v>Tertiary</v>
      </c>
      <c r="I269" s="13">
        <f t="shared" ca="1" si="120"/>
        <v>3</v>
      </c>
      <c r="J269" s="13">
        <f t="shared" ca="1" si="121"/>
        <v>0</v>
      </c>
      <c r="K269" s="14">
        <f t="shared" ca="1" si="122"/>
        <v>77405</v>
      </c>
      <c r="L269" s="13">
        <f t="shared" ca="1" si="123"/>
        <v>4</v>
      </c>
      <c r="M269" s="13" t="str">
        <f t="shared" ca="1" si="124"/>
        <v>Akwa Ibom</v>
      </c>
      <c r="N269" s="13" t="str">
        <f t="shared" ca="1" si="105"/>
        <v>South</v>
      </c>
      <c r="O269" s="14">
        <f t="shared" ca="1" si="106"/>
        <v>232215</v>
      </c>
      <c r="P269" s="14">
        <f t="shared" ca="1" si="125"/>
        <v>123639.91105526702</v>
      </c>
      <c r="Q269" s="14">
        <f t="shared" ca="1" si="107"/>
        <v>0</v>
      </c>
      <c r="R269" s="14">
        <f t="shared" ca="1" si="126"/>
        <v>0</v>
      </c>
      <c r="S269" s="14">
        <f t="shared" ca="1" si="108"/>
        <v>144754.55985951211</v>
      </c>
      <c r="T269" s="14">
        <f t="shared" ca="1" si="109"/>
        <v>41550.353024284035</v>
      </c>
      <c r="U269" s="14">
        <f t="shared" ca="1" si="110"/>
        <v>273765.35302428401</v>
      </c>
      <c r="V269" s="14">
        <f t="shared" ca="1" si="111"/>
        <v>268394.47091477911</v>
      </c>
      <c r="W269" s="15">
        <f t="shared" ca="1" si="112"/>
        <v>5370.8821095048916</v>
      </c>
      <c r="Z269" s="45">
        <f t="shared" ca="1" si="127"/>
        <v>1</v>
      </c>
      <c r="AA269" s="46">
        <f t="shared" ca="1" si="128"/>
        <v>0</v>
      </c>
      <c r="AB269" s="49"/>
      <c r="AC269" s="50"/>
      <c r="AE269" s="45">
        <f ca="1">IF(Table1[[#This Row],[Occupation]]="Teaching", 1, 0)</f>
        <v>1</v>
      </c>
      <c r="AF269" s="46">
        <f ca="1">IF(Table1[[#This Row],[Occupation]]="General Work", 1, 0)</f>
        <v>0</v>
      </c>
      <c r="AG269" s="46">
        <f ca="1">IF(Table1[[#This Row],[Occupation]]="Construction", 1, 0)</f>
        <v>0</v>
      </c>
      <c r="AH269" s="46">
        <f ca="1">IF(Table1[[#This Row],[Occupation]]="IT", 1, 0)</f>
        <v>0</v>
      </c>
      <c r="AI269" s="46">
        <f ca="1">IF(Table1[[#This Row],[Occupation]]="Health", 1, 0)</f>
        <v>0</v>
      </c>
      <c r="AJ269" s="46">
        <f ca="1">IF(Table1[[#This Row],[Occupation]]="Agriculture", 1, 0)</f>
        <v>0</v>
      </c>
      <c r="AK269" s="49"/>
      <c r="AL269" s="46"/>
      <c r="AM269" s="46"/>
      <c r="AN269" s="46"/>
      <c r="AO269" s="46"/>
      <c r="AP269" s="50"/>
      <c r="AQ269" s="48"/>
      <c r="AR269" s="47">
        <f t="shared" ca="1" si="129"/>
        <v>0</v>
      </c>
      <c r="AS269" s="48"/>
      <c r="AT269" s="45">
        <f ca="1">IF(Table1[[#This Row],[Debts of the Person]]&gt;$AU$2,1,0)</f>
        <v>1</v>
      </c>
      <c r="AU269" s="46"/>
      <c r="AV269" s="50"/>
      <c r="AW269" s="2">
        <f ca="1">Table1[[#This Row],[Mortgage Left]]/Table1[[#This Row],[Valued House]]</f>
        <v>0.53243722866854859</v>
      </c>
      <c r="AX269" s="46">
        <f t="shared" ca="1" si="130"/>
        <v>0</v>
      </c>
      <c r="AY269" s="46"/>
      <c r="AZ269" s="46"/>
      <c r="BA269" s="47">
        <f ca="1">IF(Table1[[#This Row],[Region]]="East",Table1[[#This Row],[Income]],0)</f>
        <v>0</v>
      </c>
      <c r="BB269" s="48">
        <f ca="1">IF(Table1[[#This Row],[Region]]="South",Table1[[#This Row],[Income]],0)</f>
        <v>77405</v>
      </c>
      <c r="BC269" s="48">
        <f ca="1">IF(Table1[[#This Row],[Region]]="West",Table1[[#This Row],[Income]],0)</f>
        <v>0</v>
      </c>
      <c r="BD269" s="64">
        <f ca="1">IF(Table1[[#This Row],[Region]]="North",Table1[[#This Row],[Income]],0)</f>
        <v>0</v>
      </c>
      <c r="BE269" s="47">
        <f ca="1">IF(Table1[[#This Row],[Occupation]]="Teaching",Table1[[#This Row],[Income]],0)</f>
        <v>77405</v>
      </c>
      <c r="BF269" s="48">
        <f ca="1">IF(Table1[[#This Row],[Occupation]]="General Work",Table1[[#This Row],[Income]],0)</f>
        <v>0</v>
      </c>
      <c r="BG269" s="48">
        <f ca="1">IF(Table1[[#This Row],[Occupation]]="Construction",Table1[[#This Row],[Income]],0)</f>
        <v>0</v>
      </c>
      <c r="BH269" s="48">
        <f ca="1">IF(Table1[[#This Row],[Occupation]]="IT",Table1[[#This Row],[Income]],0)</f>
        <v>0</v>
      </c>
      <c r="BI269" s="48">
        <f ca="1">IF(Table1[[#This Row],[Occupation]]="Health",Table1[[#This Row],[Income]],0)</f>
        <v>0</v>
      </c>
      <c r="BJ269" s="64">
        <f ca="1">IF(Table1[[#This Row],[Occupation]]="Agriculture",Table1[[#This Row],[Income]],0)</f>
        <v>0</v>
      </c>
      <c r="BK269" s="45">
        <f ca="1">IF(Table1[[#This Row],[Debts of the Person]]&gt;Table1[[#This Row],[Income]],1,0)</f>
        <v>1</v>
      </c>
      <c r="BL269" s="46"/>
      <c r="BM269" s="45">
        <f ca="1">IF(Table1[[#This Row],[Net worth of Person ('#)]]&gt;$BN$2,Table1[[#This Row],[Age]],0)</f>
        <v>0</v>
      </c>
      <c r="BN269" s="50"/>
      <c r="BO269" s="46"/>
      <c r="BP269" s="46"/>
      <c r="BQ269" s="46"/>
    </row>
    <row r="270" spans="1:69" x14ac:dyDescent="0.3">
      <c r="A270" s="12">
        <v>268</v>
      </c>
      <c r="B270" s="13">
        <f t="shared" ca="1" si="113"/>
        <v>1</v>
      </c>
      <c r="C270" s="13" t="str">
        <f t="shared" ca="1" si="114"/>
        <v>Male</v>
      </c>
      <c r="D270" s="13">
        <f t="shared" ca="1" si="115"/>
        <v>40</v>
      </c>
      <c r="E270" s="13">
        <f t="shared" ca="1" si="116"/>
        <v>2</v>
      </c>
      <c r="F270" s="13" t="str">
        <f t="shared" ca="1" si="117"/>
        <v>Construction</v>
      </c>
      <c r="G270" s="13">
        <f t="shared" ca="1" si="118"/>
        <v>3</v>
      </c>
      <c r="H270" s="13" t="str">
        <f t="shared" ca="1" si="119"/>
        <v>Secondary</v>
      </c>
      <c r="I270" s="13">
        <f t="shared" ca="1" si="120"/>
        <v>2</v>
      </c>
      <c r="J270" s="13">
        <f t="shared" ca="1" si="121"/>
        <v>1</v>
      </c>
      <c r="K270" s="14">
        <f t="shared" ca="1" si="122"/>
        <v>94708</v>
      </c>
      <c r="L270" s="13">
        <f t="shared" ca="1" si="123"/>
        <v>29</v>
      </c>
      <c r="M270" s="13" t="str">
        <f t="shared" ca="1" si="124"/>
        <v>Plateau</v>
      </c>
      <c r="N270" s="13" t="str">
        <f t="shared" ca="1" si="105"/>
        <v>North</v>
      </c>
      <c r="O270" s="14">
        <f t="shared" ca="1" si="106"/>
        <v>473540</v>
      </c>
      <c r="P270" s="14">
        <f t="shared" ca="1" si="125"/>
        <v>71195.801917696997</v>
      </c>
      <c r="Q270" s="14">
        <f t="shared" ca="1" si="107"/>
        <v>17932.38460713426</v>
      </c>
      <c r="R270" s="14">
        <f t="shared" ca="1" si="126"/>
        <v>10364</v>
      </c>
      <c r="S270" s="14">
        <f t="shared" ca="1" si="108"/>
        <v>24146.268419456352</v>
      </c>
      <c r="T270" s="14">
        <f t="shared" ca="1" si="109"/>
        <v>120961.5384382859</v>
      </c>
      <c r="U270" s="14">
        <f t="shared" ca="1" si="110"/>
        <v>612433.9230454202</v>
      </c>
      <c r="V270" s="14">
        <f t="shared" ca="1" si="111"/>
        <v>105706.07033715335</v>
      </c>
      <c r="W270" s="15">
        <f t="shared" ca="1" si="112"/>
        <v>506727.85270826687</v>
      </c>
      <c r="Z270" s="45">
        <f t="shared" ca="1" si="127"/>
        <v>1</v>
      </c>
      <c r="AA270" s="46">
        <f t="shared" ca="1" si="128"/>
        <v>0</v>
      </c>
      <c r="AB270" s="49"/>
      <c r="AC270" s="50"/>
      <c r="AE270" s="45">
        <f ca="1">IF(Table1[[#This Row],[Occupation]]="Teaching", 1, 0)</f>
        <v>0</v>
      </c>
      <c r="AF270" s="46">
        <f ca="1">IF(Table1[[#This Row],[Occupation]]="General Work", 1, 0)</f>
        <v>0</v>
      </c>
      <c r="AG270" s="46">
        <f ca="1">IF(Table1[[#This Row],[Occupation]]="Construction", 1, 0)</f>
        <v>1</v>
      </c>
      <c r="AH270" s="46">
        <f ca="1">IF(Table1[[#This Row],[Occupation]]="IT", 1, 0)</f>
        <v>0</v>
      </c>
      <c r="AI270" s="46">
        <f ca="1">IF(Table1[[#This Row],[Occupation]]="Health", 1, 0)</f>
        <v>0</v>
      </c>
      <c r="AJ270" s="46">
        <f ca="1">IF(Table1[[#This Row],[Occupation]]="Agriculture", 1, 0)</f>
        <v>0</v>
      </c>
      <c r="AK270" s="49"/>
      <c r="AL270" s="46"/>
      <c r="AM270" s="46"/>
      <c r="AN270" s="46"/>
      <c r="AO270" s="46"/>
      <c r="AP270" s="50"/>
      <c r="AQ270" s="48"/>
      <c r="AR270" s="47">
        <f t="shared" ca="1" si="129"/>
        <v>71195.801917696997</v>
      </c>
      <c r="AS270" s="48"/>
      <c r="AT270" s="45">
        <f ca="1">IF(Table1[[#This Row],[Debts of the Person]]&gt;$AU$2,1,0)</f>
        <v>1</v>
      </c>
      <c r="AU270" s="46"/>
      <c r="AV270" s="50"/>
      <c r="AW270" s="2">
        <f ca="1">Table1[[#This Row],[Mortgage Left]]/Table1[[#This Row],[Valued House]]</f>
        <v>0.15034802111267687</v>
      </c>
      <c r="AX270" s="46">
        <f t="shared" ca="1" si="130"/>
        <v>1</v>
      </c>
      <c r="AY270" s="46"/>
      <c r="AZ270" s="46"/>
      <c r="BA270" s="47">
        <f ca="1">IF(Table1[[#This Row],[Region]]="East",Table1[[#This Row],[Income]],0)</f>
        <v>0</v>
      </c>
      <c r="BB270" s="48">
        <f ca="1">IF(Table1[[#This Row],[Region]]="South",Table1[[#This Row],[Income]],0)</f>
        <v>0</v>
      </c>
      <c r="BC270" s="48">
        <f ca="1">IF(Table1[[#This Row],[Region]]="West",Table1[[#This Row],[Income]],0)</f>
        <v>0</v>
      </c>
      <c r="BD270" s="64">
        <f ca="1">IF(Table1[[#This Row],[Region]]="North",Table1[[#This Row],[Income]],0)</f>
        <v>94708</v>
      </c>
      <c r="BE270" s="47">
        <f ca="1">IF(Table1[[#This Row],[Occupation]]="Teaching",Table1[[#This Row],[Income]],0)</f>
        <v>0</v>
      </c>
      <c r="BF270" s="48">
        <f ca="1">IF(Table1[[#This Row],[Occupation]]="General Work",Table1[[#This Row],[Income]],0)</f>
        <v>0</v>
      </c>
      <c r="BG270" s="48">
        <f ca="1">IF(Table1[[#This Row],[Occupation]]="Construction",Table1[[#This Row],[Income]],0)</f>
        <v>94708</v>
      </c>
      <c r="BH270" s="48">
        <f ca="1">IF(Table1[[#This Row],[Occupation]]="IT",Table1[[#This Row],[Income]],0)</f>
        <v>0</v>
      </c>
      <c r="BI270" s="48">
        <f ca="1">IF(Table1[[#This Row],[Occupation]]="Health",Table1[[#This Row],[Income]],0)</f>
        <v>0</v>
      </c>
      <c r="BJ270" s="64">
        <f ca="1">IF(Table1[[#This Row],[Occupation]]="Agriculture",Table1[[#This Row],[Income]],0)</f>
        <v>0</v>
      </c>
      <c r="BK270" s="45">
        <f ca="1">IF(Table1[[#This Row],[Debts of the Person]]&gt;Table1[[#This Row],[Income]],1,0)</f>
        <v>1</v>
      </c>
      <c r="BL270" s="46"/>
      <c r="BM270" s="45">
        <f ca="1">IF(Table1[[#This Row],[Net worth of Person ('#)]]&gt;$BN$2,Table1[[#This Row],[Age]],0)</f>
        <v>40</v>
      </c>
      <c r="BN270" s="50"/>
      <c r="BO270" s="46"/>
      <c r="BP270" s="46"/>
      <c r="BQ270" s="46"/>
    </row>
    <row r="271" spans="1:69" x14ac:dyDescent="0.3">
      <c r="A271" s="12">
        <v>269</v>
      </c>
      <c r="B271" s="13">
        <f t="shared" ca="1" si="113"/>
        <v>1</v>
      </c>
      <c r="C271" s="13" t="str">
        <f t="shared" ca="1" si="114"/>
        <v>Male</v>
      </c>
      <c r="D271" s="13">
        <f t="shared" ca="1" si="115"/>
        <v>37</v>
      </c>
      <c r="E271" s="13">
        <f t="shared" ca="1" si="116"/>
        <v>2</v>
      </c>
      <c r="F271" s="13" t="str">
        <f t="shared" ca="1" si="117"/>
        <v>Construction</v>
      </c>
      <c r="G271" s="13">
        <f t="shared" ca="1" si="118"/>
        <v>6</v>
      </c>
      <c r="H271" s="13" t="str">
        <f t="shared" ca="1" si="119"/>
        <v>Others</v>
      </c>
      <c r="I271" s="13">
        <f t="shared" ca="1" si="120"/>
        <v>3</v>
      </c>
      <c r="J271" s="13">
        <f t="shared" ca="1" si="121"/>
        <v>1</v>
      </c>
      <c r="K271" s="14">
        <f t="shared" ca="1" si="122"/>
        <v>43549</v>
      </c>
      <c r="L271" s="13">
        <f t="shared" ca="1" si="123"/>
        <v>9</v>
      </c>
      <c r="M271" s="13" t="str">
        <f t="shared" ca="1" si="124"/>
        <v>Delta</v>
      </c>
      <c r="N271" s="13" t="str">
        <f t="shared" ref="N271:N334" ca="1" si="131">VLOOKUP(L271, $BS$12:$BU$44, 3)</f>
        <v>South</v>
      </c>
      <c r="O271" s="14">
        <f t="shared" ref="O271:O334" ca="1" si="132">K271*RANDBETWEEN(3, 6)</f>
        <v>174196</v>
      </c>
      <c r="P271" s="14">
        <f t="shared" ca="1" si="125"/>
        <v>156850.47174551693</v>
      </c>
      <c r="Q271" s="14">
        <f t="shared" ref="Q271:Q334" ca="1" si="133">J271*RAND()*K271</f>
        <v>7877.6595338506868</v>
      </c>
      <c r="R271" s="14">
        <f t="shared" ca="1" si="126"/>
        <v>3548</v>
      </c>
      <c r="S271" s="14">
        <f t="shared" ref="S271:S334" ca="1" si="134">RAND()*K271*2</f>
        <v>58911.718630496427</v>
      </c>
      <c r="T271" s="14">
        <f t="shared" ref="T271:T334" ca="1" si="135">RAND()*K271*1.5</f>
        <v>13509.608252572056</v>
      </c>
      <c r="U271" s="14">
        <f t="shared" ref="U271:U334" ca="1" si="136">O271+Q271+T271</f>
        <v>195583.26778642274</v>
      </c>
      <c r="V271" s="14">
        <f t="shared" ref="V271:V334" ca="1" si="137">P271+R271+S271</f>
        <v>219310.19037601334</v>
      </c>
      <c r="W271" s="15">
        <f t="shared" ref="W271:W334" ca="1" si="138">U271-V271</f>
        <v>-23726.922589590598</v>
      </c>
      <c r="Z271" s="45">
        <f t="shared" ca="1" si="127"/>
        <v>1</v>
      </c>
      <c r="AA271" s="46">
        <f t="shared" ca="1" si="128"/>
        <v>0</v>
      </c>
      <c r="AB271" s="49"/>
      <c r="AC271" s="50"/>
      <c r="AE271" s="45">
        <f ca="1">IF(Table1[[#This Row],[Occupation]]="Teaching", 1, 0)</f>
        <v>0</v>
      </c>
      <c r="AF271" s="46">
        <f ca="1">IF(Table1[[#This Row],[Occupation]]="General Work", 1, 0)</f>
        <v>0</v>
      </c>
      <c r="AG271" s="46">
        <f ca="1">IF(Table1[[#This Row],[Occupation]]="Construction", 1, 0)</f>
        <v>1</v>
      </c>
      <c r="AH271" s="46">
        <f ca="1">IF(Table1[[#This Row],[Occupation]]="IT", 1, 0)</f>
        <v>0</v>
      </c>
      <c r="AI271" s="46">
        <f ca="1">IF(Table1[[#This Row],[Occupation]]="Health", 1, 0)</f>
        <v>0</v>
      </c>
      <c r="AJ271" s="46">
        <f ca="1">IF(Table1[[#This Row],[Occupation]]="Agriculture", 1, 0)</f>
        <v>0</v>
      </c>
      <c r="AK271" s="49"/>
      <c r="AL271" s="46"/>
      <c r="AM271" s="46"/>
      <c r="AN271" s="46"/>
      <c r="AO271" s="46"/>
      <c r="AP271" s="50"/>
      <c r="AQ271" s="48"/>
      <c r="AR271" s="47">
        <f t="shared" ca="1" si="129"/>
        <v>156850.47174551693</v>
      </c>
      <c r="AS271" s="48"/>
      <c r="AT271" s="45">
        <f ca="1">IF(Table1[[#This Row],[Debts of the Person]]&gt;$AU$2,1,0)</f>
        <v>1</v>
      </c>
      <c r="AU271" s="46"/>
      <c r="AV271" s="50"/>
      <c r="AW271" s="2">
        <f ca="1">Table1[[#This Row],[Mortgage Left]]/Table1[[#This Row],[Valued House]]</f>
        <v>0.9004252207026392</v>
      </c>
      <c r="AX271" s="46">
        <f t="shared" ca="1" si="130"/>
        <v>0</v>
      </c>
      <c r="AY271" s="46"/>
      <c r="AZ271" s="46"/>
      <c r="BA271" s="47">
        <f ca="1">IF(Table1[[#This Row],[Region]]="East",Table1[[#This Row],[Income]],0)</f>
        <v>0</v>
      </c>
      <c r="BB271" s="48">
        <f ca="1">IF(Table1[[#This Row],[Region]]="South",Table1[[#This Row],[Income]],0)</f>
        <v>43549</v>
      </c>
      <c r="BC271" s="48">
        <f ca="1">IF(Table1[[#This Row],[Region]]="West",Table1[[#This Row],[Income]],0)</f>
        <v>0</v>
      </c>
      <c r="BD271" s="64">
        <f ca="1">IF(Table1[[#This Row],[Region]]="North",Table1[[#This Row],[Income]],0)</f>
        <v>0</v>
      </c>
      <c r="BE271" s="47">
        <f ca="1">IF(Table1[[#This Row],[Occupation]]="Teaching",Table1[[#This Row],[Income]],0)</f>
        <v>0</v>
      </c>
      <c r="BF271" s="48">
        <f ca="1">IF(Table1[[#This Row],[Occupation]]="General Work",Table1[[#This Row],[Income]],0)</f>
        <v>0</v>
      </c>
      <c r="BG271" s="48">
        <f ca="1">IF(Table1[[#This Row],[Occupation]]="Construction",Table1[[#This Row],[Income]],0)</f>
        <v>43549</v>
      </c>
      <c r="BH271" s="48">
        <f ca="1">IF(Table1[[#This Row],[Occupation]]="IT",Table1[[#This Row],[Income]],0)</f>
        <v>0</v>
      </c>
      <c r="BI271" s="48">
        <f ca="1">IF(Table1[[#This Row],[Occupation]]="Health",Table1[[#This Row],[Income]],0)</f>
        <v>0</v>
      </c>
      <c r="BJ271" s="64">
        <f ca="1">IF(Table1[[#This Row],[Occupation]]="Agriculture",Table1[[#This Row],[Income]],0)</f>
        <v>0</v>
      </c>
      <c r="BK271" s="45">
        <f ca="1">IF(Table1[[#This Row],[Debts of the Person]]&gt;Table1[[#This Row],[Income]],1,0)</f>
        <v>1</v>
      </c>
      <c r="BL271" s="46"/>
      <c r="BM271" s="45">
        <f ca="1">IF(Table1[[#This Row],[Net worth of Person ('#)]]&gt;$BN$2,Table1[[#This Row],[Age]],0)</f>
        <v>0</v>
      </c>
      <c r="BN271" s="50"/>
      <c r="BO271" s="46"/>
      <c r="BP271" s="46"/>
      <c r="BQ271" s="46"/>
    </row>
    <row r="272" spans="1:69" x14ac:dyDescent="0.3">
      <c r="A272" s="12">
        <v>270</v>
      </c>
      <c r="B272" s="13">
        <f t="shared" ca="1" si="113"/>
        <v>1</v>
      </c>
      <c r="C272" s="13" t="str">
        <f t="shared" ca="1" si="114"/>
        <v>Male</v>
      </c>
      <c r="D272" s="13">
        <f t="shared" ca="1" si="115"/>
        <v>30</v>
      </c>
      <c r="E272" s="13">
        <f t="shared" ca="1" si="116"/>
        <v>5</v>
      </c>
      <c r="F272" s="13" t="str">
        <f t="shared" ca="1" si="117"/>
        <v>General Work</v>
      </c>
      <c r="G272" s="13">
        <f t="shared" ca="1" si="118"/>
        <v>3</v>
      </c>
      <c r="H272" s="13" t="str">
        <f t="shared" ca="1" si="119"/>
        <v>Secondary</v>
      </c>
      <c r="I272" s="13">
        <f t="shared" ca="1" si="120"/>
        <v>0</v>
      </c>
      <c r="J272" s="13">
        <f t="shared" ca="1" si="121"/>
        <v>2</v>
      </c>
      <c r="K272" s="14">
        <f t="shared" ca="1" si="122"/>
        <v>61517</v>
      </c>
      <c r="L272" s="13">
        <f t="shared" ca="1" si="123"/>
        <v>21</v>
      </c>
      <c r="M272" s="13" t="str">
        <f t="shared" ca="1" si="124"/>
        <v>Kwara</v>
      </c>
      <c r="N272" s="13" t="str">
        <f t="shared" ca="1" si="131"/>
        <v>North</v>
      </c>
      <c r="O272" s="14">
        <f t="shared" ca="1" si="132"/>
        <v>369102</v>
      </c>
      <c r="P272" s="14">
        <f t="shared" ca="1" si="125"/>
        <v>117347.1616343659</v>
      </c>
      <c r="Q272" s="14">
        <f t="shared" ca="1" si="133"/>
        <v>11158.579777702966</v>
      </c>
      <c r="R272" s="14">
        <f t="shared" ca="1" si="126"/>
        <v>1215</v>
      </c>
      <c r="S272" s="14">
        <f t="shared" ca="1" si="134"/>
        <v>34914.910862666708</v>
      </c>
      <c r="T272" s="14">
        <f t="shared" ca="1" si="135"/>
        <v>18617.09470422567</v>
      </c>
      <c r="U272" s="14">
        <f t="shared" ca="1" si="136"/>
        <v>398877.67448192864</v>
      </c>
      <c r="V272" s="14">
        <f t="shared" ca="1" si="137"/>
        <v>153477.07249703261</v>
      </c>
      <c r="W272" s="15">
        <f t="shared" ca="1" si="138"/>
        <v>245400.60198489603</v>
      </c>
      <c r="Z272" s="45">
        <f t="shared" ca="1" si="127"/>
        <v>1</v>
      </c>
      <c r="AA272" s="46">
        <f t="shared" ca="1" si="128"/>
        <v>0</v>
      </c>
      <c r="AB272" s="49"/>
      <c r="AC272" s="50"/>
      <c r="AE272" s="45">
        <f ca="1">IF(Table1[[#This Row],[Occupation]]="Teaching", 1, 0)</f>
        <v>0</v>
      </c>
      <c r="AF272" s="46">
        <f ca="1">IF(Table1[[#This Row],[Occupation]]="General Work", 1, 0)</f>
        <v>1</v>
      </c>
      <c r="AG272" s="46">
        <f ca="1">IF(Table1[[#This Row],[Occupation]]="Construction", 1, 0)</f>
        <v>0</v>
      </c>
      <c r="AH272" s="46">
        <f ca="1">IF(Table1[[#This Row],[Occupation]]="IT", 1, 0)</f>
        <v>0</v>
      </c>
      <c r="AI272" s="46">
        <f ca="1">IF(Table1[[#This Row],[Occupation]]="Health", 1, 0)</f>
        <v>0</v>
      </c>
      <c r="AJ272" s="46">
        <f ca="1">IF(Table1[[#This Row],[Occupation]]="Agriculture", 1, 0)</f>
        <v>0</v>
      </c>
      <c r="AK272" s="49"/>
      <c r="AL272" s="46"/>
      <c r="AM272" s="46"/>
      <c r="AN272" s="46"/>
      <c r="AO272" s="46"/>
      <c r="AP272" s="50"/>
      <c r="AQ272" s="48"/>
      <c r="AR272" s="47">
        <f t="shared" ca="1" si="129"/>
        <v>58673.580817182949</v>
      </c>
      <c r="AS272" s="48"/>
      <c r="AT272" s="45">
        <f ca="1">IF(Table1[[#This Row],[Debts of the Person]]&gt;$AU$2,1,0)</f>
        <v>1</v>
      </c>
      <c r="AU272" s="46"/>
      <c r="AV272" s="50"/>
      <c r="AW272" s="2">
        <f ca="1">Table1[[#This Row],[Mortgage Left]]/Table1[[#This Row],[Valued House]]</f>
        <v>0.31792610615592953</v>
      </c>
      <c r="AX272" s="46">
        <f t="shared" ca="1" si="130"/>
        <v>0</v>
      </c>
      <c r="AY272" s="46"/>
      <c r="AZ272" s="46"/>
      <c r="BA272" s="47">
        <f ca="1">IF(Table1[[#This Row],[Region]]="East",Table1[[#This Row],[Income]],0)</f>
        <v>0</v>
      </c>
      <c r="BB272" s="48">
        <f ca="1">IF(Table1[[#This Row],[Region]]="South",Table1[[#This Row],[Income]],0)</f>
        <v>0</v>
      </c>
      <c r="BC272" s="48">
        <f ca="1">IF(Table1[[#This Row],[Region]]="West",Table1[[#This Row],[Income]],0)</f>
        <v>0</v>
      </c>
      <c r="BD272" s="64">
        <f ca="1">IF(Table1[[#This Row],[Region]]="North",Table1[[#This Row],[Income]],0)</f>
        <v>61517</v>
      </c>
      <c r="BE272" s="47">
        <f ca="1">IF(Table1[[#This Row],[Occupation]]="Teaching",Table1[[#This Row],[Income]],0)</f>
        <v>0</v>
      </c>
      <c r="BF272" s="48">
        <f ca="1">IF(Table1[[#This Row],[Occupation]]="General Work",Table1[[#This Row],[Income]],0)</f>
        <v>61517</v>
      </c>
      <c r="BG272" s="48">
        <f ca="1">IF(Table1[[#This Row],[Occupation]]="Construction",Table1[[#This Row],[Income]],0)</f>
        <v>0</v>
      </c>
      <c r="BH272" s="48">
        <f ca="1">IF(Table1[[#This Row],[Occupation]]="IT",Table1[[#This Row],[Income]],0)</f>
        <v>0</v>
      </c>
      <c r="BI272" s="48">
        <f ca="1">IF(Table1[[#This Row],[Occupation]]="Health",Table1[[#This Row],[Income]],0)</f>
        <v>0</v>
      </c>
      <c r="BJ272" s="64">
        <f ca="1">IF(Table1[[#This Row],[Occupation]]="Agriculture",Table1[[#This Row],[Income]],0)</f>
        <v>0</v>
      </c>
      <c r="BK272" s="45">
        <f ca="1">IF(Table1[[#This Row],[Debts of the Person]]&gt;Table1[[#This Row],[Income]],1,0)</f>
        <v>1</v>
      </c>
      <c r="BL272" s="46"/>
      <c r="BM272" s="45">
        <f ca="1">IF(Table1[[#This Row],[Net worth of Person ('#)]]&gt;$BN$2,Table1[[#This Row],[Age]],0)</f>
        <v>30</v>
      </c>
      <c r="BN272" s="50"/>
      <c r="BO272" s="46"/>
      <c r="BP272" s="46"/>
      <c r="BQ272" s="46"/>
    </row>
    <row r="273" spans="1:69" x14ac:dyDescent="0.3">
      <c r="A273" s="12">
        <v>271</v>
      </c>
      <c r="B273" s="13">
        <f t="shared" ca="1" si="113"/>
        <v>1</v>
      </c>
      <c r="C273" s="13" t="str">
        <f t="shared" ca="1" si="114"/>
        <v>Male</v>
      </c>
      <c r="D273" s="13">
        <f t="shared" ca="1" si="115"/>
        <v>33</v>
      </c>
      <c r="E273" s="13">
        <f t="shared" ca="1" si="116"/>
        <v>2</v>
      </c>
      <c r="F273" s="13" t="str">
        <f t="shared" ca="1" si="117"/>
        <v>Construction</v>
      </c>
      <c r="G273" s="13">
        <f t="shared" ca="1" si="118"/>
        <v>4</v>
      </c>
      <c r="H273" s="13" t="str">
        <f t="shared" ca="1" si="119"/>
        <v>Tertiary</v>
      </c>
      <c r="I273" s="13">
        <f t="shared" ca="1" si="120"/>
        <v>4</v>
      </c>
      <c r="J273" s="13">
        <f t="shared" ca="1" si="121"/>
        <v>1</v>
      </c>
      <c r="K273" s="14">
        <f t="shared" ca="1" si="122"/>
        <v>49165</v>
      </c>
      <c r="L273" s="13">
        <f t="shared" ca="1" si="123"/>
        <v>9</v>
      </c>
      <c r="M273" s="13" t="str">
        <f t="shared" ca="1" si="124"/>
        <v>Delta</v>
      </c>
      <c r="N273" s="13" t="str">
        <f t="shared" ca="1" si="131"/>
        <v>South</v>
      </c>
      <c r="O273" s="14">
        <f t="shared" ca="1" si="132"/>
        <v>196660</v>
      </c>
      <c r="P273" s="14">
        <f t="shared" ca="1" si="125"/>
        <v>113982.89994822322</v>
      </c>
      <c r="Q273" s="14">
        <f t="shared" ca="1" si="133"/>
        <v>45827.277331892408</v>
      </c>
      <c r="R273" s="14">
        <f t="shared" ca="1" si="126"/>
        <v>10345</v>
      </c>
      <c r="S273" s="14">
        <f t="shared" ca="1" si="134"/>
        <v>27114.214609328919</v>
      </c>
      <c r="T273" s="14">
        <f t="shared" ca="1" si="135"/>
        <v>53361.53979879721</v>
      </c>
      <c r="U273" s="14">
        <f t="shared" ca="1" si="136"/>
        <v>295848.81713068963</v>
      </c>
      <c r="V273" s="14">
        <f t="shared" ca="1" si="137"/>
        <v>151442.11455755215</v>
      </c>
      <c r="W273" s="15">
        <f t="shared" ca="1" si="138"/>
        <v>144406.70257313747</v>
      </c>
      <c r="Z273" s="45">
        <f t="shared" ca="1" si="127"/>
        <v>1</v>
      </c>
      <c r="AA273" s="46">
        <f t="shared" ca="1" si="128"/>
        <v>0</v>
      </c>
      <c r="AB273" s="49"/>
      <c r="AC273" s="50"/>
      <c r="AE273" s="45">
        <f ca="1">IF(Table1[[#This Row],[Occupation]]="Teaching", 1, 0)</f>
        <v>0</v>
      </c>
      <c r="AF273" s="46">
        <f ca="1">IF(Table1[[#This Row],[Occupation]]="General Work", 1, 0)</f>
        <v>0</v>
      </c>
      <c r="AG273" s="46">
        <f ca="1">IF(Table1[[#This Row],[Occupation]]="Construction", 1, 0)</f>
        <v>1</v>
      </c>
      <c r="AH273" s="46">
        <f ca="1">IF(Table1[[#This Row],[Occupation]]="IT", 1, 0)</f>
        <v>0</v>
      </c>
      <c r="AI273" s="46">
        <f ca="1">IF(Table1[[#This Row],[Occupation]]="Health", 1, 0)</f>
        <v>0</v>
      </c>
      <c r="AJ273" s="46">
        <f ca="1">IF(Table1[[#This Row],[Occupation]]="Agriculture", 1, 0)</f>
        <v>0</v>
      </c>
      <c r="AK273" s="49"/>
      <c r="AL273" s="46"/>
      <c r="AM273" s="46"/>
      <c r="AN273" s="46"/>
      <c r="AO273" s="46"/>
      <c r="AP273" s="50"/>
      <c r="AQ273" s="48"/>
      <c r="AR273" s="47">
        <f t="shared" ca="1" si="129"/>
        <v>113982.89994822322</v>
      </c>
      <c r="AS273" s="48"/>
      <c r="AT273" s="45">
        <f ca="1">IF(Table1[[#This Row],[Debts of the Person]]&gt;$AU$2,1,0)</f>
        <v>1</v>
      </c>
      <c r="AU273" s="46"/>
      <c r="AV273" s="50"/>
      <c r="AW273" s="2">
        <f ca="1">Table1[[#This Row],[Mortgage Left]]/Table1[[#This Row],[Valued House]]</f>
        <v>0.57959371477790711</v>
      </c>
      <c r="AX273" s="46">
        <f t="shared" ca="1" si="130"/>
        <v>0</v>
      </c>
      <c r="AY273" s="46"/>
      <c r="AZ273" s="46"/>
      <c r="BA273" s="47">
        <f ca="1">IF(Table1[[#This Row],[Region]]="East",Table1[[#This Row],[Income]],0)</f>
        <v>0</v>
      </c>
      <c r="BB273" s="48">
        <f ca="1">IF(Table1[[#This Row],[Region]]="South",Table1[[#This Row],[Income]],0)</f>
        <v>49165</v>
      </c>
      <c r="BC273" s="48">
        <f ca="1">IF(Table1[[#This Row],[Region]]="West",Table1[[#This Row],[Income]],0)</f>
        <v>0</v>
      </c>
      <c r="BD273" s="64">
        <f ca="1">IF(Table1[[#This Row],[Region]]="North",Table1[[#This Row],[Income]],0)</f>
        <v>0</v>
      </c>
      <c r="BE273" s="47">
        <f ca="1">IF(Table1[[#This Row],[Occupation]]="Teaching",Table1[[#This Row],[Income]],0)</f>
        <v>0</v>
      </c>
      <c r="BF273" s="48">
        <f ca="1">IF(Table1[[#This Row],[Occupation]]="General Work",Table1[[#This Row],[Income]],0)</f>
        <v>0</v>
      </c>
      <c r="BG273" s="48">
        <f ca="1">IF(Table1[[#This Row],[Occupation]]="Construction",Table1[[#This Row],[Income]],0)</f>
        <v>49165</v>
      </c>
      <c r="BH273" s="48">
        <f ca="1">IF(Table1[[#This Row],[Occupation]]="IT",Table1[[#This Row],[Income]],0)</f>
        <v>0</v>
      </c>
      <c r="BI273" s="48">
        <f ca="1">IF(Table1[[#This Row],[Occupation]]="Health",Table1[[#This Row],[Income]],0)</f>
        <v>0</v>
      </c>
      <c r="BJ273" s="64">
        <f ca="1">IF(Table1[[#This Row],[Occupation]]="Agriculture",Table1[[#This Row],[Income]],0)</f>
        <v>0</v>
      </c>
      <c r="BK273" s="45">
        <f ca="1">IF(Table1[[#This Row],[Debts of the Person]]&gt;Table1[[#This Row],[Income]],1,0)</f>
        <v>1</v>
      </c>
      <c r="BL273" s="46"/>
      <c r="BM273" s="45">
        <f ca="1">IF(Table1[[#This Row],[Net worth of Person ('#)]]&gt;$BN$2,Table1[[#This Row],[Age]],0)</f>
        <v>33</v>
      </c>
      <c r="BN273" s="50"/>
      <c r="BO273" s="46"/>
      <c r="BP273" s="46"/>
      <c r="BQ273" s="46"/>
    </row>
    <row r="274" spans="1:69" x14ac:dyDescent="0.3">
      <c r="A274" s="12">
        <v>272</v>
      </c>
      <c r="B274" s="13">
        <f t="shared" ca="1" si="113"/>
        <v>1</v>
      </c>
      <c r="C274" s="13" t="str">
        <f t="shared" ca="1" si="114"/>
        <v>Male</v>
      </c>
      <c r="D274" s="13">
        <f t="shared" ca="1" si="115"/>
        <v>29</v>
      </c>
      <c r="E274" s="13">
        <f t="shared" ca="1" si="116"/>
        <v>1</v>
      </c>
      <c r="F274" s="13" t="str">
        <f t="shared" ca="1" si="117"/>
        <v>Health</v>
      </c>
      <c r="G274" s="13">
        <f t="shared" ca="1" si="118"/>
        <v>5</v>
      </c>
      <c r="H274" s="13" t="str">
        <f t="shared" ca="1" si="119"/>
        <v>Technical</v>
      </c>
      <c r="I274" s="13">
        <f t="shared" ca="1" si="120"/>
        <v>3</v>
      </c>
      <c r="J274" s="13">
        <f t="shared" ca="1" si="121"/>
        <v>1</v>
      </c>
      <c r="K274" s="14">
        <f t="shared" ca="1" si="122"/>
        <v>81673</v>
      </c>
      <c r="L274" s="13">
        <f t="shared" ca="1" si="123"/>
        <v>6</v>
      </c>
      <c r="M274" s="13" t="str">
        <f t="shared" ca="1" si="124"/>
        <v>Beyelsa</v>
      </c>
      <c r="N274" s="13" t="str">
        <f t="shared" ca="1" si="131"/>
        <v>South</v>
      </c>
      <c r="O274" s="14">
        <f t="shared" ca="1" si="132"/>
        <v>245019</v>
      </c>
      <c r="P274" s="14">
        <f t="shared" ca="1" si="125"/>
        <v>150780.71106404529</v>
      </c>
      <c r="Q274" s="14">
        <f t="shared" ca="1" si="133"/>
        <v>12167.794109110462</v>
      </c>
      <c r="R274" s="14">
        <f t="shared" ca="1" si="126"/>
        <v>4837</v>
      </c>
      <c r="S274" s="14">
        <f t="shared" ca="1" si="134"/>
        <v>146866.45770123642</v>
      </c>
      <c r="T274" s="14">
        <f t="shared" ca="1" si="135"/>
        <v>68673.711392029858</v>
      </c>
      <c r="U274" s="14">
        <f t="shared" ca="1" si="136"/>
        <v>325860.50550114032</v>
      </c>
      <c r="V274" s="14">
        <f t="shared" ca="1" si="137"/>
        <v>302484.16876528168</v>
      </c>
      <c r="W274" s="15">
        <f t="shared" ca="1" si="138"/>
        <v>23376.33673585864</v>
      </c>
      <c r="Z274" s="45">
        <f t="shared" ca="1" si="127"/>
        <v>1</v>
      </c>
      <c r="AA274" s="46">
        <f t="shared" ca="1" si="128"/>
        <v>0</v>
      </c>
      <c r="AB274" s="49"/>
      <c r="AC274" s="50"/>
      <c r="AE274" s="45">
        <f ca="1">IF(Table1[[#This Row],[Occupation]]="Teaching", 1, 0)</f>
        <v>0</v>
      </c>
      <c r="AF274" s="46">
        <f ca="1">IF(Table1[[#This Row],[Occupation]]="General Work", 1, 0)</f>
        <v>0</v>
      </c>
      <c r="AG274" s="46">
        <f ca="1">IF(Table1[[#This Row],[Occupation]]="Construction", 1, 0)</f>
        <v>0</v>
      </c>
      <c r="AH274" s="46">
        <f ca="1">IF(Table1[[#This Row],[Occupation]]="IT", 1, 0)</f>
        <v>0</v>
      </c>
      <c r="AI274" s="46">
        <f ca="1">IF(Table1[[#This Row],[Occupation]]="Health", 1, 0)</f>
        <v>1</v>
      </c>
      <c r="AJ274" s="46">
        <f ca="1">IF(Table1[[#This Row],[Occupation]]="Agriculture", 1, 0)</f>
        <v>0</v>
      </c>
      <c r="AK274" s="49"/>
      <c r="AL274" s="46"/>
      <c r="AM274" s="46"/>
      <c r="AN274" s="46"/>
      <c r="AO274" s="46"/>
      <c r="AP274" s="50"/>
      <c r="AQ274" s="48"/>
      <c r="AR274" s="47">
        <f t="shared" ca="1" si="129"/>
        <v>150780.71106404529</v>
      </c>
      <c r="AS274" s="48"/>
      <c r="AT274" s="45">
        <f ca="1">IF(Table1[[#This Row],[Debts of the Person]]&gt;$AU$2,1,0)</f>
        <v>1</v>
      </c>
      <c r="AU274" s="46"/>
      <c r="AV274" s="50"/>
      <c r="AW274" s="2">
        <f ca="1">Table1[[#This Row],[Mortgage Left]]/Table1[[#This Row],[Valued House]]</f>
        <v>0.61538375009303481</v>
      </c>
      <c r="AX274" s="46">
        <f t="shared" ca="1" si="130"/>
        <v>0</v>
      </c>
      <c r="AY274" s="46"/>
      <c r="AZ274" s="46"/>
      <c r="BA274" s="47">
        <f ca="1">IF(Table1[[#This Row],[Region]]="East",Table1[[#This Row],[Income]],0)</f>
        <v>0</v>
      </c>
      <c r="BB274" s="48">
        <f ca="1">IF(Table1[[#This Row],[Region]]="South",Table1[[#This Row],[Income]],0)</f>
        <v>81673</v>
      </c>
      <c r="BC274" s="48">
        <f ca="1">IF(Table1[[#This Row],[Region]]="West",Table1[[#This Row],[Income]],0)</f>
        <v>0</v>
      </c>
      <c r="BD274" s="64">
        <f ca="1">IF(Table1[[#This Row],[Region]]="North",Table1[[#This Row],[Income]],0)</f>
        <v>0</v>
      </c>
      <c r="BE274" s="47">
        <f ca="1">IF(Table1[[#This Row],[Occupation]]="Teaching",Table1[[#This Row],[Income]],0)</f>
        <v>0</v>
      </c>
      <c r="BF274" s="48">
        <f ca="1">IF(Table1[[#This Row],[Occupation]]="General Work",Table1[[#This Row],[Income]],0)</f>
        <v>0</v>
      </c>
      <c r="BG274" s="48">
        <f ca="1">IF(Table1[[#This Row],[Occupation]]="Construction",Table1[[#This Row],[Income]],0)</f>
        <v>0</v>
      </c>
      <c r="BH274" s="48">
        <f ca="1">IF(Table1[[#This Row],[Occupation]]="IT",Table1[[#This Row],[Income]],0)</f>
        <v>0</v>
      </c>
      <c r="BI274" s="48">
        <f ca="1">IF(Table1[[#This Row],[Occupation]]="Health",Table1[[#This Row],[Income]],0)</f>
        <v>81673</v>
      </c>
      <c r="BJ274" s="64">
        <f ca="1">IF(Table1[[#This Row],[Occupation]]="Agriculture",Table1[[#This Row],[Income]],0)</f>
        <v>0</v>
      </c>
      <c r="BK274" s="45">
        <f ca="1">IF(Table1[[#This Row],[Debts of the Person]]&gt;Table1[[#This Row],[Income]],1,0)</f>
        <v>1</v>
      </c>
      <c r="BL274" s="46"/>
      <c r="BM274" s="45">
        <f ca="1">IF(Table1[[#This Row],[Net worth of Person ('#)]]&gt;$BN$2,Table1[[#This Row],[Age]],0)</f>
        <v>0</v>
      </c>
      <c r="BN274" s="50"/>
      <c r="BO274" s="46"/>
      <c r="BP274" s="46"/>
      <c r="BQ274" s="46"/>
    </row>
    <row r="275" spans="1:69" x14ac:dyDescent="0.3">
      <c r="A275" s="12">
        <v>273</v>
      </c>
      <c r="B275" s="13">
        <f t="shared" ca="1" si="113"/>
        <v>1</v>
      </c>
      <c r="C275" s="13" t="str">
        <f t="shared" ca="1" si="114"/>
        <v>Male</v>
      </c>
      <c r="D275" s="13">
        <f t="shared" ca="1" si="115"/>
        <v>42</v>
      </c>
      <c r="E275" s="13">
        <f t="shared" ca="1" si="116"/>
        <v>3</v>
      </c>
      <c r="F275" s="13" t="str">
        <f t="shared" ca="1" si="117"/>
        <v>Teaching</v>
      </c>
      <c r="G275" s="13">
        <f t="shared" ca="1" si="118"/>
        <v>6</v>
      </c>
      <c r="H275" s="13" t="str">
        <f t="shared" ca="1" si="119"/>
        <v>Others</v>
      </c>
      <c r="I275" s="13">
        <f t="shared" ca="1" si="120"/>
        <v>4</v>
      </c>
      <c r="J275" s="13">
        <f t="shared" ca="1" si="121"/>
        <v>3</v>
      </c>
      <c r="K275" s="14">
        <f t="shared" ca="1" si="122"/>
        <v>56928</v>
      </c>
      <c r="L275" s="13">
        <f t="shared" ca="1" si="123"/>
        <v>30</v>
      </c>
      <c r="M275" s="13" t="str">
        <f t="shared" ca="1" si="124"/>
        <v>Rivers</v>
      </c>
      <c r="N275" s="13" t="str">
        <f t="shared" ca="1" si="131"/>
        <v>South</v>
      </c>
      <c r="O275" s="14">
        <f t="shared" ca="1" si="132"/>
        <v>341568</v>
      </c>
      <c r="P275" s="14">
        <f t="shared" ca="1" si="125"/>
        <v>310639.37996842264</v>
      </c>
      <c r="Q275" s="14">
        <f t="shared" ca="1" si="133"/>
        <v>43088.310209941395</v>
      </c>
      <c r="R275" s="14">
        <f t="shared" ca="1" si="126"/>
        <v>32435</v>
      </c>
      <c r="S275" s="14">
        <f t="shared" ca="1" si="134"/>
        <v>33321.954424514421</v>
      </c>
      <c r="T275" s="14">
        <f t="shared" ca="1" si="135"/>
        <v>60019.138704303899</v>
      </c>
      <c r="U275" s="14">
        <f t="shared" ca="1" si="136"/>
        <v>444675.44891424529</v>
      </c>
      <c r="V275" s="14">
        <f t="shared" ca="1" si="137"/>
        <v>376396.33439293707</v>
      </c>
      <c r="W275" s="15">
        <f t="shared" ca="1" si="138"/>
        <v>68279.11452130822</v>
      </c>
      <c r="Z275" s="45">
        <f t="shared" ca="1" si="127"/>
        <v>1</v>
      </c>
      <c r="AA275" s="46">
        <f t="shared" ca="1" si="128"/>
        <v>0</v>
      </c>
      <c r="AB275" s="49"/>
      <c r="AC275" s="50"/>
      <c r="AE275" s="45">
        <f ca="1">IF(Table1[[#This Row],[Occupation]]="Teaching", 1, 0)</f>
        <v>1</v>
      </c>
      <c r="AF275" s="46">
        <f ca="1">IF(Table1[[#This Row],[Occupation]]="General Work", 1, 0)</f>
        <v>0</v>
      </c>
      <c r="AG275" s="46">
        <f ca="1">IF(Table1[[#This Row],[Occupation]]="Construction", 1, 0)</f>
        <v>0</v>
      </c>
      <c r="AH275" s="46">
        <f ca="1">IF(Table1[[#This Row],[Occupation]]="IT", 1, 0)</f>
        <v>0</v>
      </c>
      <c r="AI275" s="46">
        <f ca="1">IF(Table1[[#This Row],[Occupation]]="Health", 1, 0)</f>
        <v>0</v>
      </c>
      <c r="AJ275" s="46">
        <f ca="1">IF(Table1[[#This Row],[Occupation]]="Agriculture", 1, 0)</f>
        <v>0</v>
      </c>
      <c r="AK275" s="49"/>
      <c r="AL275" s="46"/>
      <c r="AM275" s="46"/>
      <c r="AN275" s="46"/>
      <c r="AO275" s="46"/>
      <c r="AP275" s="50"/>
      <c r="AQ275" s="48"/>
      <c r="AR275" s="47">
        <f t="shared" ca="1" si="129"/>
        <v>103546.45998947421</v>
      </c>
      <c r="AS275" s="48"/>
      <c r="AT275" s="45">
        <f ca="1">IF(Table1[[#This Row],[Debts of the Person]]&gt;$AU$2,1,0)</f>
        <v>1</v>
      </c>
      <c r="AU275" s="46"/>
      <c r="AV275" s="50"/>
      <c r="AW275" s="2">
        <f ca="1">Table1[[#This Row],[Mortgage Left]]/Table1[[#This Row],[Valued House]]</f>
        <v>0.90945106089687155</v>
      </c>
      <c r="AX275" s="46">
        <f t="shared" ca="1" si="130"/>
        <v>0</v>
      </c>
      <c r="AY275" s="46"/>
      <c r="AZ275" s="46"/>
      <c r="BA275" s="47">
        <f ca="1">IF(Table1[[#This Row],[Region]]="East",Table1[[#This Row],[Income]],0)</f>
        <v>0</v>
      </c>
      <c r="BB275" s="48">
        <f ca="1">IF(Table1[[#This Row],[Region]]="South",Table1[[#This Row],[Income]],0)</f>
        <v>56928</v>
      </c>
      <c r="BC275" s="48">
        <f ca="1">IF(Table1[[#This Row],[Region]]="West",Table1[[#This Row],[Income]],0)</f>
        <v>0</v>
      </c>
      <c r="BD275" s="64">
        <f ca="1">IF(Table1[[#This Row],[Region]]="North",Table1[[#This Row],[Income]],0)</f>
        <v>0</v>
      </c>
      <c r="BE275" s="47">
        <f ca="1">IF(Table1[[#This Row],[Occupation]]="Teaching",Table1[[#This Row],[Income]],0)</f>
        <v>56928</v>
      </c>
      <c r="BF275" s="48">
        <f ca="1">IF(Table1[[#This Row],[Occupation]]="General Work",Table1[[#This Row],[Income]],0)</f>
        <v>0</v>
      </c>
      <c r="BG275" s="48">
        <f ca="1">IF(Table1[[#This Row],[Occupation]]="Construction",Table1[[#This Row],[Income]],0)</f>
        <v>0</v>
      </c>
      <c r="BH275" s="48">
        <f ca="1">IF(Table1[[#This Row],[Occupation]]="IT",Table1[[#This Row],[Income]],0)</f>
        <v>0</v>
      </c>
      <c r="BI275" s="48">
        <f ca="1">IF(Table1[[#This Row],[Occupation]]="Health",Table1[[#This Row],[Income]],0)</f>
        <v>0</v>
      </c>
      <c r="BJ275" s="64">
        <f ca="1">IF(Table1[[#This Row],[Occupation]]="Agriculture",Table1[[#This Row],[Income]],0)</f>
        <v>0</v>
      </c>
      <c r="BK275" s="45">
        <f ca="1">IF(Table1[[#This Row],[Debts of the Person]]&gt;Table1[[#This Row],[Income]],1,0)</f>
        <v>1</v>
      </c>
      <c r="BL275" s="46"/>
      <c r="BM275" s="45">
        <f ca="1">IF(Table1[[#This Row],[Net worth of Person ('#)]]&gt;$BN$2,Table1[[#This Row],[Age]],0)</f>
        <v>0</v>
      </c>
      <c r="BN275" s="50"/>
      <c r="BO275" s="46"/>
      <c r="BP275" s="46"/>
      <c r="BQ275" s="46"/>
    </row>
    <row r="276" spans="1:69" x14ac:dyDescent="0.3">
      <c r="A276" s="12">
        <v>274</v>
      </c>
      <c r="B276" s="13">
        <f t="shared" ca="1" si="113"/>
        <v>1</v>
      </c>
      <c r="C276" s="13" t="str">
        <f t="shared" ca="1" si="114"/>
        <v>Male</v>
      </c>
      <c r="D276" s="13">
        <f t="shared" ca="1" si="115"/>
        <v>37</v>
      </c>
      <c r="E276" s="13">
        <f t="shared" ca="1" si="116"/>
        <v>1</v>
      </c>
      <c r="F276" s="13" t="str">
        <f t="shared" ca="1" si="117"/>
        <v>Health</v>
      </c>
      <c r="G276" s="13">
        <f t="shared" ca="1" si="118"/>
        <v>3</v>
      </c>
      <c r="H276" s="13" t="str">
        <f t="shared" ca="1" si="119"/>
        <v>Secondary</v>
      </c>
      <c r="I276" s="13">
        <f t="shared" ca="1" si="120"/>
        <v>2</v>
      </c>
      <c r="J276" s="13">
        <f t="shared" ca="1" si="121"/>
        <v>0</v>
      </c>
      <c r="K276" s="14">
        <f t="shared" ca="1" si="122"/>
        <v>46908</v>
      </c>
      <c r="L276" s="13">
        <f t="shared" ca="1" si="123"/>
        <v>25</v>
      </c>
      <c r="M276" s="13" t="str">
        <f t="shared" ca="1" si="124"/>
        <v>Ogun</v>
      </c>
      <c r="N276" s="13" t="str">
        <f t="shared" ca="1" si="131"/>
        <v>West</v>
      </c>
      <c r="O276" s="14">
        <f t="shared" ca="1" si="132"/>
        <v>187632</v>
      </c>
      <c r="P276" s="14">
        <f t="shared" ca="1" si="125"/>
        <v>74605.45914676215</v>
      </c>
      <c r="Q276" s="14">
        <f t="shared" ca="1" si="133"/>
        <v>0</v>
      </c>
      <c r="R276" s="14">
        <f t="shared" ca="1" si="126"/>
        <v>0</v>
      </c>
      <c r="S276" s="14">
        <f t="shared" ca="1" si="134"/>
        <v>15734.671222331277</v>
      </c>
      <c r="T276" s="14">
        <f t="shared" ca="1" si="135"/>
        <v>23039.965339991002</v>
      </c>
      <c r="U276" s="14">
        <f t="shared" ca="1" si="136"/>
        <v>210671.965339991</v>
      </c>
      <c r="V276" s="14">
        <f t="shared" ca="1" si="137"/>
        <v>90340.130369093429</v>
      </c>
      <c r="W276" s="15">
        <f t="shared" ca="1" si="138"/>
        <v>120331.83497089757</v>
      </c>
      <c r="Z276" s="45">
        <f t="shared" ca="1" si="127"/>
        <v>1</v>
      </c>
      <c r="AA276" s="46">
        <f t="shared" ca="1" si="128"/>
        <v>0</v>
      </c>
      <c r="AB276" s="49"/>
      <c r="AC276" s="50"/>
      <c r="AE276" s="45">
        <f ca="1">IF(Table1[[#This Row],[Occupation]]="Teaching", 1, 0)</f>
        <v>0</v>
      </c>
      <c r="AF276" s="46">
        <f ca="1">IF(Table1[[#This Row],[Occupation]]="General Work", 1, 0)</f>
        <v>0</v>
      </c>
      <c r="AG276" s="46">
        <f ca="1">IF(Table1[[#This Row],[Occupation]]="Construction", 1, 0)</f>
        <v>0</v>
      </c>
      <c r="AH276" s="46">
        <f ca="1">IF(Table1[[#This Row],[Occupation]]="IT", 1, 0)</f>
        <v>0</v>
      </c>
      <c r="AI276" s="46">
        <f ca="1">IF(Table1[[#This Row],[Occupation]]="Health", 1, 0)</f>
        <v>1</v>
      </c>
      <c r="AJ276" s="46">
        <f ca="1">IF(Table1[[#This Row],[Occupation]]="Agriculture", 1, 0)</f>
        <v>0</v>
      </c>
      <c r="AK276" s="49"/>
      <c r="AL276" s="46"/>
      <c r="AM276" s="46"/>
      <c r="AN276" s="46"/>
      <c r="AO276" s="46"/>
      <c r="AP276" s="50"/>
      <c r="AQ276" s="48"/>
      <c r="AR276" s="47">
        <f t="shared" ca="1" si="129"/>
        <v>0</v>
      </c>
      <c r="AS276" s="48"/>
      <c r="AT276" s="45">
        <f ca="1">IF(Table1[[#This Row],[Debts of the Person]]&gt;$AU$2,1,0)</f>
        <v>1</v>
      </c>
      <c r="AU276" s="46"/>
      <c r="AV276" s="50"/>
      <c r="AW276" s="2">
        <f ca="1">Table1[[#This Row],[Mortgage Left]]/Table1[[#This Row],[Valued House]]</f>
        <v>0.39761586055023745</v>
      </c>
      <c r="AX276" s="46">
        <f t="shared" ca="1" si="130"/>
        <v>0</v>
      </c>
      <c r="AY276" s="46"/>
      <c r="AZ276" s="46"/>
      <c r="BA276" s="47">
        <f ca="1">IF(Table1[[#This Row],[Region]]="East",Table1[[#This Row],[Income]],0)</f>
        <v>0</v>
      </c>
      <c r="BB276" s="48">
        <f ca="1">IF(Table1[[#This Row],[Region]]="South",Table1[[#This Row],[Income]],0)</f>
        <v>0</v>
      </c>
      <c r="BC276" s="48">
        <f ca="1">IF(Table1[[#This Row],[Region]]="West",Table1[[#This Row],[Income]],0)</f>
        <v>46908</v>
      </c>
      <c r="BD276" s="64">
        <f ca="1">IF(Table1[[#This Row],[Region]]="North",Table1[[#This Row],[Income]],0)</f>
        <v>0</v>
      </c>
      <c r="BE276" s="47">
        <f ca="1">IF(Table1[[#This Row],[Occupation]]="Teaching",Table1[[#This Row],[Income]],0)</f>
        <v>0</v>
      </c>
      <c r="BF276" s="48">
        <f ca="1">IF(Table1[[#This Row],[Occupation]]="General Work",Table1[[#This Row],[Income]],0)</f>
        <v>0</v>
      </c>
      <c r="BG276" s="48">
        <f ca="1">IF(Table1[[#This Row],[Occupation]]="Construction",Table1[[#This Row],[Income]],0)</f>
        <v>0</v>
      </c>
      <c r="BH276" s="48">
        <f ca="1">IF(Table1[[#This Row],[Occupation]]="IT",Table1[[#This Row],[Income]],0)</f>
        <v>0</v>
      </c>
      <c r="BI276" s="48">
        <f ca="1">IF(Table1[[#This Row],[Occupation]]="Health",Table1[[#This Row],[Income]],0)</f>
        <v>46908</v>
      </c>
      <c r="BJ276" s="64">
        <f ca="1">IF(Table1[[#This Row],[Occupation]]="Agriculture",Table1[[#This Row],[Income]],0)</f>
        <v>0</v>
      </c>
      <c r="BK276" s="45">
        <f ca="1">IF(Table1[[#This Row],[Debts of the Person]]&gt;Table1[[#This Row],[Income]],1,0)</f>
        <v>1</v>
      </c>
      <c r="BL276" s="46"/>
      <c r="BM276" s="45">
        <f ca="1">IF(Table1[[#This Row],[Net worth of Person ('#)]]&gt;$BN$2,Table1[[#This Row],[Age]],0)</f>
        <v>37</v>
      </c>
      <c r="BN276" s="50"/>
      <c r="BO276" s="46"/>
      <c r="BP276" s="46"/>
      <c r="BQ276" s="46"/>
    </row>
    <row r="277" spans="1:69" x14ac:dyDescent="0.3">
      <c r="A277" s="12">
        <v>275</v>
      </c>
      <c r="B277" s="13">
        <f t="shared" ca="1" si="113"/>
        <v>1</v>
      </c>
      <c r="C277" s="13" t="str">
        <f t="shared" ca="1" si="114"/>
        <v>Male</v>
      </c>
      <c r="D277" s="13">
        <f t="shared" ca="1" si="115"/>
        <v>36</v>
      </c>
      <c r="E277" s="13">
        <f t="shared" ca="1" si="116"/>
        <v>2</v>
      </c>
      <c r="F277" s="13" t="str">
        <f t="shared" ca="1" si="117"/>
        <v>Construction</v>
      </c>
      <c r="G277" s="13">
        <f t="shared" ca="1" si="118"/>
        <v>6</v>
      </c>
      <c r="H277" s="13" t="str">
        <f t="shared" ca="1" si="119"/>
        <v>Others</v>
      </c>
      <c r="I277" s="13">
        <f t="shared" ca="1" si="120"/>
        <v>0</v>
      </c>
      <c r="J277" s="13">
        <f t="shared" ca="1" si="121"/>
        <v>0</v>
      </c>
      <c r="K277" s="14">
        <f t="shared" ca="1" si="122"/>
        <v>29898</v>
      </c>
      <c r="L277" s="13">
        <f t="shared" ca="1" si="123"/>
        <v>25</v>
      </c>
      <c r="M277" s="13" t="str">
        <f t="shared" ca="1" si="124"/>
        <v>Ogun</v>
      </c>
      <c r="N277" s="13" t="str">
        <f t="shared" ca="1" si="131"/>
        <v>West</v>
      </c>
      <c r="O277" s="14">
        <f t="shared" ca="1" si="132"/>
        <v>149490</v>
      </c>
      <c r="P277" s="14">
        <f t="shared" ca="1" si="125"/>
        <v>43433.69833077598</v>
      </c>
      <c r="Q277" s="14">
        <f t="shared" ca="1" si="133"/>
        <v>0</v>
      </c>
      <c r="R277" s="14">
        <f t="shared" ca="1" si="126"/>
        <v>0</v>
      </c>
      <c r="S277" s="14">
        <f t="shared" ca="1" si="134"/>
        <v>54685.440507083455</v>
      </c>
      <c r="T277" s="14">
        <f t="shared" ca="1" si="135"/>
        <v>24014.645923786113</v>
      </c>
      <c r="U277" s="14">
        <f t="shared" ca="1" si="136"/>
        <v>173504.6459237861</v>
      </c>
      <c r="V277" s="14">
        <f t="shared" ca="1" si="137"/>
        <v>98119.138837859442</v>
      </c>
      <c r="W277" s="15">
        <f t="shared" ca="1" si="138"/>
        <v>75385.507085926656</v>
      </c>
      <c r="Z277" s="45">
        <f t="shared" ca="1" si="127"/>
        <v>1</v>
      </c>
      <c r="AA277" s="46">
        <f t="shared" ca="1" si="128"/>
        <v>0</v>
      </c>
      <c r="AB277" s="49"/>
      <c r="AC277" s="50"/>
      <c r="AE277" s="45">
        <f ca="1">IF(Table1[[#This Row],[Occupation]]="Teaching", 1, 0)</f>
        <v>0</v>
      </c>
      <c r="AF277" s="46">
        <f ca="1">IF(Table1[[#This Row],[Occupation]]="General Work", 1, 0)</f>
        <v>0</v>
      </c>
      <c r="AG277" s="46">
        <f ca="1">IF(Table1[[#This Row],[Occupation]]="Construction", 1, 0)</f>
        <v>1</v>
      </c>
      <c r="AH277" s="46">
        <f ca="1">IF(Table1[[#This Row],[Occupation]]="IT", 1, 0)</f>
        <v>0</v>
      </c>
      <c r="AI277" s="46">
        <f ca="1">IF(Table1[[#This Row],[Occupation]]="Health", 1, 0)</f>
        <v>0</v>
      </c>
      <c r="AJ277" s="46">
        <f ca="1">IF(Table1[[#This Row],[Occupation]]="Agriculture", 1, 0)</f>
        <v>0</v>
      </c>
      <c r="AK277" s="49"/>
      <c r="AL277" s="46"/>
      <c r="AM277" s="46"/>
      <c r="AN277" s="46"/>
      <c r="AO277" s="46"/>
      <c r="AP277" s="50"/>
      <c r="AQ277" s="48"/>
      <c r="AR277" s="47">
        <f t="shared" ca="1" si="129"/>
        <v>0</v>
      </c>
      <c r="AS277" s="48"/>
      <c r="AT277" s="45">
        <f ca="1">IF(Table1[[#This Row],[Debts of the Person]]&gt;$AU$2,1,0)</f>
        <v>1</v>
      </c>
      <c r="AU277" s="46"/>
      <c r="AV277" s="50"/>
      <c r="AW277" s="2">
        <f ca="1">Table1[[#This Row],[Mortgage Left]]/Table1[[#This Row],[Valued House]]</f>
        <v>0.29054584474396938</v>
      </c>
      <c r="AX277" s="46">
        <f t="shared" ca="1" si="130"/>
        <v>1</v>
      </c>
      <c r="AY277" s="46"/>
      <c r="AZ277" s="46"/>
      <c r="BA277" s="47">
        <f ca="1">IF(Table1[[#This Row],[Region]]="East",Table1[[#This Row],[Income]],0)</f>
        <v>0</v>
      </c>
      <c r="BB277" s="48">
        <f ca="1">IF(Table1[[#This Row],[Region]]="South",Table1[[#This Row],[Income]],0)</f>
        <v>0</v>
      </c>
      <c r="BC277" s="48">
        <f ca="1">IF(Table1[[#This Row],[Region]]="West",Table1[[#This Row],[Income]],0)</f>
        <v>29898</v>
      </c>
      <c r="BD277" s="64">
        <f ca="1">IF(Table1[[#This Row],[Region]]="North",Table1[[#This Row],[Income]],0)</f>
        <v>0</v>
      </c>
      <c r="BE277" s="47">
        <f ca="1">IF(Table1[[#This Row],[Occupation]]="Teaching",Table1[[#This Row],[Income]],0)</f>
        <v>0</v>
      </c>
      <c r="BF277" s="48">
        <f ca="1">IF(Table1[[#This Row],[Occupation]]="General Work",Table1[[#This Row],[Income]],0)</f>
        <v>0</v>
      </c>
      <c r="BG277" s="48">
        <f ca="1">IF(Table1[[#This Row],[Occupation]]="Construction",Table1[[#This Row],[Income]],0)</f>
        <v>29898</v>
      </c>
      <c r="BH277" s="48">
        <f ca="1">IF(Table1[[#This Row],[Occupation]]="IT",Table1[[#This Row],[Income]],0)</f>
        <v>0</v>
      </c>
      <c r="BI277" s="48">
        <f ca="1">IF(Table1[[#This Row],[Occupation]]="Health",Table1[[#This Row],[Income]],0)</f>
        <v>0</v>
      </c>
      <c r="BJ277" s="64">
        <f ca="1">IF(Table1[[#This Row],[Occupation]]="Agriculture",Table1[[#This Row],[Income]],0)</f>
        <v>0</v>
      </c>
      <c r="BK277" s="45">
        <f ca="1">IF(Table1[[#This Row],[Debts of the Person]]&gt;Table1[[#This Row],[Income]],1,0)</f>
        <v>1</v>
      </c>
      <c r="BL277" s="46"/>
      <c r="BM277" s="45">
        <f ca="1">IF(Table1[[#This Row],[Net worth of Person ('#)]]&gt;$BN$2,Table1[[#This Row],[Age]],0)</f>
        <v>0</v>
      </c>
      <c r="BN277" s="50"/>
      <c r="BO277" s="46"/>
      <c r="BP277" s="46"/>
      <c r="BQ277" s="46"/>
    </row>
    <row r="278" spans="1:69" x14ac:dyDescent="0.3">
      <c r="A278" s="12">
        <v>276</v>
      </c>
      <c r="B278" s="13">
        <f t="shared" ca="1" si="113"/>
        <v>2</v>
      </c>
      <c r="C278" s="13" t="str">
        <f t="shared" ca="1" si="114"/>
        <v>Female</v>
      </c>
      <c r="D278" s="13">
        <f t="shared" ca="1" si="115"/>
        <v>29</v>
      </c>
      <c r="E278" s="13">
        <f t="shared" ca="1" si="116"/>
        <v>1</v>
      </c>
      <c r="F278" s="13" t="str">
        <f t="shared" ca="1" si="117"/>
        <v>Health</v>
      </c>
      <c r="G278" s="13">
        <f t="shared" ca="1" si="118"/>
        <v>1</v>
      </c>
      <c r="H278" s="13" t="str">
        <f t="shared" ca="1" si="119"/>
        <v>No Formal</v>
      </c>
      <c r="I278" s="13">
        <f t="shared" ca="1" si="120"/>
        <v>3</v>
      </c>
      <c r="J278" s="13">
        <f t="shared" ca="1" si="121"/>
        <v>1</v>
      </c>
      <c r="K278" s="14">
        <f t="shared" ca="1" si="122"/>
        <v>43632</v>
      </c>
      <c r="L278" s="13">
        <f t="shared" ca="1" si="123"/>
        <v>1</v>
      </c>
      <c r="M278" s="13" t="str">
        <f t="shared" ca="1" si="124"/>
        <v>Abia</v>
      </c>
      <c r="N278" s="13" t="str">
        <f t="shared" ca="1" si="131"/>
        <v>East</v>
      </c>
      <c r="O278" s="14">
        <f t="shared" ca="1" si="132"/>
        <v>218160</v>
      </c>
      <c r="P278" s="14">
        <f t="shared" ca="1" si="125"/>
        <v>57371.205490449887</v>
      </c>
      <c r="Q278" s="14">
        <f t="shared" ca="1" si="133"/>
        <v>903.60862254031997</v>
      </c>
      <c r="R278" s="14">
        <f t="shared" ca="1" si="126"/>
        <v>92</v>
      </c>
      <c r="S278" s="14">
        <f t="shared" ca="1" si="134"/>
        <v>56894.80856364908</v>
      </c>
      <c r="T278" s="14">
        <f t="shared" ca="1" si="135"/>
        <v>26489.459663639391</v>
      </c>
      <c r="U278" s="14">
        <f t="shared" ca="1" si="136"/>
        <v>245553.06828617971</v>
      </c>
      <c r="V278" s="14">
        <f t="shared" ca="1" si="137"/>
        <v>114358.01405409897</v>
      </c>
      <c r="W278" s="15">
        <f t="shared" ca="1" si="138"/>
        <v>131195.05423208076</v>
      </c>
      <c r="Z278" s="45">
        <f t="shared" ca="1" si="127"/>
        <v>0</v>
      </c>
      <c r="AA278" s="46">
        <f t="shared" ca="1" si="128"/>
        <v>0</v>
      </c>
      <c r="AB278" s="49"/>
      <c r="AC278" s="50"/>
      <c r="AE278" s="45">
        <f ca="1">IF(Table1[[#This Row],[Occupation]]="Teaching", 1, 0)</f>
        <v>0</v>
      </c>
      <c r="AF278" s="46">
        <f ca="1">IF(Table1[[#This Row],[Occupation]]="General Work", 1, 0)</f>
        <v>0</v>
      </c>
      <c r="AG278" s="46">
        <f ca="1">IF(Table1[[#This Row],[Occupation]]="Construction", 1, 0)</f>
        <v>0</v>
      </c>
      <c r="AH278" s="46">
        <f ca="1">IF(Table1[[#This Row],[Occupation]]="IT", 1, 0)</f>
        <v>0</v>
      </c>
      <c r="AI278" s="46">
        <f ca="1">IF(Table1[[#This Row],[Occupation]]="Health", 1, 0)</f>
        <v>1</v>
      </c>
      <c r="AJ278" s="46">
        <f ca="1">IF(Table1[[#This Row],[Occupation]]="Agriculture", 1, 0)</f>
        <v>0</v>
      </c>
      <c r="AK278" s="49"/>
      <c r="AL278" s="46"/>
      <c r="AM278" s="46"/>
      <c r="AN278" s="46"/>
      <c r="AO278" s="46"/>
      <c r="AP278" s="50"/>
      <c r="AQ278" s="48"/>
      <c r="AR278" s="47">
        <f t="shared" ca="1" si="129"/>
        <v>57371.205490449887</v>
      </c>
      <c r="AS278" s="48"/>
      <c r="AT278" s="45">
        <f ca="1">IF(Table1[[#This Row],[Debts of the Person]]&gt;$AU$2,1,0)</f>
        <v>1</v>
      </c>
      <c r="AU278" s="46"/>
      <c r="AV278" s="50"/>
      <c r="AW278" s="2">
        <f ca="1">Table1[[#This Row],[Mortgage Left]]/Table1[[#This Row],[Valued House]]</f>
        <v>0.26297765626352165</v>
      </c>
      <c r="AX278" s="46">
        <f t="shared" ca="1" si="130"/>
        <v>1</v>
      </c>
      <c r="AY278" s="46"/>
      <c r="AZ278" s="46"/>
      <c r="BA278" s="47">
        <f ca="1">IF(Table1[[#This Row],[Region]]="East",Table1[[#This Row],[Income]],0)</f>
        <v>43632</v>
      </c>
      <c r="BB278" s="48">
        <f ca="1">IF(Table1[[#This Row],[Region]]="South",Table1[[#This Row],[Income]],0)</f>
        <v>0</v>
      </c>
      <c r="BC278" s="48">
        <f ca="1">IF(Table1[[#This Row],[Region]]="West",Table1[[#This Row],[Income]],0)</f>
        <v>0</v>
      </c>
      <c r="BD278" s="64">
        <f ca="1">IF(Table1[[#This Row],[Region]]="North",Table1[[#This Row],[Income]],0)</f>
        <v>0</v>
      </c>
      <c r="BE278" s="47">
        <f ca="1">IF(Table1[[#This Row],[Occupation]]="Teaching",Table1[[#This Row],[Income]],0)</f>
        <v>0</v>
      </c>
      <c r="BF278" s="48">
        <f ca="1">IF(Table1[[#This Row],[Occupation]]="General Work",Table1[[#This Row],[Income]],0)</f>
        <v>0</v>
      </c>
      <c r="BG278" s="48">
        <f ca="1">IF(Table1[[#This Row],[Occupation]]="Construction",Table1[[#This Row],[Income]],0)</f>
        <v>0</v>
      </c>
      <c r="BH278" s="48">
        <f ca="1">IF(Table1[[#This Row],[Occupation]]="IT",Table1[[#This Row],[Income]],0)</f>
        <v>0</v>
      </c>
      <c r="BI278" s="48">
        <f ca="1">IF(Table1[[#This Row],[Occupation]]="Health",Table1[[#This Row],[Income]],0)</f>
        <v>43632</v>
      </c>
      <c r="BJ278" s="64">
        <f ca="1">IF(Table1[[#This Row],[Occupation]]="Agriculture",Table1[[#This Row],[Income]],0)</f>
        <v>0</v>
      </c>
      <c r="BK278" s="45">
        <f ca="1">IF(Table1[[#This Row],[Debts of the Person]]&gt;Table1[[#This Row],[Income]],1,0)</f>
        <v>1</v>
      </c>
      <c r="BL278" s="46"/>
      <c r="BM278" s="45">
        <f ca="1">IF(Table1[[#This Row],[Net worth of Person ('#)]]&gt;$BN$2,Table1[[#This Row],[Age]],0)</f>
        <v>29</v>
      </c>
      <c r="BN278" s="50"/>
      <c r="BO278" s="46"/>
      <c r="BP278" s="46"/>
      <c r="BQ278" s="46"/>
    </row>
    <row r="279" spans="1:69" x14ac:dyDescent="0.3">
      <c r="A279" s="12">
        <v>277</v>
      </c>
      <c r="B279" s="13">
        <f t="shared" ca="1" si="113"/>
        <v>1</v>
      </c>
      <c r="C279" s="13" t="str">
        <f t="shared" ca="1" si="114"/>
        <v>Male</v>
      </c>
      <c r="D279" s="13">
        <f t="shared" ca="1" si="115"/>
        <v>41</v>
      </c>
      <c r="E279" s="13">
        <f t="shared" ca="1" si="116"/>
        <v>2</v>
      </c>
      <c r="F279" s="13" t="str">
        <f t="shared" ca="1" si="117"/>
        <v>Construction</v>
      </c>
      <c r="G279" s="13">
        <f t="shared" ca="1" si="118"/>
        <v>2</v>
      </c>
      <c r="H279" s="13" t="str">
        <f t="shared" ca="1" si="119"/>
        <v>Primary</v>
      </c>
      <c r="I279" s="13">
        <f t="shared" ca="1" si="120"/>
        <v>0</v>
      </c>
      <c r="J279" s="13">
        <f t="shared" ca="1" si="121"/>
        <v>1</v>
      </c>
      <c r="K279" s="14">
        <f t="shared" ca="1" si="122"/>
        <v>40799</v>
      </c>
      <c r="L279" s="13">
        <f t="shared" ca="1" si="123"/>
        <v>10</v>
      </c>
      <c r="M279" s="13" t="str">
        <f t="shared" ca="1" si="124"/>
        <v>Ebonyi</v>
      </c>
      <c r="N279" s="13" t="str">
        <f t="shared" ca="1" si="131"/>
        <v>East</v>
      </c>
      <c r="O279" s="14">
        <f t="shared" ca="1" si="132"/>
        <v>163196</v>
      </c>
      <c r="P279" s="14">
        <f t="shared" ca="1" si="125"/>
        <v>105859.68275384548</v>
      </c>
      <c r="Q279" s="14">
        <f t="shared" ca="1" si="133"/>
        <v>17136.573126774605</v>
      </c>
      <c r="R279" s="14">
        <f t="shared" ca="1" si="126"/>
        <v>100</v>
      </c>
      <c r="S279" s="14">
        <f t="shared" ca="1" si="134"/>
        <v>12160.707155898051</v>
      </c>
      <c r="T279" s="14">
        <f t="shared" ca="1" si="135"/>
        <v>13922.491425162294</v>
      </c>
      <c r="U279" s="14">
        <f t="shared" ca="1" si="136"/>
        <v>194255.0645519369</v>
      </c>
      <c r="V279" s="14">
        <f t="shared" ca="1" si="137"/>
        <v>118120.38990974354</v>
      </c>
      <c r="W279" s="15">
        <f t="shared" ca="1" si="138"/>
        <v>76134.674642193364</v>
      </c>
      <c r="Z279" s="45">
        <f t="shared" ca="1" si="127"/>
        <v>1</v>
      </c>
      <c r="AA279" s="46">
        <f t="shared" ca="1" si="128"/>
        <v>1</v>
      </c>
      <c r="AB279" s="49"/>
      <c r="AC279" s="50"/>
      <c r="AE279" s="45">
        <f ca="1">IF(Table1[[#This Row],[Occupation]]="Teaching", 1, 0)</f>
        <v>0</v>
      </c>
      <c r="AF279" s="46">
        <f ca="1">IF(Table1[[#This Row],[Occupation]]="General Work", 1, 0)</f>
        <v>0</v>
      </c>
      <c r="AG279" s="46">
        <f ca="1">IF(Table1[[#This Row],[Occupation]]="Construction", 1, 0)</f>
        <v>1</v>
      </c>
      <c r="AH279" s="46">
        <f ca="1">IF(Table1[[#This Row],[Occupation]]="IT", 1, 0)</f>
        <v>0</v>
      </c>
      <c r="AI279" s="46">
        <f ca="1">IF(Table1[[#This Row],[Occupation]]="Health", 1, 0)</f>
        <v>0</v>
      </c>
      <c r="AJ279" s="46">
        <f ca="1">IF(Table1[[#This Row],[Occupation]]="Agriculture", 1, 0)</f>
        <v>0</v>
      </c>
      <c r="AK279" s="49"/>
      <c r="AL279" s="46"/>
      <c r="AM279" s="46"/>
      <c r="AN279" s="46"/>
      <c r="AO279" s="46"/>
      <c r="AP279" s="50"/>
      <c r="AQ279" s="48"/>
      <c r="AR279" s="47">
        <f t="shared" ca="1" si="129"/>
        <v>105859.68275384548</v>
      </c>
      <c r="AS279" s="48"/>
      <c r="AT279" s="45">
        <f ca="1">IF(Table1[[#This Row],[Debts of the Person]]&gt;$AU$2,1,0)</f>
        <v>1</v>
      </c>
      <c r="AU279" s="46"/>
      <c r="AV279" s="50"/>
      <c r="AW279" s="2">
        <f ca="1">Table1[[#This Row],[Mortgage Left]]/Table1[[#This Row],[Valued House]]</f>
        <v>0.64866591554845388</v>
      </c>
      <c r="AX279" s="46">
        <f t="shared" ca="1" si="130"/>
        <v>0</v>
      </c>
      <c r="AY279" s="46"/>
      <c r="AZ279" s="46"/>
      <c r="BA279" s="47">
        <f ca="1">IF(Table1[[#This Row],[Region]]="East",Table1[[#This Row],[Income]],0)</f>
        <v>40799</v>
      </c>
      <c r="BB279" s="48">
        <f ca="1">IF(Table1[[#This Row],[Region]]="South",Table1[[#This Row],[Income]],0)</f>
        <v>0</v>
      </c>
      <c r="BC279" s="48">
        <f ca="1">IF(Table1[[#This Row],[Region]]="West",Table1[[#This Row],[Income]],0)</f>
        <v>0</v>
      </c>
      <c r="BD279" s="64">
        <f ca="1">IF(Table1[[#This Row],[Region]]="North",Table1[[#This Row],[Income]],0)</f>
        <v>0</v>
      </c>
      <c r="BE279" s="47">
        <f ca="1">IF(Table1[[#This Row],[Occupation]]="Teaching",Table1[[#This Row],[Income]],0)</f>
        <v>0</v>
      </c>
      <c r="BF279" s="48">
        <f ca="1">IF(Table1[[#This Row],[Occupation]]="General Work",Table1[[#This Row],[Income]],0)</f>
        <v>0</v>
      </c>
      <c r="BG279" s="48">
        <f ca="1">IF(Table1[[#This Row],[Occupation]]="Construction",Table1[[#This Row],[Income]],0)</f>
        <v>40799</v>
      </c>
      <c r="BH279" s="48">
        <f ca="1">IF(Table1[[#This Row],[Occupation]]="IT",Table1[[#This Row],[Income]],0)</f>
        <v>0</v>
      </c>
      <c r="BI279" s="48">
        <f ca="1">IF(Table1[[#This Row],[Occupation]]="Health",Table1[[#This Row],[Income]],0)</f>
        <v>0</v>
      </c>
      <c r="BJ279" s="64">
        <f ca="1">IF(Table1[[#This Row],[Occupation]]="Agriculture",Table1[[#This Row],[Income]],0)</f>
        <v>0</v>
      </c>
      <c r="BK279" s="45">
        <f ca="1">IF(Table1[[#This Row],[Debts of the Person]]&gt;Table1[[#This Row],[Income]],1,0)</f>
        <v>1</v>
      </c>
      <c r="BL279" s="46"/>
      <c r="BM279" s="45">
        <f ca="1">IF(Table1[[#This Row],[Net worth of Person ('#)]]&gt;$BN$2,Table1[[#This Row],[Age]],0)</f>
        <v>0</v>
      </c>
      <c r="BN279" s="50"/>
      <c r="BO279" s="46"/>
      <c r="BP279" s="46"/>
      <c r="BQ279" s="46"/>
    </row>
    <row r="280" spans="1:69" x14ac:dyDescent="0.3">
      <c r="A280" s="12">
        <v>278</v>
      </c>
      <c r="B280" s="13">
        <f t="shared" ca="1" si="113"/>
        <v>2</v>
      </c>
      <c r="C280" s="13" t="str">
        <f t="shared" ca="1" si="114"/>
        <v>Female</v>
      </c>
      <c r="D280" s="13">
        <f t="shared" ca="1" si="115"/>
        <v>29</v>
      </c>
      <c r="E280" s="13">
        <f t="shared" ca="1" si="116"/>
        <v>3</v>
      </c>
      <c r="F280" s="13" t="str">
        <f t="shared" ca="1" si="117"/>
        <v>Teaching</v>
      </c>
      <c r="G280" s="13">
        <f t="shared" ca="1" si="118"/>
        <v>1</v>
      </c>
      <c r="H280" s="13" t="str">
        <f t="shared" ca="1" si="119"/>
        <v>No Formal</v>
      </c>
      <c r="I280" s="13">
        <f t="shared" ca="1" si="120"/>
        <v>2</v>
      </c>
      <c r="J280" s="13">
        <f t="shared" ca="1" si="121"/>
        <v>3</v>
      </c>
      <c r="K280" s="14">
        <f t="shared" ca="1" si="122"/>
        <v>28237</v>
      </c>
      <c r="L280" s="13">
        <f t="shared" ca="1" si="123"/>
        <v>27</v>
      </c>
      <c r="M280" s="13" t="str">
        <f t="shared" ca="1" si="124"/>
        <v>Osun</v>
      </c>
      <c r="N280" s="13" t="str">
        <f t="shared" ca="1" si="131"/>
        <v>West</v>
      </c>
      <c r="O280" s="14">
        <f t="shared" ca="1" si="132"/>
        <v>169422</v>
      </c>
      <c r="P280" s="14">
        <f t="shared" ca="1" si="125"/>
        <v>132031.97654584626</v>
      </c>
      <c r="Q280" s="14">
        <f t="shared" ca="1" si="133"/>
        <v>84185.391565991071</v>
      </c>
      <c r="R280" s="14">
        <f t="shared" ca="1" si="126"/>
        <v>59026</v>
      </c>
      <c r="S280" s="14">
        <f t="shared" ca="1" si="134"/>
        <v>35589.820846644674</v>
      </c>
      <c r="T280" s="14">
        <f t="shared" ca="1" si="135"/>
        <v>16109.299042436096</v>
      </c>
      <c r="U280" s="14">
        <f t="shared" ca="1" si="136"/>
        <v>269716.69060842716</v>
      </c>
      <c r="V280" s="14">
        <f t="shared" ca="1" si="137"/>
        <v>226647.79739249093</v>
      </c>
      <c r="W280" s="15">
        <f t="shared" ca="1" si="138"/>
        <v>43068.89321593623</v>
      </c>
      <c r="Z280" s="45">
        <f t="shared" ca="1" si="127"/>
        <v>0</v>
      </c>
      <c r="AA280" s="46">
        <f t="shared" ca="1" si="128"/>
        <v>0</v>
      </c>
      <c r="AB280" s="49"/>
      <c r="AC280" s="50"/>
      <c r="AE280" s="45">
        <f ca="1">IF(Table1[[#This Row],[Occupation]]="Teaching", 1, 0)</f>
        <v>1</v>
      </c>
      <c r="AF280" s="46">
        <f ca="1">IF(Table1[[#This Row],[Occupation]]="General Work", 1, 0)</f>
        <v>0</v>
      </c>
      <c r="AG280" s="46">
        <f ca="1">IF(Table1[[#This Row],[Occupation]]="Construction", 1, 0)</f>
        <v>0</v>
      </c>
      <c r="AH280" s="46">
        <f ca="1">IF(Table1[[#This Row],[Occupation]]="IT", 1, 0)</f>
        <v>0</v>
      </c>
      <c r="AI280" s="46">
        <f ca="1">IF(Table1[[#This Row],[Occupation]]="Health", 1, 0)</f>
        <v>0</v>
      </c>
      <c r="AJ280" s="46">
        <f ca="1">IF(Table1[[#This Row],[Occupation]]="Agriculture", 1, 0)</f>
        <v>0</v>
      </c>
      <c r="AK280" s="49"/>
      <c r="AL280" s="46"/>
      <c r="AM280" s="46"/>
      <c r="AN280" s="46"/>
      <c r="AO280" s="46"/>
      <c r="AP280" s="50"/>
      <c r="AQ280" s="48"/>
      <c r="AR280" s="47">
        <f t="shared" ca="1" si="129"/>
        <v>44010.658848615421</v>
      </c>
      <c r="AS280" s="48"/>
      <c r="AT280" s="45">
        <f ca="1">IF(Table1[[#This Row],[Debts of the Person]]&gt;$AU$2,1,0)</f>
        <v>1</v>
      </c>
      <c r="AU280" s="46"/>
      <c r="AV280" s="50"/>
      <c r="AW280" s="2">
        <f ca="1">Table1[[#This Row],[Mortgage Left]]/Table1[[#This Row],[Valued House]]</f>
        <v>0.7793083338990584</v>
      </c>
      <c r="AX280" s="46">
        <f t="shared" ca="1" si="130"/>
        <v>0</v>
      </c>
      <c r="AY280" s="46"/>
      <c r="AZ280" s="46"/>
      <c r="BA280" s="47">
        <f ca="1">IF(Table1[[#This Row],[Region]]="East",Table1[[#This Row],[Income]],0)</f>
        <v>0</v>
      </c>
      <c r="BB280" s="48">
        <f ca="1">IF(Table1[[#This Row],[Region]]="South",Table1[[#This Row],[Income]],0)</f>
        <v>0</v>
      </c>
      <c r="BC280" s="48">
        <f ca="1">IF(Table1[[#This Row],[Region]]="West",Table1[[#This Row],[Income]],0)</f>
        <v>28237</v>
      </c>
      <c r="BD280" s="64">
        <f ca="1">IF(Table1[[#This Row],[Region]]="North",Table1[[#This Row],[Income]],0)</f>
        <v>0</v>
      </c>
      <c r="BE280" s="47">
        <f ca="1">IF(Table1[[#This Row],[Occupation]]="Teaching",Table1[[#This Row],[Income]],0)</f>
        <v>28237</v>
      </c>
      <c r="BF280" s="48">
        <f ca="1">IF(Table1[[#This Row],[Occupation]]="General Work",Table1[[#This Row],[Income]],0)</f>
        <v>0</v>
      </c>
      <c r="BG280" s="48">
        <f ca="1">IF(Table1[[#This Row],[Occupation]]="Construction",Table1[[#This Row],[Income]],0)</f>
        <v>0</v>
      </c>
      <c r="BH280" s="48">
        <f ca="1">IF(Table1[[#This Row],[Occupation]]="IT",Table1[[#This Row],[Income]],0)</f>
        <v>0</v>
      </c>
      <c r="BI280" s="48">
        <f ca="1">IF(Table1[[#This Row],[Occupation]]="Health",Table1[[#This Row],[Income]],0)</f>
        <v>0</v>
      </c>
      <c r="BJ280" s="64">
        <f ca="1">IF(Table1[[#This Row],[Occupation]]="Agriculture",Table1[[#This Row],[Income]],0)</f>
        <v>0</v>
      </c>
      <c r="BK280" s="45">
        <f ca="1">IF(Table1[[#This Row],[Debts of the Person]]&gt;Table1[[#This Row],[Income]],1,0)</f>
        <v>1</v>
      </c>
      <c r="BL280" s="46"/>
      <c r="BM280" s="45">
        <f ca="1">IF(Table1[[#This Row],[Net worth of Person ('#)]]&gt;$BN$2,Table1[[#This Row],[Age]],0)</f>
        <v>0</v>
      </c>
      <c r="BN280" s="50"/>
      <c r="BO280" s="46"/>
      <c r="BP280" s="46"/>
      <c r="BQ280" s="46"/>
    </row>
    <row r="281" spans="1:69" x14ac:dyDescent="0.3">
      <c r="A281" s="12">
        <v>279</v>
      </c>
      <c r="B281" s="13">
        <f t="shared" ca="1" si="113"/>
        <v>1</v>
      </c>
      <c r="C281" s="13" t="str">
        <f t="shared" ca="1" si="114"/>
        <v>Male</v>
      </c>
      <c r="D281" s="13">
        <f t="shared" ca="1" si="115"/>
        <v>31</v>
      </c>
      <c r="E281" s="13">
        <f t="shared" ca="1" si="116"/>
        <v>3</v>
      </c>
      <c r="F281" s="13" t="str">
        <f t="shared" ca="1" si="117"/>
        <v>Teaching</v>
      </c>
      <c r="G281" s="13">
        <f t="shared" ca="1" si="118"/>
        <v>6</v>
      </c>
      <c r="H281" s="13" t="str">
        <f t="shared" ca="1" si="119"/>
        <v>Others</v>
      </c>
      <c r="I281" s="13">
        <f t="shared" ca="1" si="120"/>
        <v>1</v>
      </c>
      <c r="J281" s="13">
        <f t="shared" ca="1" si="121"/>
        <v>1</v>
      </c>
      <c r="K281" s="14">
        <f t="shared" ca="1" si="122"/>
        <v>30179</v>
      </c>
      <c r="L281" s="13">
        <f t="shared" ca="1" si="123"/>
        <v>4</v>
      </c>
      <c r="M281" s="13" t="str">
        <f t="shared" ca="1" si="124"/>
        <v>Akwa Ibom</v>
      </c>
      <c r="N281" s="13" t="str">
        <f t="shared" ca="1" si="131"/>
        <v>South</v>
      </c>
      <c r="O281" s="14">
        <f t="shared" ca="1" si="132"/>
        <v>181074</v>
      </c>
      <c r="P281" s="14">
        <f t="shared" ca="1" si="125"/>
        <v>150495.813371742</v>
      </c>
      <c r="Q281" s="14">
        <f t="shared" ca="1" si="133"/>
        <v>16120.540933607639</v>
      </c>
      <c r="R281" s="14">
        <f t="shared" ca="1" si="126"/>
        <v>4618</v>
      </c>
      <c r="S281" s="14">
        <f t="shared" ca="1" si="134"/>
        <v>37028.40634204002</v>
      </c>
      <c r="T281" s="14">
        <f t="shared" ca="1" si="135"/>
        <v>44745.02150055411</v>
      </c>
      <c r="U281" s="14">
        <f t="shared" ca="1" si="136"/>
        <v>241939.56243416175</v>
      </c>
      <c r="V281" s="14">
        <f t="shared" ca="1" si="137"/>
        <v>192142.21971378202</v>
      </c>
      <c r="W281" s="15">
        <f t="shared" ca="1" si="138"/>
        <v>49797.342720379733</v>
      </c>
      <c r="Z281" s="45">
        <f t="shared" ca="1" si="127"/>
        <v>1</v>
      </c>
      <c r="AA281" s="46">
        <f t="shared" ca="1" si="128"/>
        <v>1</v>
      </c>
      <c r="AB281" s="49"/>
      <c r="AC281" s="50"/>
      <c r="AE281" s="45">
        <f ca="1">IF(Table1[[#This Row],[Occupation]]="Teaching", 1, 0)</f>
        <v>1</v>
      </c>
      <c r="AF281" s="46">
        <f ca="1">IF(Table1[[#This Row],[Occupation]]="General Work", 1, 0)</f>
        <v>0</v>
      </c>
      <c r="AG281" s="46">
        <f ca="1">IF(Table1[[#This Row],[Occupation]]="Construction", 1, 0)</f>
        <v>0</v>
      </c>
      <c r="AH281" s="46">
        <f ca="1">IF(Table1[[#This Row],[Occupation]]="IT", 1, 0)</f>
        <v>0</v>
      </c>
      <c r="AI281" s="46">
        <f ca="1">IF(Table1[[#This Row],[Occupation]]="Health", 1, 0)</f>
        <v>0</v>
      </c>
      <c r="AJ281" s="46">
        <f ca="1">IF(Table1[[#This Row],[Occupation]]="Agriculture", 1, 0)</f>
        <v>0</v>
      </c>
      <c r="AK281" s="49"/>
      <c r="AL281" s="46"/>
      <c r="AM281" s="46"/>
      <c r="AN281" s="46"/>
      <c r="AO281" s="46"/>
      <c r="AP281" s="50"/>
      <c r="AQ281" s="48"/>
      <c r="AR281" s="47">
        <f t="shared" ca="1" si="129"/>
        <v>150495.813371742</v>
      </c>
      <c r="AS281" s="48"/>
      <c r="AT281" s="45">
        <f ca="1">IF(Table1[[#This Row],[Debts of the Person]]&gt;$AU$2,1,0)</f>
        <v>1</v>
      </c>
      <c r="AU281" s="46"/>
      <c r="AV281" s="50"/>
      <c r="AW281" s="2">
        <f ca="1">Table1[[#This Row],[Mortgage Left]]/Table1[[#This Row],[Valued House]]</f>
        <v>0.83112878365608533</v>
      </c>
      <c r="AX281" s="46">
        <f t="shared" ca="1" si="130"/>
        <v>0</v>
      </c>
      <c r="AY281" s="46"/>
      <c r="AZ281" s="46"/>
      <c r="BA281" s="47">
        <f ca="1">IF(Table1[[#This Row],[Region]]="East",Table1[[#This Row],[Income]],0)</f>
        <v>0</v>
      </c>
      <c r="BB281" s="48">
        <f ca="1">IF(Table1[[#This Row],[Region]]="South",Table1[[#This Row],[Income]],0)</f>
        <v>30179</v>
      </c>
      <c r="BC281" s="48">
        <f ca="1">IF(Table1[[#This Row],[Region]]="West",Table1[[#This Row],[Income]],0)</f>
        <v>0</v>
      </c>
      <c r="BD281" s="64">
        <f ca="1">IF(Table1[[#This Row],[Region]]="North",Table1[[#This Row],[Income]],0)</f>
        <v>0</v>
      </c>
      <c r="BE281" s="47">
        <f ca="1">IF(Table1[[#This Row],[Occupation]]="Teaching",Table1[[#This Row],[Income]],0)</f>
        <v>30179</v>
      </c>
      <c r="BF281" s="48">
        <f ca="1">IF(Table1[[#This Row],[Occupation]]="General Work",Table1[[#This Row],[Income]],0)</f>
        <v>0</v>
      </c>
      <c r="BG281" s="48">
        <f ca="1">IF(Table1[[#This Row],[Occupation]]="Construction",Table1[[#This Row],[Income]],0)</f>
        <v>0</v>
      </c>
      <c r="BH281" s="48">
        <f ca="1">IF(Table1[[#This Row],[Occupation]]="IT",Table1[[#This Row],[Income]],0)</f>
        <v>0</v>
      </c>
      <c r="BI281" s="48">
        <f ca="1">IF(Table1[[#This Row],[Occupation]]="Health",Table1[[#This Row],[Income]],0)</f>
        <v>0</v>
      </c>
      <c r="BJ281" s="64">
        <f ca="1">IF(Table1[[#This Row],[Occupation]]="Agriculture",Table1[[#This Row],[Income]],0)</f>
        <v>0</v>
      </c>
      <c r="BK281" s="45">
        <f ca="1">IF(Table1[[#This Row],[Debts of the Person]]&gt;Table1[[#This Row],[Income]],1,0)</f>
        <v>1</v>
      </c>
      <c r="BL281" s="46"/>
      <c r="BM281" s="45">
        <f ca="1">IF(Table1[[#This Row],[Net worth of Person ('#)]]&gt;$BN$2,Table1[[#This Row],[Age]],0)</f>
        <v>0</v>
      </c>
      <c r="BN281" s="50"/>
      <c r="BO281" s="46"/>
      <c r="BP281" s="46"/>
      <c r="BQ281" s="46"/>
    </row>
    <row r="282" spans="1:69" x14ac:dyDescent="0.3">
      <c r="A282" s="12">
        <v>280</v>
      </c>
      <c r="B282" s="13">
        <f t="shared" ca="1" si="113"/>
        <v>2</v>
      </c>
      <c r="C282" s="13" t="str">
        <f t="shared" ca="1" si="114"/>
        <v>Female</v>
      </c>
      <c r="D282" s="13">
        <f t="shared" ca="1" si="115"/>
        <v>35</v>
      </c>
      <c r="E282" s="13">
        <f t="shared" ca="1" si="116"/>
        <v>3</v>
      </c>
      <c r="F282" s="13" t="str">
        <f t="shared" ca="1" si="117"/>
        <v>Teaching</v>
      </c>
      <c r="G282" s="13">
        <f t="shared" ca="1" si="118"/>
        <v>6</v>
      </c>
      <c r="H282" s="13" t="str">
        <f t="shared" ca="1" si="119"/>
        <v>Others</v>
      </c>
      <c r="I282" s="13">
        <f t="shared" ca="1" si="120"/>
        <v>0</v>
      </c>
      <c r="J282" s="13">
        <f t="shared" ca="1" si="121"/>
        <v>0</v>
      </c>
      <c r="K282" s="14">
        <f t="shared" ca="1" si="122"/>
        <v>34238</v>
      </c>
      <c r="L282" s="13">
        <f t="shared" ca="1" si="123"/>
        <v>26</v>
      </c>
      <c r="M282" s="13" t="str">
        <f t="shared" ca="1" si="124"/>
        <v>Ondo</v>
      </c>
      <c r="N282" s="13" t="str">
        <f t="shared" ca="1" si="131"/>
        <v>West</v>
      </c>
      <c r="O282" s="14">
        <f t="shared" ca="1" si="132"/>
        <v>205428</v>
      </c>
      <c r="P282" s="14">
        <f t="shared" ca="1" si="125"/>
        <v>170188.33749561122</v>
      </c>
      <c r="Q282" s="14">
        <f t="shared" ca="1" si="133"/>
        <v>0</v>
      </c>
      <c r="R282" s="14">
        <f t="shared" ca="1" si="126"/>
        <v>0</v>
      </c>
      <c r="S282" s="14">
        <f t="shared" ca="1" si="134"/>
        <v>31976.246958703734</v>
      </c>
      <c r="T282" s="14">
        <f t="shared" ca="1" si="135"/>
        <v>2326.4362012215406</v>
      </c>
      <c r="U282" s="14">
        <f t="shared" ca="1" si="136"/>
        <v>207754.43620122154</v>
      </c>
      <c r="V282" s="14">
        <f t="shared" ca="1" si="137"/>
        <v>202164.58445431496</v>
      </c>
      <c r="W282" s="15">
        <f t="shared" ca="1" si="138"/>
        <v>5589.8517469065846</v>
      </c>
      <c r="Z282" s="45">
        <f t="shared" ca="1" si="127"/>
        <v>0</v>
      </c>
      <c r="AA282" s="46">
        <f t="shared" ca="1" si="128"/>
        <v>0</v>
      </c>
      <c r="AB282" s="49"/>
      <c r="AC282" s="50"/>
      <c r="AE282" s="45">
        <f ca="1">IF(Table1[[#This Row],[Occupation]]="Teaching", 1, 0)</f>
        <v>1</v>
      </c>
      <c r="AF282" s="46">
        <f ca="1">IF(Table1[[#This Row],[Occupation]]="General Work", 1, 0)</f>
        <v>0</v>
      </c>
      <c r="AG282" s="46">
        <f ca="1">IF(Table1[[#This Row],[Occupation]]="Construction", 1, 0)</f>
        <v>0</v>
      </c>
      <c r="AH282" s="46">
        <f ca="1">IF(Table1[[#This Row],[Occupation]]="IT", 1, 0)</f>
        <v>0</v>
      </c>
      <c r="AI282" s="46">
        <f ca="1">IF(Table1[[#This Row],[Occupation]]="Health", 1, 0)</f>
        <v>0</v>
      </c>
      <c r="AJ282" s="46">
        <f ca="1">IF(Table1[[#This Row],[Occupation]]="Agriculture", 1, 0)</f>
        <v>0</v>
      </c>
      <c r="AK282" s="49"/>
      <c r="AL282" s="46"/>
      <c r="AM282" s="46"/>
      <c r="AN282" s="46"/>
      <c r="AO282" s="46"/>
      <c r="AP282" s="50"/>
      <c r="AQ282" s="48"/>
      <c r="AR282" s="47">
        <f t="shared" ca="1" si="129"/>
        <v>0</v>
      </c>
      <c r="AS282" s="48"/>
      <c r="AT282" s="45">
        <f ca="1">IF(Table1[[#This Row],[Debts of the Person]]&gt;$AU$2,1,0)</f>
        <v>1</v>
      </c>
      <c r="AU282" s="46"/>
      <c r="AV282" s="50"/>
      <c r="AW282" s="2">
        <f ca="1">Table1[[#This Row],[Mortgage Left]]/Table1[[#This Row],[Valued House]]</f>
        <v>0.8284573548669667</v>
      </c>
      <c r="AX282" s="46">
        <f t="shared" ca="1" si="130"/>
        <v>0</v>
      </c>
      <c r="AY282" s="46"/>
      <c r="AZ282" s="46"/>
      <c r="BA282" s="47">
        <f ca="1">IF(Table1[[#This Row],[Region]]="East",Table1[[#This Row],[Income]],0)</f>
        <v>0</v>
      </c>
      <c r="BB282" s="48">
        <f ca="1">IF(Table1[[#This Row],[Region]]="South",Table1[[#This Row],[Income]],0)</f>
        <v>0</v>
      </c>
      <c r="BC282" s="48">
        <f ca="1">IF(Table1[[#This Row],[Region]]="West",Table1[[#This Row],[Income]],0)</f>
        <v>34238</v>
      </c>
      <c r="BD282" s="64">
        <f ca="1">IF(Table1[[#This Row],[Region]]="North",Table1[[#This Row],[Income]],0)</f>
        <v>0</v>
      </c>
      <c r="BE282" s="47">
        <f ca="1">IF(Table1[[#This Row],[Occupation]]="Teaching",Table1[[#This Row],[Income]],0)</f>
        <v>34238</v>
      </c>
      <c r="BF282" s="48">
        <f ca="1">IF(Table1[[#This Row],[Occupation]]="General Work",Table1[[#This Row],[Income]],0)</f>
        <v>0</v>
      </c>
      <c r="BG282" s="48">
        <f ca="1">IF(Table1[[#This Row],[Occupation]]="Construction",Table1[[#This Row],[Income]],0)</f>
        <v>0</v>
      </c>
      <c r="BH282" s="48">
        <f ca="1">IF(Table1[[#This Row],[Occupation]]="IT",Table1[[#This Row],[Income]],0)</f>
        <v>0</v>
      </c>
      <c r="BI282" s="48">
        <f ca="1">IF(Table1[[#This Row],[Occupation]]="Health",Table1[[#This Row],[Income]],0)</f>
        <v>0</v>
      </c>
      <c r="BJ282" s="64">
        <f ca="1">IF(Table1[[#This Row],[Occupation]]="Agriculture",Table1[[#This Row],[Income]],0)</f>
        <v>0</v>
      </c>
      <c r="BK282" s="45">
        <f ca="1">IF(Table1[[#This Row],[Debts of the Person]]&gt;Table1[[#This Row],[Income]],1,0)</f>
        <v>1</v>
      </c>
      <c r="BL282" s="46"/>
      <c r="BM282" s="45">
        <f ca="1">IF(Table1[[#This Row],[Net worth of Person ('#)]]&gt;$BN$2,Table1[[#This Row],[Age]],0)</f>
        <v>0</v>
      </c>
      <c r="BN282" s="50"/>
      <c r="BO282" s="46"/>
      <c r="BP282" s="46"/>
      <c r="BQ282" s="46"/>
    </row>
    <row r="283" spans="1:69" x14ac:dyDescent="0.3">
      <c r="A283" s="12">
        <v>281</v>
      </c>
      <c r="B283" s="13">
        <f t="shared" ca="1" si="113"/>
        <v>2</v>
      </c>
      <c r="C283" s="13" t="str">
        <f t="shared" ca="1" si="114"/>
        <v>Female</v>
      </c>
      <c r="D283" s="13">
        <f t="shared" ca="1" si="115"/>
        <v>45</v>
      </c>
      <c r="E283" s="13">
        <f t="shared" ca="1" si="116"/>
        <v>5</v>
      </c>
      <c r="F283" s="13" t="str">
        <f t="shared" ca="1" si="117"/>
        <v>General Work</v>
      </c>
      <c r="G283" s="13">
        <f t="shared" ca="1" si="118"/>
        <v>1</v>
      </c>
      <c r="H283" s="13" t="str">
        <f t="shared" ca="1" si="119"/>
        <v>No Formal</v>
      </c>
      <c r="I283" s="13">
        <f t="shared" ca="1" si="120"/>
        <v>2</v>
      </c>
      <c r="J283" s="13">
        <f t="shared" ca="1" si="121"/>
        <v>3</v>
      </c>
      <c r="K283" s="14">
        <f t="shared" ca="1" si="122"/>
        <v>76797</v>
      </c>
      <c r="L283" s="13">
        <f t="shared" ca="1" si="123"/>
        <v>33</v>
      </c>
      <c r="M283" s="13" t="str">
        <f t="shared" ca="1" si="124"/>
        <v>Zamfara</v>
      </c>
      <c r="N283" s="13" t="str">
        <f t="shared" ca="1" si="131"/>
        <v>North</v>
      </c>
      <c r="O283" s="14">
        <f t="shared" ca="1" si="132"/>
        <v>307188</v>
      </c>
      <c r="P283" s="14">
        <f t="shared" ca="1" si="125"/>
        <v>274615.18306891073</v>
      </c>
      <c r="Q283" s="14">
        <f t="shared" ca="1" si="133"/>
        <v>203605.19870838145</v>
      </c>
      <c r="R283" s="14">
        <f t="shared" ca="1" si="126"/>
        <v>148061</v>
      </c>
      <c r="S283" s="14">
        <f t="shared" ca="1" si="134"/>
        <v>78015.266694808786</v>
      </c>
      <c r="T283" s="14">
        <f t="shared" ca="1" si="135"/>
        <v>8848.3617590712056</v>
      </c>
      <c r="U283" s="14">
        <f t="shared" ca="1" si="136"/>
        <v>519641.56046745263</v>
      </c>
      <c r="V283" s="14">
        <f t="shared" ca="1" si="137"/>
        <v>500691.44976371952</v>
      </c>
      <c r="W283" s="15">
        <f t="shared" ca="1" si="138"/>
        <v>18950.110703733109</v>
      </c>
      <c r="Z283" s="45">
        <f t="shared" ca="1" si="127"/>
        <v>0</v>
      </c>
      <c r="AA283" s="46">
        <f t="shared" ca="1" si="128"/>
        <v>1</v>
      </c>
      <c r="AB283" s="49"/>
      <c r="AC283" s="50"/>
      <c r="AE283" s="45">
        <f ca="1">IF(Table1[[#This Row],[Occupation]]="Teaching", 1, 0)</f>
        <v>0</v>
      </c>
      <c r="AF283" s="46">
        <f ca="1">IF(Table1[[#This Row],[Occupation]]="General Work", 1, 0)</f>
        <v>1</v>
      </c>
      <c r="AG283" s="46">
        <f ca="1">IF(Table1[[#This Row],[Occupation]]="Construction", 1, 0)</f>
        <v>0</v>
      </c>
      <c r="AH283" s="46">
        <f ca="1">IF(Table1[[#This Row],[Occupation]]="IT", 1, 0)</f>
        <v>0</v>
      </c>
      <c r="AI283" s="46">
        <f ca="1">IF(Table1[[#This Row],[Occupation]]="Health", 1, 0)</f>
        <v>0</v>
      </c>
      <c r="AJ283" s="46">
        <f ca="1">IF(Table1[[#This Row],[Occupation]]="Agriculture", 1, 0)</f>
        <v>0</v>
      </c>
      <c r="AK283" s="49"/>
      <c r="AL283" s="46"/>
      <c r="AM283" s="46"/>
      <c r="AN283" s="46"/>
      <c r="AO283" s="46"/>
      <c r="AP283" s="50"/>
      <c r="AQ283" s="48"/>
      <c r="AR283" s="47">
        <f t="shared" ca="1" si="129"/>
        <v>91538.394356303572</v>
      </c>
      <c r="AS283" s="48"/>
      <c r="AT283" s="45">
        <f ca="1">IF(Table1[[#This Row],[Debts of the Person]]&gt;$AU$2,1,0)</f>
        <v>1</v>
      </c>
      <c r="AU283" s="46"/>
      <c r="AV283" s="50"/>
      <c r="AW283" s="2">
        <f ca="1">Table1[[#This Row],[Mortgage Left]]/Table1[[#This Row],[Valued House]]</f>
        <v>0.89396455287612386</v>
      </c>
      <c r="AX283" s="46">
        <f t="shared" ca="1" si="130"/>
        <v>0</v>
      </c>
      <c r="AY283" s="46"/>
      <c r="AZ283" s="46"/>
      <c r="BA283" s="47">
        <f ca="1">IF(Table1[[#This Row],[Region]]="East",Table1[[#This Row],[Income]],0)</f>
        <v>0</v>
      </c>
      <c r="BB283" s="48">
        <f ca="1">IF(Table1[[#This Row],[Region]]="South",Table1[[#This Row],[Income]],0)</f>
        <v>0</v>
      </c>
      <c r="BC283" s="48">
        <f ca="1">IF(Table1[[#This Row],[Region]]="West",Table1[[#This Row],[Income]],0)</f>
        <v>0</v>
      </c>
      <c r="BD283" s="64">
        <f ca="1">IF(Table1[[#This Row],[Region]]="North",Table1[[#This Row],[Income]],0)</f>
        <v>76797</v>
      </c>
      <c r="BE283" s="47">
        <f ca="1">IF(Table1[[#This Row],[Occupation]]="Teaching",Table1[[#This Row],[Income]],0)</f>
        <v>0</v>
      </c>
      <c r="BF283" s="48">
        <f ca="1">IF(Table1[[#This Row],[Occupation]]="General Work",Table1[[#This Row],[Income]],0)</f>
        <v>76797</v>
      </c>
      <c r="BG283" s="48">
        <f ca="1">IF(Table1[[#This Row],[Occupation]]="Construction",Table1[[#This Row],[Income]],0)</f>
        <v>0</v>
      </c>
      <c r="BH283" s="48">
        <f ca="1">IF(Table1[[#This Row],[Occupation]]="IT",Table1[[#This Row],[Income]],0)</f>
        <v>0</v>
      </c>
      <c r="BI283" s="48">
        <f ca="1">IF(Table1[[#This Row],[Occupation]]="Health",Table1[[#This Row],[Income]],0)</f>
        <v>0</v>
      </c>
      <c r="BJ283" s="64">
        <f ca="1">IF(Table1[[#This Row],[Occupation]]="Agriculture",Table1[[#This Row],[Income]],0)</f>
        <v>0</v>
      </c>
      <c r="BK283" s="45">
        <f ca="1">IF(Table1[[#This Row],[Debts of the Person]]&gt;Table1[[#This Row],[Income]],1,0)</f>
        <v>1</v>
      </c>
      <c r="BL283" s="46"/>
      <c r="BM283" s="45">
        <f ca="1">IF(Table1[[#This Row],[Net worth of Person ('#)]]&gt;$BN$2,Table1[[#This Row],[Age]],0)</f>
        <v>0</v>
      </c>
      <c r="BN283" s="50"/>
      <c r="BO283" s="46"/>
      <c r="BP283" s="46"/>
      <c r="BQ283" s="46"/>
    </row>
    <row r="284" spans="1:69" x14ac:dyDescent="0.3">
      <c r="A284" s="12">
        <v>282</v>
      </c>
      <c r="B284" s="13">
        <f t="shared" ca="1" si="113"/>
        <v>1</v>
      </c>
      <c r="C284" s="13" t="str">
        <f t="shared" ca="1" si="114"/>
        <v>Male</v>
      </c>
      <c r="D284" s="13">
        <f t="shared" ca="1" si="115"/>
        <v>42</v>
      </c>
      <c r="E284" s="13">
        <f t="shared" ca="1" si="116"/>
        <v>4</v>
      </c>
      <c r="F284" s="13" t="str">
        <f t="shared" ca="1" si="117"/>
        <v>IT</v>
      </c>
      <c r="G284" s="13">
        <f t="shared" ca="1" si="118"/>
        <v>4</v>
      </c>
      <c r="H284" s="13" t="str">
        <f t="shared" ca="1" si="119"/>
        <v>Tertiary</v>
      </c>
      <c r="I284" s="13">
        <f t="shared" ca="1" si="120"/>
        <v>2</v>
      </c>
      <c r="J284" s="13">
        <f t="shared" ca="1" si="121"/>
        <v>2</v>
      </c>
      <c r="K284" s="14">
        <f t="shared" ca="1" si="122"/>
        <v>71048</v>
      </c>
      <c r="L284" s="13">
        <f t="shared" ca="1" si="123"/>
        <v>11</v>
      </c>
      <c r="M284" s="13" t="str">
        <f t="shared" ca="1" si="124"/>
        <v>Edo</v>
      </c>
      <c r="N284" s="13" t="str">
        <f t="shared" ca="1" si="131"/>
        <v>South</v>
      </c>
      <c r="O284" s="14">
        <f t="shared" ca="1" si="132"/>
        <v>355240</v>
      </c>
      <c r="P284" s="14">
        <f t="shared" ca="1" si="125"/>
        <v>244330.49207304692</v>
      </c>
      <c r="Q284" s="14">
        <f t="shared" ca="1" si="133"/>
        <v>132700.22870973364</v>
      </c>
      <c r="R284" s="14">
        <f t="shared" ca="1" si="126"/>
        <v>94356</v>
      </c>
      <c r="S284" s="14">
        <f t="shared" ca="1" si="134"/>
        <v>34848.327504234476</v>
      </c>
      <c r="T284" s="14">
        <f t="shared" ca="1" si="135"/>
        <v>102915.10455017106</v>
      </c>
      <c r="U284" s="14">
        <f t="shared" ca="1" si="136"/>
        <v>590855.33325990476</v>
      </c>
      <c r="V284" s="14">
        <f t="shared" ca="1" si="137"/>
        <v>373534.81957728136</v>
      </c>
      <c r="W284" s="15">
        <f t="shared" ca="1" si="138"/>
        <v>217320.51368262339</v>
      </c>
      <c r="Z284" s="45">
        <f t="shared" ca="1" si="127"/>
        <v>1</v>
      </c>
      <c r="AA284" s="46">
        <f t="shared" ca="1" si="128"/>
        <v>1</v>
      </c>
      <c r="AB284" s="49"/>
      <c r="AC284" s="50"/>
      <c r="AE284" s="45">
        <f ca="1">IF(Table1[[#This Row],[Occupation]]="Teaching", 1, 0)</f>
        <v>0</v>
      </c>
      <c r="AF284" s="46">
        <f ca="1">IF(Table1[[#This Row],[Occupation]]="General Work", 1, 0)</f>
        <v>0</v>
      </c>
      <c r="AG284" s="46">
        <f ca="1">IF(Table1[[#This Row],[Occupation]]="Construction", 1, 0)</f>
        <v>0</v>
      </c>
      <c r="AH284" s="46">
        <f ca="1">IF(Table1[[#This Row],[Occupation]]="IT", 1, 0)</f>
        <v>1</v>
      </c>
      <c r="AI284" s="46">
        <f ca="1">IF(Table1[[#This Row],[Occupation]]="Health", 1, 0)</f>
        <v>0</v>
      </c>
      <c r="AJ284" s="46">
        <f ca="1">IF(Table1[[#This Row],[Occupation]]="Agriculture", 1, 0)</f>
        <v>0</v>
      </c>
      <c r="AK284" s="49"/>
      <c r="AL284" s="46"/>
      <c r="AM284" s="46"/>
      <c r="AN284" s="46"/>
      <c r="AO284" s="46"/>
      <c r="AP284" s="50"/>
      <c r="AQ284" s="48"/>
      <c r="AR284" s="47">
        <f t="shared" ca="1" si="129"/>
        <v>122165.24603652346</v>
      </c>
      <c r="AS284" s="48"/>
      <c r="AT284" s="45">
        <f ca="1">IF(Table1[[#This Row],[Debts of the Person]]&gt;$AU$2,1,0)</f>
        <v>1</v>
      </c>
      <c r="AU284" s="46"/>
      <c r="AV284" s="50"/>
      <c r="AW284" s="2">
        <f ca="1">Table1[[#This Row],[Mortgage Left]]/Table1[[#This Row],[Valued House]]</f>
        <v>0.68778992251167359</v>
      </c>
      <c r="AX284" s="46">
        <f t="shared" ca="1" si="130"/>
        <v>0</v>
      </c>
      <c r="AY284" s="46"/>
      <c r="AZ284" s="46"/>
      <c r="BA284" s="47">
        <f ca="1">IF(Table1[[#This Row],[Region]]="East",Table1[[#This Row],[Income]],0)</f>
        <v>0</v>
      </c>
      <c r="BB284" s="48">
        <f ca="1">IF(Table1[[#This Row],[Region]]="South",Table1[[#This Row],[Income]],0)</f>
        <v>71048</v>
      </c>
      <c r="BC284" s="48">
        <f ca="1">IF(Table1[[#This Row],[Region]]="West",Table1[[#This Row],[Income]],0)</f>
        <v>0</v>
      </c>
      <c r="BD284" s="64">
        <f ca="1">IF(Table1[[#This Row],[Region]]="North",Table1[[#This Row],[Income]],0)</f>
        <v>0</v>
      </c>
      <c r="BE284" s="47">
        <f ca="1">IF(Table1[[#This Row],[Occupation]]="Teaching",Table1[[#This Row],[Income]],0)</f>
        <v>0</v>
      </c>
      <c r="BF284" s="48">
        <f ca="1">IF(Table1[[#This Row],[Occupation]]="General Work",Table1[[#This Row],[Income]],0)</f>
        <v>0</v>
      </c>
      <c r="BG284" s="48">
        <f ca="1">IF(Table1[[#This Row],[Occupation]]="Construction",Table1[[#This Row],[Income]],0)</f>
        <v>0</v>
      </c>
      <c r="BH284" s="48">
        <f ca="1">IF(Table1[[#This Row],[Occupation]]="IT",Table1[[#This Row],[Income]],0)</f>
        <v>71048</v>
      </c>
      <c r="BI284" s="48">
        <f ca="1">IF(Table1[[#This Row],[Occupation]]="Health",Table1[[#This Row],[Income]],0)</f>
        <v>0</v>
      </c>
      <c r="BJ284" s="64">
        <f ca="1">IF(Table1[[#This Row],[Occupation]]="Agriculture",Table1[[#This Row],[Income]],0)</f>
        <v>0</v>
      </c>
      <c r="BK284" s="45">
        <f ca="1">IF(Table1[[#This Row],[Debts of the Person]]&gt;Table1[[#This Row],[Income]],1,0)</f>
        <v>1</v>
      </c>
      <c r="BL284" s="46"/>
      <c r="BM284" s="45">
        <f ca="1">IF(Table1[[#This Row],[Net worth of Person ('#)]]&gt;$BN$2,Table1[[#This Row],[Age]],0)</f>
        <v>42</v>
      </c>
      <c r="BN284" s="50"/>
      <c r="BO284" s="46"/>
      <c r="BP284" s="46"/>
      <c r="BQ284" s="46"/>
    </row>
    <row r="285" spans="1:69" x14ac:dyDescent="0.3">
      <c r="A285" s="12">
        <v>283</v>
      </c>
      <c r="B285" s="13">
        <f t="shared" ca="1" si="113"/>
        <v>1</v>
      </c>
      <c r="C285" s="13" t="str">
        <f t="shared" ca="1" si="114"/>
        <v>Male</v>
      </c>
      <c r="D285" s="13">
        <f t="shared" ca="1" si="115"/>
        <v>34</v>
      </c>
      <c r="E285" s="13">
        <f t="shared" ca="1" si="116"/>
        <v>6</v>
      </c>
      <c r="F285" s="13" t="str">
        <f t="shared" ca="1" si="117"/>
        <v>Agriculture</v>
      </c>
      <c r="G285" s="13">
        <f t="shared" ca="1" si="118"/>
        <v>6</v>
      </c>
      <c r="H285" s="13" t="str">
        <f t="shared" ca="1" si="119"/>
        <v>Others</v>
      </c>
      <c r="I285" s="13">
        <f t="shared" ca="1" si="120"/>
        <v>0</v>
      </c>
      <c r="J285" s="13">
        <f t="shared" ca="1" si="121"/>
        <v>1</v>
      </c>
      <c r="K285" s="14">
        <f t="shared" ca="1" si="122"/>
        <v>37869</v>
      </c>
      <c r="L285" s="13">
        <f t="shared" ca="1" si="123"/>
        <v>12</v>
      </c>
      <c r="M285" s="13" t="str">
        <f t="shared" ca="1" si="124"/>
        <v>Enugu</v>
      </c>
      <c r="N285" s="13" t="str">
        <f t="shared" ca="1" si="131"/>
        <v>East</v>
      </c>
      <c r="O285" s="14">
        <f t="shared" ca="1" si="132"/>
        <v>189345</v>
      </c>
      <c r="P285" s="14">
        <f t="shared" ca="1" si="125"/>
        <v>162377.11539737013</v>
      </c>
      <c r="Q285" s="14">
        <f t="shared" ca="1" si="133"/>
        <v>30203.515720144827</v>
      </c>
      <c r="R285" s="14">
        <f t="shared" ca="1" si="126"/>
        <v>3115</v>
      </c>
      <c r="S285" s="14">
        <f t="shared" ca="1" si="134"/>
        <v>52375.664299873519</v>
      </c>
      <c r="T285" s="14">
        <f t="shared" ca="1" si="135"/>
        <v>6163.8162484615459</v>
      </c>
      <c r="U285" s="14">
        <f t="shared" ca="1" si="136"/>
        <v>225712.33196860636</v>
      </c>
      <c r="V285" s="14">
        <f t="shared" ca="1" si="137"/>
        <v>217867.77969724365</v>
      </c>
      <c r="W285" s="15">
        <f t="shared" ca="1" si="138"/>
        <v>7844.5522713627142</v>
      </c>
      <c r="Z285" s="45">
        <f t="shared" ca="1" si="127"/>
        <v>1</v>
      </c>
      <c r="AA285" s="46">
        <f t="shared" ca="1" si="128"/>
        <v>0</v>
      </c>
      <c r="AB285" s="49"/>
      <c r="AC285" s="50"/>
      <c r="AE285" s="45">
        <f ca="1">IF(Table1[[#This Row],[Occupation]]="Teaching", 1, 0)</f>
        <v>0</v>
      </c>
      <c r="AF285" s="46">
        <f ca="1">IF(Table1[[#This Row],[Occupation]]="General Work", 1, 0)</f>
        <v>0</v>
      </c>
      <c r="AG285" s="46">
        <f ca="1">IF(Table1[[#This Row],[Occupation]]="Construction", 1, 0)</f>
        <v>0</v>
      </c>
      <c r="AH285" s="46">
        <f ca="1">IF(Table1[[#This Row],[Occupation]]="IT", 1, 0)</f>
        <v>0</v>
      </c>
      <c r="AI285" s="46">
        <f ca="1">IF(Table1[[#This Row],[Occupation]]="Health", 1, 0)</f>
        <v>0</v>
      </c>
      <c r="AJ285" s="46">
        <f ca="1">IF(Table1[[#This Row],[Occupation]]="Agriculture", 1, 0)</f>
        <v>1</v>
      </c>
      <c r="AK285" s="49"/>
      <c r="AL285" s="46"/>
      <c r="AM285" s="46"/>
      <c r="AN285" s="46"/>
      <c r="AO285" s="46"/>
      <c r="AP285" s="50"/>
      <c r="AQ285" s="48"/>
      <c r="AR285" s="47">
        <f t="shared" ca="1" si="129"/>
        <v>162377.11539737013</v>
      </c>
      <c r="AS285" s="48"/>
      <c r="AT285" s="45">
        <f ca="1">IF(Table1[[#This Row],[Debts of the Person]]&gt;$AU$2,1,0)</f>
        <v>1</v>
      </c>
      <c r="AU285" s="46"/>
      <c r="AV285" s="50"/>
      <c r="AW285" s="2">
        <f ca="1">Table1[[#This Row],[Mortgage Left]]/Table1[[#This Row],[Valued House]]</f>
        <v>0.85757276610087474</v>
      </c>
      <c r="AX285" s="46">
        <f t="shared" ca="1" si="130"/>
        <v>0</v>
      </c>
      <c r="AY285" s="46"/>
      <c r="AZ285" s="46"/>
      <c r="BA285" s="47">
        <f ca="1">IF(Table1[[#This Row],[Region]]="East",Table1[[#This Row],[Income]],0)</f>
        <v>37869</v>
      </c>
      <c r="BB285" s="48">
        <f ca="1">IF(Table1[[#This Row],[Region]]="South",Table1[[#This Row],[Income]],0)</f>
        <v>0</v>
      </c>
      <c r="BC285" s="48">
        <f ca="1">IF(Table1[[#This Row],[Region]]="West",Table1[[#This Row],[Income]],0)</f>
        <v>0</v>
      </c>
      <c r="BD285" s="64">
        <f ca="1">IF(Table1[[#This Row],[Region]]="North",Table1[[#This Row],[Income]],0)</f>
        <v>0</v>
      </c>
      <c r="BE285" s="47">
        <f ca="1">IF(Table1[[#This Row],[Occupation]]="Teaching",Table1[[#This Row],[Income]],0)</f>
        <v>0</v>
      </c>
      <c r="BF285" s="48">
        <f ca="1">IF(Table1[[#This Row],[Occupation]]="General Work",Table1[[#This Row],[Income]],0)</f>
        <v>0</v>
      </c>
      <c r="BG285" s="48">
        <f ca="1">IF(Table1[[#This Row],[Occupation]]="Construction",Table1[[#This Row],[Income]],0)</f>
        <v>0</v>
      </c>
      <c r="BH285" s="48">
        <f ca="1">IF(Table1[[#This Row],[Occupation]]="IT",Table1[[#This Row],[Income]],0)</f>
        <v>0</v>
      </c>
      <c r="BI285" s="48">
        <f ca="1">IF(Table1[[#This Row],[Occupation]]="Health",Table1[[#This Row],[Income]],0)</f>
        <v>0</v>
      </c>
      <c r="BJ285" s="64">
        <f ca="1">IF(Table1[[#This Row],[Occupation]]="Agriculture",Table1[[#This Row],[Income]],0)</f>
        <v>37869</v>
      </c>
      <c r="BK285" s="45">
        <f ca="1">IF(Table1[[#This Row],[Debts of the Person]]&gt;Table1[[#This Row],[Income]],1,0)</f>
        <v>1</v>
      </c>
      <c r="BL285" s="46"/>
      <c r="BM285" s="45">
        <f ca="1">IF(Table1[[#This Row],[Net worth of Person ('#)]]&gt;$BN$2,Table1[[#This Row],[Age]],0)</f>
        <v>0</v>
      </c>
      <c r="BN285" s="50"/>
      <c r="BO285" s="46"/>
      <c r="BP285" s="46"/>
      <c r="BQ285" s="46"/>
    </row>
    <row r="286" spans="1:69" x14ac:dyDescent="0.3">
      <c r="A286" s="12">
        <v>284</v>
      </c>
      <c r="B286" s="13">
        <f t="shared" ca="1" si="113"/>
        <v>2</v>
      </c>
      <c r="C286" s="13" t="str">
        <f t="shared" ca="1" si="114"/>
        <v>Female</v>
      </c>
      <c r="D286" s="13">
        <f t="shared" ca="1" si="115"/>
        <v>27</v>
      </c>
      <c r="E286" s="13">
        <f t="shared" ca="1" si="116"/>
        <v>6</v>
      </c>
      <c r="F286" s="13" t="str">
        <f t="shared" ca="1" si="117"/>
        <v>Agriculture</v>
      </c>
      <c r="G286" s="13">
        <f t="shared" ca="1" si="118"/>
        <v>3</v>
      </c>
      <c r="H286" s="13" t="str">
        <f t="shared" ca="1" si="119"/>
        <v>Secondary</v>
      </c>
      <c r="I286" s="13">
        <f t="shared" ca="1" si="120"/>
        <v>4</v>
      </c>
      <c r="J286" s="13">
        <f t="shared" ca="1" si="121"/>
        <v>2</v>
      </c>
      <c r="K286" s="14">
        <f t="shared" ca="1" si="122"/>
        <v>33575</v>
      </c>
      <c r="L286" s="13">
        <f t="shared" ca="1" si="123"/>
        <v>12</v>
      </c>
      <c r="M286" s="13" t="str">
        <f t="shared" ca="1" si="124"/>
        <v>Enugu</v>
      </c>
      <c r="N286" s="13" t="str">
        <f t="shared" ca="1" si="131"/>
        <v>East</v>
      </c>
      <c r="O286" s="14">
        <f t="shared" ca="1" si="132"/>
        <v>134300</v>
      </c>
      <c r="P286" s="14">
        <f t="shared" ca="1" si="125"/>
        <v>66640.748009233386</v>
      </c>
      <c r="Q286" s="14">
        <f t="shared" ca="1" si="133"/>
        <v>32917.276447909397</v>
      </c>
      <c r="R286" s="14">
        <f t="shared" ca="1" si="126"/>
        <v>31418</v>
      </c>
      <c r="S286" s="14">
        <f t="shared" ca="1" si="134"/>
        <v>47901.962773007377</v>
      </c>
      <c r="T286" s="14">
        <f t="shared" ca="1" si="135"/>
        <v>31152.551969444507</v>
      </c>
      <c r="U286" s="14">
        <f t="shared" ca="1" si="136"/>
        <v>198369.82841735389</v>
      </c>
      <c r="V286" s="14">
        <f t="shared" ca="1" si="137"/>
        <v>145960.71078224076</v>
      </c>
      <c r="W286" s="15">
        <f t="shared" ca="1" si="138"/>
        <v>52409.117635113129</v>
      </c>
      <c r="Z286" s="45">
        <f t="shared" ca="1" si="127"/>
        <v>0</v>
      </c>
      <c r="AA286" s="46">
        <f t="shared" ca="1" si="128"/>
        <v>0</v>
      </c>
      <c r="AB286" s="49"/>
      <c r="AC286" s="50"/>
      <c r="AE286" s="45">
        <f ca="1">IF(Table1[[#This Row],[Occupation]]="Teaching", 1, 0)</f>
        <v>0</v>
      </c>
      <c r="AF286" s="46">
        <f ca="1">IF(Table1[[#This Row],[Occupation]]="General Work", 1, 0)</f>
        <v>0</v>
      </c>
      <c r="AG286" s="46">
        <f ca="1">IF(Table1[[#This Row],[Occupation]]="Construction", 1, 0)</f>
        <v>0</v>
      </c>
      <c r="AH286" s="46">
        <f ca="1">IF(Table1[[#This Row],[Occupation]]="IT", 1, 0)</f>
        <v>0</v>
      </c>
      <c r="AI286" s="46">
        <f ca="1">IF(Table1[[#This Row],[Occupation]]="Health", 1, 0)</f>
        <v>0</v>
      </c>
      <c r="AJ286" s="46">
        <f ca="1">IF(Table1[[#This Row],[Occupation]]="Agriculture", 1, 0)</f>
        <v>1</v>
      </c>
      <c r="AK286" s="49"/>
      <c r="AL286" s="46"/>
      <c r="AM286" s="46"/>
      <c r="AN286" s="46"/>
      <c r="AO286" s="46"/>
      <c r="AP286" s="50"/>
      <c r="AQ286" s="48"/>
      <c r="AR286" s="47">
        <f t="shared" ca="1" si="129"/>
        <v>33320.374004616693</v>
      </c>
      <c r="AS286" s="48"/>
      <c r="AT286" s="45">
        <f ca="1">IF(Table1[[#This Row],[Debts of the Person]]&gt;$AU$2,1,0)</f>
        <v>1</v>
      </c>
      <c r="AU286" s="46"/>
      <c r="AV286" s="50"/>
      <c r="AW286" s="2">
        <f ca="1">Table1[[#This Row],[Mortgage Left]]/Table1[[#This Row],[Valued House]]</f>
        <v>0.49620810133457471</v>
      </c>
      <c r="AX286" s="46">
        <f t="shared" ca="1" si="130"/>
        <v>0</v>
      </c>
      <c r="AY286" s="46"/>
      <c r="AZ286" s="46"/>
      <c r="BA286" s="47">
        <f ca="1">IF(Table1[[#This Row],[Region]]="East",Table1[[#This Row],[Income]],0)</f>
        <v>33575</v>
      </c>
      <c r="BB286" s="48">
        <f ca="1">IF(Table1[[#This Row],[Region]]="South",Table1[[#This Row],[Income]],0)</f>
        <v>0</v>
      </c>
      <c r="BC286" s="48">
        <f ca="1">IF(Table1[[#This Row],[Region]]="West",Table1[[#This Row],[Income]],0)</f>
        <v>0</v>
      </c>
      <c r="BD286" s="64">
        <f ca="1">IF(Table1[[#This Row],[Region]]="North",Table1[[#This Row],[Income]],0)</f>
        <v>0</v>
      </c>
      <c r="BE286" s="47">
        <f ca="1">IF(Table1[[#This Row],[Occupation]]="Teaching",Table1[[#This Row],[Income]],0)</f>
        <v>0</v>
      </c>
      <c r="BF286" s="48">
        <f ca="1">IF(Table1[[#This Row],[Occupation]]="General Work",Table1[[#This Row],[Income]],0)</f>
        <v>0</v>
      </c>
      <c r="BG286" s="48">
        <f ca="1">IF(Table1[[#This Row],[Occupation]]="Construction",Table1[[#This Row],[Income]],0)</f>
        <v>0</v>
      </c>
      <c r="BH286" s="48">
        <f ca="1">IF(Table1[[#This Row],[Occupation]]="IT",Table1[[#This Row],[Income]],0)</f>
        <v>0</v>
      </c>
      <c r="BI286" s="48">
        <f ca="1">IF(Table1[[#This Row],[Occupation]]="Health",Table1[[#This Row],[Income]],0)</f>
        <v>0</v>
      </c>
      <c r="BJ286" s="64">
        <f ca="1">IF(Table1[[#This Row],[Occupation]]="Agriculture",Table1[[#This Row],[Income]],0)</f>
        <v>33575</v>
      </c>
      <c r="BK286" s="45">
        <f ca="1">IF(Table1[[#This Row],[Debts of the Person]]&gt;Table1[[#This Row],[Income]],1,0)</f>
        <v>1</v>
      </c>
      <c r="BL286" s="46"/>
      <c r="BM286" s="45">
        <f ca="1">IF(Table1[[#This Row],[Net worth of Person ('#)]]&gt;$BN$2,Table1[[#This Row],[Age]],0)</f>
        <v>0</v>
      </c>
      <c r="BN286" s="50"/>
      <c r="BO286" s="46"/>
      <c r="BP286" s="46"/>
      <c r="BQ286" s="46"/>
    </row>
    <row r="287" spans="1:69" x14ac:dyDescent="0.3">
      <c r="A287" s="12">
        <v>285</v>
      </c>
      <c r="B287" s="13">
        <f t="shared" ca="1" si="113"/>
        <v>2</v>
      </c>
      <c r="C287" s="13" t="str">
        <f t="shared" ca="1" si="114"/>
        <v>Female</v>
      </c>
      <c r="D287" s="13">
        <f t="shared" ca="1" si="115"/>
        <v>34</v>
      </c>
      <c r="E287" s="13">
        <f t="shared" ca="1" si="116"/>
        <v>2</v>
      </c>
      <c r="F287" s="13" t="str">
        <f t="shared" ca="1" si="117"/>
        <v>Construction</v>
      </c>
      <c r="G287" s="13">
        <f t="shared" ca="1" si="118"/>
        <v>1</v>
      </c>
      <c r="H287" s="13" t="str">
        <f t="shared" ca="1" si="119"/>
        <v>No Formal</v>
      </c>
      <c r="I287" s="13">
        <f t="shared" ca="1" si="120"/>
        <v>1</v>
      </c>
      <c r="J287" s="13">
        <f t="shared" ca="1" si="121"/>
        <v>2</v>
      </c>
      <c r="K287" s="14">
        <f t="shared" ca="1" si="122"/>
        <v>62280</v>
      </c>
      <c r="L287" s="13">
        <f t="shared" ca="1" si="123"/>
        <v>27</v>
      </c>
      <c r="M287" s="13" t="str">
        <f t="shared" ca="1" si="124"/>
        <v>Osun</v>
      </c>
      <c r="N287" s="13" t="str">
        <f t="shared" ca="1" si="131"/>
        <v>West</v>
      </c>
      <c r="O287" s="14">
        <f t="shared" ca="1" si="132"/>
        <v>186840</v>
      </c>
      <c r="P287" s="14">
        <f t="shared" ca="1" si="125"/>
        <v>55368.587675998962</v>
      </c>
      <c r="Q287" s="14">
        <f t="shared" ca="1" si="133"/>
        <v>53549.78535005149</v>
      </c>
      <c r="R287" s="14">
        <f t="shared" ca="1" si="126"/>
        <v>1191</v>
      </c>
      <c r="S287" s="14">
        <f t="shared" ca="1" si="134"/>
        <v>90228.414070777653</v>
      </c>
      <c r="T287" s="14">
        <f t="shared" ca="1" si="135"/>
        <v>55323.4776762373</v>
      </c>
      <c r="U287" s="14">
        <f t="shared" ca="1" si="136"/>
        <v>295713.26302628877</v>
      </c>
      <c r="V287" s="14">
        <f t="shared" ca="1" si="137"/>
        <v>146788.00174677663</v>
      </c>
      <c r="W287" s="15">
        <f t="shared" ca="1" si="138"/>
        <v>148925.26127951214</v>
      </c>
      <c r="Z287" s="45">
        <f t="shared" ca="1" si="127"/>
        <v>0</v>
      </c>
      <c r="AA287" s="46">
        <f t="shared" ca="1" si="128"/>
        <v>1</v>
      </c>
      <c r="AB287" s="49"/>
      <c r="AC287" s="50"/>
      <c r="AE287" s="45">
        <f ca="1">IF(Table1[[#This Row],[Occupation]]="Teaching", 1, 0)</f>
        <v>0</v>
      </c>
      <c r="AF287" s="46">
        <f ca="1">IF(Table1[[#This Row],[Occupation]]="General Work", 1, 0)</f>
        <v>0</v>
      </c>
      <c r="AG287" s="46">
        <f ca="1">IF(Table1[[#This Row],[Occupation]]="Construction", 1, 0)</f>
        <v>1</v>
      </c>
      <c r="AH287" s="46">
        <f ca="1">IF(Table1[[#This Row],[Occupation]]="IT", 1, 0)</f>
        <v>0</v>
      </c>
      <c r="AI287" s="46">
        <f ca="1">IF(Table1[[#This Row],[Occupation]]="Health", 1, 0)</f>
        <v>0</v>
      </c>
      <c r="AJ287" s="46">
        <f ca="1">IF(Table1[[#This Row],[Occupation]]="Agriculture", 1, 0)</f>
        <v>0</v>
      </c>
      <c r="AK287" s="49"/>
      <c r="AL287" s="46"/>
      <c r="AM287" s="46"/>
      <c r="AN287" s="46"/>
      <c r="AO287" s="46"/>
      <c r="AP287" s="50"/>
      <c r="AQ287" s="48"/>
      <c r="AR287" s="47">
        <f t="shared" ca="1" si="129"/>
        <v>27684.293837999481</v>
      </c>
      <c r="AS287" s="48"/>
      <c r="AT287" s="45">
        <f ca="1">IF(Table1[[#This Row],[Debts of the Person]]&gt;$AU$2,1,0)</f>
        <v>1</v>
      </c>
      <c r="AU287" s="46"/>
      <c r="AV287" s="50"/>
      <c r="AW287" s="2">
        <f ca="1">Table1[[#This Row],[Mortgage Left]]/Table1[[#This Row],[Valued House]]</f>
        <v>0.2963422590237581</v>
      </c>
      <c r="AX287" s="46">
        <f t="shared" ca="1" si="130"/>
        <v>1</v>
      </c>
      <c r="AY287" s="46"/>
      <c r="AZ287" s="46"/>
      <c r="BA287" s="47">
        <f ca="1">IF(Table1[[#This Row],[Region]]="East",Table1[[#This Row],[Income]],0)</f>
        <v>0</v>
      </c>
      <c r="BB287" s="48">
        <f ca="1">IF(Table1[[#This Row],[Region]]="South",Table1[[#This Row],[Income]],0)</f>
        <v>0</v>
      </c>
      <c r="BC287" s="48">
        <f ca="1">IF(Table1[[#This Row],[Region]]="West",Table1[[#This Row],[Income]],0)</f>
        <v>62280</v>
      </c>
      <c r="BD287" s="64">
        <f ca="1">IF(Table1[[#This Row],[Region]]="North",Table1[[#This Row],[Income]],0)</f>
        <v>0</v>
      </c>
      <c r="BE287" s="47">
        <f ca="1">IF(Table1[[#This Row],[Occupation]]="Teaching",Table1[[#This Row],[Income]],0)</f>
        <v>0</v>
      </c>
      <c r="BF287" s="48">
        <f ca="1">IF(Table1[[#This Row],[Occupation]]="General Work",Table1[[#This Row],[Income]],0)</f>
        <v>0</v>
      </c>
      <c r="BG287" s="48">
        <f ca="1">IF(Table1[[#This Row],[Occupation]]="Construction",Table1[[#This Row],[Income]],0)</f>
        <v>62280</v>
      </c>
      <c r="BH287" s="48">
        <f ca="1">IF(Table1[[#This Row],[Occupation]]="IT",Table1[[#This Row],[Income]],0)</f>
        <v>0</v>
      </c>
      <c r="BI287" s="48">
        <f ca="1">IF(Table1[[#This Row],[Occupation]]="Health",Table1[[#This Row],[Income]],0)</f>
        <v>0</v>
      </c>
      <c r="BJ287" s="64">
        <f ca="1">IF(Table1[[#This Row],[Occupation]]="Agriculture",Table1[[#This Row],[Income]],0)</f>
        <v>0</v>
      </c>
      <c r="BK287" s="45">
        <f ca="1">IF(Table1[[#This Row],[Debts of the Person]]&gt;Table1[[#This Row],[Income]],1,0)</f>
        <v>1</v>
      </c>
      <c r="BL287" s="46"/>
      <c r="BM287" s="45">
        <f ca="1">IF(Table1[[#This Row],[Net worth of Person ('#)]]&gt;$BN$2,Table1[[#This Row],[Age]],0)</f>
        <v>34</v>
      </c>
      <c r="BN287" s="50"/>
      <c r="BO287" s="46"/>
      <c r="BP287" s="46"/>
      <c r="BQ287" s="46"/>
    </row>
    <row r="288" spans="1:69" x14ac:dyDescent="0.3">
      <c r="A288" s="12">
        <v>286</v>
      </c>
      <c r="B288" s="13">
        <f t="shared" ca="1" si="113"/>
        <v>2</v>
      </c>
      <c r="C288" s="13" t="str">
        <f t="shared" ca="1" si="114"/>
        <v>Female</v>
      </c>
      <c r="D288" s="13">
        <f t="shared" ca="1" si="115"/>
        <v>26</v>
      </c>
      <c r="E288" s="13">
        <f t="shared" ca="1" si="116"/>
        <v>5</v>
      </c>
      <c r="F288" s="13" t="str">
        <f t="shared" ca="1" si="117"/>
        <v>General Work</v>
      </c>
      <c r="G288" s="13">
        <f t="shared" ca="1" si="118"/>
        <v>4</v>
      </c>
      <c r="H288" s="13" t="str">
        <f t="shared" ca="1" si="119"/>
        <v>Tertiary</v>
      </c>
      <c r="I288" s="13">
        <f t="shared" ca="1" si="120"/>
        <v>2</v>
      </c>
      <c r="J288" s="13">
        <f t="shared" ca="1" si="121"/>
        <v>2</v>
      </c>
      <c r="K288" s="14">
        <f t="shared" ca="1" si="122"/>
        <v>50124</v>
      </c>
      <c r="L288" s="13">
        <f t="shared" ca="1" si="123"/>
        <v>1</v>
      </c>
      <c r="M288" s="13" t="str">
        <f t="shared" ca="1" si="124"/>
        <v>Abia</v>
      </c>
      <c r="N288" s="13" t="str">
        <f t="shared" ca="1" si="131"/>
        <v>East</v>
      </c>
      <c r="O288" s="14">
        <f t="shared" ca="1" si="132"/>
        <v>300744</v>
      </c>
      <c r="P288" s="14">
        <f t="shared" ca="1" si="125"/>
        <v>134255.21643260104</v>
      </c>
      <c r="Q288" s="14">
        <f t="shared" ca="1" si="133"/>
        <v>56409.477407676815</v>
      </c>
      <c r="R288" s="14">
        <f t="shared" ca="1" si="126"/>
        <v>28606</v>
      </c>
      <c r="S288" s="14">
        <f t="shared" ca="1" si="134"/>
        <v>97160.088265439161</v>
      </c>
      <c r="T288" s="14">
        <f t="shared" ca="1" si="135"/>
        <v>16324.928589000578</v>
      </c>
      <c r="U288" s="14">
        <f t="shared" ca="1" si="136"/>
        <v>373478.40599667741</v>
      </c>
      <c r="V288" s="14">
        <f t="shared" ca="1" si="137"/>
        <v>260021.30469804019</v>
      </c>
      <c r="W288" s="15">
        <f t="shared" ca="1" si="138"/>
        <v>113457.10129863722</v>
      </c>
      <c r="Z288" s="45">
        <f t="shared" ca="1" si="127"/>
        <v>0</v>
      </c>
      <c r="AA288" s="46">
        <f t="shared" ca="1" si="128"/>
        <v>1</v>
      </c>
      <c r="AB288" s="49"/>
      <c r="AC288" s="50"/>
      <c r="AE288" s="45">
        <f ca="1">IF(Table1[[#This Row],[Occupation]]="Teaching", 1, 0)</f>
        <v>0</v>
      </c>
      <c r="AF288" s="46">
        <f ca="1">IF(Table1[[#This Row],[Occupation]]="General Work", 1, 0)</f>
        <v>1</v>
      </c>
      <c r="AG288" s="46">
        <f ca="1">IF(Table1[[#This Row],[Occupation]]="Construction", 1, 0)</f>
        <v>0</v>
      </c>
      <c r="AH288" s="46">
        <f ca="1">IF(Table1[[#This Row],[Occupation]]="IT", 1, 0)</f>
        <v>0</v>
      </c>
      <c r="AI288" s="46">
        <f ca="1">IF(Table1[[#This Row],[Occupation]]="Health", 1, 0)</f>
        <v>0</v>
      </c>
      <c r="AJ288" s="46">
        <f ca="1">IF(Table1[[#This Row],[Occupation]]="Agriculture", 1, 0)</f>
        <v>0</v>
      </c>
      <c r="AK288" s="49"/>
      <c r="AL288" s="46"/>
      <c r="AM288" s="46"/>
      <c r="AN288" s="46"/>
      <c r="AO288" s="46"/>
      <c r="AP288" s="50"/>
      <c r="AQ288" s="48"/>
      <c r="AR288" s="47">
        <f t="shared" ca="1" si="129"/>
        <v>67127.608216300519</v>
      </c>
      <c r="AS288" s="48"/>
      <c r="AT288" s="45">
        <f ca="1">IF(Table1[[#This Row],[Debts of the Person]]&gt;$AU$2,1,0)</f>
        <v>1</v>
      </c>
      <c r="AU288" s="46"/>
      <c r="AV288" s="50"/>
      <c r="AW288" s="2">
        <f ca="1">Table1[[#This Row],[Mortgage Left]]/Table1[[#This Row],[Valued House]]</f>
        <v>0.44641029058801185</v>
      </c>
      <c r="AX288" s="46">
        <f t="shared" ca="1" si="130"/>
        <v>0</v>
      </c>
      <c r="AY288" s="46"/>
      <c r="AZ288" s="46"/>
      <c r="BA288" s="47">
        <f ca="1">IF(Table1[[#This Row],[Region]]="East",Table1[[#This Row],[Income]],0)</f>
        <v>50124</v>
      </c>
      <c r="BB288" s="48">
        <f ca="1">IF(Table1[[#This Row],[Region]]="South",Table1[[#This Row],[Income]],0)</f>
        <v>0</v>
      </c>
      <c r="BC288" s="48">
        <f ca="1">IF(Table1[[#This Row],[Region]]="West",Table1[[#This Row],[Income]],0)</f>
        <v>0</v>
      </c>
      <c r="BD288" s="64">
        <f ca="1">IF(Table1[[#This Row],[Region]]="North",Table1[[#This Row],[Income]],0)</f>
        <v>0</v>
      </c>
      <c r="BE288" s="47">
        <f ca="1">IF(Table1[[#This Row],[Occupation]]="Teaching",Table1[[#This Row],[Income]],0)</f>
        <v>0</v>
      </c>
      <c r="BF288" s="48">
        <f ca="1">IF(Table1[[#This Row],[Occupation]]="General Work",Table1[[#This Row],[Income]],0)</f>
        <v>50124</v>
      </c>
      <c r="BG288" s="48">
        <f ca="1">IF(Table1[[#This Row],[Occupation]]="Construction",Table1[[#This Row],[Income]],0)</f>
        <v>0</v>
      </c>
      <c r="BH288" s="48">
        <f ca="1">IF(Table1[[#This Row],[Occupation]]="IT",Table1[[#This Row],[Income]],0)</f>
        <v>0</v>
      </c>
      <c r="BI288" s="48">
        <f ca="1">IF(Table1[[#This Row],[Occupation]]="Health",Table1[[#This Row],[Income]],0)</f>
        <v>0</v>
      </c>
      <c r="BJ288" s="64">
        <f ca="1">IF(Table1[[#This Row],[Occupation]]="Agriculture",Table1[[#This Row],[Income]],0)</f>
        <v>0</v>
      </c>
      <c r="BK288" s="45">
        <f ca="1">IF(Table1[[#This Row],[Debts of the Person]]&gt;Table1[[#This Row],[Income]],1,0)</f>
        <v>1</v>
      </c>
      <c r="BL288" s="46"/>
      <c r="BM288" s="45">
        <f ca="1">IF(Table1[[#This Row],[Net worth of Person ('#)]]&gt;$BN$2,Table1[[#This Row],[Age]],0)</f>
        <v>26</v>
      </c>
      <c r="BN288" s="50"/>
      <c r="BO288" s="46"/>
      <c r="BP288" s="46"/>
      <c r="BQ288" s="46"/>
    </row>
    <row r="289" spans="1:69" x14ac:dyDescent="0.3">
      <c r="A289" s="12">
        <v>287</v>
      </c>
      <c r="B289" s="13">
        <f t="shared" ca="1" si="113"/>
        <v>1</v>
      </c>
      <c r="C289" s="13" t="str">
        <f t="shared" ca="1" si="114"/>
        <v>Male</v>
      </c>
      <c r="D289" s="13">
        <f t="shared" ca="1" si="115"/>
        <v>39</v>
      </c>
      <c r="E289" s="13">
        <f t="shared" ca="1" si="116"/>
        <v>1</v>
      </c>
      <c r="F289" s="13" t="str">
        <f t="shared" ca="1" si="117"/>
        <v>Health</v>
      </c>
      <c r="G289" s="13">
        <f t="shared" ca="1" si="118"/>
        <v>2</v>
      </c>
      <c r="H289" s="13" t="str">
        <f t="shared" ca="1" si="119"/>
        <v>Primary</v>
      </c>
      <c r="I289" s="13">
        <f t="shared" ca="1" si="120"/>
        <v>4</v>
      </c>
      <c r="J289" s="13">
        <f t="shared" ca="1" si="121"/>
        <v>0</v>
      </c>
      <c r="K289" s="14">
        <f t="shared" ca="1" si="122"/>
        <v>63978</v>
      </c>
      <c r="L289" s="13">
        <f t="shared" ca="1" si="123"/>
        <v>19</v>
      </c>
      <c r="M289" s="13" t="str">
        <f t="shared" ca="1" si="124"/>
        <v>Kebbi</v>
      </c>
      <c r="N289" s="13" t="str">
        <f t="shared" ca="1" si="131"/>
        <v>North</v>
      </c>
      <c r="O289" s="14">
        <f t="shared" ca="1" si="132"/>
        <v>191934</v>
      </c>
      <c r="P289" s="14">
        <f t="shared" ca="1" si="125"/>
        <v>126168.68108377815</v>
      </c>
      <c r="Q289" s="14">
        <f t="shared" ca="1" si="133"/>
        <v>0</v>
      </c>
      <c r="R289" s="14">
        <f t="shared" ca="1" si="126"/>
        <v>0</v>
      </c>
      <c r="S289" s="14">
        <f t="shared" ca="1" si="134"/>
        <v>113802.88234247333</v>
      </c>
      <c r="T289" s="14">
        <f t="shared" ca="1" si="135"/>
        <v>18388.872854771016</v>
      </c>
      <c r="U289" s="14">
        <f t="shared" ca="1" si="136"/>
        <v>210322.87285477101</v>
      </c>
      <c r="V289" s="14">
        <f t="shared" ca="1" si="137"/>
        <v>239971.56342625146</v>
      </c>
      <c r="W289" s="15">
        <f t="shared" ca="1" si="138"/>
        <v>-29648.69057148046</v>
      </c>
      <c r="Z289" s="45">
        <f t="shared" ca="1" si="127"/>
        <v>1</v>
      </c>
      <c r="AA289" s="46">
        <f t="shared" ca="1" si="128"/>
        <v>1</v>
      </c>
      <c r="AB289" s="49"/>
      <c r="AC289" s="50"/>
      <c r="AE289" s="45">
        <f ca="1">IF(Table1[[#This Row],[Occupation]]="Teaching", 1, 0)</f>
        <v>0</v>
      </c>
      <c r="AF289" s="46">
        <f ca="1">IF(Table1[[#This Row],[Occupation]]="General Work", 1, 0)</f>
        <v>0</v>
      </c>
      <c r="AG289" s="46">
        <f ca="1">IF(Table1[[#This Row],[Occupation]]="Construction", 1, 0)</f>
        <v>0</v>
      </c>
      <c r="AH289" s="46">
        <f ca="1">IF(Table1[[#This Row],[Occupation]]="IT", 1, 0)</f>
        <v>0</v>
      </c>
      <c r="AI289" s="46">
        <f ca="1">IF(Table1[[#This Row],[Occupation]]="Health", 1, 0)</f>
        <v>1</v>
      </c>
      <c r="AJ289" s="46">
        <f ca="1">IF(Table1[[#This Row],[Occupation]]="Agriculture", 1, 0)</f>
        <v>0</v>
      </c>
      <c r="AK289" s="49"/>
      <c r="AL289" s="46"/>
      <c r="AM289" s="46"/>
      <c r="AN289" s="46"/>
      <c r="AO289" s="46"/>
      <c r="AP289" s="50"/>
      <c r="AQ289" s="48"/>
      <c r="AR289" s="47">
        <f t="shared" ca="1" si="129"/>
        <v>0</v>
      </c>
      <c r="AS289" s="48"/>
      <c r="AT289" s="45">
        <f ca="1">IF(Table1[[#This Row],[Debts of the Person]]&gt;$AU$2,1,0)</f>
        <v>1</v>
      </c>
      <c r="AU289" s="46"/>
      <c r="AV289" s="50"/>
      <c r="AW289" s="2">
        <f ca="1">Table1[[#This Row],[Mortgage Left]]/Table1[[#This Row],[Valued House]]</f>
        <v>0.65735451292516256</v>
      </c>
      <c r="AX289" s="46">
        <f t="shared" ca="1" si="130"/>
        <v>0</v>
      </c>
      <c r="AY289" s="46"/>
      <c r="AZ289" s="46"/>
      <c r="BA289" s="47">
        <f ca="1">IF(Table1[[#This Row],[Region]]="East",Table1[[#This Row],[Income]],0)</f>
        <v>0</v>
      </c>
      <c r="BB289" s="48">
        <f ca="1">IF(Table1[[#This Row],[Region]]="South",Table1[[#This Row],[Income]],0)</f>
        <v>0</v>
      </c>
      <c r="BC289" s="48">
        <f ca="1">IF(Table1[[#This Row],[Region]]="West",Table1[[#This Row],[Income]],0)</f>
        <v>0</v>
      </c>
      <c r="BD289" s="64">
        <f ca="1">IF(Table1[[#This Row],[Region]]="North",Table1[[#This Row],[Income]],0)</f>
        <v>63978</v>
      </c>
      <c r="BE289" s="47">
        <f ca="1">IF(Table1[[#This Row],[Occupation]]="Teaching",Table1[[#This Row],[Income]],0)</f>
        <v>0</v>
      </c>
      <c r="BF289" s="48">
        <f ca="1">IF(Table1[[#This Row],[Occupation]]="General Work",Table1[[#This Row],[Income]],0)</f>
        <v>0</v>
      </c>
      <c r="BG289" s="48">
        <f ca="1">IF(Table1[[#This Row],[Occupation]]="Construction",Table1[[#This Row],[Income]],0)</f>
        <v>0</v>
      </c>
      <c r="BH289" s="48">
        <f ca="1">IF(Table1[[#This Row],[Occupation]]="IT",Table1[[#This Row],[Income]],0)</f>
        <v>0</v>
      </c>
      <c r="BI289" s="48">
        <f ca="1">IF(Table1[[#This Row],[Occupation]]="Health",Table1[[#This Row],[Income]],0)</f>
        <v>63978</v>
      </c>
      <c r="BJ289" s="64">
        <f ca="1">IF(Table1[[#This Row],[Occupation]]="Agriculture",Table1[[#This Row],[Income]],0)</f>
        <v>0</v>
      </c>
      <c r="BK289" s="45">
        <f ca="1">IF(Table1[[#This Row],[Debts of the Person]]&gt;Table1[[#This Row],[Income]],1,0)</f>
        <v>1</v>
      </c>
      <c r="BL289" s="46"/>
      <c r="BM289" s="45">
        <f ca="1">IF(Table1[[#This Row],[Net worth of Person ('#)]]&gt;$BN$2,Table1[[#This Row],[Age]],0)</f>
        <v>0</v>
      </c>
      <c r="BN289" s="50"/>
      <c r="BO289" s="46"/>
      <c r="BP289" s="46"/>
      <c r="BQ289" s="46"/>
    </row>
    <row r="290" spans="1:69" x14ac:dyDescent="0.3">
      <c r="A290" s="12">
        <v>288</v>
      </c>
      <c r="B290" s="13">
        <f t="shared" ca="1" si="113"/>
        <v>2</v>
      </c>
      <c r="C290" s="13" t="str">
        <f t="shared" ca="1" si="114"/>
        <v>Female</v>
      </c>
      <c r="D290" s="13">
        <f t="shared" ca="1" si="115"/>
        <v>35</v>
      </c>
      <c r="E290" s="13">
        <f t="shared" ca="1" si="116"/>
        <v>3</v>
      </c>
      <c r="F290" s="13" t="str">
        <f t="shared" ca="1" si="117"/>
        <v>Teaching</v>
      </c>
      <c r="G290" s="13">
        <f t="shared" ca="1" si="118"/>
        <v>2</v>
      </c>
      <c r="H290" s="13" t="str">
        <f t="shared" ca="1" si="119"/>
        <v>Primary</v>
      </c>
      <c r="I290" s="13">
        <f t="shared" ca="1" si="120"/>
        <v>2</v>
      </c>
      <c r="J290" s="13">
        <f t="shared" ca="1" si="121"/>
        <v>0</v>
      </c>
      <c r="K290" s="14">
        <f t="shared" ca="1" si="122"/>
        <v>83487</v>
      </c>
      <c r="L290" s="13">
        <f t="shared" ca="1" si="123"/>
        <v>27</v>
      </c>
      <c r="M290" s="13" t="str">
        <f t="shared" ca="1" si="124"/>
        <v>Osun</v>
      </c>
      <c r="N290" s="13" t="str">
        <f t="shared" ca="1" si="131"/>
        <v>West</v>
      </c>
      <c r="O290" s="14">
        <f t="shared" ca="1" si="132"/>
        <v>417435</v>
      </c>
      <c r="P290" s="14">
        <f t="shared" ca="1" si="125"/>
        <v>193851.02218847652</v>
      </c>
      <c r="Q290" s="14">
        <f t="shared" ca="1" si="133"/>
        <v>0</v>
      </c>
      <c r="R290" s="14">
        <f t="shared" ca="1" si="126"/>
        <v>0</v>
      </c>
      <c r="S290" s="14">
        <f t="shared" ca="1" si="134"/>
        <v>80171.175028265905</v>
      </c>
      <c r="T290" s="14">
        <f t="shared" ca="1" si="135"/>
        <v>125124.0998593563</v>
      </c>
      <c r="U290" s="14">
        <f t="shared" ca="1" si="136"/>
        <v>542559.0998593563</v>
      </c>
      <c r="V290" s="14">
        <f t="shared" ca="1" si="137"/>
        <v>274022.19721674244</v>
      </c>
      <c r="W290" s="15">
        <f t="shared" ca="1" si="138"/>
        <v>268536.90264261386</v>
      </c>
      <c r="Z290" s="45">
        <f t="shared" ca="1" si="127"/>
        <v>0</v>
      </c>
      <c r="AA290" s="46">
        <f t="shared" ca="1" si="128"/>
        <v>0</v>
      </c>
      <c r="AB290" s="49"/>
      <c r="AC290" s="50"/>
      <c r="AE290" s="45">
        <f ca="1">IF(Table1[[#This Row],[Occupation]]="Teaching", 1, 0)</f>
        <v>1</v>
      </c>
      <c r="AF290" s="46">
        <f ca="1">IF(Table1[[#This Row],[Occupation]]="General Work", 1, 0)</f>
        <v>0</v>
      </c>
      <c r="AG290" s="46">
        <f ca="1">IF(Table1[[#This Row],[Occupation]]="Construction", 1, 0)</f>
        <v>0</v>
      </c>
      <c r="AH290" s="46">
        <f ca="1">IF(Table1[[#This Row],[Occupation]]="IT", 1, 0)</f>
        <v>0</v>
      </c>
      <c r="AI290" s="46">
        <f ca="1">IF(Table1[[#This Row],[Occupation]]="Health", 1, 0)</f>
        <v>0</v>
      </c>
      <c r="AJ290" s="46">
        <f ca="1">IF(Table1[[#This Row],[Occupation]]="Agriculture", 1, 0)</f>
        <v>0</v>
      </c>
      <c r="AK290" s="49"/>
      <c r="AL290" s="46"/>
      <c r="AM290" s="46"/>
      <c r="AN290" s="46"/>
      <c r="AO290" s="46"/>
      <c r="AP290" s="50"/>
      <c r="AQ290" s="48"/>
      <c r="AR290" s="47">
        <f t="shared" ca="1" si="129"/>
        <v>0</v>
      </c>
      <c r="AS290" s="48"/>
      <c r="AT290" s="45">
        <f ca="1">IF(Table1[[#This Row],[Debts of the Person]]&gt;$AU$2,1,0)</f>
        <v>1</v>
      </c>
      <c r="AU290" s="46"/>
      <c r="AV290" s="50"/>
      <c r="AW290" s="2">
        <f ca="1">Table1[[#This Row],[Mortgage Left]]/Table1[[#This Row],[Valued House]]</f>
        <v>0.46438612523740586</v>
      </c>
      <c r="AX290" s="46">
        <f t="shared" ca="1" si="130"/>
        <v>0</v>
      </c>
      <c r="AY290" s="46"/>
      <c r="AZ290" s="46"/>
      <c r="BA290" s="47">
        <f ca="1">IF(Table1[[#This Row],[Region]]="East",Table1[[#This Row],[Income]],0)</f>
        <v>0</v>
      </c>
      <c r="BB290" s="48">
        <f ca="1">IF(Table1[[#This Row],[Region]]="South",Table1[[#This Row],[Income]],0)</f>
        <v>0</v>
      </c>
      <c r="BC290" s="48">
        <f ca="1">IF(Table1[[#This Row],[Region]]="West",Table1[[#This Row],[Income]],0)</f>
        <v>83487</v>
      </c>
      <c r="BD290" s="64">
        <f ca="1">IF(Table1[[#This Row],[Region]]="North",Table1[[#This Row],[Income]],0)</f>
        <v>0</v>
      </c>
      <c r="BE290" s="47">
        <f ca="1">IF(Table1[[#This Row],[Occupation]]="Teaching",Table1[[#This Row],[Income]],0)</f>
        <v>83487</v>
      </c>
      <c r="BF290" s="48">
        <f ca="1">IF(Table1[[#This Row],[Occupation]]="General Work",Table1[[#This Row],[Income]],0)</f>
        <v>0</v>
      </c>
      <c r="BG290" s="48">
        <f ca="1">IF(Table1[[#This Row],[Occupation]]="Construction",Table1[[#This Row],[Income]],0)</f>
        <v>0</v>
      </c>
      <c r="BH290" s="48">
        <f ca="1">IF(Table1[[#This Row],[Occupation]]="IT",Table1[[#This Row],[Income]],0)</f>
        <v>0</v>
      </c>
      <c r="BI290" s="48">
        <f ca="1">IF(Table1[[#This Row],[Occupation]]="Health",Table1[[#This Row],[Income]],0)</f>
        <v>0</v>
      </c>
      <c r="BJ290" s="64">
        <f ca="1">IF(Table1[[#This Row],[Occupation]]="Agriculture",Table1[[#This Row],[Income]],0)</f>
        <v>0</v>
      </c>
      <c r="BK290" s="45">
        <f ca="1">IF(Table1[[#This Row],[Debts of the Person]]&gt;Table1[[#This Row],[Income]],1,0)</f>
        <v>1</v>
      </c>
      <c r="BL290" s="46"/>
      <c r="BM290" s="45">
        <f ca="1">IF(Table1[[#This Row],[Net worth of Person ('#)]]&gt;$BN$2,Table1[[#This Row],[Age]],0)</f>
        <v>35</v>
      </c>
      <c r="BN290" s="50"/>
      <c r="BO290" s="46"/>
      <c r="BP290" s="46"/>
      <c r="BQ290" s="46"/>
    </row>
    <row r="291" spans="1:69" x14ac:dyDescent="0.3">
      <c r="A291" s="12">
        <v>289</v>
      </c>
      <c r="B291" s="13">
        <f t="shared" ca="1" si="113"/>
        <v>1</v>
      </c>
      <c r="C291" s="13" t="str">
        <f t="shared" ca="1" si="114"/>
        <v>Male</v>
      </c>
      <c r="D291" s="13">
        <f t="shared" ca="1" si="115"/>
        <v>45</v>
      </c>
      <c r="E291" s="13">
        <f t="shared" ca="1" si="116"/>
        <v>4</v>
      </c>
      <c r="F291" s="13" t="str">
        <f t="shared" ca="1" si="117"/>
        <v>IT</v>
      </c>
      <c r="G291" s="13">
        <f t="shared" ca="1" si="118"/>
        <v>6</v>
      </c>
      <c r="H291" s="13" t="str">
        <f t="shared" ca="1" si="119"/>
        <v>Others</v>
      </c>
      <c r="I291" s="13">
        <f t="shared" ca="1" si="120"/>
        <v>4</v>
      </c>
      <c r="J291" s="13">
        <f t="shared" ca="1" si="121"/>
        <v>1</v>
      </c>
      <c r="K291" s="14">
        <f t="shared" ca="1" si="122"/>
        <v>62274</v>
      </c>
      <c r="L291" s="13">
        <f t="shared" ca="1" si="123"/>
        <v>2</v>
      </c>
      <c r="M291" s="13" t="str">
        <f t="shared" ca="1" si="124"/>
        <v>Abuja</v>
      </c>
      <c r="N291" s="13" t="str">
        <f t="shared" ca="1" si="131"/>
        <v>North</v>
      </c>
      <c r="O291" s="14">
        <f t="shared" ca="1" si="132"/>
        <v>311370</v>
      </c>
      <c r="P291" s="14">
        <f t="shared" ca="1" si="125"/>
        <v>100333.95890498359</v>
      </c>
      <c r="Q291" s="14">
        <f t="shared" ca="1" si="133"/>
        <v>18892.057407808588</v>
      </c>
      <c r="R291" s="14">
        <f t="shared" ca="1" si="126"/>
        <v>605</v>
      </c>
      <c r="S291" s="14">
        <f t="shared" ca="1" si="134"/>
        <v>39380.712851350363</v>
      </c>
      <c r="T291" s="14">
        <f t="shared" ca="1" si="135"/>
        <v>29967.280828557698</v>
      </c>
      <c r="U291" s="14">
        <f t="shared" ca="1" si="136"/>
        <v>360229.33823636628</v>
      </c>
      <c r="V291" s="14">
        <f t="shared" ca="1" si="137"/>
        <v>140319.67175633396</v>
      </c>
      <c r="W291" s="15">
        <f t="shared" ca="1" si="138"/>
        <v>219909.66648003232</v>
      </c>
      <c r="Z291" s="45">
        <f t="shared" ca="1" si="127"/>
        <v>1</v>
      </c>
      <c r="AA291" s="46">
        <f t="shared" ca="1" si="128"/>
        <v>1</v>
      </c>
      <c r="AB291" s="49"/>
      <c r="AC291" s="50"/>
      <c r="AE291" s="45">
        <f ca="1">IF(Table1[[#This Row],[Occupation]]="Teaching", 1, 0)</f>
        <v>0</v>
      </c>
      <c r="AF291" s="46">
        <f ca="1">IF(Table1[[#This Row],[Occupation]]="General Work", 1, 0)</f>
        <v>0</v>
      </c>
      <c r="AG291" s="46">
        <f ca="1">IF(Table1[[#This Row],[Occupation]]="Construction", 1, 0)</f>
        <v>0</v>
      </c>
      <c r="AH291" s="46">
        <f ca="1">IF(Table1[[#This Row],[Occupation]]="IT", 1, 0)</f>
        <v>1</v>
      </c>
      <c r="AI291" s="46">
        <f ca="1">IF(Table1[[#This Row],[Occupation]]="Health", 1, 0)</f>
        <v>0</v>
      </c>
      <c r="AJ291" s="46">
        <f ca="1">IF(Table1[[#This Row],[Occupation]]="Agriculture", 1, 0)</f>
        <v>0</v>
      </c>
      <c r="AK291" s="49"/>
      <c r="AL291" s="46"/>
      <c r="AM291" s="46"/>
      <c r="AN291" s="46"/>
      <c r="AO291" s="46"/>
      <c r="AP291" s="50"/>
      <c r="AQ291" s="48"/>
      <c r="AR291" s="47">
        <f t="shared" ca="1" si="129"/>
        <v>100333.95890498359</v>
      </c>
      <c r="AS291" s="48"/>
      <c r="AT291" s="45">
        <f ca="1">IF(Table1[[#This Row],[Debts of the Person]]&gt;$AU$2,1,0)</f>
        <v>1</v>
      </c>
      <c r="AU291" s="46"/>
      <c r="AV291" s="50"/>
      <c r="AW291" s="2">
        <f ca="1">Table1[[#This Row],[Mortgage Left]]/Table1[[#This Row],[Valued House]]</f>
        <v>0.3222338661559675</v>
      </c>
      <c r="AX291" s="46">
        <f t="shared" ca="1" si="130"/>
        <v>0</v>
      </c>
      <c r="AY291" s="46"/>
      <c r="AZ291" s="46"/>
      <c r="BA291" s="47">
        <f ca="1">IF(Table1[[#This Row],[Region]]="East",Table1[[#This Row],[Income]],0)</f>
        <v>0</v>
      </c>
      <c r="BB291" s="48">
        <f ca="1">IF(Table1[[#This Row],[Region]]="South",Table1[[#This Row],[Income]],0)</f>
        <v>0</v>
      </c>
      <c r="BC291" s="48">
        <f ca="1">IF(Table1[[#This Row],[Region]]="West",Table1[[#This Row],[Income]],0)</f>
        <v>0</v>
      </c>
      <c r="BD291" s="64">
        <f ca="1">IF(Table1[[#This Row],[Region]]="North",Table1[[#This Row],[Income]],0)</f>
        <v>62274</v>
      </c>
      <c r="BE291" s="47">
        <f ca="1">IF(Table1[[#This Row],[Occupation]]="Teaching",Table1[[#This Row],[Income]],0)</f>
        <v>0</v>
      </c>
      <c r="BF291" s="48">
        <f ca="1">IF(Table1[[#This Row],[Occupation]]="General Work",Table1[[#This Row],[Income]],0)</f>
        <v>0</v>
      </c>
      <c r="BG291" s="48">
        <f ca="1">IF(Table1[[#This Row],[Occupation]]="Construction",Table1[[#This Row],[Income]],0)</f>
        <v>0</v>
      </c>
      <c r="BH291" s="48">
        <f ca="1">IF(Table1[[#This Row],[Occupation]]="IT",Table1[[#This Row],[Income]],0)</f>
        <v>62274</v>
      </c>
      <c r="BI291" s="48">
        <f ca="1">IF(Table1[[#This Row],[Occupation]]="Health",Table1[[#This Row],[Income]],0)</f>
        <v>0</v>
      </c>
      <c r="BJ291" s="64">
        <f ca="1">IF(Table1[[#This Row],[Occupation]]="Agriculture",Table1[[#This Row],[Income]],0)</f>
        <v>0</v>
      </c>
      <c r="BK291" s="45">
        <f ca="1">IF(Table1[[#This Row],[Debts of the Person]]&gt;Table1[[#This Row],[Income]],1,0)</f>
        <v>1</v>
      </c>
      <c r="BL291" s="46"/>
      <c r="BM291" s="45">
        <f ca="1">IF(Table1[[#This Row],[Net worth of Person ('#)]]&gt;$BN$2,Table1[[#This Row],[Age]],0)</f>
        <v>45</v>
      </c>
      <c r="BN291" s="50"/>
      <c r="BO291" s="46"/>
      <c r="BP291" s="46"/>
      <c r="BQ291" s="46"/>
    </row>
    <row r="292" spans="1:69" x14ac:dyDescent="0.3">
      <c r="A292" s="12">
        <v>290</v>
      </c>
      <c r="B292" s="13">
        <f t="shared" ca="1" si="113"/>
        <v>1</v>
      </c>
      <c r="C292" s="13" t="str">
        <f t="shared" ca="1" si="114"/>
        <v>Male</v>
      </c>
      <c r="D292" s="13">
        <f t="shared" ca="1" si="115"/>
        <v>34</v>
      </c>
      <c r="E292" s="13">
        <f t="shared" ca="1" si="116"/>
        <v>6</v>
      </c>
      <c r="F292" s="13" t="str">
        <f t="shared" ca="1" si="117"/>
        <v>Agriculture</v>
      </c>
      <c r="G292" s="13">
        <f t="shared" ca="1" si="118"/>
        <v>6</v>
      </c>
      <c r="H292" s="13" t="str">
        <f t="shared" ca="1" si="119"/>
        <v>Others</v>
      </c>
      <c r="I292" s="13">
        <f t="shared" ca="1" si="120"/>
        <v>3</v>
      </c>
      <c r="J292" s="13">
        <f t="shared" ca="1" si="121"/>
        <v>2</v>
      </c>
      <c r="K292" s="14">
        <f t="shared" ca="1" si="122"/>
        <v>30150</v>
      </c>
      <c r="L292" s="13">
        <f t="shared" ca="1" si="123"/>
        <v>16</v>
      </c>
      <c r="M292" s="13" t="str">
        <f t="shared" ca="1" si="124"/>
        <v>Kaduna</v>
      </c>
      <c r="N292" s="13" t="str">
        <f t="shared" ca="1" si="131"/>
        <v>North</v>
      </c>
      <c r="O292" s="14">
        <f t="shared" ca="1" si="132"/>
        <v>90450</v>
      </c>
      <c r="P292" s="14">
        <f t="shared" ca="1" si="125"/>
        <v>3754.3929175538146</v>
      </c>
      <c r="Q292" s="14">
        <f t="shared" ca="1" si="133"/>
        <v>19720.575410350102</v>
      </c>
      <c r="R292" s="14">
        <f t="shared" ca="1" si="126"/>
        <v>19380</v>
      </c>
      <c r="S292" s="14">
        <f t="shared" ca="1" si="134"/>
        <v>5327.7802139801688</v>
      </c>
      <c r="T292" s="14">
        <f t="shared" ca="1" si="135"/>
        <v>20407.345312272337</v>
      </c>
      <c r="U292" s="14">
        <f t="shared" ca="1" si="136"/>
        <v>130577.92072262245</v>
      </c>
      <c r="V292" s="14">
        <f t="shared" ca="1" si="137"/>
        <v>28462.173131533982</v>
      </c>
      <c r="W292" s="15">
        <f t="shared" ca="1" si="138"/>
        <v>102115.74759108847</v>
      </c>
      <c r="Z292" s="45">
        <f t="shared" ca="1" si="127"/>
        <v>1</v>
      </c>
      <c r="AA292" s="46">
        <f t="shared" ca="1" si="128"/>
        <v>0</v>
      </c>
      <c r="AB292" s="49"/>
      <c r="AC292" s="50"/>
      <c r="AE292" s="45">
        <f ca="1">IF(Table1[[#This Row],[Occupation]]="Teaching", 1, 0)</f>
        <v>0</v>
      </c>
      <c r="AF292" s="46">
        <f ca="1">IF(Table1[[#This Row],[Occupation]]="General Work", 1, 0)</f>
        <v>0</v>
      </c>
      <c r="AG292" s="46">
        <f ca="1">IF(Table1[[#This Row],[Occupation]]="Construction", 1, 0)</f>
        <v>0</v>
      </c>
      <c r="AH292" s="46">
        <f ca="1">IF(Table1[[#This Row],[Occupation]]="IT", 1, 0)</f>
        <v>0</v>
      </c>
      <c r="AI292" s="46">
        <f ca="1">IF(Table1[[#This Row],[Occupation]]="Health", 1, 0)</f>
        <v>0</v>
      </c>
      <c r="AJ292" s="46">
        <f ca="1">IF(Table1[[#This Row],[Occupation]]="Agriculture", 1, 0)</f>
        <v>1</v>
      </c>
      <c r="AK292" s="49"/>
      <c r="AL292" s="46"/>
      <c r="AM292" s="46"/>
      <c r="AN292" s="46"/>
      <c r="AO292" s="46"/>
      <c r="AP292" s="50"/>
      <c r="AQ292" s="48"/>
      <c r="AR292" s="47">
        <f t="shared" ca="1" si="129"/>
        <v>1877.1964587769073</v>
      </c>
      <c r="AS292" s="48"/>
      <c r="AT292" s="45">
        <f ca="1">IF(Table1[[#This Row],[Debts of the Person]]&gt;$AU$2,1,0)</f>
        <v>1</v>
      </c>
      <c r="AU292" s="46"/>
      <c r="AV292" s="50"/>
      <c r="AW292" s="2">
        <f ca="1">Table1[[#This Row],[Mortgage Left]]/Table1[[#This Row],[Valued House]]</f>
        <v>4.1507937175829901E-2</v>
      </c>
      <c r="AX292" s="46">
        <f t="shared" ca="1" si="130"/>
        <v>1</v>
      </c>
      <c r="AY292" s="46"/>
      <c r="AZ292" s="46"/>
      <c r="BA292" s="47">
        <f ca="1">IF(Table1[[#This Row],[Region]]="East",Table1[[#This Row],[Income]],0)</f>
        <v>0</v>
      </c>
      <c r="BB292" s="48">
        <f ca="1">IF(Table1[[#This Row],[Region]]="South",Table1[[#This Row],[Income]],0)</f>
        <v>0</v>
      </c>
      <c r="BC292" s="48">
        <f ca="1">IF(Table1[[#This Row],[Region]]="West",Table1[[#This Row],[Income]],0)</f>
        <v>0</v>
      </c>
      <c r="BD292" s="64">
        <f ca="1">IF(Table1[[#This Row],[Region]]="North",Table1[[#This Row],[Income]],0)</f>
        <v>30150</v>
      </c>
      <c r="BE292" s="47">
        <f ca="1">IF(Table1[[#This Row],[Occupation]]="Teaching",Table1[[#This Row],[Income]],0)</f>
        <v>0</v>
      </c>
      <c r="BF292" s="48">
        <f ca="1">IF(Table1[[#This Row],[Occupation]]="General Work",Table1[[#This Row],[Income]],0)</f>
        <v>0</v>
      </c>
      <c r="BG292" s="48">
        <f ca="1">IF(Table1[[#This Row],[Occupation]]="Construction",Table1[[#This Row],[Income]],0)</f>
        <v>0</v>
      </c>
      <c r="BH292" s="48">
        <f ca="1">IF(Table1[[#This Row],[Occupation]]="IT",Table1[[#This Row],[Income]],0)</f>
        <v>0</v>
      </c>
      <c r="BI292" s="48">
        <f ca="1">IF(Table1[[#This Row],[Occupation]]="Health",Table1[[#This Row],[Income]],0)</f>
        <v>0</v>
      </c>
      <c r="BJ292" s="64">
        <f ca="1">IF(Table1[[#This Row],[Occupation]]="Agriculture",Table1[[#This Row],[Income]],0)</f>
        <v>30150</v>
      </c>
      <c r="BK292" s="45">
        <f ca="1">IF(Table1[[#This Row],[Debts of the Person]]&gt;Table1[[#This Row],[Income]],1,0)</f>
        <v>0</v>
      </c>
      <c r="BL292" s="46"/>
      <c r="BM292" s="45">
        <f ca="1">IF(Table1[[#This Row],[Net worth of Person ('#)]]&gt;$BN$2,Table1[[#This Row],[Age]],0)</f>
        <v>34</v>
      </c>
      <c r="BN292" s="50"/>
      <c r="BO292" s="46"/>
      <c r="BP292" s="46"/>
      <c r="BQ292" s="46"/>
    </row>
    <row r="293" spans="1:69" x14ac:dyDescent="0.3">
      <c r="A293" s="12">
        <v>291</v>
      </c>
      <c r="B293" s="13">
        <f t="shared" ca="1" si="113"/>
        <v>1</v>
      </c>
      <c r="C293" s="13" t="str">
        <f t="shared" ca="1" si="114"/>
        <v>Male</v>
      </c>
      <c r="D293" s="13">
        <f t="shared" ca="1" si="115"/>
        <v>30</v>
      </c>
      <c r="E293" s="13">
        <f t="shared" ca="1" si="116"/>
        <v>3</v>
      </c>
      <c r="F293" s="13" t="str">
        <f t="shared" ca="1" si="117"/>
        <v>Teaching</v>
      </c>
      <c r="G293" s="13">
        <f t="shared" ca="1" si="118"/>
        <v>3</v>
      </c>
      <c r="H293" s="13" t="str">
        <f t="shared" ca="1" si="119"/>
        <v>Secondary</v>
      </c>
      <c r="I293" s="13">
        <f t="shared" ca="1" si="120"/>
        <v>0</v>
      </c>
      <c r="J293" s="13">
        <f t="shared" ca="1" si="121"/>
        <v>1</v>
      </c>
      <c r="K293" s="14">
        <f t="shared" ca="1" si="122"/>
        <v>63450</v>
      </c>
      <c r="L293" s="13">
        <f t="shared" ca="1" si="123"/>
        <v>3</v>
      </c>
      <c r="M293" s="13" t="str">
        <f t="shared" ca="1" si="124"/>
        <v>Adamawa</v>
      </c>
      <c r="N293" s="13" t="str">
        <f t="shared" ca="1" si="131"/>
        <v>North</v>
      </c>
      <c r="O293" s="14">
        <f t="shared" ca="1" si="132"/>
        <v>380700</v>
      </c>
      <c r="P293" s="14">
        <f t="shared" ca="1" si="125"/>
        <v>165567.51904270376</v>
      </c>
      <c r="Q293" s="14">
        <f t="shared" ca="1" si="133"/>
        <v>35356.818975279348</v>
      </c>
      <c r="R293" s="14">
        <f t="shared" ca="1" si="126"/>
        <v>10012</v>
      </c>
      <c r="S293" s="14">
        <f t="shared" ca="1" si="134"/>
        <v>105537.62826432474</v>
      </c>
      <c r="T293" s="14">
        <f t="shared" ca="1" si="135"/>
        <v>24933.587049269405</v>
      </c>
      <c r="U293" s="14">
        <f t="shared" ca="1" si="136"/>
        <v>440990.40602454875</v>
      </c>
      <c r="V293" s="14">
        <f t="shared" ca="1" si="137"/>
        <v>281117.14730702853</v>
      </c>
      <c r="W293" s="15">
        <f t="shared" ca="1" si="138"/>
        <v>159873.25871752022</v>
      </c>
      <c r="Z293" s="45">
        <f t="shared" ca="1" si="127"/>
        <v>1</v>
      </c>
      <c r="AA293" s="46">
        <f t="shared" ca="1" si="128"/>
        <v>0</v>
      </c>
      <c r="AB293" s="49"/>
      <c r="AC293" s="50"/>
      <c r="AE293" s="45">
        <f ca="1">IF(Table1[[#This Row],[Occupation]]="Teaching", 1, 0)</f>
        <v>1</v>
      </c>
      <c r="AF293" s="46">
        <f ca="1">IF(Table1[[#This Row],[Occupation]]="General Work", 1, 0)</f>
        <v>0</v>
      </c>
      <c r="AG293" s="46">
        <f ca="1">IF(Table1[[#This Row],[Occupation]]="Construction", 1, 0)</f>
        <v>0</v>
      </c>
      <c r="AH293" s="46">
        <f ca="1">IF(Table1[[#This Row],[Occupation]]="IT", 1, 0)</f>
        <v>0</v>
      </c>
      <c r="AI293" s="46">
        <f ca="1">IF(Table1[[#This Row],[Occupation]]="Health", 1, 0)</f>
        <v>0</v>
      </c>
      <c r="AJ293" s="46">
        <f ca="1">IF(Table1[[#This Row],[Occupation]]="Agriculture", 1, 0)</f>
        <v>0</v>
      </c>
      <c r="AK293" s="49"/>
      <c r="AL293" s="46"/>
      <c r="AM293" s="46"/>
      <c r="AN293" s="46"/>
      <c r="AO293" s="46"/>
      <c r="AP293" s="50"/>
      <c r="AQ293" s="48"/>
      <c r="AR293" s="47">
        <f t="shared" ca="1" si="129"/>
        <v>165567.51904270376</v>
      </c>
      <c r="AS293" s="48"/>
      <c r="AT293" s="45">
        <f ca="1">IF(Table1[[#This Row],[Debts of the Person]]&gt;$AU$2,1,0)</f>
        <v>1</v>
      </c>
      <c r="AU293" s="46"/>
      <c r="AV293" s="50"/>
      <c r="AW293" s="2">
        <f ca="1">Table1[[#This Row],[Mortgage Left]]/Table1[[#This Row],[Valued House]]</f>
        <v>0.43490286063226624</v>
      </c>
      <c r="AX293" s="46">
        <f t="shared" ca="1" si="130"/>
        <v>0</v>
      </c>
      <c r="AY293" s="46"/>
      <c r="AZ293" s="46"/>
      <c r="BA293" s="47">
        <f ca="1">IF(Table1[[#This Row],[Region]]="East",Table1[[#This Row],[Income]],0)</f>
        <v>0</v>
      </c>
      <c r="BB293" s="48">
        <f ca="1">IF(Table1[[#This Row],[Region]]="South",Table1[[#This Row],[Income]],0)</f>
        <v>0</v>
      </c>
      <c r="BC293" s="48">
        <f ca="1">IF(Table1[[#This Row],[Region]]="West",Table1[[#This Row],[Income]],0)</f>
        <v>0</v>
      </c>
      <c r="BD293" s="64">
        <f ca="1">IF(Table1[[#This Row],[Region]]="North",Table1[[#This Row],[Income]],0)</f>
        <v>63450</v>
      </c>
      <c r="BE293" s="47">
        <f ca="1">IF(Table1[[#This Row],[Occupation]]="Teaching",Table1[[#This Row],[Income]],0)</f>
        <v>63450</v>
      </c>
      <c r="BF293" s="48">
        <f ca="1">IF(Table1[[#This Row],[Occupation]]="General Work",Table1[[#This Row],[Income]],0)</f>
        <v>0</v>
      </c>
      <c r="BG293" s="48">
        <f ca="1">IF(Table1[[#This Row],[Occupation]]="Construction",Table1[[#This Row],[Income]],0)</f>
        <v>0</v>
      </c>
      <c r="BH293" s="48">
        <f ca="1">IF(Table1[[#This Row],[Occupation]]="IT",Table1[[#This Row],[Income]],0)</f>
        <v>0</v>
      </c>
      <c r="BI293" s="48">
        <f ca="1">IF(Table1[[#This Row],[Occupation]]="Health",Table1[[#This Row],[Income]],0)</f>
        <v>0</v>
      </c>
      <c r="BJ293" s="64">
        <f ca="1">IF(Table1[[#This Row],[Occupation]]="Agriculture",Table1[[#This Row],[Income]],0)</f>
        <v>0</v>
      </c>
      <c r="BK293" s="45">
        <f ca="1">IF(Table1[[#This Row],[Debts of the Person]]&gt;Table1[[#This Row],[Income]],1,0)</f>
        <v>1</v>
      </c>
      <c r="BL293" s="46"/>
      <c r="BM293" s="45">
        <f ca="1">IF(Table1[[#This Row],[Net worth of Person ('#)]]&gt;$BN$2,Table1[[#This Row],[Age]],0)</f>
        <v>30</v>
      </c>
      <c r="BN293" s="50"/>
      <c r="BO293" s="46"/>
      <c r="BP293" s="46"/>
      <c r="BQ293" s="46"/>
    </row>
    <row r="294" spans="1:69" x14ac:dyDescent="0.3">
      <c r="A294" s="12">
        <v>292</v>
      </c>
      <c r="B294" s="13">
        <f t="shared" ca="1" si="113"/>
        <v>2</v>
      </c>
      <c r="C294" s="13" t="str">
        <f t="shared" ca="1" si="114"/>
        <v>Female</v>
      </c>
      <c r="D294" s="13">
        <f t="shared" ca="1" si="115"/>
        <v>43</v>
      </c>
      <c r="E294" s="13">
        <f t="shared" ca="1" si="116"/>
        <v>2</v>
      </c>
      <c r="F294" s="13" t="str">
        <f t="shared" ca="1" si="117"/>
        <v>Construction</v>
      </c>
      <c r="G294" s="13">
        <f t="shared" ca="1" si="118"/>
        <v>3</v>
      </c>
      <c r="H294" s="13" t="str">
        <f t="shared" ca="1" si="119"/>
        <v>Secondary</v>
      </c>
      <c r="I294" s="13">
        <f t="shared" ca="1" si="120"/>
        <v>1</v>
      </c>
      <c r="J294" s="13">
        <f t="shared" ca="1" si="121"/>
        <v>0</v>
      </c>
      <c r="K294" s="14">
        <f t="shared" ca="1" si="122"/>
        <v>49123</v>
      </c>
      <c r="L294" s="13">
        <f t="shared" ca="1" si="123"/>
        <v>19</v>
      </c>
      <c r="M294" s="13" t="str">
        <f t="shared" ca="1" si="124"/>
        <v>Kebbi</v>
      </c>
      <c r="N294" s="13" t="str">
        <f t="shared" ca="1" si="131"/>
        <v>North</v>
      </c>
      <c r="O294" s="14">
        <f t="shared" ca="1" si="132"/>
        <v>196492</v>
      </c>
      <c r="P294" s="14">
        <f t="shared" ca="1" si="125"/>
        <v>32072.454395751207</v>
      </c>
      <c r="Q294" s="14">
        <f t="shared" ca="1" si="133"/>
        <v>0</v>
      </c>
      <c r="R294" s="14">
        <f t="shared" ca="1" si="126"/>
        <v>0</v>
      </c>
      <c r="S294" s="14">
        <f t="shared" ca="1" si="134"/>
        <v>31200.476279061513</v>
      </c>
      <c r="T294" s="14">
        <f t="shared" ca="1" si="135"/>
        <v>33412.914852683156</v>
      </c>
      <c r="U294" s="14">
        <f t="shared" ca="1" si="136"/>
        <v>229904.91485268314</v>
      </c>
      <c r="V294" s="14">
        <f t="shared" ca="1" si="137"/>
        <v>63272.93067481272</v>
      </c>
      <c r="W294" s="15">
        <f t="shared" ca="1" si="138"/>
        <v>166631.98417787041</v>
      </c>
      <c r="Z294" s="45">
        <f t="shared" ca="1" si="127"/>
        <v>0</v>
      </c>
      <c r="AA294" s="46">
        <f t="shared" ca="1" si="128"/>
        <v>0</v>
      </c>
      <c r="AB294" s="49"/>
      <c r="AC294" s="50"/>
      <c r="AE294" s="45">
        <f ca="1">IF(Table1[[#This Row],[Occupation]]="Teaching", 1, 0)</f>
        <v>0</v>
      </c>
      <c r="AF294" s="46">
        <f ca="1">IF(Table1[[#This Row],[Occupation]]="General Work", 1, 0)</f>
        <v>0</v>
      </c>
      <c r="AG294" s="46">
        <f ca="1">IF(Table1[[#This Row],[Occupation]]="Construction", 1, 0)</f>
        <v>1</v>
      </c>
      <c r="AH294" s="46">
        <f ca="1">IF(Table1[[#This Row],[Occupation]]="IT", 1, 0)</f>
        <v>0</v>
      </c>
      <c r="AI294" s="46">
        <f ca="1">IF(Table1[[#This Row],[Occupation]]="Health", 1, 0)</f>
        <v>0</v>
      </c>
      <c r="AJ294" s="46">
        <f ca="1">IF(Table1[[#This Row],[Occupation]]="Agriculture", 1, 0)</f>
        <v>0</v>
      </c>
      <c r="AK294" s="49"/>
      <c r="AL294" s="46"/>
      <c r="AM294" s="46"/>
      <c r="AN294" s="46"/>
      <c r="AO294" s="46"/>
      <c r="AP294" s="50"/>
      <c r="AQ294" s="48"/>
      <c r="AR294" s="47">
        <f t="shared" ca="1" si="129"/>
        <v>0</v>
      </c>
      <c r="AS294" s="48"/>
      <c r="AT294" s="45">
        <f ca="1">IF(Table1[[#This Row],[Debts of the Person]]&gt;$AU$2,1,0)</f>
        <v>1</v>
      </c>
      <c r="AU294" s="46"/>
      <c r="AV294" s="50"/>
      <c r="AW294" s="2">
        <f ca="1">Table1[[#This Row],[Mortgage Left]]/Table1[[#This Row],[Valued House]]</f>
        <v>0.16322524273635164</v>
      </c>
      <c r="AX294" s="46">
        <f t="shared" ca="1" si="130"/>
        <v>1</v>
      </c>
      <c r="AY294" s="46"/>
      <c r="AZ294" s="46"/>
      <c r="BA294" s="47">
        <f ca="1">IF(Table1[[#This Row],[Region]]="East",Table1[[#This Row],[Income]],0)</f>
        <v>0</v>
      </c>
      <c r="BB294" s="48">
        <f ca="1">IF(Table1[[#This Row],[Region]]="South",Table1[[#This Row],[Income]],0)</f>
        <v>0</v>
      </c>
      <c r="BC294" s="48">
        <f ca="1">IF(Table1[[#This Row],[Region]]="West",Table1[[#This Row],[Income]],0)</f>
        <v>0</v>
      </c>
      <c r="BD294" s="64">
        <f ca="1">IF(Table1[[#This Row],[Region]]="North",Table1[[#This Row],[Income]],0)</f>
        <v>49123</v>
      </c>
      <c r="BE294" s="47">
        <f ca="1">IF(Table1[[#This Row],[Occupation]]="Teaching",Table1[[#This Row],[Income]],0)</f>
        <v>0</v>
      </c>
      <c r="BF294" s="48">
        <f ca="1">IF(Table1[[#This Row],[Occupation]]="General Work",Table1[[#This Row],[Income]],0)</f>
        <v>0</v>
      </c>
      <c r="BG294" s="48">
        <f ca="1">IF(Table1[[#This Row],[Occupation]]="Construction",Table1[[#This Row],[Income]],0)</f>
        <v>49123</v>
      </c>
      <c r="BH294" s="48">
        <f ca="1">IF(Table1[[#This Row],[Occupation]]="IT",Table1[[#This Row],[Income]],0)</f>
        <v>0</v>
      </c>
      <c r="BI294" s="48">
        <f ca="1">IF(Table1[[#This Row],[Occupation]]="Health",Table1[[#This Row],[Income]],0)</f>
        <v>0</v>
      </c>
      <c r="BJ294" s="64">
        <f ca="1">IF(Table1[[#This Row],[Occupation]]="Agriculture",Table1[[#This Row],[Income]],0)</f>
        <v>0</v>
      </c>
      <c r="BK294" s="45">
        <f ca="1">IF(Table1[[#This Row],[Debts of the Person]]&gt;Table1[[#This Row],[Income]],1,0)</f>
        <v>1</v>
      </c>
      <c r="BL294" s="46"/>
      <c r="BM294" s="45">
        <f ca="1">IF(Table1[[#This Row],[Net worth of Person ('#)]]&gt;$BN$2,Table1[[#This Row],[Age]],0)</f>
        <v>43</v>
      </c>
      <c r="BN294" s="50"/>
      <c r="BO294" s="46"/>
      <c r="BP294" s="46"/>
      <c r="BQ294" s="46"/>
    </row>
    <row r="295" spans="1:69" x14ac:dyDescent="0.3">
      <c r="A295" s="12">
        <v>293</v>
      </c>
      <c r="B295" s="13">
        <f t="shared" ca="1" si="113"/>
        <v>2</v>
      </c>
      <c r="C295" s="13" t="str">
        <f t="shared" ca="1" si="114"/>
        <v>Female</v>
      </c>
      <c r="D295" s="13">
        <f t="shared" ca="1" si="115"/>
        <v>29</v>
      </c>
      <c r="E295" s="13">
        <f t="shared" ca="1" si="116"/>
        <v>4</v>
      </c>
      <c r="F295" s="13" t="str">
        <f t="shared" ca="1" si="117"/>
        <v>IT</v>
      </c>
      <c r="G295" s="13">
        <f t="shared" ca="1" si="118"/>
        <v>1</v>
      </c>
      <c r="H295" s="13" t="str">
        <f t="shared" ca="1" si="119"/>
        <v>No Formal</v>
      </c>
      <c r="I295" s="13">
        <f t="shared" ca="1" si="120"/>
        <v>0</v>
      </c>
      <c r="J295" s="13">
        <f t="shared" ca="1" si="121"/>
        <v>2</v>
      </c>
      <c r="K295" s="14">
        <f t="shared" ca="1" si="122"/>
        <v>46678</v>
      </c>
      <c r="L295" s="13">
        <f t="shared" ca="1" si="123"/>
        <v>33</v>
      </c>
      <c r="M295" s="13" t="str">
        <f t="shared" ca="1" si="124"/>
        <v>Zamfara</v>
      </c>
      <c r="N295" s="13" t="str">
        <f t="shared" ca="1" si="131"/>
        <v>North</v>
      </c>
      <c r="O295" s="14">
        <f t="shared" ca="1" si="132"/>
        <v>280068</v>
      </c>
      <c r="P295" s="14">
        <f t="shared" ca="1" si="125"/>
        <v>143347.90057064546</v>
      </c>
      <c r="Q295" s="14">
        <f t="shared" ca="1" si="133"/>
        <v>10179.51229584563</v>
      </c>
      <c r="R295" s="14">
        <f t="shared" ca="1" si="126"/>
        <v>7820</v>
      </c>
      <c r="S295" s="14">
        <f t="shared" ca="1" si="134"/>
        <v>5395.0115170345498</v>
      </c>
      <c r="T295" s="14">
        <f t="shared" ca="1" si="135"/>
        <v>15600.954351249657</v>
      </c>
      <c r="U295" s="14">
        <f t="shared" ca="1" si="136"/>
        <v>305848.46664709528</v>
      </c>
      <c r="V295" s="14">
        <f t="shared" ca="1" si="137"/>
        <v>156562.91208768002</v>
      </c>
      <c r="W295" s="15">
        <f t="shared" ca="1" si="138"/>
        <v>149285.55455941526</v>
      </c>
      <c r="Z295" s="45">
        <f t="shared" ca="1" si="127"/>
        <v>0</v>
      </c>
      <c r="AA295" s="46">
        <f t="shared" ca="1" si="128"/>
        <v>1</v>
      </c>
      <c r="AB295" s="49"/>
      <c r="AC295" s="50"/>
      <c r="AE295" s="45">
        <f ca="1">IF(Table1[[#This Row],[Occupation]]="Teaching", 1, 0)</f>
        <v>0</v>
      </c>
      <c r="AF295" s="46">
        <f ca="1">IF(Table1[[#This Row],[Occupation]]="General Work", 1, 0)</f>
        <v>0</v>
      </c>
      <c r="AG295" s="46">
        <f ca="1">IF(Table1[[#This Row],[Occupation]]="Construction", 1, 0)</f>
        <v>0</v>
      </c>
      <c r="AH295" s="46">
        <f ca="1">IF(Table1[[#This Row],[Occupation]]="IT", 1, 0)</f>
        <v>1</v>
      </c>
      <c r="AI295" s="46">
        <f ca="1">IF(Table1[[#This Row],[Occupation]]="Health", 1, 0)</f>
        <v>0</v>
      </c>
      <c r="AJ295" s="46">
        <f ca="1">IF(Table1[[#This Row],[Occupation]]="Agriculture", 1, 0)</f>
        <v>0</v>
      </c>
      <c r="AK295" s="49"/>
      <c r="AL295" s="46"/>
      <c r="AM295" s="46"/>
      <c r="AN295" s="46"/>
      <c r="AO295" s="46"/>
      <c r="AP295" s="50"/>
      <c r="AQ295" s="48"/>
      <c r="AR295" s="47">
        <f t="shared" ca="1" si="129"/>
        <v>71673.950285322731</v>
      </c>
      <c r="AS295" s="48"/>
      <c r="AT295" s="45">
        <f ca="1">IF(Table1[[#This Row],[Debts of the Person]]&gt;$AU$2,1,0)</f>
        <v>1</v>
      </c>
      <c r="AU295" s="46"/>
      <c r="AV295" s="50"/>
      <c r="AW295" s="2">
        <f ca="1">Table1[[#This Row],[Mortgage Left]]/Table1[[#This Row],[Valued House]]</f>
        <v>0.51183248557723648</v>
      </c>
      <c r="AX295" s="46">
        <f t="shared" ca="1" si="130"/>
        <v>0</v>
      </c>
      <c r="AY295" s="46"/>
      <c r="AZ295" s="46"/>
      <c r="BA295" s="47">
        <f ca="1">IF(Table1[[#This Row],[Region]]="East",Table1[[#This Row],[Income]],0)</f>
        <v>0</v>
      </c>
      <c r="BB295" s="48">
        <f ca="1">IF(Table1[[#This Row],[Region]]="South",Table1[[#This Row],[Income]],0)</f>
        <v>0</v>
      </c>
      <c r="BC295" s="48">
        <f ca="1">IF(Table1[[#This Row],[Region]]="West",Table1[[#This Row],[Income]],0)</f>
        <v>0</v>
      </c>
      <c r="BD295" s="64">
        <f ca="1">IF(Table1[[#This Row],[Region]]="North",Table1[[#This Row],[Income]],0)</f>
        <v>46678</v>
      </c>
      <c r="BE295" s="47">
        <f ca="1">IF(Table1[[#This Row],[Occupation]]="Teaching",Table1[[#This Row],[Income]],0)</f>
        <v>0</v>
      </c>
      <c r="BF295" s="48">
        <f ca="1">IF(Table1[[#This Row],[Occupation]]="General Work",Table1[[#This Row],[Income]],0)</f>
        <v>0</v>
      </c>
      <c r="BG295" s="48">
        <f ca="1">IF(Table1[[#This Row],[Occupation]]="Construction",Table1[[#This Row],[Income]],0)</f>
        <v>0</v>
      </c>
      <c r="BH295" s="48">
        <f ca="1">IF(Table1[[#This Row],[Occupation]]="IT",Table1[[#This Row],[Income]],0)</f>
        <v>46678</v>
      </c>
      <c r="BI295" s="48">
        <f ca="1">IF(Table1[[#This Row],[Occupation]]="Health",Table1[[#This Row],[Income]],0)</f>
        <v>0</v>
      </c>
      <c r="BJ295" s="64">
        <f ca="1">IF(Table1[[#This Row],[Occupation]]="Agriculture",Table1[[#This Row],[Income]],0)</f>
        <v>0</v>
      </c>
      <c r="BK295" s="45">
        <f ca="1">IF(Table1[[#This Row],[Debts of the Person]]&gt;Table1[[#This Row],[Income]],1,0)</f>
        <v>1</v>
      </c>
      <c r="BL295" s="46"/>
      <c r="BM295" s="45">
        <f ca="1">IF(Table1[[#This Row],[Net worth of Person ('#)]]&gt;$BN$2,Table1[[#This Row],[Age]],0)</f>
        <v>29</v>
      </c>
      <c r="BN295" s="50"/>
      <c r="BO295" s="46"/>
      <c r="BP295" s="46"/>
      <c r="BQ295" s="46"/>
    </row>
    <row r="296" spans="1:69" x14ac:dyDescent="0.3">
      <c r="A296" s="12">
        <v>294</v>
      </c>
      <c r="B296" s="13">
        <f t="shared" ca="1" si="113"/>
        <v>1</v>
      </c>
      <c r="C296" s="13" t="str">
        <f t="shared" ca="1" si="114"/>
        <v>Male</v>
      </c>
      <c r="D296" s="13">
        <f t="shared" ca="1" si="115"/>
        <v>42</v>
      </c>
      <c r="E296" s="13">
        <f t="shared" ca="1" si="116"/>
        <v>2</v>
      </c>
      <c r="F296" s="13" t="str">
        <f t="shared" ca="1" si="117"/>
        <v>Construction</v>
      </c>
      <c r="G296" s="13">
        <f t="shared" ca="1" si="118"/>
        <v>1</v>
      </c>
      <c r="H296" s="13" t="str">
        <f t="shared" ca="1" si="119"/>
        <v>No Formal</v>
      </c>
      <c r="I296" s="13">
        <f t="shared" ca="1" si="120"/>
        <v>3</v>
      </c>
      <c r="J296" s="13">
        <f t="shared" ca="1" si="121"/>
        <v>3</v>
      </c>
      <c r="K296" s="14">
        <f t="shared" ca="1" si="122"/>
        <v>98885</v>
      </c>
      <c r="L296" s="13">
        <f t="shared" ca="1" si="123"/>
        <v>28</v>
      </c>
      <c r="M296" s="13" t="str">
        <f t="shared" ca="1" si="124"/>
        <v>Oyo</v>
      </c>
      <c r="N296" s="13" t="str">
        <f t="shared" ca="1" si="131"/>
        <v>West</v>
      </c>
      <c r="O296" s="14">
        <f t="shared" ca="1" si="132"/>
        <v>593310</v>
      </c>
      <c r="P296" s="14">
        <f t="shared" ca="1" si="125"/>
        <v>441673.23645841581</v>
      </c>
      <c r="Q296" s="14">
        <f t="shared" ca="1" si="133"/>
        <v>48383.376600597127</v>
      </c>
      <c r="R296" s="14">
        <f t="shared" ca="1" si="126"/>
        <v>24736</v>
      </c>
      <c r="S296" s="14">
        <f t="shared" ca="1" si="134"/>
        <v>120424.72929184626</v>
      </c>
      <c r="T296" s="14">
        <f t="shared" ca="1" si="135"/>
        <v>92860.210562367894</v>
      </c>
      <c r="U296" s="14">
        <f t="shared" ca="1" si="136"/>
        <v>734553.58716296509</v>
      </c>
      <c r="V296" s="14">
        <f t="shared" ca="1" si="137"/>
        <v>586833.96575026202</v>
      </c>
      <c r="W296" s="15">
        <f t="shared" ca="1" si="138"/>
        <v>147719.62141270307</v>
      </c>
      <c r="Z296" s="45">
        <f t="shared" ca="1" si="127"/>
        <v>1</v>
      </c>
      <c r="AA296" s="46">
        <f t="shared" ca="1" si="128"/>
        <v>1</v>
      </c>
      <c r="AB296" s="49"/>
      <c r="AC296" s="50"/>
      <c r="AE296" s="45">
        <f ca="1">IF(Table1[[#This Row],[Occupation]]="Teaching", 1, 0)</f>
        <v>0</v>
      </c>
      <c r="AF296" s="46">
        <f ca="1">IF(Table1[[#This Row],[Occupation]]="General Work", 1, 0)</f>
        <v>0</v>
      </c>
      <c r="AG296" s="46">
        <f ca="1">IF(Table1[[#This Row],[Occupation]]="Construction", 1, 0)</f>
        <v>1</v>
      </c>
      <c r="AH296" s="46">
        <f ca="1">IF(Table1[[#This Row],[Occupation]]="IT", 1, 0)</f>
        <v>0</v>
      </c>
      <c r="AI296" s="46">
        <f ca="1">IF(Table1[[#This Row],[Occupation]]="Health", 1, 0)</f>
        <v>0</v>
      </c>
      <c r="AJ296" s="46">
        <f ca="1">IF(Table1[[#This Row],[Occupation]]="Agriculture", 1, 0)</f>
        <v>0</v>
      </c>
      <c r="AK296" s="49"/>
      <c r="AL296" s="46"/>
      <c r="AM296" s="46"/>
      <c r="AN296" s="46"/>
      <c r="AO296" s="46"/>
      <c r="AP296" s="50"/>
      <c r="AQ296" s="48"/>
      <c r="AR296" s="47">
        <f t="shared" ca="1" si="129"/>
        <v>147224.41215280528</v>
      </c>
      <c r="AS296" s="48"/>
      <c r="AT296" s="45">
        <f ca="1">IF(Table1[[#This Row],[Debts of the Person]]&gt;$AU$2,1,0)</f>
        <v>1</v>
      </c>
      <c r="AU296" s="46"/>
      <c r="AV296" s="50"/>
      <c r="AW296" s="2">
        <f ca="1">Table1[[#This Row],[Mortgage Left]]/Table1[[#This Row],[Valued House]]</f>
        <v>0.74442237019166335</v>
      </c>
      <c r="AX296" s="46">
        <f t="shared" ca="1" si="130"/>
        <v>0</v>
      </c>
      <c r="AY296" s="46"/>
      <c r="AZ296" s="46"/>
      <c r="BA296" s="47">
        <f ca="1">IF(Table1[[#This Row],[Region]]="East",Table1[[#This Row],[Income]],0)</f>
        <v>0</v>
      </c>
      <c r="BB296" s="48">
        <f ca="1">IF(Table1[[#This Row],[Region]]="South",Table1[[#This Row],[Income]],0)</f>
        <v>0</v>
      </c>
      <c r="BC296" s="48">
        <f ca="1">IF(Table1[[#This Row],[Region]]="West",Table1[[#This Row],[Income]],0)</f>
        <v>98885</v>
      </c>
      <c r="BD296" s="64">
        <f ca="1">IF(Table1[[#This Row],[Region]]="North",Table1[[#This Row],[Income]],0)</f>
        <v>0</v>
      </c>
      <c r="BE296" s="47">
        <f ca="1">IF(Table1[[#This Row],[Occupation]]="Teaching",Table1[[#This Row],[Income]],0)</f>
        <v>0</v>
      </c>
      <c r="BF296" s="48">
        <f ca="1">IF(Table1[[#This Row],[Occupation]]="General Work",Table1[[#This Row],[Income]],0)</f>
        <v>0</v>
      </c>
      <c r="BG296" s="48">
        <f ca="1">IF(Table1[[#This Row],[Occupation]]="Construction",Table1[[#This Row],[Income]],0)</f>
        <v>98885</v>
      </c>
      <c r="BH296" s="48">
        <f ca="1">IF(Table1[[#This Row],[Occupation]]="IT",Table1[[#This Row],[Income]],0)</f>
        <v>0</v>
      </c>
      <c r="BI296" s="48">
        <f ca="1">IF(Table1[[#This Row],[Occupation]]="Health",Table1[[#This Row],[Income]],0)</f>
        <v>0</v>
      </c>
      <c r="BJ296" s="64">
        <f ca="1">IF(Table1[[#This Row],[Occupation]]="Agriculture",Table1[[#This Row],[Income]],0)</f>
        <v>0</v>
      </c>
      <c r="BK296" s="45">
        <f ca="1">IF(Table1[[#This Row],[Debts of the Person]]&gt;Table1[[#This Row],[Income]],1,0)</f>
        <v>1</v>
      </c>
      <c r="BL296" s="46"/>
      <c r="BM296" s="45">
        <f ca="1">IF(Table1[[#This Row],[Net worth of Person ('#)]]&gt;$BN$2,Table1[[#This Row],[Age]],0)</f>
        <v>42</v>
      </c>
      <c r="BN296" s="50"/>
      <c r="BO296" s="46"/>
      <c r="BP296" s="46"/>
      <c r="BQ296" s="46"/>
    </row>
    <row r="297" spans="1:69" x14ac:dyDescent="0.3">
      <c r="A297" s="12">
        <v>295</v>
      </c>
      <c r="B297" s="13">
        <f t="shared" ca="1" si="113"/>
        <v>2</v>
      </c>
      <c r="C297" s="13" t="str">
        <f t="shared" ca="1" si="114"/>
        <v>Female</v>
      </c>
      <c r="D297" s="13">
        <f t="shared" ca="1" si="115"/>
        <v>44</v>
      </c>
      <c r="E297" s="13">
        <f t="shared" ca="1" si="116"/>
        <v>2</v>
      </c>
      <c r="F297" s="13" t="str">
        <f t="shared" ca="1" si="117"/>
        <v>Construction</v>
      </c>
      <c r="G297" s="13">
        <f t="shared" ca="1" si="118"/>
        <v>6</v>
      </c>
      <c r="H297" s="13" t="str">
        <f t="shared" ca="1" si="119"/>
        <v>Others</v>
      </c>
      <c r="I297" s="13">
        <f t="shared" ca="1" si="120"/>
        <v>4</v>
      </c>
      <c r="J297" s="13">
        <f t="shared" ca="1" si="121"/>
        <v>0</v>
      </c>
      <c r="K297" s="14">
        <f t="shared" ca="1" si="122"/>
        <v>26168</v>
      </c>
      <c r="L297" s="13">
        <f t="shared" ca="1" si="123"/>
        <v>2</v>
      </c>
      <c r="M297" s="13" t="str">
        <f t="shared" ca="1" si="124"/>
        <v>Abuja</v>
      </c>
      <c r="N297" s="13" t="str">
        <f t="shared" ca="1" si="131"/>
        <v>North</v>
      </c>
      <c r="O297" s="14">
        <f t="shared" ca="1" si="132"/>
        <v>78504</v>
      </c>
      <c r="P297" s="14">
        <f t="shared" ca="1" si="125"/>
        <v>75473.565647472788</v>
      </c>
      <c r="Q297" s="14">
        <f t="shared" ca="1" si="133"/>
        <v>0</v>
      </c>
      <c r="R297" s="14">
        <f t="shared" ca="1" si="126"/>
        <v>0</v>
      </c>
      <c r="S297" s="14">
        <f t="shared" ca="1" si="134"/>
        <v>2683.8752562839263</v>
      </c>
      <c r="T297" s="14">
        <f t="shared" ca="1" si="135"/>
        <v>30990.670238040104</v>
      </c>
      <c r="U297" s="14">
        <f t="shared" ca="1" si="136"/>
        <v>109494.6702380401</v>
      </c>
      <c r="V297" s="14">
        <f t="shared" ca="1" si="137"/>
        <v>78157.440903756709</v>
      </c>
      <c r="W297" s="15">
        <f t="shared" ca="1" si="138"/>
        <v>31337.229334283387</v>
      </c>
      <c r="Z297" s="45">
        <f t="shared" ca="1" si="127"/>
        <v>0</v>
      </c>
      <c r="AA297" s="46">
        <f t="shared" ca="1" si="128"/>
        <v>0</v>
      </c>
      <c r="AB297" s="49"/>
      <c r="AC297" s="50"/>
      <c r="AE297" s="45">
        <f ca="1">IF(Table1[[#This Row],[Occupation]]="Teaching", 1, 0)</f>
        <v>0</v>
      </c>
      <c r="AF297" s="46">
        <f ca="1">IF(Table1[[#This Row],[Occupation]]="General Work", 1, 0)</f>
        <v>0</v>
      </c>
      <c r="AG297" s="46">
        <f ca="1">IF(Table1[[#This Row],[Occupation]]="Construction", 1, 0)</f>
        <v>1</v>
      </c>
      <c r="AH297" s="46">
        <f ca="1">IF(Table1[[#This Row],[Occupation]]="IT", 1, 0)</f>
        <v>0</v>
      </c>
      <c r="AI297" s="46">
        <f ca="1">IF(Table1[[#This Row],[Occupation]]="Health", 1, 0)</f>
        <v>0</v>
      </c>
      <c r="AJ297" s="46">
        <f ca="1">IF(Table1[[#This Row],[Occupation]]="Agriculture", 1, 0)</f>
        <v>0</v>
      </c>
      <c r="AK297" s="49"/>
      <c r="AL297" s="46"/>
      <c r="AM297" s="46"/>
      <c r="AN297" s="46"/>
      <c r="AO297" s="46"/>
      <c r="AP297" s="50"/>
      <c r="AQ297" s="48"/>
      <c r="AR297" s="47">
        <f t="shared" ca="1" si="129"/>
        <v>0</v>
      </c>
      <c r="AS297" s="48"/>
      <c r="AT297" s="45">
        <f ca="1">IF(Table1[[#This Row],[Debts of the Person]]&gt;$AU$2,1,0)</f>
        <v>1</v>
      </c>
      <c r="AU297" s="46"/>
      <c r="AV297" s="50"/>
      <c r="AW297" s="2">
        <f ca="1">Table1[[#This Row],[Mortgage Left]]/Table1[[#This Row],[Valued House]]</f>
        <v>0.96139770772792199</v>
      </c>
      <c r="AX297" s="46">
        <f t="shared" ca="1" si="130"/>
        <v>0</v>
      </c>
      <c r="AY297" s="46"/>
      <c r="AZ297" s="46"/>
      <c r="BA297" s="47">
        <f ca="1">IF(Table1[[#This Row],[Region]]="East",Table1[[#This Row],[Income]],0)</f>
        <v>0</v>
      </c>
      <c r="BB297" s="48">
        <f ca="1">IF(Table1[[#This Row],[Region]]="South",Table1[[#This Row],[Income]],0)</f>
        <v>0</v>
      </c>
      <c r="BC297" s="48">
        <f ca="1">IF(Table1[[#This Row],[Region]]="West",Table1[[#This Row],[Income]],0)</f>
        <v>0</v>
      </c>
      <c r="BD297" s="64">
        <f ca="1">IF(Table1[[#This Row],[Region]]="North",Table1[[#This Row],[Income]],0)</f>
        <v>26168</v>
      </c>
      <c r="BE297" s="47">
        <f ca="1">IF(Table1[[#This Row],[Occupation]]="Teaching",Table1[[#This Row],[Income]],0)</f>
        <v>0</v>
      </c>
      <c r="BF297" s="48">
        <f ca="1">IF(Table1[[#This Row],[Occupation]]="General Work",Table1[[#This Row],[Income]],0)</f>
        <v>0</v>
      </c>
      <c r="BG297" s="48">
        <f ca="1">IF(Table1[[#This Row],[Occupation]]="Construction",Table1[[#This Row],[Income]],0)</f>
        <v>26168</v>
      </c>
      <c r="BH297" s="48">
        <f ca="1">IF(Table1[[#This Row],[Occupation]]="IT",Table1[[#This Row],[Income]],0)</f>
        <v>0</v>
      </c>
      <c r="BI297" s="48">
        <f ca="1">IF(Table1[[#This Row],[Occupation]]="Health",Table1[[#This Row],[Income]],0)</f>
        <v>0</v>
      </c>
      <c r="BJ297" s="64">
        <f ca="1">IF(Table1[[#This Row],[Occupation]]="Agriculture",Table1[[#This Row],[Income]],0)</f>
        <v>0</v>
      </c>
      <c r="BK297" s="45">
        <f ca="1">IF(Table1[[#This Row],[Debts of the Person]]&gt;Table1[[#This Row],[Income]],1,0)</f>
        <v>1</v>
      </c>
      <c r="BL297" s="46"/>
      <c r="BM297" s="45">
        <f ca="1">IF(Table1[[#This Row],[Net worth of Person ('#)]]&gt;$BN$2,Table1[[#This Row],[Age]],0)</f>
        <v>0</v>
      </c>
      <c r="BN297" s="50"/>
      <c r="BO297" s="46"/>
      <c r="BP297" s="46"/>
      <c r="BQ297" s="46"/>
    </row>
    <row r="298" spans="1:69" x14ac:dyDescent="0.3">
      <c r="A298" s="12">
        <v>296</v>
      </c>
      <c r="B298" s="13">
        <f t="shared" ca="1" si="113"/>
        <v>2</v>
      </c>
      <c r="C298" s="13" t="str">
        <f t="shared" ca="1" si="114"/>
        <v>Female</v>
      </c>
      <c r="D298" s="13">
        <f t="shared" ca="1" si="115"/>
        <v>41</v>
      </c>
      <c r="E298" s="13">
        <f t="shared" ca="1" si="116"/>
        <v>4</v>
      </c>
      <c r="F298" s="13" t="str">
        <f t="shared" ca="1" si="117"/>
        <v>IT</v>
      </c>
      <c r="G298" s="13">
        <f t="shared" ca="1" si="118"/>
        <v>2</v>
      </c>
      <c r="H298" s="13" t="str">
        <f t="shared" ca="1" si="119"/>
        <v>Primary</v>
      </c>
      <c r="I298" s="13">
        <f t="shared" ca="1" si="120"/>
        <v>0</v>
      </c>
      <c r="J298" s="13">
        <f t="shared" ca="1" si="121"/>
        <v>3</v>
      </c>
      <c r="K298" s="14">
        <f t="shared" ca="1" si="122"/>
        <v>27209</v>
      </c>
      <c r="L298" s="13">
        <f t="shared" ca="1" si="123"/>
        <v>5</v>
      </c>
      <c r="M298" s="13" t="str">
        <f t="shared" ca="1" si="124"/>
        <v>Bauchi</v>
      </c>
      <c r="N298" s="13" t="str">
        <f t="shared" ca="1" si="131"/>
        <v>North</v>
      </c>
      <c r="O298" s="14">
        <f t="shared" ca="1" si="132"/>
        <v>108836</v>
      </c>
      <c r="P298" s="14">
        <f t="shared" ca="1" si="125"/>
        <v>10091.499800055981</v>
      </c>
      <c r="Q298" s="14">
        <f t="shared" ca="1" si="133"/>
        <v>52508.097820185838</v>
      </c>
      <c r="R298" s="14">
        <f t="shared" ca="1" si="126"/>
        <v>5062</v>
      </c>
      <c r="S298" s="14">
        <f t="shared" ca="1" si="134"/>
        <v>24416.175379104396</v>
      </c>
      <c r="T298" s="14">
        <f t="shared" ca="1" si="135"/>
        <v>18093.190491786143</v>
      </c>
      <c r="U298" s="14">
        <f t="shared" ca="1" si="136"/>
        <v>179437.28831197196</v>
      </c>
      <c r="V298" s="14">
        <f t="shared" ca="1" si="137"/>
        <v>39569.675179160375</v>
      </c>
      <c r="W298" s="15">
        <f t="shared" ca="1" si="138"/>
        <v>139867.61313281159</v>
      </c>
      <c r="Z298" s="45">
        <f t="shared" ca="1" si="127"/>
        <v>0</v>
      </c>
      <c r="AA298" s="46">
        <f t="shared" ca="1" si="128"/>
        <v>1</v>
      </c>
      <c r="AB298" s="49"/>
      <c r="AC298" s="50"/>
      <c r="AE298" s="45">
        <f ca="1">IF(Table1[[#This Row],[Occupation]]="Teaching", 1, 0)</f>
        <v>0</v>
      </c>
      <c r="AF298" s="46">
        <f ca="1">IF(Table1[[#This Row],[Occupation]]="General Work", 1, 0)</f>
        <v>0</v>
      </c>
      <c r="AG298" s="46">
        <f ca="1">IF(Table1[[#This Row],[Occupation]]="Construction", 1, 0)</f>
        <v>0</v>
      </c>
      <c r="AH298" s="46">
        <f ca="1">IF(Table1[[#This Row],[Occupation]]="IT", 1, 0)</f>
        <v>1</v>
      </c>
      <c r="AI298" s="46">
        <f ca="1">IF(Table1[[#This Row],[Occupation]]="Health", 1, 0)</f>
        <v>0</v>
      </c>
      <c r="AJ298" s="46">
        <f ca="1">IF(Table1[[#This Row],[Occupation]]="Agriculture", 1, 0)</f>
        <v>0</v>
      </c>
      <c r="AK298" s="49"/>
      <c r="AL298" s="46"/>
      <c r="AM298" s="46"/>
      <c r="AN298" s="46"/>
      <c r="AO298" s="46"/>
      <c r="AP298" s="50"/>
      <c r="AQ298" s="48"/>
      <c r="AR298" s="47">
        <f t="shared" ca="1" si="129"/>
        <v>3363.8332666853271</v>
      </c>
      <c r="AS298" s="48"/>
      <c r="AT298" s="45">
        <f ca="1">IF(Table1[[#This Row],[Debts of the Person]]&gt;$AU$2,1,0)</f>
        <v>1</v>
      </c>
      <c r="AU298" s="46"/>
      <c r="AV298" s="50"/>
      <c r="AW298" s="2">
        <f ca="1">Table1[[#This Row],[Mortgage Left]]/Table1[[#This Row],[Valued House]]</f>
        <v>9.2722075416736938E-2</v>
      </c>
      <c r="AX298" s="46">
        <f t="shared" ca="1" si="130"/>
        <v>1</v>
      </c>
      <c r="AY298" s="46"/>
      <c r="AZ298" s="46"/>
      <c r="BA298" s="47">
        <f ca="1">IF(Table1[[#This Row],[Region]]="East",Table1[[#This Row],[Income]],0)</f>
        <v>0</v>
      </c>
      <c r="BB298" s="48">
        <f ca="1">IF(Table1[[#This Row],[Region]]="South",Table1[[#This Row],[Income]],0)</f>
        <v>0</v>
      </c>
      <c r="BC298" s="48">
        <f ca="1">IF(Table1[[#This Row],[Region]]="West",Table1[[#This Row],[Income]],0)</f>
        <v>0</v>
      </c>
      <c r="BD298" s="64">
        <f ca="1">IF(Table1[[#This Row],[Region]]="North",Table1[[#This Row],[Income]],0)</f>
        <v>27209</v>
      </c>
      <c r="BE298" s="47">
        <f ca="1">IF(Table1[[#This Row],[Occupation]]="Teaching",Table1[[#This Row],[Income]],0)</f>
        <v>0</v>
      </c>
      <c r="BF298" s="48">
        <f ca="1">IF(Table1[[#This Row],[Occupation]]="General Work",Table1[[#This Row],[Income]],0)</f>
        <v>0</v>
      </c>
      <c r="BG298" s="48">
        <f ca="1">IF(Table1[[#This Row],[Occupation]]="Construction",Table1[[#This Row],[Income]],0)</f>
        <v>0</v>
      </c>
      <c r="BH298" s="48">
        <f ca="1">IF(Table1[[#This Row],[Occupation]]="IT",Table1[[#This Row],[Income]],0)</f>
        <v>27209</v>
      </c>
      <c r="BI298" s="48">
        <f ca="1">IF(Table1[[#This Row],[Occupation]]="Health",Table1[[#This Row],[Income]],0)</f>
        <v>0</v>
      </c>
      <c r="BJ298" s="64">
        <f ca="1">IF(Table1[[#This Row],[Occupation]]="Agriculture",Table1[[#This Row],[Income]],0)</f>
        <v>0</v>
      </c>
      <c r="BK298" s="45">
        <f ca="1">IF(Table1[[#This Row],[Debts of the Person]]&gt;Table1[[#This Row],[Income]],1,0)</f>
        <v>1</v>
      </c>
      <c r="BL298" s="46"/>
      <c r="BM298" s="45">
        <f ca="1">IF(Table1[[#This Row],[Net worth of Person ('#)]]&gt;$BN$2,Table1[[#This Row],[Age]],0)</f>
        <v>41</v>
      </c>
      <c r="BN298" s="50"/>
      <c r="BO298" s="46"/>
      <c r="BP298" s="46"/>
      <c r="BQ298" s="46"/>
    </row>
    <row r="299" spans="1:69" x14ac:dyDescent="0.3">
      <c r="A299" s="12">
        <v>297</v>
      </c>
      <c r="B299" s="13">
        <f t="shared" ca="1" si="113"/>
        <v>1</v>
      </c>
      <c r="C299" s="13" t="str">
        <f t="shared" ca="1" si="114"/>
        <v>Male</v>
      </c>
      <c r="D299" s="13">
        <f t="shared" ca="1" si="115"/>
        <v>34</v>
      </c>
      <c r="E299" s="13">
        <f t="shared" ca="1" si="116"/>
        <v>4</v>
      </c>
      <c r="F299" s="13" t="str">
        <f t="shared" ca="1" si="117"/>
        <v>IT</v>
      </c>
      <c r="G299" s="13">
        <f t="shared" ca="1" si="118"/>
        <v>1</v>
      </c>
      <c r="H299" s="13" t="str">
        <f t="shared" ca="1" si="119"/>
        <v>No Formal</v>
      </c>
      <c r="I299" s="13">
        <f t="shared" ca="1" si="120"/>
        <v>0</v>
      </c>
      <c r="J299" s="13">
        <f t="shared" ca="1" si="121"/>
        <v>0</v>
      </c>
      <c r="K299" s="14">
        <f t="shared" ca="1" si="122"/>
        <v>45353</v>
      </c>
      <c r="L299" s="13">
        <f t="shared" ca="1" si="123"/>
        <v>10</v>
      </c>
      <c r="M299" s="13" t="str">
        <f t="shared" ca="1" si="124"/>
        <v>Ebonyi</v>
      </c>
      <c r="N299" s="13" t="str">
        <f t="shared" ca="1" si="131"/>
        <v>East</v>
      </c>
      <c r="O299" s="14">
        <f t="shared" ca="1" si="132"/>
        <v>272118</v>
      </c>
      <c r="P299" s="14">
        <f t="shared" ca="1" si="125"/>
        <v>19381.240018705666</v>
      </c>
      <c r="Q299" s="14">
        <f t="shared" ca="1" si="133"/>
        <v>0</v>
      </c>
      <c r="R299" s="14">
        <f t="shared" ca="1" si="126"/>
        <v>0</v>
      </c>
      <c r="S299" s="14">
        <f t="shared" ca="1" si="134"/>
        <v>10302.450801766781</v>
      </c>
      <c r="T299" s="14">
        <f t="shared" ca="1" si="135"/>
        <v>42925.827264123938</v>
      </c>
      <c r="U299" s="14">
        <f t="shared" ca="1" si="136"/>
        <v>315043.82726412395</v>
      </c>
      <c r="V299" s="14">
        <f t="shared" ca="1" si="137"/>
        <v>29683.690820472446</v>
      </c>
      <c r="W299" s="15">
        <f t="shared" ca="1" si="138"/>
        <v>285360.13644365151</v>
      </c>
      <c r="Z299" s="45">
        <f t="shared" ca="1" si="127"/>
        <v>1</v>
      </c>
      <c r="AA299" s="46">
        <f t="shared" ca="1" si="128"/>
        <v>1</v>
      </c>
      <c r="AB299" s="49"/>
      <c r="AC299" s="50"/>
      <c r="AE299" s="45">
        <f ca="1">IF(Table1[[#This Row],[Occupation]]="Teaching", 1, 0)</f>
        <v>0</v>
      </c>
      <c r="AF299" s="46">
        <f ca="1">IF(Table1[[#This Row],[Occupation]]="General Work", 1, 0)</f>
        <v>0</v>
      </c>
      <c r="AG299" s="46">
        <f ca="1">IF(Table1[[#This Row],[Occupation]]="Construction", 1, 0)</f>
        <v>0</v>
      </c>
      <c r="AH299" s="46">
        <f ca="1">IF(Table1[[#This Row],[Occupation]]="IT", 1, 0)</f>
        <v>1</v>
      </c>
      <c r="AI299" s="46">
        <f ca="1">IF(Table1[[#This Row],[Occupation]]="Health", 1, 0)</f>
        <v>0</v>
      </c>
      <c r="AJ299" s="46">
        <f ca="1">IF(Table1[[#This Row],[Occupation]]="Agriculture", 1, 0)</f>
        <v>0</v>
      </c>
      <c r="AK299" s="49"/>
      <c r="AL299" s="46"/>
      <c r="AM299" s="46"/>
      <c r="AN299" s="46"/>
      <c r="AO299" s="46"/>
      <c r="AP299" s="50"/>
      <c r="AQ299" s="48"/>
      <c r="AR299" s="47">
        <f t="shared" ca="1" si="129"/>
        <v>0</v>
      </c>
      <c r="AS299" s="48"/>
      <c r="AT299" s="45">
        <f ca="1">IF(Table1[[#This Row],[Debts of the Person]]&gt;$AU$2,1,0)</f>
        <v>1</v>
      </c>
      <c r="AU299" s="46"/>
      <c r="AV299" s="50"/>
      <c r="AW299" s="2">
        <f ca="1">Table1[[#This Row],[Mortgage Left]]/Table1[[#This Row],[Valued House]]</f>
        <v>7.1223660392571109E-2</v>
      </c>
      <c r="AX299" s="46">
        <f t="shared" ca="1" si="130"/>
        <v>1</v>
      </c>
      <c r="AY299" s="46"/>
      <c r="AZ299" s="46"/>
      <c r="BA299" s="47">
        <f ca="1">IF(Table1[[#This Row],[Region]]="East",Table1[[#This Row],[Income]],0)</f>
        <v>45353</v>
      </c>
      <c r="BB299" s="48">
        <f ca="1">IF(Table1[[#This Row],[Region]]="South",Table1[[#This Row],[Income]],0)</f>
        <v>0</v>
      </c>
      <c r="BC299" s="48">
        <f ca="1">IF(Table1[[#This Row],[Region]]="West",Table1[[#This Row],[Income]],0)</f>
        <v>0</v>
      </c>
      <c r="BD299" s="64">
        <f ca="1">IF(Table1[[#This Row],[Region]]="North",Table1[[#This Row],[Income]],0)</f>
        <v>0</v>
      </c>
      <c r="BE299" s="47">
        <f ca="1">IF(Table1[[#This Row],[Occupation]]="Teaching",Table1[[#This Row],[Income]],0)</f>
        <v>0</v>
      </c>
      <c r="BF299" s="48">
        <f ca="1">IF(Table1[[#This Row],[Occupation]]="General Work",Table1[[#This Row],[Income]],0)</f>
        <v>0</v>
      </c>
      <c r="BG299" s="48">
        <f ca="1">IF(Table1[[#This Row],[Occupation]]="Construction",Table1[[#This Row],[Income]],0)</f>
        <v>0</v>
      </c>
      <c r="BH299" s="48">
        <f ca="1">IF(Table1[[#This Row],[Occupation]]="IT",Table1[[#This Row],[Income]],0)</f>
        <v>45353</v>
      </c>
      <c r="BI299" s="48">
        <f ca="1">IF(Table1[[#This Row],[Occupation]]="Health",Table1[[#This Row],[Income]],0)</f>
        <v>0</v>
      </c>
      <c r="BJ299" s="64">
        <f ca="1">IF(Table1[[#This Row],[Occupation]]="Agriculture",Table1[[#This Row],[Income]],0)</f>
        <v>0</v>
      </c>
      <c r="BK299" s="45">
        <f ca="1">IF(Table1[[#This Row],[Debts of the Person]]&gt;Table1[[#This Row],[Income]],1,0)</f>
        <v>0</v>
      </c>
      <c r="BL299" s="46"/>
      <c r="BM299" s="45">
        <f ca="1">IF(Table1[[#This Row],[Net worth of Person ('#)]]&gt;$BN$2,Table1[[#This Row],[Age]],0)</f>
        <v>34</v>
      </c>
      <c r="BN299" s="50"/>
      <c r="BO299" s="46"/>
      <c r="BP299" s="46"/>
      <c r="BQ299" s="46"/>
    </row>
    <row r="300" spans="1:69" x14ac:dyDescent="0.3">
      <c r="A300" s="12">
        <v>298</v>
      </c>
      <c r="B300" s="13">
        <f t="shared" ca="1" si="113"/>
        <v>1</v>
      </c>
      <c r="C300" s="13" t="str">
        <f t="shared" ca="1" si="114"/>
        <v>Male</v>
      </c>
      <c r="D300" s="13">
        <f t="shared" ca="1" si="115"/>
        <v>38</v>
      </c>
      <c r="E300" s="13">
        <f t="shared" ca="1" si="116"/>
        <v>5</v>
      </c>
      <c r="F300" s="13" t="str">
        <f t="shared" ca="1" si="117"/>
        <v>General Work</v>
      </c>
      <c r="G300" s="13">
        <f t="shared" ca="1" si="118"/>
        <v>6</v>
      </c>
      <c r="H300" s="13" t="str">
        <f t="shared" ca="1" si="119"/>
        <v>Others</v>
      </c>
      <c r="I300" s="13">
        <f t="shared" ca="1" si="120"/>
        <v>2</v>
      </c>
      <c r="J300" s="13">
        <f t="shared" ca="1" si="121"/>
        <v>0</v>
      </c>
      <c r="K300" s="14">
        <f t="shared" ca="1" si="122"/>
        <v>52259</v>
      </c>
      <c r="L300" s="13">
        <f t="shared" ca="1" si="123"/>
        <v>28</v>
      </c>
      <c r="M300" s="13" t="str">
        <f t="shared" ca="1" si="124"/>
        <v>Oyo</v>
      </c>
      <c r="N300" s="13" t="str">
        <f t="shared" ca="1" si="131"/>
        <v>West</v>
      </c>
      <c r="O300" s="14">
        <f t="shared" ca="1" si="132"/>
        <v>156777</v>
      </c>
      <c r="P300" s="14">
        <f t="shared" ca="1" si="125"/>
        <v>118435.40220707752</v>
      </c>
      <c r="Q300" s="14">
        <f t="shared" ca="1" si="133"/>
        <v>0</v>
      </c>
      <c r="R300" s="14">
        <f t="shared" ca="1" si="126"/>
        <v>0</v>
      </c>
      <c r="S300" s="14">
        <f t="shared" ca="1" si="134"/>
        <v>32104.990881072674</v>
      </c>
      <c r="T300" s="14">
        <f t="shared" ca="1" si="135"/>
        <v>61204.296662523164</v>
      </c>
      <c r="U300" s="14">
        <f t="shared" ca="1" si="136"/>
        <v>217981.29666252318</v>
      </c>
      <c r="V300" s="14">
        <f t="shared" ca="1" si="137"/>
        <v>150540.39308815019</v>
      </c>
      <c r="W300" s="15">
        <f t="shared" ca="1" si="138"/>
        <v>67440.903574372991</v>
      </c>
      <c r="Z300" s="45">
        <f t="shared" ca="1" si="127"/>
        <v>1</v>
      </c>
      <c r="AA300" s="46">
        <f t="shared" ca="1" si="128"/>
        <v>0</v>
      </c>
      <c r="AB300" s="49"/>
      <c r="AC300" s="50"/>
      <c r="AE300" s="45">
        <f ca="1">IF(Table1[[#This Row],[Occupation]]="Teaching", 1, 0)</f>
        <v>0</v>
      </c>
      <c r="AF300" s="46">
        <f ca="1">IF(Table1[[#This Row],[Occupation]]="General Work", 1, 0)</f>
        <v>1</v>
      </c>
      <c r="AG300" s="46">
        <f ca="1">IF(Table1[[#This Row],[Occupation]]="Construction", 1, 0)</f>
        <v>0</v>
      </c>
      <c r="AH300" s="46">
        <f ca="1">IF(Table1[[#This Row],[Occupation]]="IT", 1, 0)</f>
        <v>0</v>
      </c>
      <c r="AI300" s="46">
        <f ca="1">IF(Table1[[#This Row],[Occupation]]="Health", 1, 0)</f>
        <v>0</v>
      </c>
      <c r="AJ300" s="46">
        <f ca="1">IF(Table1[[#This Row],[Occupation]]="Agriculture", 1, 0)</f>
        <v>0</v>
      </c>
      <c r="AK300" s="49"/>
      <c r="AL300" s="46"/>
      <c r="AM300" s="46"/>
      <c r="AN300" s="46"/>
      <c r="AO300" s="46"/>
      <c r="AP300" s="50"/>
      <c r="AQ300" s="48"/>
      <c r="AR300" s="47">
        <f t="shared" ca="1" si="129"/>
        <v>0</v>
      </c>
      <c r="AS300" s="48"/>
      <c r="AT300" s="45">
        <f ca="1">IF(Table1[[#This Row],[Debts of the Person]]&gt;$AU$2,1,0)</f>
        <v>1</v>
      </c>
      <c r="AU300" s="46"/>
      <c r="AV300" s="50"/>
      <c r="AW300" s="2">
        <f ca="1">Table1[[#This Row],[Mortgage Left]]/Table1[[#This Row],[Valued House]]</f>
        <v>0.75543863071163198</v>
      </c>
      <c r="AX300" s="46">
        <f t="shared" ca="1" si="130"/>
        <v>0</v>
      </c>
      <c r="AY300" s="46"/>
      <c r="AZ300" s="46"/>
      <c r="BA300" s="47">
        <f ca="1">IF(Table1[[#This Row],[Region]]="East",Table1[[#This Row],[Income]],0)</f>
        <v>0</v>
      </c>
      <c r="BB300" s="48">
        <f ca="1">IF(Table1[[#This Row],[Region]]="South",Table1[[#This Row],[Income]],0)</f>
        <v>0</v>
      </c>
      <c r="BC300" s="48">
        <f ca="1">IF(Table1[[#This Row],[Region]]="West",Table1[[#This Row],[Income]],0)</f>
        <v>52259</v>
      </c>
      <c r="BD300" s="64">
        <f ca="1">IF(Table1[[#This Row],[Region]]="North",Table1[[#This Row],[Income]],0)</f>
        <v>0</v>
      </c>
      <c r="BE300" s="47">
        <f ca="1">IF(Table1[[#This Row],[Occupation]]="Teaching",Table1[[#This Row],[Income]],0)</f>
        <v>0</v>
      </c>
      <c r="BF300" s="48">
        <f ca="1">IF(Table1[[#This Row],[Occupation]]="General Work",Table1[[#This Row],[Income]],0)</f>
        <v>52259</v>
      </c>
      <c r="BG300" s="48">
        <f ca="1">IF(Table1[[#This Row],[Occupation]]="Construction",Table1[[#This Row],[Income]],0)</f>
        <v>0</v>
      </c>
      <c r="BH300" s="48">
        <f ca="1">IF(Table1[[#This Row],[Occupation]]="IT",Table1[[#This Row],[Income]],0)</f>
        <v>0</v>
      </c>
      <c r="BI300" s="48">
        <f ca="1">IF(Table1[[#This Row],[Occupation]]="Health",Table1[[#This Row],[Income]],0)</f>
        <v>0</v>
      </c>
      <c r="BJ300" s="64">
        <f ca="1">IF(Table1[[#This Row],[Occupation]]="Agriculture",Table1[[#This Row],[Income]],0)</f>
        <v>0</v>
      </c>
      <c r="BK300" s="45">
        <f ca="1">IF(Table1[[#This Row],[Debts of the Person]]&gt;Table1[[#This Row],[Income]],1,0)</f>
        <v>1</v>
      </c>
      <c r="BL300" s="46"/>
      <c r="BM300" s="45">
        <f ca="1">IF(Table1[[#This Row],[Net worth of Person ('#)]]&gt;$BN$2,Table1[[#This Row],[Age]],0)</f>
        <v>0</v>
      </c>
      <c r="BN300" s="50"/>
      <c r="BO300" s="46"/>
      <c r="BP300" s="46"/>
      <c r="BQ300" s="46"/>
    </row>
    <row r="301" spans="1:69" x14ac:dyDescent="0.3">
      <c r="A301" s="12">
        <v>299</v>
      </c>
      <c r="B301" s="13">
        <f t="shared" ca="1" si="113"/>
        <v>1</v>
      </c>
      <c r="C301" s="13" t="str">
        <f t="shared" ca="1" si="114"/>
        <v>Male</v>
      </c>
      <c r="D301" s="13">
        <f t="shared" ca="1" si="115"/>
        <v>33</v>
      </c>
      <c r="E301" s="13">
        <f t="shared" ca="1" si="116"/>
        <v>2</v>
      </c>
      <c r="F301" s="13" t="str">
        <f t="shared" ca="1" si="117"/>
        <v>Construction</v>
      </c>
      <c r="G301" s="13">
        <f t="shared" ca="1" si="118"/>
        <v>2</v>
      </c>
      <c r="H301" s="13" t="str">
        <f t="shared" ca="1" si="119"/>
        <v>Primary</v>
      </c>
      <c r="I301" s="13">
        <f t="shared" ca="1" si="120"/>
        <v>1</v>
      </c>
      <c r="J301" s="13">
        <f t="shared" ca="1" si="121"/>
        <v>2</v>
      </c>
      <c r="K301" s="14">
        <f t="shared" ca="1" si="122"/>
        <v>28113</v>
      </c>
      <c r="L301" s="13">
        <f t="shared" ca="1" si="123"/>
        <v>24</v>
      </c>
      <c r="M301" s="13" t="str">
        <f t="shared" ca="1" si="124"/>
        <v>Niger</v>
      </c>
      <c r="N301" s="13" t="str">
        <f t="shared" ca="1" si="131"/>
        <v>North</v>
      </c>
      <c r="O301" s="14">
        <f t="shared" ca="1" si="132"/>
        <v>112452</v>
      </c>
      <c r="P301" s="14">
        <f t="shared" ca="1" si="125"/>
        <v>61507.33662376248</v>
      </c>
      <c r="Q301" s="14">
        <f t="shared" ca="1" si="133"/>
        <v>350.23445541609948</v>
      </c>
      <c r="R301" s="14">
        <f t="shared" ca="1" si="126"/>
        <v>209</v>
      </c>
      <c r="S301" s="14">
        <f t="shared" ca="1" si="134"/>
        <v>7417.5359378907979</v>
      </c>
      <c r="T301" s="14">
        <f t="shared" ca="1" si="135"/>
        <v>20730.861604129408</v>
      </c>
      <c r="U301" s="14">
        <f t="shared" ca="1" si="136"/>
        <v>133533.0960595455</v>
      </c>
      <c r="V301" s="14">
        <f t="shared" ca="1" si="137"/>
        <v>69133.872561653276</v>
      </c>
      <c r="W301" s="15">
        <f t="shared" ca="1" si="138"/>
        <v>64399.223497892221</v>
      </c>
      <c r="Z301" s="45">
        <f t="shared" ca="1" si="127"/>
        <v>1</v>
      </c>
      <c r="AA301" s="46">
        <f t="shared" ca="1" si="128"/>
        <v>0</v>
      </c>
      <c r="AB301" s="49"/>
      <c r="AC301" s="50"/>
      <c r="AE301" s="45">
        <f ca="1">IF(Table1[[#This Row],[Occupation]]="Teaching", 1, 0)</f>
        <v>0</v>
      </c>
      <c r="AF301" s="46">
        <f ca="1">IF(Table1[[#This Row],[Occupation]]="General Work", 1, 0)</f>
        <v>0</v>
      </c>
      <c r="AG301" s="46">
        <f ca="1">IF(Table1[[#This Row],[Occupation]]="Construction", 1, 0)</f>
        <v>1</v>
      </c>
      <c r="AH301" s="46">
        <f ca="1">IF(Table1[[#This Row],[Occupation]]="IT", 1, 0)</f>
        <v>0</v>
      </c>
      <c r="AI301" s="46">
        <f ca="1">IF(Table1[[#This Row],[Occupation]]="Health", 1, 0)</f>
        <v>0</v>
      </c>
      <c r="AJ301" s="46">
        <f ca="1">IF(Table1[[#This Row],[Occupation]]="Agriculture", 1, 0)</f>
        <v>0</v>
      </c>
      <c r="AK301" s="49"/>
      <c r="AL301" s="46"/>
      <c r="AM301" s="46"/>
      <c r="AN301" s="46"/>
      <c r="AO301" s="46"/>
      <c r="AP301" s="50"/>
      <c r="AQ301" s="48"/>
      <c r="AR301" s="47">
        <f t="shared" ca="1" si="129"/>
        <v>30753.66831188124</v>
      </c>
      <c r="AS301" s="48"/>
      <c r="AT301" s="45">
        <f ca="1">IF(Table1[[#This Row],[Debts of the Person]]&gt;$AU$2,1,0)</f>
        <v>1</v>
      </c>
      <c r="AU301" s="46"/>
      <c r="AV301" s="50"/>
      <c r="AW301" s="2">
        <f ca="1">Table1[[#This Row],[Mortgage Left]]/Table1[[#This Row],[Valued House]]</f>
        <v>0.54696525294136589</v>
      </c>
      <c r="AX301" s="46">
        <f t="shared" ca="1" si="130"/>
        <v>0</v>
      </c>
      <c r="AY301" s="46"/>
      <c r="AZ301" s="46"/>
      <c r="BA301" s="47">
        <f ca="1">IF(Table1[[#This Row],[Region]]="East",Table1[[#This Row],[Income]],0)</f>
        <v>0</v>
      </c>
      <c r="BB301" s="48">
        <f ca="1">IF(Table1[[#This Row],[Region]]="South",Table1[[#This Row],[Income]],0)</f>
        <v>0</v>
      </c>
      <c r="BC301" s="48">
        <f ca="1">IF(Table1[[#This Row],[Region]]="West",Table1[[#This Row],[Income]],0)</f>
        <v>0</v>
      </c>
      <c r="BD301" s="64">
        <f ca="1">IF(Table1[[#This Row],[Region]]="North",Table1[[#This Row],[Income]],0)</f>
        <v>28113</v>
      </c>
      <c r="BE301" s="47">
        <f ca="1">IF(Table1[[#This Row],[Occupation]]="Teaching",Table1[[#This Row],[Income]],0)</f>
        <v>0</v>
      </c>
      <c r="BF301" s="48">
        <f ca="1">IF(Table1[[#This Row],[Occupation]]="General Work",Table1[[#This Row],[Income]],0)</f>
        <v>0</v>
      </c>
      <c r="BG301" s="48">
        <f ca="1">IF(Table1[[#This Row],[Occupation]]="Construction",Table1[[#This Row],[Income]],0)</f>
        <v>28113</v>
      </c>
      <c r="BH301" s="48">
        <f ca="1">IF(Table1[[#This Row],[Occupation]]="IT",Table1[[#This Row],[Income]],0)</f>
        <v>0</v>
      </c>
      <c r="BI301" s="48">
        <f ca="1">IF(Table1[[#This Row],[Occupation]]="Health",Table1[[#This Row],[Income]],0)</f>
        <v>0</v>
      </c>
      <c r="BJ301" s="64">
        <f ca="1">IF(Table1[[#This Row],[Occupation]]="Agriculture",Table1[[#This Row],[Income]],0)</f>
        <v>0</v>
      </c>
      <c r="BK301" s="45">
        <f ca="1">IF(Table1[[#This Row],[Debts of the Person]]&gt;Table1[[#This Row],[Income]],1,0)</f>
        <v>1</v>
      </c>
      <c r="BL301" s="46"/>
      <c r="BM301" s="45">
        <f ca="1">IF(Table1[[#This Row],[Net worth of Person ('#)]]&gt;$BN$2,Table1[[#This Row],[Age]],0)</f>
        <v>0</v>
      </c>
      <c r="BN301" s="50"/>
      <c r="BO301" s="46"/>
      <c r="BP301" s="46"/>
      <c r="BQ301" s="46"/>
    </row>
    <row r="302" spans="1:69" x14ac:dyDescent="0.3">
      <c r="A302" s="12">
        <v>300</v>
      </c>
      <c r="B302" s="13">
        <f t="shared" ca="1" si="113"/>
        <v>2</v>
      </c>
      <c r="C302" s="13" t="str">
        <f t="shared" ca="1" si="114"/>
        <v>Female</v>
      </c>
      <c r="D302" s="13">
        <f t="shared" ca="1" si="115"/>
        <v>42</v>
      </c>
      <c r="E302" s="13">
        <f t="shared" ca="1" si="116"/>
        <v>3</v>
      </c>
      <c r="F302" s="13" t="str">
        <f t="shared" ca="1" si="117"/>
        <v>Teaching</v>
      </c>
      <c r="G302" s="13">
        <f t="shared" ca="1" si="118"/>
        <v>1</v>
      </c>
      <c r="H302" s="13" t="str">
        <f t="shared" ca="1" si="119"/>
        <v>No Formal</v>
      </c>
      <c r="I302" s="13">
        <f t="shared" ca="1" si="120"/>
        <v>4</v>
      </c>
      <c r="J302" s="13">
        <f t="shared" ca="1" si="121"/>
        <v>2</v>
      </c>
      <c r="K302" s="14">
        <f t="shared" ca="1" si="122"/>
        <v>86639</v>
      </c>
      <c r="L302" s="13">
        <f t="shared" ca="1" si="123"/>
        <v>29</v>
      </c>
      <c r="M302" s="13" t="str">
        <f t="shared" ca="1" si="124"/>
        <v>Plateau</v>
      </c>
      <c r="N302" s="13" t="str">
        <f t="shared" ca="1" si="131"/>
        <v>North</v>
      </c>
      <c r="O302" s="14">
        <f t="shared" ca="1" si="132"/>
        <v>519834</v>
      </c>
      <c r="P302" s="14">
        <f t="shared" ca="1" si="125"/>
        <v>145556.31026555173</v>
      </c>
      <c r="Q302" s="14">
        <f t="shared" ca="1" si="133"/>
        <v>98372.357448978262</v>
      </c>
      <c r="R302" s="14">
        <f t="shared" ca="1" si="126"/>
        <v>70286</v>
      </c>
      <c r="S302" s="14">
        <f t="shared" ca="1" si="134"/>
        <v>84838.840633339525</v>
      </c>
      <c r="T302" s="14">
        <f t="shared" ca="1" si="135"/>
        <v>110950.30936107715</v>
      </c>
      <c r="U302" s="14">
        <f t="shared" ca="1" si="136"/>
        <v>729156.66681005538</v>
      </c>
      <c r="V302" s="14">
        <f t="shared" ca="1" si="137"/>
        <v>300681.15089889127</v>
      </c>
      <c r="W302" s="15">
        <f t="shared" ca="1" si="138"/>
        <v>428475.51591116411</v>
      </c>
      <c r="Z302" s="45">
        <f t="shared" ca="1" si="127"/>
        <v>0</v>
      </c>
      <c r="AA302" s="46">
        <f t="shared" ca="1" si="128"/>
        <v>0</v>
      </c>
      <c r="AB302" s="49"/>
      <c r="AC302" s="50"/>
      <c r="AE302" s="45">
        <f ca="1">IF(Table1[[#This Row],[Occupation]]="Teaching", 1, 0)</f>
        <v>1</v>
      </c>
      <c r="AF302" s="46">
        <f ca="1">IF(Table1[[#This Row],[Occupation]]="General Work", 1, 0)</f>
        <v>0</v>
      </c>
      <c r="AG302" s="46">
        <f ca="1">IF(Table1[[#This Row],[Occupation]]="Construction", 1, 0)</f>
        <v>0</v>
      </c>
      <c r="AH302" s="46">
        <f ca="1">IF(Table1[[#This Row],[Occupation]]="IT", 1, 0)</f>
        <v>0</v>
      </c>
      <c r="AI302" s="46">
        <f ca="1">IF(Table1[[#This Row],[Occupation]]="Health", 1, 0)</f>
        <v>0</v>
      </c>
      <c r="AJ302" s="46">
        <f ca="1">IF(Table1[[#This Row],[Occupation]]="Agriculture", 1, 0)</f>
        <v>0</v>
      </c>
      <c r="AK302" s="49"/>
      <c r="AL302" s="46"/>
      <c r="AM302" s="46"/>
      <c r="AN302" s="46"/>
      <c r="AO302" s="46"/>
      <c r="AP302" s="50"/>
      <c r="AQ302" s="48"/>
      <c r="AR302" s="47">
        <f t="shared" ca="1" si="129"/>
        <v>72778.155132775864</v>
      </c>
      <c r="AS302" s="48"/>
      <c r="AT302" s="45">
        <f ca="1">IF(Table1[[#This Row],[Debts of the Person]]&gt;$AU$2,1,0)</f>
        <v>1</v>
      </c>
      <c r="AU302" s="46"/>
      <c r="AV302" s="50"/>
      <c r="AW302" s="2">
        <f ca="1">Table1[[#This Row],[Mortgage Left]]/Table1[[#This Row],[Valued House]]</f>
        <v>0.28000536760879768</v>
      </c>
      <c r="AX302" s="46">
        <f t="shared" ca="1" si="130"/>
        <v>1</v>
      </c>
      <c r="AY302" s="46"/>
      <c r="AZ302" s="46"/>
      <c r="BA302" s="47">
        <f ca="1">IF(Table1[[#This Row],[Region]]="East",Table1[[#This Row],[Income]],0)</f>
        <v>0</v>
      </c>
      <c r="BB302" s="48">
        <f ca="1">IF(Table1[[#This Row],[Region]]="South",Table1[[#This Row],[Income]],0)</f>
        <v>0</v>
      </c>
      <c r="BC302" s="48">
        <f ca="1">IF(Table1[[#This Row],[Region]]="West",Table1[[#This Row],[Income]],0)</f>
        <v>0</v>
      </c>
      <c r="BD302" s="64">
        <f ca="1">IF(Table1[[#This Row],[Region]]="North",Table1[[#This Row],[Income]],0)</f>
        <v>86639</v>
      </c>
      <c r="BE302" s="47">
        <f ca="1">IF(Table1[[#This Row],[Occupation]]="Teaching",Table1[[#This Row],[Income]],0)</f>
        <v>86639</v>
      </c>
      <c r="BF302" s="48">
        <f ca="1">IF(Table1[[#This Row],[Occupation]]="General Work",Table1[[#This Row],[Income]],0)</f>
        <v>0</v>
      </c>
      <c r="BG302" s="48">
        <f ca="1">IF(Table1[[#This Row],[Occupation]]="Construction",Table1[[#This Row],[Income]],0)</f>
        <v>0</v>
      </c>
      <c r="BH302" s="48">
        <f ca="1">IF(Table1[[#This Row],[Occupation]]="IT",Table1[[#This Row],[Income]],0)</f>
        <v>0</v>
      </c>
      <c r="BI302" s="48">
        <f ca="1">IF(Table1[[#This Row],[Occupation]]="Health",Table1[[#This Row],[Income]],0)</f>
        <v>0</v>
      </c>
      <c r="BJ302" s="64">
        <f ca="1">IF(Table1[[#This Row],[Occupation]]="Agriculture",Table1[[#This Row],[Income]],0)</f>
        <v>0</v>
      </c>
      <c r="BK302" s="45">
        <f ca="1">IF(Table1[[#This Row],[Debts of the Person]]&gt;Table1[[#This Row],[Income]],1,0)</f>
        <v>1</v>
      </c>
      <c r="BL302" s="46"/>
      <c r="BM302" s="45">
        <f ca="1">IF(Table1[[#This Row],[Net worth of Person ('#)]]&gt;$BN$2,Table1[[#This Row],[Age]],0)</f>
        <v>42</v>
      </c>
      <c r="BN302" s="50"/>
      <c r="BO302" s="46"/>
      <c r="BP302" s="46"/>
      <c r="BQ302" s="46"/>
    </row>
    <row r="303" spans="1:69" x14ac:dyDescent="0.3">
      <c r="A303" s="12">
        <v>301</v>
      </c>
      <c r="B303" s="13">
        <f t="shared" ca="1" si="113"/>
        <v>2</v>
      </c>
      <c r="C303" s="13" t="str">
        <f t="shared" ca="1" si="114"/>
        <v>Female</v>
      </c>
      <c r="D303" s="13">
        <f t="shared" ca="1" si="115"/>
        <v>37</v>
      </c>
      <c r="E303" s="13">
        <f t="shared" ca="1" si="116"/>
        <v>5</v>
      </c>
      <c r="F303" s="13" t="str">
        <f t="shared" ca="1" si="117"/>
        <v>General Work</v>
      </c>
      <c r="G303" s="13">
        <f t="shared" ca="1" si="118"/>
        <v>5</v>
      </c>
      <c r="H303" s="13" t="str">
        <f t="shared" ca="1" si="119"/>
        <v>Technical</v>
      </c>
      <c r="I303" s="13">
        <f t="shared" ca="1" si="120"/>
        <v>1</v>
      </c>
      <c r="J303" s="13">
        <f t="shared" ca="1" si="121"/>
        <v>1</v>
      </c>
      <c r="K303" s="14">
        <f t="shared" ca="1" si="122"/>
        <v>39574</v>
      </c>
      <c r="L303" s="13">
        <f t="shared" ca="1" si="123"/>
        <v>29</v>
      </c>
      <c r="M303" s="13" t="str">
        <f t="shared" ca="1" si="124"/>
        <v>Plateau</v>
      </c>
      <c r="N303" s="13" t="str">
        <f t="shared" ca="1" si="131"/>
        <v>North</v>
      </c>
      <c r="O303" s="14">
        <f t="shared" ca="1" si="132"/>
        <v>118722</v>
      </c>
      <c r="P303" s="14">
        <f t="shared" ca="1" si="125"/>
        <v>35701.907282139662</v>
      </c>
      <c r="Q303" s="14">
        <f t="shared" ca="1" si="133"/>
        <v>20951.296082468543</v>
      </c>
      <c r="R303" s="14">
        <f t="shared" ca="1" si="126"/>
        <v>3749</v>
      </c>
      <c r="S303" s="14">
        <f t="shared" ca="1" si="134"/>
        <v>13961.105585432355</v>
      </c>
      <c r="T303" s="14">
        <f t="shared" ca="1" si="135"/>
        <v>43394.518910439459</v>
      </c>
      <c r="U303" s="14">
        <f t="shared" ca="1" si="136"/>
        <v>183067.81499290798</v>
      </c>
      <c r="V303" s="14">
        <f t="shared" ca="1" si="137"/>
        <v>53412.012867572019</v>
      </c>
      <c r="W303" s="15">
        <f t="shared" ca="1" si="138"/>
        <v>129655.80212533596</v>
      </c>
      <c r="Z303" s="45">
        <f t="shared" ca="1" si="127"/>
        <v>0</v>
      </c>
      <c r="AA303" s="46">
        <f t="shared" ca="1" si="128"/>
        <v>1</v>
      </c>
      <c r="AB303" s="49"/>
      <c r="AC303" s="50"/>
      <c r="AE303" s="45">
        <f ca="1">IF(Table1[[#This Row],[Occupation]]="Teaching", 1, 0)</f>
        <v>0</v>
      </c>
      <c r="AF303" s="46">
        <f ca="1">IF(Table1[[#This Row],[Occupation]]="General Work", 1, 0)</f>
        <v>1</v>
      </c>
      <c r="AG303" s="46">
        <f ca="1">IF(Table1[[#This Row],[Occupation]]="Construction", 1, 0)</f>
        <v>0</v>
      </c>
      <c r="AH303" s="46">
        <f ca="1">IF(Table1[[#This Row],[Occupation]]="IT", 1, 0)</f>
        <v>0</v>
      </c>
      <c r="AI303" s="46">
        <f ca="1">IF(Table1[[#This Row],[Occupation]]="Health", 1, 0)</f>
        <v>0</v>
      </c>
      <c r="AJ303" s="46">
        <f ca="1">IF(Table1[[#This Row],[Occupation]]="Agriculture", 1, 0)</f>
        <v>0</v>
      </c>
      <c r="AK303" s="49"/>
      <c r="AL303" s="46"/>
      <c r="AM303" s="46"/>
      <c r="AN303" s="46"/>
      <c r="AO303" s="46"/>
      <c r="AP303" s="50"/>
      <c r="AQ303" s="48"/>
      <c r="AR303" s="47">
        <f t="shared" ca="1" si="129"/>
        <v>35701.907282139662</v>
      </c>
      <c r="AS303" s="48"/>
      <c r="AT303" s="45">
        <f ca="1">IF(Table1[[#This Row],[Debts of the Person]]&gt;$AU$2,1,0)</f>
        <v>1</v>
      </c>
      <c r="AU303" s="46"/>
      <c r="AV303" s="50"/>
      <c r="AW303" s="2">
        <f ca="1">Table1[[#This Row],[Mortgage Left]]/Table1[[#This Row],[Valued House]]</f>
        <v>0.30071854653846519</v>
      </c>
      <c r="AX303" s="46">
        <f t="shared" ca="1" si="130"/>
        <v>0</v>
      </c>
      <c r="AY303" s="46"/>
      <c r="AZ303" s="46"/>
      <c r="BA303" s="47">
        <f ca="1">IF(Table1[[#This Row],[Region]]="East",Table1[[#This Row],[Income]],0)</f>
        <v>0</v>
      </c>
      <c r="BB303" s="48">
        <f ca="1">IF(Table1[[#This Row],[Region]]="South",Table1[[#This Row],[Income]],0)</f>
        <v>0</v>
      </c>
      <c r="BC303" s="48">
        <f ca="1">IF(Table1[[#This Row],[Region]]="West",Table1[[#This Row],[Income]],0)</f>
        <v>0</v>
      </c>
      <c r="BD303" s="64">
        <f ca="1">IF(Table1[[#This Row],[Region]]="North",Table1[[#This Row],[Income]],0)</f>
        <v>39574</v>
      </c>
      <c r="BE303" s="47">
        <f ca="1">IF(Table1[[#This Row],[Occupation]]="Teaching",Table1[[#This Row],[Income]],0)</f>
        <v>0</v>
      </c>
      <c r="BF303" s="48">
        <f ca="1">IF(Table1[[#This Row],[Occupation]]="General Work",Table1[[#This Row],[Income]],0)</f>
        <v>39574</v>
      </c>
      <c r="BG303" s="48">
        <f ca="1">IF(Table1[[#This Row],[Occupation]]="Construction",Table1[[#This Row],[Income]],0)</f>
        <v>0</v>
      </c>
      <c r="BH303" s="48">
        <f ca="1">IF(Table1[[#This Row],[Occupation]]="IT",Table1[[#This Row],[Income]],0)</f>
        <v>0</v>
      </c>
      <c r="BI303" s="48">
        <f ca="1">IF(Table1[[#This Row],[Occupation]]="Health",Table1[[#This Row],[Income]],0)</f>
        <v>0</v>
      </c>
      <c r="BJ303" s="64">
        <f ca="1">IF(Table1[[#This Row],[Occupation]]="Agriculture",Table1[[#This Row],[Income]],0)</f>
        <v>0</v>
      </c>
      <c r="BK303" s="45">
        <f ca="1">IF(Table1[[#This Row],[Debts of the Person]]&gt;Table1[[#This Row],[Income]],1,0)</f>
        <v>1</v>
      </c>
      <c r="BL303" s="46"/>
      <c r="BM303" s="45">
        <f ca="1">IF(Table1[[#This Row],[Net worth of Person ('#)]]&gt;$BN$2,Table1[[#This Row],[Age]],0)</f>
        <v>37</v>
      </c>
      <c r="BN303" s="50"/>
      <c r="BO303" s="46"/>
      <c r="BP303" s="46"/>
      <c r="BQ303" s="46"/>
    </row>
    <row r="304" spans="1:69" x14ac:dyDescent="0.3">
      <c r="A304" s="12">
        <v>302</v>
      </c>
      <c r="B304" s="13">
        <f t="shared" ca="1" si="113"/>
        <v>1</v>
      </c>
      <c r="C304" s="13" t="str">
        <f t="shared" ca="1" si="114"/>
        <v>Male</v>
      </c>
      <c r="D304" s="13">
        <f t="shared" ca="1" si="115"/>
        <v>40</v>
      </c>
      <c r="E304" s="13">
        <f t="shared" ca="1" si="116"/>
        <v>2</v>
      </c>
      <c r="F304" s="13" t="str">
        <f t="shared" ca="1" si="117"/>
        <v>Construction</v>
      </c>
      <c r="G304" s="13">
        <f t="shared" ca="1" si="118"/>
        <v>1</v>
      </c>
      <c r="H304" s="13" t="str">
        <f t="shared" ca="1" si="119"/>
        <v>No Formal</v>
      </c>
      <c r="I304" s="13">
        <f t="shared" ca="1" si="120"/>
        <v>2</v>
      </c>
      <c r="J304" s="13">
        <f t="shared" ca="1" si="121"/>
        <v>1</v>
      </c>
      <c r="K304" s="14">
        <f t="shared" ca="1" si="122"/>
        <v>44669</v>
      </c>
      <c r="L304" s="13">
        <f t="shared" ca="1" si="123"/>
        <v>2</v>
      </c>
      <c r="M304" s="13" t="str">
        <f t="shared" ca="1" si="124"/>
        <v>Abuja</v>
      </c>
      <c r="N304" s="13" t="str">
        <f t="shared" ca="1" si="131"/>
        <v>North</v>
      </c>
      <c r="O304" s="14">
        <f t="shared" ca="1" si="132"/>
        <v>134007</v>
      </c>
      <c r="P304" s="14">
        <f t="shared" ca="1" si="125"/>
        <v>25249.879409886096</v>
      </c>
      <c r="Q304" s="14">
        <f t="shared" ca="1" si="133"/>
        <v>11810.21712081329</v>
      </c>
      <c r="R304" s="14">
        <f t="shared" ca="1" si="126"/>
        <v>11697</v>
      </c>
      <c r="S304" s="14">
        <f t="shared" ca="1" si="134"/>
        <v>85245.234400911111</v>
      </c>
      <c r="T304" s="14">
        <f t="shared" ca="1" si="135"/>
        <v>25748.09259692418</v>
      </c>
      <c r="U304" s="14">
        <f t="shared" ca="1" si="136"/>
        <v>171565.30971773749</v>
      </c>
      <c r="V304" s="14">
        <f t="shared" ca="1" si="137"/>
        <v>122192.11381079721</v>
      </c>
      <c r="W304" s="15">
        <f t="shared" ca="1" si="138"/>
        <v>49373.19590694028</v>
      </c>
      <c r="Z304" s="45">
        <f t="shared" ca="1" si="127"/>
        <v>1</v>
      </c>
      <c r="AA304" s="46">
        <f t="shared" ca="1" si="128"/>
        <v>1</v>
      </c>
      <c r="AB304" s="49"/>
      <c r="AC304" s="50"/>
      <c r="AE304" s="45">
        <f ca="1">IF(Table1[[#This Row],[Occupation]]="Teaching", 1, 0)</f>
        <v>0</v>
      </c>
      <c r="AF304" s="46">
        <f ca="1">IF(Table1[[#This Row],[Occupation]]="General Work", 1, 0)</f>
        <v>0</v>
      </c>
      <c r="AG304" s="46">
        <f ca="1">IF(Table1[[#This Row],[Occupation]]="Construction", 1, 0)</f>
        <v>1</v>
      </c>
      <c r="AH304" s="46">
        <f ca="1">IF(Table1[[#This Row],[Occupation]]="IT", 1, 0)</f>
        <v>0</v>
      </c>
      <c r="AI304" s="46">
        <f ca="1">IF(Table1[[#This Row],[Occupation]]="Health", 1, 0)</f>
        <v>0</v>
      </c>
      <c r="AJ304" s="46">
        <f ca="1">IF(Table1[[#This Row],[Occupation]]="Agriculture", 1, 0)</f>
        <v>0</v>
      </c>
      <c r="AK304" s="49"/>
      <c r="AL304" s="46"/>
      <c r="AM304" s="46"/>
      <c r="AN304" s="46"/>
      <c r="AO304" s="46"/>
      <c r="AP304" s="50"/>
      <c r="AQ304" s="48"/>
      <c r="AR304" s="47">
        <f t="shared" ca="1" si="129"/>
        <v>25249.879409886096</v>
      </c>
      <c r="AS304" s="48"/>
      <c r="AT304" s="45">
        <f ca="1">IF(Table1[[#This Row],[Debts of the Person]]&gt;$AU$2,1,0)</f>
        <v>1</v>
      </c>
      <c r="AU304" s="46"/>
      <c r="AV304" s="50"/>
      <c r="AW304" s="2">
        <f ca="1">Table1[[#This Row],[Mortgage Left]]/Table1[[#This Row],[Valued House]]</f>
        <v>0.18842209294951828</v>
      </c>
      <c r="AX304" s="46">
        <f t="shared" ca="1" si="130"/>
        <v>1</v>
      </c>
      <c r="AY304" s="46"/>
      <c r="AZ304" s="46"/>
      <c r="BA304" s="47">
        <f ca="1">IF(Table1[[#This Row],[Region]]="East",Table1[[#This Row],[Income]],0)</f>
        <v>0</v>
      </c>
      <c r="BB304" s="48">
        <f ca="1">IF(Table1[[#This Row],[Region]]="South",Table1[[#This Row],[Income]],0)</f>
        <v>0</v>
      </c>
      <c r="BC304" s="48">
        <f ca="1">IF(Table1[[#This Row],[Region]]="West",Table1[[#This Row],[Income]],0)</f>
        <v>0</v>
      </c>
      <c r="BD304" s="64">
        <f ca="1">IF(Table1[[#This Row],[Region]]="North",Table1[[#This Row],[Income]],0)</f>
        <v>44669</v>
      </c>
      <c r="BE304" s="47">
        <f ca="1">IF(Table1[[#This Row],[Occupation]]="Teaching",Table1[[#This Row],[Income]],0)</f>
        <v>0</v>
      </c>
      <c r="BF304" s="48">
        <f ca="1">IF(Table1[[#This Row],[Occupation]]="General Work",Table1[[#This Row],[Income]],0)</f>
        <v>0</v>
      </c>
      <c r="BG304" s="48">
        <f ca="1">IF(Table1[[#This Row],[Occupation]]="Construction",Table1[[#This Row],[Income]],0)</f>
        <v>44669</v>
      </c>
      <c r="BH304" s="48">
        <f ca="1">IF(Table1[[#This Row],[Occupation]]="IT",Table1[[#This Row],[Income]],0)</f>
        <v>0</v>
      </c>
      <c r="BI304" s="48">
        <f ca="1">IF(Table1[[#This Row],[Occupation]]="Health",Table1[[#This Row],[Income]],0)</f>
        <v>0</v>
      </c>
      <c r="BJ304" s="64">
        <f ca="1">IF(Table1[[#This Row],[Occupation]]="Agriculture",Table1[[#This Row],[Income]],0)</f>
        <v>0</v>
      </c>
      <c r="BK304" s="45">
        <f ca="1">IF(Table1[[#This Row],[Debts of the Person]]&gt;Table1[[#This Row],[Income]],1,0)</f>
        <v>1</v>
      </c>
      <c r="BL304" s="46"/>
      <c r="BM304" s="45">
        <f ca="1">IF(Table1[[#This Row],[Net worth of Person ('#)]]&gt;$BN$2,Table1[[#This Row],[Age]],0)</f>
        <v>0</v>
      </c>
      <c r="BN304" s="50"/>
      <c r="BO304" s="46"/>
      <c r="BP304" s="46"/>
      <c r="BQ304" s="46"/>
    </row>
    <row r="305" spans="1:69" x14ac:dyDescent="0.3">
      <c r="A305" s="12">
        <v>303</v>
      </c>
      <c r="B305" s="13">
        <f t="shared" ca="1" si="113"/>
        <v>1</v>
      </c>
      <c r="C305" s="13" t="str">
        <f t="shared" ca="1" si="114"/>
        <v>Male</v>
      </c>
      <c r="D305" s="13">
        <f t="shared" ca="1" si="115"/>
        <v>41</v>
      </c>
      <c r="E305" s="13">
        <f t="shared" ca="1" si="116"/>
        <v>6</v>
      </c>
      <c r="F305" s="13" t="str">
        <f t="shared" ca="1" si="117"/>
        <v>Agriculture</v>
      </c>
      <c r="G305" s="13">
        <f t="shared" ca="1" si="118"/>
        <v>2</v>
      </c>
      <c r="H305" s="13" t="str">
        <f t="shared" ca="1" si="119"/>
        <v>Primary</v>
      </c>
      <c r="I305" s="13">
        <f t="shared" ca="1" si="120"/>
        <v>4</v>
      </c>
      <c r="J305" s="13">
        <f t="shared" ca="1" si="121"/>
        <v>0</v>
      </c>
      <c r="K305" s="14">
        <f t="shared" ca="1" si="122"/>
        <v>78049</v>
      </c>
      <c r="L305" s="13">
        <f t="shared" ca="1" si="123"/>
        <v>32</v>
      </c>
      <c r="M305" s="13" t="str">
        <f t="shared" ca="1" si="124"/>
        <v>Taraba</v>
      </c>
      <c r="N305" s="13" t="str">
        <f t="shared" ca="1" si="131"/>
        <v>North</v>
      </c>
      <c r="O305" s="14">
        <f t="shared" ca="1" si="132"/>
        <v>390245</v>
      </c>
      <c r="P305" s="14">
        <f t="shared" ca="1" si="125"/>
        <v>337915.94528325548</v>
      </c>
      <c r="Q305" s="14">
        <f t="shared" ca="1" si="133"/>
        <v>0</v>
      </c>
      <c r="R305" s="14">
        <f t="shared" ca="1" si="126"/>
        <v>0</v>
      </c>
      <c r="S305" s="14">
        <f t="shared" ca="1" si="134"/>
        <v>13891.943908076457</v>
      </c>
      <c r="T305" s="14">
        <f t="shared" ca="1" si="135"/>
        <v>38447.486978908833</v>
      </c>
      <c r="U305" s="14">
        <f t="shared" ca="1" si="136"/>
        <v>428692.48697890883</v>
      </c>
      <c r="V305" s="14">
        <f t="shared" ca="1" si="137"/>
        <v>351807.88919133192</v>
      </c>
      <c r="W305" s="15">
        <f t="shared" ca="1" si="138"/>
        <v>76884.597787576902</v>
      </c>
      <c r="Z305" s="45">
        <f t="shared" ca="1" si="127"/>
        <v>1</v>
      </c>
      <c r="AA305" s="46">
        <f t="shared" ca="1" si="128"/>
        <v>0</v>
      </c>
      <c r="AB305" s="49"/>
      <c r="AC305" s="50"/>
      <c r="AE305" s="45">
        <f ca="1">IF(Table1[[#This Row],[Occupation]]="Teaching", 1, 0)</f>
        <v>0</v>
      </c>
      <c r="AF305" s="46">
        <f ca="1">IF(Table1[[#This Row],[Occupation]]="General Work", 1, 0)</f>
        <v>0</v>
      </c>
      <c r="AG305" s="46">
        <f ca="1">IF(Table1[[#This Row],[Occupation]]="Construction", 1, 0)</f>
        <v>0</v>
      </c>
      <c r="AH305" s="46">
        <f ca="1">IF(Table1[[#This Row],[Occupation]]="IT", 1, 0)</f>
        <v>0</v>
      </c>
      <c r="AI305" s="46">
        <f ca="1">IF(Table1[[#This Row],[Occupation]]="Health", 1, 0)</f>
        <v>0</v>
      </c>
      <c r="AJ305" s="46">
        <f ca="1">IF(Table1[[#This Row],[Occupation]]="Agriculture", 1, 0)</f>
        <v>1</v>
      </c>
      <c r="AK305" s="49"/>
      <c r="AL305" s="46"/>
      <c r="AM305" s="46"/>
      <c r="AN305" s="46"/>
      <c r="AO305" s="46"/>
      <c r="AP305" s="50"/>
      <c r="AQ305" s="48"/>
      <c r="AR305" s="47">
        <f t="shared" ca="1" si="129"/>
        <v>0</v>
      </c>
      <c r="AS305" s="48"/>
      <c r="AT305" s="45">
        <f ca="1">IF(Table1[[#This Row],[Debts of the Person]]&gt;$AU$2,1,0)</f>
        <v>1</v>
      </c>
      <c r="AU305" s="46"/>
      <c r="AV305" s="50"/>
      <c r="AW305" s="2">
        <f ca="1">Table1[[#This Row],[Mortgage Left]]/Table1[[#This Row],[Valued House]]</f>
        <v>0.86590717442441412</v>
      </c>
      <c r="AX305" s="46">
        <f t="shared" ca="1" si="130"/>
        <v>0</v>
      </c>
      <c r="AY305" s="46"/>
      <c r="AZ305" s="46"/>
      <c r="BA305" s="47">
        <f ca="1">IF(Table1[[#This Row],[Region]]="East",Table1[[#This Row],[Income]],0)</f>
        <v>0</v>
      </c>
      <c r="BB305" s="48">
        <f ca="1">IF(Table1[[#This Row],[Region]]="South",Table1[[#This Row],[Income]],0)</f>
        <v>0</v>
      </c>
      <c r="BC305" s="48">
        <f ca="1">IF(Table1[[#This Row],[Region]]="West",Table1[[#This Row],[Income]],0)</f>
        <v>0</v>
      </c>
      <c r="BD305" s="64">
        <f ca="1">IF(Table1[[#This Row],[Region]]="North",Table1[[#This Row],[Income]],0)</f>
        <v>78049</v>
      </c>
      <c r="BE305" s="47">
        <f ca="1">IF(Table1[[#This Row],[Occupation]]="Teaching",Table1[[#This Row],[Income]],0)</f>
        <v>0</v>
      </c>
      <c r="BF305" s="48">
        <f ca="1">IF(Table1[[#This Row],[Occupation]]="General Work",Table1[[#This Row],[Income]],0)</f>
        <v>0</v>
      </c>
      <c r="BG305" s="48">
        <f ca="1">IF(Table1[[#This Row],[Occupation]]="Construction",Table1[[#This Row],[Income]],0)</f>
        <v>0</v>
      </c>
      <c r="BH305" s="48">
        <f ca="1">IF(Table1[[#This Row],[Occupation]]="IT",Table1[[#This Row],[Income]],0)</f>
        <v>0</v>
      </c>
      <c r="BI305" s="48">
        <f ca="1">IF(Table1[[#This Row],[Occupation]]="Health",Table1[[#This Row],[Income]],0)</f>
        <v>0</v>
      </c>
      <c r="BJ305" s="64">
        <f ca="1">IF(Table1[[#This Row],[Occupation]]="Agriculture",Table1[[#This Row],[Income]],0)</f>
        <v>78049</v>
      </c>
      <c r="BK305" s="45">
        <f ca="1">IF(Table1[[#This Row],[Debts of the Person]]&gt;Table1[[#This Row],[Income]],1,0)</f>
        <v>1</v>
      </c>
      <c r="BL305" s="46"/>
      <c r="BM305" s="45">
        <f ca="1">IF(Table1[[#This Row],[Net worth of Person ('#)]]&gt;$BN$2,Table1[[#This Row],[Age]],0)</f>
        <v>0</v>
      </c>
      <c r="BN305" s="50"/>
      <c r="BO305" s="46"/>
      <c r="BP305" s="46"/>
      <c r="BQ305" s="46"/>
    </row>
    <row r="306" spans="1:69" x14ac:dyDescent="0.3">
      <c r="A306" s="12">
        <v>304</v>
      </c>
      <c r="B306" s="13">
        <f t="shared" ca="1" si="113"/>
        <v>1</v>
      </c>
      <c r="C306" s="13" t="str">
        <f t="shared" ca="1" si="114"/>
        <v>Male</v>
      </c>
      <c r="D306" s="13">
        <f t="shared" ca="1" si="115"/>
        <v>41</v>
      </c>
      <c r="E306" s="13">
        <f t="shared" ca="1" si="116"/>
        <v>6</v>
      </c>
      <c r="F306" s="13" t="str">
        <f t="shared" ca="1" si="117"/>
        <v>Agriculture</v>
      </c>
      <c r="G306" s="13">
        <f t="shared" ca="1" si="118"/>
        <v>4</v>
      </c>
      <c r="H306" s="13" t="str">
        <f t="shared" ca="1" si="119"/>
        <v>Tertiary</v>
      </c>
      <c r="I306" s="13">
        <f t="shared" ca="1" si="120"/>
        <v>1</v>
      </c>
      <c r="J306" s="13">
        <f t="shared" ca="1" si="121"/>
        <v>3</v>
      </c>
      <c r="K306" s="14">
        <f t="shared" ca="1" si="122"/>
        <v>52547</v>
      </c>
      <c r="L306" s="13">
        <f t="shared" ca="1" si="123"/>
        <v>25</v>
      </c>
      <c r="M306" s="13" t="str">
        <f t="shared" ca="1" si="124"/>
        <v>Ogun</v>
      </c>
      <c r="N306" s="13" t="str">
        <f t="shared" ca="1" si="131"/>
        <v>West</v>
      </c>
      <c r="O306" s="14">
        <f t="shared" ca="1" si="132"/>
        <v>262735</v>
      </c>
      <c r="P306" s="14">
        <f t="shared" ca="1" si="125"/>
        <v>34994.32989300567</v>
      </c>
      <c r="Q306" s="14">
        <f t="shared" ca="1" si="133"/>
        <v>187.89412856024546</v>
      </c>
      <c r="R306" s="14">
        <f t="shared" ca="1" si="126"/>
        <v>131</v>
      </c>
      <c r="S306" s="14">
        <f t="shared" ca="1" si="134"/>
        <v>23010.859260772217</v>
      </c>
      <c r="T306" s="14">
        <f t="shared" ca="1" si="135"/>
        <v>14062.24149633581</v>
      </c>
      <c r="U306" s="14">
        <f t="shared" ca="1" si="136"/>
        <v>276985.13562489609</v>
      </c>
      <c r="V306" s="14">
        <f t="shared" ca="1" si="137"/>
        <v>58136.189153777887</v>
      </c>
      <c r="W306" s="15">
        <f t="shared" ca="1" si="138"/>
        <v>218848.94647111819</v>
      </c>
      <c r="Z306" s="45">
        <f t="shared" ca="1" si="127"/>
        <v>1</v>
      </c>
      <c r="AA306" s="46">
        <f t="shared" ca="1" si="128"/>
        <v>0</v>
      </c>
      <c r="AB306" s="49"/>
      <c r="AC306" s="50"/>
      <c r="AE306" s="45">
        <f ca="1">IF(Table1[[#This Row],[Occupation]]="Teaching", 1, 0)</f>
        <v>0</v>
      </c>
      <c r="AF306" s="46">
        <f ca="1">IF(Table1[[#This Row],[Occupation]]="General Work", 1, 0)</f>
        <v>0</v>
      </c>
      <c r="AG306" s="46">
        <f ca="1">IF(Table1[[#This Row],[Occupation]]="Construction", 1, 0)</f>
        <v>0</v>
      </c>
      <c r="AH306" s="46">
        <f ca="1">IF(Table1[[#This Row],[Occupation]]="IT", 1, 0)</f>
        <v>0</v>
      </c>
      <c r="AI306" s="46">
        <f ca="1">IF(Table1[[#This Row],[Occupation]]="Health", 1, 0)</f>
        <v>0</v>
      </c>
      <c r="AJ306" s="46">
        <f ca="1">IF(Table1[[#This Row],[Occupation]]="Agriculture", 1, 0)</f>
        <v>1</v>
      </c>
      <c r="AK306" s="49"/>
      <c r="AL306" s="46"/>
      <c r="AM306" s="46"/>
      <c r="AN306" s="46"/>
      <c r="AO306" s="46"/>
      <c r="AP306" s="50"/>
      <c r="AQ306" s="48"/>
      <c r="AR306" s="47">
        <f t="shared" ca="1" si="129"/>
        <v>11664.776631001891</v>
      </c>
      <c r="AS306" s="48"/>
      <c r="AT306" s="45">
        <f ca="1">IF(Table1[[#This Row],[Debts of the Person]]&gt;$AU$2,1,0)</f>
        <v>1</v>
      </c>
      <c r="AU306" s="46"/>
      <c r="AV306" s="50"/>
      <c r="AW306" s="2">
        <f ca="1">Table1[[#This Row],[Mortgage Left]]/Table1[[#This Row],[Valued House]]</f>
        <v>0.13319249393116894</v>
      </c>
      <c r="AX306" s="46">
        <f t="shared" ca="1" si="130"/>
        <v>1</v>
      </c>
      <c r="AY306" s="46"/>
      <c r="AZ306" s="46"/>
      <c r="BA306" s="47">
        <f ca="1">IF(Table1[[#This Row],[Region]]="East",Table1[[#This Row],[Income]],0)</f>
        <v>0</v>
      </c>
      <c r="BB306" s="48">
        <f ca="1">IF(Table1[[#This Row],[Region]]="South",Table1[[#This Row],[Income]],0)</f>
        <v>0</v>
      </c>
      <c r="BC306" s="48">
        <f ca="1">IF(Table1[[#This Row],[Region]]="West",Table1[[#This Row],[Income]],0)</f>
        <v>52547</v>
      </c>
      <c r="BD306" s="64">
        <f ca="1">IF(Table1[[#This Row],[Region]]="North",Table1[[#This Row],[Income]],0)</f>
        <v>0</v>
      </c>
      <c r="BE306" s="47">
        <f ca="1">IF(Table1[[#This Row],[Occupation]]="Teaching",Table1[[#This Row],[Income]],0)</f>
        <v>0</v>
      </c>
      <c r="BF306" s="48">
        <f ca="1">IF(Table1[[#This Row],[Occupation]]="General Work",Table1[[#This Row],[Income]],0)</f>
        <v>0</v>
      </c>
      <c r="BG306" s="48">
        <f ca="1">IF(Table1[[#This Row],[Occupation]]="Construction",Table1[[#This Row],[Income]],0)</f>
        <v>0</v>
      </c>
      <c r="BH306" s="48">
        <f ca="1">IF(Table1[[#This Row],[Occupation]]="IT",Table1[[#This Row],[Income]],0)</f>
        <v>0</v>
      </c>
      <c r="BI306" s="48">
        <f ca="1">IF(Table1[[#This Row],[Occupation]]="Health",Table1[[#This Row],[Income]],0)</f>
        <v>0</v>
      </c>
      <c r="BJ306" s="64">
        <f ca="1">IF(Table1[[#This Row],[Occupation]]="Agriculture",Table1[[#This Row],[Income]],0)</f>
        <v>52547</v>
      </c>
      <c r="BK306" s="45">
        <f ca="1">IF(Table1[[#This Row],[Debts of the Person]]&gt;Table1[[#This Row],[Income]],1,0)</f>
        <v>1</v>
      </c>
      <c r="BL306" s="46"/>
      <c r="BM306" s="45">
        <f ca="1">IF(Table1[[#This Row],[Net worth of Person ('#)]]&gt;$BN$2,Table1[[#This Row],[Age]],0)</f>
        <v>41</v>
      </c>
      <c r="BN306" s="50"/>
      <c r="BO306" s="46"/>
      <c r="BP306" s="46"/>
      <c r="BQ306" s="46"/>
    </row>
    <row r="307" spans="1:69" x14ac:dyDescent="0.3">
      <c r="A307" s="12">
        <v>305</v>
      </c>
      <c r="B307" s="13">
        <f t="shared" ca="1" si="113"/>
        <v>2</v>
      </c>
      <c r="C307" s="13" t="str">
        <f t="shared" ca="1" si="114"/>
        <v>Female</v>
      </c>
      <c r="D307" s="13">
        <f t="shared" ca="1" si="115"/>
        <v>33</v>
      </c>
      <c r="E307" s="13">
        <f t="shared" ca="1" si="116"/>
        <v>6</v>
      </c>
      <c r="F307" s="13" t="str">
        <f t="shared" ca="1" si="117"/>
        <v>Agriculture</v>
      </c>
      <c r="G307" s="13">
        <f t="shared" ca="1" si="118"/>
        <v>3</v>
      </c>
      <c r="H307" s="13" t="str">
        <f t="shared" ca="1" si="119"/>
        <v>Secondary</v>
      </c>
      <c r="I307" s="13">
        <f t="shared" ca="1" si="120"/>
        <v>0</v>
      </c>
      <c r="J307" s="13">
        <f t="shared" ca="1" si="121"/>
        <v>3</v>
      </c>
      <c r="K307" s="14">
        <f t="shared" ca="1" si="122"/>
        <v>52320</v>
      </c>
      <c r="L307" s="13">
        <f t="shared" ca="1" si="123"/>
        <v>18</v>
      </c>
      <c r="M307" s="13" t="str">
        <f t="shared" ca="1" si="124"/>
        <v>Kastina</v>
      </c>
      <c r="N307" s="13" t="str">
        <f t="shared" ca="1" si="131"/>
        <v>North</v>
      </c>
      <c r="O307" s="14">
        <f t="shared" ca="1" si="132"/>
        <v>209280</v>
      </c>
      <c r="P307" s="14">
        <f t="shared" ca="1" si="125"/>
        <v>81637.490286623215</v>
      </c>
      <c r="Q307" s="14">
        <f t="shared" ca="1" si="133"/>
        <v>24125.468779255316</v>
      </c>
      <c r="R307" s="14">
        <f t="shared" ca="1" si="126"/>
        <v>15288</v>
      </c>
      <c r="S307" s="14">
        <f t="shared" ca="1" si="134"/>
        <v>60934.796230548054</v>
      </c>
      <c r="T307" s="14">
        <f t="shared" ca="1" si="135"/>
        <v>9921.8530528441515</v>
      </c>
      <c r="U307" s="14">
        <f t="shared" ca="1" si="136"/>
        <v>243327.32183209946</v>
      </c>
      <c r="V307" s="14">
        <f t="shared" ca="1" si="137"/>
        <v>157860.28651717128</v>
      </c>
      <c r="W307" s="15">
        <f t="shared" ca="1" si="138"/>
        <v>85467.035314928187</v>
      </c>
      <c r="Z307" s="45">
        <f t="shared" ca="1" si="127"/>
        <v>0</v>
      </c>
      <c r="AA307" s="46">
        <f t="shared" ca="1" si="128"/>
        <v>0</v>
      </c>
      <c r="AB307" s="49"/>
      <c r="AC307" s="50"/>
      <c r="AE307" s="45">
        <f ca="1">IF(Table1[[#This Row],[Occupation]]="Teaching", 1, 0)</f>
        <v>0</v>
      </c>
      <c r="AF307" s="46">
        <f ca="1">IF(Table1[[#This Row],[Occupation]]="General Work", 1, 0)</f>
        <v>0</v>
      </c>
      <c r="AG307" s="46">
        <f ca="1">IF(Table1[[#This Row],[Occupation]]="Construction", 1, 0)</f>
        <v>0</v>
      </c>
      <c r="AH307" s="46">
        <f ca="1">IF(Table1[[#This Row],[Occupation]]="IT", 1, 0)</f>
        <v>0</v>
      </c>
      <c r="AI307" s="46">
        <f ca="1">IF(Table1[[#This Row],[Occupation]]="Health", 1, 0)</f>
        <v>0</v>
      </c>
      <c r="AJ307" s="46">
        <f ca="1">IF(Table1[[#This Row],[Occupation]]="Agriculture", 1, 0)</f>
        <v>1</v>
      </c>
      <c r="AK307" s="49"/>
      <c r="AL307" s="46"/>
      <c r="AM307" s="46"/>
      <c r="AN307" s="46"/>
      <c r="AO307" s="46"/>
      <c r="AP307" s="50"/>
      <c r="AQ307" s="48"/>
      <c r="AR307" s="47">
        <f t="shared" ca="1" si="129"/>
        <v>27212.496762207738</v>
      </c>
      <c r="AS307" s="48"/>
      <c r="AT307" s="45">
        <f ca="1">IF(Table1[[#This Row],[Debts of the Person]]&gt;$AU$2,1,0)</f>
        <v>1</v>
      </c>
      <c r="AU307" s="46"/>
      <c r="AV307" s="50"/>
      <c r="AW307" s="2">
        <f ca="1">Table1[[#This Row],[Mortgage Left]]/Table1[[#This Row],[Valued House]]</f>
        <v>0.39008739624724398</v>
      </c>
      <c r="AX307" s="46">
        <f t="shared" ca="1" si="130"/>
        <v>0</v>
      </c>
      <c r="AY307" s="46"/>
      <c r="AZ307" s="46"/>
      <c r="BA307" s="47">
        <f ca="1">IF(Table1[[#This Row],[Region]]="East",Table1[[#This Row],[Income]],0)</f>
        <v>0</v>
      </c>
      <c r="BB307" s="48">
        <f ca="1">IF(Table1[[#This Row],[Region]]="South",Table1[[#This Row],[Income]],0)</f>
        <v>0</v>
      </c>
      <c r="BC307" s="48">
        <f ca="1">IF(Table1[[#This Row],[Region]]="West",Table1[[#This Row],[Income]],0)</f>
        <v>0</v>
      </c>
      <c r="BD307" s="64">
        <f ca="1">IF(Table1[[#This Row],[Region]]="North",Table1[[#This Row],[Income]],0)</f>
        <v>52320</v>
      </c>
      <c r="BE307" s="47">
        <f ca="1">IF(Table1[[#This Row],[Occupation]]="Teaching",Table1[[#This Row],[Income]],0)</f>
        <v>0</v>
      </c>
      <c r="BF307" s="48">
        <f ca="1">IF(Table1[[#This Row],[Occupation]]="General Work",Table1[[#This Row],[Income]],0)</f>
        <v>0</v>
      </c>
      <c r="BG307" s="48">
        <f ca="1">IF(Table1[[#This Row],[Occupation]]="Construction",Table1[[#This Row],[Income]],0)</f>
        <v>0</v>
      </c>
      <c r="BH307" s="48">
        <f ca="1">IF(Table1[[#This Row],[Occupation]]="IT",Table1[[#This Row],[Income]],0)</f>
        <v>0</v>
      </c>
      <c r="BI307" s="48">
        <f ca="1">IF(Table1[[#This Row],[Occupation]]="Health",Table1[[#This Row],[Income]],0)</f>
        <v>0</v>
      </c>
      <c r="BJ307" s="64">
        <f ca="1">IF(Table1[[#This Row],[Occupation]]="Agriculture",Table1[[#This Row],[Income]],0)</f>
        <v>52320</v>
      </c>
      <c r="BK307" s="45">
        <f ca="1">IF(Table1[[#This Row],[Debts of the Person]]&gt;Table1[[#This Row],[Income]],1,0)</f>
        <v>1</v>
      </c>
      <c r="BL307" s="46"/>
      <c r="BM307" s="45">
        <f ca="1">IF(Table1[[#This Row],[Net worth of Person ('#)]]&gt;$BN$2,Table1[[#This Row],[Age]],0)</f>
        <v>0</v>
      </c>
      <c r="BN307" s="50"/>
      <c r="BO307" s="46"/>
      <c r="BP307" s="46"/>
      <c r="BQ307" s="46"/>
    </row>
    <row r="308" spans="1:69" x14ac:dyDescent="0.3">
      <c r="A308" s="12">
        <v>306</v>
      </c>
      <c r="B308" s="13">
        <f t="shared" ca="1" si="113"/>
        <v>2</v>
      </c>
      <c r="C308" s="13" t="str">
        <f t="shared" ca="1" si="114"/>
        <v>Female</v>
      </c>
      <c r="D308" s="13">
        <f t="shared" ca="1" si="115"/>
        <v>33</v>
      </c>
      <c r="E308" s="13">
        <f t="shared" ca="1" si="116"/>
        <v>1</v>
      </c>
      <c r="F308" s="13" t="str">
        <f t="shared" ca="1" si="117"/>
        <v>Health</v>
      </c>
      <c r="G308" s="13">
        <f t="shared" ca="1" si="118"/>
        <v>5</v>
      </c>
      <c r="H308" s="13" t="str">
        <f t="shared" ca="1" si="119"/>
        <v>Technical</v>
      </c>
      <c r="I308" s="13">
        <f t="shared" ca="1" si="120"/>
        <v>4</v>
      </c>
      <c r="J308" s="13">
        <f t="shared" ca="1" si="121"/>
        <v>1</v>
      </c>
      <c r="K308" s="14">
        <f t="shared" ca="1" si="122"/>
        <v>77249</v>
      </c>
      <c r="L308" s="13">
        <f t="shared" ca="1" si="123"/>
        <v>28</v>
      </c>
      <c r="M308" s="13" t="str">
        <f t="shared" ca="1" si="124"/>
        <v>Oyo</v>
      </c>
      <c r="N308" s="13" t="str">
        <f t="shared" ca="1" si="131"/>
        <v>West</v>
      </c>
      <c r="O308" s="14">
        <f t="shared" ca="1" si="132"/>
        <v>308996</v>
      </c>
      <c r="P308" s="14">
        <f t="shared" ca="1" si="125"/>
        <v>209504.95594004143</v>
      </c>
      <c r="Q308" s="14">
        <f t="shared" ca="1" si="133"/>
        <v>29639.685898856202</v>
      </c>
      <c r="R308" s="14">
        <f t="shared" ca="1" si="126"/>
        <v>1313</v>
      </c>
      <c r="S308" s="14">
        <f t="shared" ca="1" si="134"/>
        <v>148677.27812409465</v>
      </c>
      <c r="T308" s="14">
        <f t="shared" ca="1" si="135"/>
        <v>65243.179973247548</v>
      </c>
      <c r="U308" s="14">
        <f t="shared" ca="1" si="136"/>
        <v>403878.86587210372</v>
      </c>
      <c r="V308" s="14">
        <f t="shared" ca="1" si="137"/>
        <v>359495.23406413605</v>
      </c>
      <c r="W308" s="15">
        <f t="shared" ca="1" si="138"/>
        <v>44383.631807967671</v>
      </c>
      <c r="Z308" s="45">
        <f t="shared" ca="1" si="127"/>
        <v>0</v>
      </c>
      <c r="AA308" s="46">
        <f t="shared" ca="1" si="128"/>
        <v>1</v>
      </c>
      <c r="AB308" s="49"/>
      <c r="AC308" s="50"/>
      <c r="AE308" s="45">
        <f ca="1">IF(Table1[[#This Row],[Occupation]]="Teaching", 1, 0)</f>
        <v>0</v>
      </c>
      <c r="AF308" s="46">
        <f ca="1">IF(Table1[[#This Row],[Occupation]]="General Work", 1, 0)</f>
        <v>0</v>
      </c>
      <c r="AG308" s="46">
        <f ca="1">IF(Table1[[#This Row],[Occupation]]="Construction", 1, 0)</f>
        <v>0</v>
      </c>
      <c r="AH308" s="46">
        <f ca="1">IF(Table1[[#This Row],[Occupation]]="IT", 1, 0)</f>
        <v>0</v>
      </c>
      <c r="AI308" s="46">
        <f ca="1">IF(Table1[[#This Row],[Occupation]]="Health", 1, 0)</f>
        <v>1</v>
      </c>
      <c r="AJ308" s="46">
        <f ca="1">IF(Table1[[#This Row],[Occupation]]="Agriculture", 1, 0)</f>
        <v>0</v>
      </c>
      <c r="AK308" s="49"/>
      <c r="AL308" s="46"/>
      <c r="AM308" s="46"/>
      <c r="AN308" s="46"/>
      <c r="AO308" s="46"/>
      <c r="AP308" s="50"/>
      <c r="AQ308" s="48"/>
      <c r="AR308" s="47">
        <f t="shared" ca="1" si="129"/>
        <v>209504.95594004143</v>
      </c>
      <c r="AS308" s="48"/>
      <c r="AT308" s="45">
        <f ca="1">IF(Table1[[#This Row],[Debts of the Person]]&gt;$AU$2,1,0)</f>
        <v>1</v>
      </c>
      <c r="AU308" s="46"/>
      <c r="AV308" s="50"/>
      <c r="AW308" s="2">
        <f ca="1">Table1[[#This Row],[Mortgage Left]]/Table1[[#This Row],[Valued House]]</f>
        <v>0.67801834308548148</v>
      </c>
      <c r="AX308" s="46">
        <f t="shared" ca="1" si="130"/>
        <v>0</v>
      </c>
      <c r="AY308" s="46"/>
      <c r="AZ308" s="46"/>
      <c r="BA308" s="47">
        <f ca="1">IF(Table1[[#This Row],[Region]]="East",Table1[[#This Row],[Income]],0)</f>
        <v>0</v>
      </c>
      <c r="BB308" s="48">
        <f ca="1">IF(Table1[[#This Row],[Region]]="South",Table1[[#This Row],[Income]],0)</f>
        <v>0</v>
      </c>
      <c r="BC308" s="48">
        <f ca="1">IF(Table1[[#This Row],[Region]]="West",Table1[[#This Row],[Income]],0)</f>
        <v>77249</v>
      </c>
      <c r="BD308" s="64">
        <f ca="1">IF(Table1[[#This Row],[Region]]="North",Table1[[#This Row],[Income]],0)</f>
        <v>0</v>
      </c>
      <c r="BE308" s="47">
        <f ca="1">IF(Table1[[#This Row],[Occupation]]="Teaching",Table1[[#This Row],[Income]],0)</f>
        <v>0</v>
      </c>
      <c r="BF308" s="48">
        <f ca="1">IF(Table1[[#This Row],[Occupation]]="General Work",Table1[[#This Row],[Income]],0)</f>
        <v>0</v>
      </c>
      <c r="BG308" s="48">
        <f ca="1">IF(Table1[[#This Row],[Occupation]]="Construction",Table1[[#This Row],[Income]],0)</f>
        <v>0</v>
      </c>
      <c r="BH308" s="48">
        <f ca="1">IF(Table1[[#This Row],[Occupation]]="IT",Table1[[#This Row],[Income]],0)</f>
        <v>0</v>
      </c>
      <c r="BI308" s="48">
        <f ca="1">IF(Table1[[#This Row],[Occupation]]="Health",Table1[[#This Row],[Income]],0)</f>
        <v>77249</v>
      </c>
      <c r="BJ308" s="64">
        <f ca="1">IF(Table1[[#This Row],[Occupation]]="Agriculture",Table1[[#This Row],[Income]],0)</f>
        <v>0</v>
      </c>
      <c r="BK308" s="45">
        <f ca="1">IF(Table1[[#This Row],[Debts of the Person]]&gt;Table1[[#This Row],[Income]],1,0)</f>
        <v>1</v>
      </c>
      <c r="BL308" s="46"/>
      <c r="BM308" s="45">
        <f ca="1">IF(Table1[[#This Row],[Net worth of Person ('#)]]&gt;$BN$2,Table1[[#This Row],[Age]],0)</f>
        <v>0</v>
      </c>
      <c r="BN308" s="50"/>
      <c r="BO308" s="46"/>
      <c r="BP308" s="46"/>
      <c r="BQ308" s="46"/>
    </row>
    <row r="309" spans="1:69" x14ac:dyDescent="0.3">
      <c r="A309" s="12">
        <v>307</v>
      </c>
      <c r="B309" s="13">
        <f t="shared" ca="1" si="113"/>
        <v>2</v>
      </c>
      <c r="C309" s="13" t="str">
        <f t="shared" ca="1" si="114"/>
        <v>Female</v>
      </c>
      <c r="D309" s="13">
        <f t="shared" ca="1" si="115"/>
        <v>35</v>
      </c>
      <c r="E309" s="13">
        <f t="shared" ca="1" si="116"/>
        <v>5</v>
      </c>
      <c r="F309" s="13" t="str">
        <f t="shared" ca="1" si="117"/>
        <v>General Work</v>
      </c>
      <c r="G309" s="13">
        <f t="shared" ca="1" si="118"/>
        <v>5</v>
      </c>
      <c r="H309" s="13" t="str">
        <f t="shared" ca="1" si="119"/>
        <v>Technical</v>
      </c>
      <c r="I309" s="13">
        <f t="shared" ca="1" si="120"/>
        <v>0</v>
      </c>
      <c r="J309" s="13">
        <f t="shared" ca="1" si="121"/>
        <v>0</v>
      </c>
      <c r="K309" s="14">
        <f t="shared" ca="1" si="122"/>
        <v>50565</v>
      </c>
      <c r="L309" s="13">
        <f t="shared" ca="1" si="123"/>
        <v>33</v>
      </c>
      <c r="M309" s="13" t="str">
        <f t="shared" ca="1" si="124"/>
        <v>Zamfara</v>
      </c>
      <c r="N309" s="13" t="str">
        <f t="shared" ca="1" si="131"/>
        <v>North</v>
      </c>
      <c r="O309" s="14">
        <f t="shared" ca="1" si="132"/>
        <v>151695</v>
      </c>
      <c r="P309" s="14">
        <f t="shared" ca="1" si="125"/>
        <v>81329.31239675243</v>
      </c>
      <c r="Q309" s="14">
        <f t="shared" ca="1" si="133"/>
        <v>0</v>
      </c>
      <c r="R309" s="14">
        <f t="shared" ca="1" si="126"/>
        <v>0</v>
      </c>
      <c r="S309" s="14">
        <f t="shared" ca="1" si="134"/>
        <v>11031.641851003104</v>
      </c>
      <c r="T309" s="14">
        <f t="shared" ca="1" si="135"/>
        <v>8047.7172175439391</v>
      </c>
      <c r="U309" s="14">
        <f t="shared" ca="1" si="136"/>
        <v>159742.71721754395</v>
      </c>
      <c r="V309" s="14">
        <f t="shared" ca="1" si="137"/>
        <v>92360.954247755537</v>
      </c>
      <c r="W309" s="15">
        <f t="shared" ca="1" si="138"/>
        <v>67381.762969788411</v>
      </c>
      <c r="Z309" s="45">
        <f t="shared" ca="1" si="127"/>
        <v>0</v>
      </c>
      <c r="AA309" s="46">
        <f t="shared" ca="1" si="128"/>
        <v>1</v>
      </c>
      <c r="AB309" s="49"/>
      <c r="AC309" s="50"/>
      <c r="AE309" s="45">
        <f ca="1">IF(Table1[[#This Row],[Occupation]]="Teaching", 1, 0)</f>
        <v>0</v>
      </c>
      <c r="AF309" s="46">
        <f ca="1">IF(Table1[[#This Row],[Occupation]]="General Work", 1, 0)</f>
        <v>1</v>
      </c>
      <c r="AG309" s="46">
        <f ca="1">IF(Table1[[#This Row],[Occupation]]="Construction", 1, 0)</f>
        <v>0</v>
      </c>
      <c r="AH309" s="46">
        <f ca="1">IF(Table1[[#This Row],[Occupation]]="IT", 1, 0)</f>
        <v>0</v>
      </c>
      <c r="AI309" s="46">
        <f ca="1">IF(Table1[[#This Row],[Occupation]]="Health", 1, 0)</f>
        <v>0</v>
      </c>
      <c r="AJ309" s="46">
        <f ca="1">IF(Table1[[#This Row],[Occupation]]="Agriculture", 1, 0)</f>
        <v>0</v>
      </c>
      <c r="AK309" s="49"/>
      <c r="AL309" s="46"/>
      <c r="AM309" s="46"/>
      <c r="AN309" s="46"/>
      <c r="AO309" s="46"/>
      <c r="AP309" s="50"/>
      <c r="AQ309" s="48"/>
      <c r="AR309" s="47">
        <f t="shared" ca="1" si="129"/>
        <v>0</v>
      </c>
      <c r="AS309" s="48"/>
      <c r="AT309" s="45">
        <f ca="1">IF(Table1[[#This Row],[Debts of the Person]]&gt;$AU$2,1,0)</f>
        <v>1</v>
      </c>
      <c r="AU309" s="46"/>
      <c r="AV309" s="50"/>
      <c r="AW309" s="2">
        <f ca="1">Table1[[#This Row],[Mortgage Left]]/Table1[[#This Row],[Valued House]]</f>
        <v>0.53613706711989473</v>
      </c>
      <c r="AX309" s="46">
        <f t="shared" ca="1" si="130"/>
        <v>0</v>
      </c>
      <c r="AY309" s="46"/>
      <c r="AZ309" s="46"/>
      <c r="BA309" s="47">
        <f ca="1">IF(Table1[[#This Row],[Region]]="East",Table1[[#This Row],[Income]],0)</f>
        <v>0</v>
      </c>
      <c r="BB309" s="48">
        <f ca="1">IF(Table1[[#This Row],[Region]]="South",Table1[[#This Row],[Income]],0)</f>
        <v>0</v>
      </c>
      <c r="BC309" s="48">
        <f ca="1">IF(Table1[[#This Row],[Region]]="West",Table1[[#This Row],[Income]],0)</f>
        <v>0</v>
      </c>
      <c r="BD309" s="64">
        <f ca="1">IF(Table1[[#This Row],[Region]]="North",Table1[[#This Row],[Income]],0)</f>
        <v>50565</v>
      </c>
      <c r="BE309" s="47">
        <f ca="1">IF(Table1[[#This Row],[Occupation]]="Teaching",Table1[[#This Row],[Income]],0)</f>
        <v>0</v>
      </c>
      <c r="BF309" s="48">
        <f ca="1">IF(Table1[[#This Row],[Occupation]]="General Work",Table1[[#This Row],[Income]],0)</f>
        <v>50565</v>
      </c>
      <c r="BG309" s="48">
        <f ca="1">IF(Table1[[#This Row],[Occupation]]="Construction",Table1[[#This Row],[Income]],0)</f>
        <v>0</v>
      </c>
      <c r="BH309" s="48">
        <f ca="1">IF(Table1[[#This Row],[Occupation]]="IT",Table1[[#This Row],[Income]],0)</f>
        <v>0</v>
      </c>
      <c r="BI309" s="48">
        <f ca="1">IF(Table1[[#This Row],[Occupation]]="Health",Table1[[#This Row],[Income]],0)</f>
        <v>0</v>
      </c>
      <c r="BJ309" s="64">
        <f ca="1">IF(Table1[[#This Row],[Occupation]]="Agriculture",Table1[[#This Row],[Income]],0)</f>
        <v>0</v>
      </c>
      <c r="BK309" s="45">
        <f ca="1">IF(Table1[[#This Row],[Debts of the Person]]&gt;Table1[[#This Row],[Income]],1,0)</f>
        <v>1</v>
      </c>
      <c r="BL309" s="46"/>
      <c r="BM309" s="45">
        <f ca="1">IF(Table1[[#This Row],[Net worth of Person ('#)]]&gt;$BN$2,Table1[[#This Row],[Age]],0)</f>
        <v>0</v>
      </c>
      <c r="BN309" s="50"/>
      <c r="BO309" s="46"/>
      <c r="BP309" s="46"/>
      <c r="BQ309" s="46"/>
    </row>
    <row r="310" spans="1:69" x14ac:dyDescent="0.3">
      <c r="A310" s="12">
        <v>308</v>
      </c>
      <c r="B310" s="13">
        <f t="shared" ca="1" si="113"/>
        <v>2</v>
      </c>
      <c r="C310" s="13" t="str">
        <f t="shared" ca="1" si="114"/>
        <v>Female</v>
      </c>
      <c r="D310" s="13">
        <f t="shared" ca="1" si="115"/>
        <v>32</v>
      </c>
      <c r="E310" s="13">
        <f t="shared" ca="1" si="116"/>
        <v>2</v>
      </c>
      <c r="F310" s="13" t="str">
        <f t="shared" ca="1" si="117"/>
        <v>Construction</v>
      </c>
      <c r="G310" s="13">
        <f t="shared" ca="1" si="118"/>
        <v>6</v>
      </c>
      <c r="H310" s="13" t="str">
        <f t="shared" ca="1" si="119"/>
        <v>Others</v>
      </c>
      <c r="I310" s="13">
        <f t="shared" ca="1" si="120"/>
        <v>3</v>
      </c>
      <c r="J310" s="13">
        <f t="shared" ca="1" si="121"/>
        <v>0</v>
      </c>
      <c r="K310" s="14">
        <f t="shared" ca="1" si="122"/>
        <v>60898</v>
      </c>
      <c r="L310" s="13">
        <f t="shared" ca="1" si="123"/>
        <v>28</v>
      </c>
      <c r="M310" s="13" t="str">
        <f t="shared" ca="1" si="124"/>
        <v>Oyo</v>
      </c>
      <c r="N310" s="13" t="str">
        <f t="shared" ca="1" si="131"/>
        <v>West</v>
      </c>
      <c r="O310" s="14">
        <f t="shared" ca="1" si="132"/>
        <v>182694</v>
      </c>
      <c r="P310" s="14">
        <f t="shared" ca="1" si="125"/>
        <v>99771.205436659133</v>
      </c>
      <c r="Q310" s="14">
        <f t="shared" ca="1" si="133"/>
        <v>0</v>
      </c>
      <c r="R310" s="14">
        <f t="shared" ca="1" si="126"/>
        <v>0</v>
      </c>
      <c r="S310" s="14">
        <f t="shared" ca="1" si="134"/>
        <v>58668.364692434036</v>
      </c>
      <c r="T310" s="14">
        <f t="shared" ca="1" si="135"/>
        <v>22007.652021471251</v>
      </c>
      <c r="U310" s="14">
        <f t="shared" ca="1" si="136"/>
        <v>204701.65202147124</v>
      </c>
      <c r="V310" s="14">
        <f t="shared" ca="1" si="137"/>
        <v>158439.57012909316</v>
      </c>
      <c r="W310" s="15">
        <f t="shared" ca="1" si="138"/>
        <v>46262.081892378075</v>
      </c>
      <c r="Z310" s="45">
        <f t="shared" ca="1" si="127"/>
        <v>0</v>
      </c>
      <c r="AA310" s="46">
        <f t="shared" ca="1" si="128"/>
        <v>1</v>
      </c>
      <c r="AB310" s="49"/>
      <c r="AC310" s="50"/>
      <c r="AE310" s="45">
        <f ca="1">IF(Table1[[#This Row],[Occupation]]="Teaching", 1, 0)</f>
        <v>0</v>
      </c>
      <c r="AF310" s="46">
        <f ca="1">IF(Table1[[#This Row],[Occupation]]="General Work", 1, 0)</f>
        <v>0</v>
      </c>
      <c r="AG310" s="46">
        <f ca="1">IF(Table1[[#This Row],[Occupation]]="Construction", 1, 0)</f>
        <v>1</v>
      </c>
      <c r="AH310" s="46">
        <f ca="1">IF(Table1[[#This Row],[Occupation]]="IT", 1, 0)</f>
        <v>0</v>
      </c>
      <c r="AI310" s="46">
        <f ca="1">IF(Table1[[#This Row],[Occupation]]="Health", 1, 0)</f>
        <v>0</v>
      </c>
      <c r="AJ310" s="46">
        <f ca="1">IF(Table1[[#This Row],[Occupation]]="Agriculture", 1, 0)</f>
        <v>0</v>
      </c>
      <c r="AK310" s="49"/>
      <c r="AL310" s="46"/>
      <c r="AM310" s="46"/>
      <c r="AN310" s="46"/>
      <c r="AO310" s="46"/>
      <c r="AP310" s="50"/>
      <c r="AQ310" s="48"/>
      <c r="AR310" s="47">
        <f t="shared" ca="1" si="129"/>
        <v>0</v>
      </c>
      <c r="AS310" s="48"/>
      <c r="AT310" s="45">
        <f ca="1">IF(Table1[[#This Row],[Debts of the Person]]&gt;$AU$2,1,0)</f>
        <v>1</v>
      </c>
      <c r="AU310" s="46"/>
      <c r="AV310" s="50"/>
      <c r="AW310" s="2">
        <f ca="1">Table1[[#This Row],[Mortgage Left]]/Table1[[#This Row],[Valued House]]</f>
        <v>0.54611101315127553</v>
      </c>
      <c r="AX310" s="46">
        <f t="shared" ca="1" si="130"/>
        <v>0</v>
      </c>
      <c r="AY310" s="46"/>
      <c r="AZ310" s="46"/>
      <c r="BA310" s="47">
        <f ca="1">IF(Table1[[#This Row],[Region]]="East",Table1[[#This Row],[Income]],0)</f>
        <v>0</v>
      </c>
      <c r="BB310" s="48">
        <f ca="1">IF(Table1[[#This Row],[Region]]="South",Table1[[#This Row],[Income]],0)</f>
        <v>0</v>
      </c>
      <c r="BC310" s="48">
        <f ca="1">IF(Table1[[#This Row],[Region]]="West",Table1[[#This Row],[Income]],0)</f>
        <v>60898</v>
      </c>
      <c r="BD310" s="64">
        <f ca="1">IF(Table1[[#This Row],[Region]]="North",Table1[[#This Row],[Income]],0)</f>
        <v>0</v>
      </c>
      <c r="BE310" s="47">
        <f ca="1">IF(Table1[[#This Row],[Occupation]]="Teaching",Table1[[#This Row],[Income]],0)</f>
        <v>0</v>
      </c>
      <c r="BF310" s="48">
        <f ca="1">IF(Table1[[#This Row],[Occupation]]="General Work",Table1[[#This Row],[Income]],0)</f>
        <v>0</v>
      </c>
      <c r="BG310" s="48">
        <f ca="1">IF(Table1[[#This Row],[Occupation]]="Construction",Table1[[#This Row],[Income]],0)</f>
        <v>60898</v>
      </c>
      <c r="BH310" s="48">
        <f ca="1">IF(Table1[[#This Row],[Occupation]]="IT",Table1[[#This Row],[Income]],0)</f>
        <v>0</v>
      </c>
      <c r="BI310" s="48">
        <f ca="1">IF(Table1[[#This Row],[Occupation]]="Health",Table1[[#This Row],[Income]],0)</f>
        <v>0</v>
      </c>
      <c r="BJ310" s="64">
        <f ca="1">IF(Table1[[#This Row],[Occupation]]="Agriculture",Table1[[#This Row],[Income]],0)</f>
        <v>0</v>
      </c>
      <c r="BK310" s="45">
        <f ca="1">IF(Table1[[#This Row],[Debts of the Person]]&gt;Table1[[#This Row],[Income]],1,0)</f>
        <v>1</v>
      </c>
      <c r="BL310" s="46"/>
      <c r="BM310" s="45">
        <f ca="1">IF(Table1[[#This Row],[Net worth of Person ('#)]]&gt;$BN$2,Table1[[#This Row],[Age]],0)</f>
        <v>0</v>
      </c>
      <c r="BN310" s="50"/>
      <c r="BO310" s="46"/>
      <c r="BP310" s="46"/>
      <c r="BQ310" s="46"/>
    </row>
    <row r="311" spans="1:69" x14ac:dyDescent="0.3">
      <c r="A311" s="12">
        <v>309</v>
      </c>
      <c r="B311" s="13">
        <f t="shared" ca="1" si="113"/>
        <v>2</v>
      </c>
      <c r="C311" s="13" t="str">
        <f t="shared" ca="1" si="114"/>
        <v>Female</v>
      </c>
      <c r="D311" s="13">
        <f t="shared" ca="1" si="115"/>
        <v>38</v>
      </c>
      <c r="E311" s="13">
        <f t="shared" ca="1" si="116"/>
        <v>1</v>
      </c>
      <c r="F311" s="13" t="str">
        <f t="shared" ca="1" si="117"/>
        <v>Health</v>
      </c>
      <c r="G311" s="13">
        <f t="shared" ca="1" si="118"/>
        <v>1</v>
      </c>
      <c r="H311" s="13" t="str">
        <f t="shared" ca="1" si="119"/>
        <v>No Formal</v>
      </c>
      <c r="I311" s="13">
        <f t="shared" ca="1" si="120"/>
        <v>1</v>
      </c>
      <c r="J311" s="13">
        <f t="shared" ca="1" si="121"/>
        <v>3</v>
      </c>
      <c r="K311" s="14">
        <f t="shared" ca="1" si="122"/>
        <v>83631</v>
      </c>
      <c r="L311" s="13">
        <f t="shared" ca="1" si="123"/>
        <v>29</v>
      </c>
      <c r="M311" s="13" t="str">
        <f t="shared" ca="1" si="124"/>
        <v>Plateau</v>
      </c>
      <c r="N311" s="13" t="str">
        <f t="shared" ca="1" si="131"/>
        <v>North</v>
      </c>
      <c r="O311" s="14">
        <f t="shared" ca="1" si="132"/>
        <v>334524</v>
      </c>
      <c r="P311" s="14">
        <f t="shared" ca="1" si="125"/>
        <v>189000.42737174171</v>
      </c>
      <c r="Q311" s="14">
        <f t="shared" ca="1" si="133"/>
        <v>179950.12003882378</v>
      </c>
      <c r="R311" s="14">
        <f t="shared" ca="1" si="126"/>
        <v>2824</v>
      </c>
      <c r="S311" s="14">
        <f t="shared" ca="1" si="134"/>
        <v>153205.58572376947</v>
      </c>
      <c r="T311" s="14">
        <f t="shared" ca="1" si="135"/>
        <v>80422.472256102599</v>
      </c>
      <c r="U311" s="14">
        <f t="shared" ca="1" si="136"/>
        <v>594896.59229492641</v>
      </c>
      <c r="V311" s="14">
        <f t="shared" ca="1" si="137"/>
        <v>345030.01309551118</v>
      </c>
      <c r="W311" s="15">
        <f t="shared" ca="1" si="138"/>
        <v>249866.57919941522</v>
      </c>
      <c r="Z311" s="45">
        <f t="shared" ca="1" si="127"/>
        <v>0</v>
      </c>
      <c r="AA311" s="46">
        <f t="shared" ca="1" si="128"/>
        <v>1</v>
      </c>
      <c r="AB311" s="49"/>
      <c r="AC311" s="50"/>
      <c r="AE311" s="45">
        <f ca="1">IF(Table1[[#This Row],[Occupation]]="Teaching", 1, 0)</f>
        <v>0</v>
      </c>
      <c r="AF311" s="46">
        <f ca="1">IF(Table1[[#This Row],[Occupation]]="General Work", 1, 0)</f>
        <v>0</v>
      </c>
      <c r="AG311" s="46">
        <f ca="1">IF(Table1[[#This Row],[Occupation]]="Construction", 1, 0)</f>
        <v>0</v>
      </c>
      <c r="AH311" s="46">
        <f ca="1">IF(Table1[[#This Row],[Occupation]]="IT", 1, 0)</f>
        <v>0</v>
      </c>
      <c r="AI311" s="46">
        <f ca="1">IF(Table1[[#This Row],[Occupation]]="Health", 1, 0)</f>
        <v>1</v>
      </c>
      <c r="AJ311" s="46">
        <f ca="1">IF(Table1[[#This Row],[Occupation]]="Agriculture", 1, 0)</f>
        <v>0</v>
      </c>
      <c r="AK311" s="49"/>
      <c r="AL311" s="46"/>
      <c r="AM311" s="46"/>
      <c r="AN311" s="46"/>
      <c r="AO311" s="46"/>
      <c r="AP311" s="50"/>
      <c r="AQ311" s="48"/>
      <c r="AR311" s="47">
        <f t="shared" ca="1" si="129"/>
        <v>63000.142457247239</v>
      </c>
      <c r="AS311" s="48"/>
      <c r="AT311" s="45">
        <f ca="1">IF(Table1[[#This Row],[Debts of the Person]]&gt;$AU$2,1,0)</f>
        <v>1</v>
      </c>
      <c r="AU311" s="46"/>
      <c r="AV311" s="50"/>
      <c r="AW311" s="2">
        <f ca="1">Table1[[#This Row],[Mortgage Left]]/Table1[[#This Row],[Valued House]]</f>
        <v>0.56498316225963374</v>
      </c>
      <c r="AX311" s="46">
        <f t="shared" ca="1" si="130"/>
        <v>0</v>
      </c>
      <c r="AY311" s="46"/>
      <c r="AZ311" s="46"/>
      <c r="BA311" s="47">
        <f ca="1">IF(Table1[[#This Row],[Region]]="East",Table1[[#This Row],[Income]],0)</f>
        <v>0</v>
      </c>
      <c r="BB311" s="48">
        <f ca="1">IF(Table1[[#This Row],[Region]]="South",Table1[[#This Row],[Income]],0)</f>
        <v>0</v>
      </c>
      <c r="BC311" s="48">
        <f ca="1">IF(Table1[[#This Row],[Region]]="West",Table1[[#This Row],[Income]],0)</f>
        <v>0</v>
      </c>
      <c r="BD311" s="64">
        <f ca="1">IF(Table1[[#This Row],[Region]]="North",Table1[[#This Row],[Income]],0)</f>
        <v>83631</v>
      </c>
      <c r="BE311" s="47">
        <f ca="1">IF(Table1[[#This Row],[Occupation]]="Teaching",Table1[[#This Row],[Income]],0)</f>
        <v>0</v>
      </c>
      <c r="BF311" s="48">
        <f ca="1">IF(Table1[[#This Row],[Occupation]]="General Work",Table1[[#This Row],[Income]],0)</f>
        <v>0</v>
      </c>
      <c r="BG311" s="48">
        <f ca="1">IF(Table1[[#This Row],[Occupation]]="Construction",Table1[[#This Row],[Income]],0)</f>
        <v>0</v>
      </c>
      <c r="BH311" s="48">
        <f ca="1">IF(Table1[[#This Row],[Occupation]]="IT",Table1[[#This Row],[Income]],0)</f>
        <v>0</v>
      </c>
      <c r="BI311" s="48">
        <f ca="1">IF(Table1[[#This Row],[Occupation]]="Health",Table1[[#This Row],[Income]],0)</f>
        <v>83631</v>
      </c>
      <c r="BJ311" s="64">
        <f ca="1">IF(Table1[[#This Row],[Occupation]]="Agriculture",Table1[[#This Row],[Income]],0)</f>
        <v>0</v>
      </c>
      <c r="BK311" s="45">
        <f ca="1">IF(Table1[[#This Row],[Debts of the Person]]&gt;Table1[[#This Row],[Income]],1,0)</f>
        <v>1</v>
      </c>
      <c r="BL311" s="46"/>
      <c r="BM311" s="45">
        <f ca="1">IF(Table1[[#This Row],[Net worth of Person ('#)]]&gt;$BN$2,Table1[[#This Row],[Age]],0)</f>
        <v>38</v>
      </c>
      <c r="BN311" s="50"/>
      <c r="BO311" s="46"/>
      <c r="BP311" s="46"/>
      <c r="BQ311" s="46"/>
    </row>
    <row r="312" spans="1:69" x14ac:dyDescent="0.3">
      <c r="A312" s="12">
        <v>310</v>
      </c>
      <c r="B312" s="13">
        <f t="shared" ca="1" si="113"/>
        <v>1</v>
      </c>
      <c r="C312" s="13" t="str">
        <f t="shared" ca="1" si="114"/>
        <v>Male</v>
      </c>
      <c r="D312" s="13">
        <f t="shared" ca="1" si="115"/>
        <v>42</v>
      </c>
      <c r="E312" s="13">
        <f t="shared" ca="1" si="116"/>
        <v>6</v>
      </c>
      <c r="F312" s="13" t="str">
        <f t="shared" ca="1" si="117"/>
        <v>Agriculture</v>
      </c>
      <c r="G312" s="13">
        <f t="shared" ca="1" si="118"/>
        <v>2</v>
      </c>
      <c r="H312" s="13" t="str">
        <f t="shared" ca="1" si="119"/>
        <v>Primary</v>
      </c>
      <c r="I312" s="13">
        <f t="shared" ca="1" si="120"/>
        <v>3</v>
      </c>
      <c r="J312" s="13">
        <f t="shared" ca="1" si="121"/>
        <v>0</v>
      </c>
      <c r="K312" s="14">
        <f t="shared" ca="1" si="122"/>
        <v>60451</v>
      </c>
      <c r="L312" s="13">
        <f t="shared" ca="1" si="123"/>
        <v>10</v>
      </c>
      <c r="M312" s="13" t="str">
        <f t="shared" ca="1" si="124"/>
        <v>Ebonyi</v>
      </c>
      <c r="N312" s="13" t="str">
        <f t="shared" ca="1" si="131"/>
        <v>East</v>
      </c>
      <c r="O312" s="14">
        <f t="shared" ca="1" si="132"/>
        <v>241804</v>
      </c>
      <c r="P312" s="14">
        <f t="shared" ca="1" si="125"/>
        <v>102831.93372744595</v>
      </c>
      <c r="Q312" s="14">
        <f t="shared" ca="1" si="133"/>
        <v>0</v>
      </c>
      <c r="R312" s="14">
        <f t="shared" ca="1" si="126"/>
        <v>0</v>
      </c>
      <c r="S312" s="14">
        <f t="shared" ca="1" si="134"/>
        <v>48289.799877799756</v>
      </c>
      <c r="T312" s="14">
        <f t="shared" ca="1" si="135"/>
        <v>87286.843153576265</v>
      </c>
      <c r="U312" s="14">
        <f t="shared" ca="1" si="136"/>
        <v>329090.84315357625</v>
      </c>
      <c r="V312" s="14">
        <f t="shared" ca="1" si="137"/>
        <v>151121.73360524571</v>
      </c>
      <c r="W312" s="15">
        <f t="shared" ca="1" si="138"/>
        <v>177969.10954833054</v>
      </c>
      <c r="Z312" s="45">
        <f t="shared" ca="1" si="127"/>
        <v>1</v>
      </c>
      <c r="AA312" s="46">
        <f t="shared" ca="1" si="128"/>
        <v>1</v>
      </c>
      <c r="AB312" s="49"/>
      <c r="AC312" s="50"/>
      <c r="AE312" s="45">
        <f ca="1">IF(Table1[[#This Row],[Occupation]]="Teaching", 1, 0)</f>
        <v>0</v>
      </c>
      <c r="AF312" s="46">
        <f ca="1">IF(Table1[[#This Row],[Occupation]]="General Work", 1, 0)</f>
        <v>0</v>
      </c>
      <c r="AG312" s="46">
        <f ca="1">IF(Table1[[#This Row],[Occupation]]="Construction", 1, 0)</f>
        <v>0</v>
      </c>
      <c r="AH312" s="46">
        <f ca="1">IF(Table1[[#This Row],[Occupation]]="IT", 1, 0)</f>
        <v>0</v>
      </c>
      <c r="AI312" s="46">
        <f ca="1">IF(Table1[[#This Row],[Occupation]]="Health", 1, 0)</f>
        <v>0</v>
      </c>
      <c r="AJ312" s="46">
        <f ca="1">IF(Table1[[#This Row],[Occupation]]="Agriculture", 1, 0)</f>
        <v>1</v>
      </c>
      <c r="AK312" s="49"/>
      <c r="AL312" s="46"/>
      <c r="AM312" s="46"/>
      <c r="AN312" s="46"/>
      <c r="AO312" s="46"/>
      <c r="AP312" s="50"/>
      <c r="AQ312" s="48"/>
      <c r="AR312" s="47">
        <f t="shared" ca="1" si="129"/>
        <v>0</v>
      </c>
      <c r="AS312" s="48"/>
      <c r="AT312" s="45">
        <f ca="1">IF(Table1[[#This Row],[Debts of the Person]]&gt;$AU$2,1,0)</f>
        <v>1</v>
      </c>
      <c r="AU312" s="46"/>
      <c r="AV312" s="50"/>
      <c r="AW312" s="2">
        <f ca="1">Table1[[#This Row],[Mortgage Left]]/Table1[[#This Row],[Valued House]]</f>
        <v>0.42526977935619736</v>
      </c>
      <c r="AX312" s="46">
        <f t="shared" ca="1" si="130"/>
        <v>0</v>
      </c>
      <c r="AY312" s="46"/>
      <c r="AZ312" s="46"/>
      <c r="BA312" s="47">
        <f ca="1">IF(Table1[[#This Row],[Region]]="East",Table1[[#This Row],[Income]],0)</f>
        <v>60451</v>
      </c>
      <c r="BB312" s="48">
        <f ca="1">IF(Table1[[#This Row],[Region]]="South",Table1[[#This Row],[Income]],0)</f>
        <v>0</v>
      </c>
      <c r="BC312" s="48">
        <f ca="1">IF(Table1[[#This Row],[Region]]="West",Table1[[#This Row],[Income]],0)</f>
        <v>0</v>
      </c>
      <c r="BD312" s="64">
        <f ca="1">IF(Table1[[#This Row],[Region]]="North",Table1[[#This Row],[Income]],0)</f>
        <v>0</v>
      </c>
      <c r="BE312" s="47">
        <f ca="1">IF(Table1[[#This Row],[Occupation]]="Teaching",Table1[[#This Row],[Income]],0)</f>
        <v>0</v>
      </c>
      <c r="BF312" s="48">
        <f ca="1">IF(Table1[[#This Row],[Occupation]]="General Work",Table1[[#This Row],[Income]],0)</f>
        <v>0</v>
      </c>
      <c r="BG312" s="48">
        <f ca="1">IF(Table1[[#This Row],[Occupation]]="Construction",Table1[[#This Row],[Income]],0)</f>
        <v>0</v>
      </c>
      <c r="BH312" s="48">
        <f ca="1">IF(Table1[[#This Row],[Occupation]]="IT",Table1[[#This Row],[Income]],0)</f>
        <v>0</v>
      </c>
      <c r="BI312" s="48">
        <f ca="1">IF(Table1[[#This Row],[Occupation]]="Health",Table1[[#This Row],[Income]],0)</f>
        <v>0</v>
      </c>
      <c r="BJ312" s="64">
        <f ca="1">IF(Table1[[#This Row],[Occupation]]="Agriculture",Table1[[#This Row],[Income]],0)</f>
        <v>60451</v>
      </c>
      <c r="BK312" s="45">
        <f ca="1">IF(Table1[[#This Row],[Debts of the Person]]&gt;Table1[[#This Row],[Income]],1,0)</f>
        <v>1</v>
      </c>
      <c r="BL312" s="46"/>
      <c r="BM312" s="45">
        <f ca="1">IF(Table1[[#This Row],[Net worth of Person ('#)]]&gt;$BN$2,Table1[[#This Row],[Age]],0)</f>
        <v>42</v>
      </c>
      <c r="BN312" s="50"/>
      <c r="BO312" s="46"/>
      <c r="BP312" s="46"/>
      <c r="BQ312" s="46"/>
    </row>
    <row r="313" spans="1:69" x14ac:dyDescent="0.3">
      <c r="A313" s="12">
        <v>311</v>
      </c>
      <c r="B313" s="13">
        <f t="shared" ca="1" si="113"/>
        <v>1</v>
      </c>
      <c r="C313" s="13" t="str">
        <f t="shared" ca="1" si="114"/>
        <v>Male</v>
      </c>
      <c r="D313" s="13">
        <f t="shared" ca="1" si="115"/>
        <v>39</v>
      </c>
      <c r="E313" s="13">
        <f t="shared" ca="1" si="116"/>
        <v>1</v>
      </c>
      <c r="F313" s="13" t="str">
        <f t="shared" ca="1" si="117"/>
        <v>Health</v>
      </c>
      <c r="G313" s="13">
        <f t="shared" ca="1" si="118"/>
        <v>4</v>
      </c>
      <c r="H313" s="13" t="str">
        <f t="shared" ca="1" si="119"/>
        <v>Tertiary</v>
      </c>
      <c r="I313" s="13">
        <f t="shared" ca="1" si="120"/>
        <v>3</v>
      </c>
      <c r="J313" s="13">
        <f t="shared" ca="1" si="121"/>
        <v>3</v>
      </c>
      <c r="K313" s="14">
        <f t="shared" ca="1" si="122"/>
        <v>83882</v>
      </c>
      <c r="L313" s="13">
        <f t="shared" ca="1" si="123"/>
        <v>30</v>
      </c>
      <c r="M313" s="13" t="str">
        <f t="shared" ca="1" si="124"/>
        <v>Rivers</v>
      </c>
      <c r="N313" s="13" t="str">
        <f t="shared" ca="1" si="131"/>
        <v>South</v>
      </c>
      <c r="O313" s="14">
        <f t="shared" ca="1" si="132"/>
        <v>251646</v>
      </c>
      <c r="P313" s="14">
        <f t="shared" ca="1" si="125"/>
        <v>148041.7306863869</v>
      </c>
      <c r="Q313" s="14">
        <f t="shared" ca="1" si="133"/>
        <v>5992.8290320529231</v>
      </c>
      <c r="R313" s="14">
        <f t="shared" ca="1" si="126"/>
        <v>2442</v>
      </c>
      <c r="S313" s="14">
        <f t="shared" ca="1" si="134"/>
        <v>8969.0741046091862</v>
      </c>
      <c r="T313" s="14">
        <f t="shared" ca="1" si="135"/>
        <v>95062.816041210521</v>
      </c>
      <c r="U313" s="14">
        <f t="shared" ca="1" si="136"/>
        <v>352701.64507326344</v>
      </c>
      <c r="V313" s="14">
        <f t="shared" ca="1" si="137"/>
        <v>159452.80479099607</v>
      </c>
      <c r="W313" s="15">
        <f t="shared" ca="1" si="138"/>
        <v>193248.84028226737</v>
      </c>
      <c r="Z313" s="45">
        <f t="shared" ca="1" si="127"/>
        <v>1</v>
      </c>
      <c r="AA313" s="46">
        <f t="shared" ca="1" si="128"/>
        <v>0</v>
      </c>
      <c r="AB313" s="49"/>
      <c r="AC313" s="50"/>
      <c r="AE313" s="45">
        <f ca="1">IF(Table1[[#This Row],[Occupation]]="Teaching", 1, 0)</f>
        <v>0</v>
      </c>
      <c r="AF313" s="46">
        <f ca="1">IF(Table1[[#This Row],[Occupation]]="General Work", 1, 0)</f>
        <v>0</v>
      </c>
      <c r="AG313" s="46">
        <f ca="1">IF(Table1[[#This Row],[Occupation]]="Construction", 1, 0)</f>
        <v>0</v>
      </c>
      <c r="AH313" s="46">
        <f ca="1">IF(Table1[[#This Row],[Occupation]]="IT", 1, 0)</f>
        <v>0</v>
      </c>
      <c r="AI313" s="46">
        <f ca="1">IF(Table1[[#This Row],[Occupation]]="Health", 1, 0)</f>
        <v>1</v>
      </c>
      <c r="AJ313" s="46">
        <f ca="1">IF(Table1[[#This Row],[Occupation]]="Agriculture", 1, 0)</f>
        <v>0</v>
      </c>
      <c r="AK313" s="49"/>
      <c r="AL313" s="46"/>
      <c r="AM313" s="46"/>
      <c r="AN313" s="46"/>
      <c r="AO313" s="46"/>
      <c r="AP313" s="50"/>
      <c r="AQ313" s="48"/>
      <c r="AR313" s="47">
        <f t="shared" ca="1" si="129"/>
        <v>49347.24356212897</v>
      </c>
      <c r="AS313" s="48"/>
      <c r="AT313" s="45">
        <f ca="1">IF(Table1[[#This Row],[Debts of the Person]]&gt;$AU$2,1,0)</f>
        <v>1</v>
      </c>
      <c r="AU313" s="46"/>
      <c r="AV313" s="50"/>
      <c r="AW313" s="2">
        <f ca="1">Table1[[#This Row],[Mortgage Left]]/Table1[[#This Row],[Valued House]]</f>
        <v>0.58829359769830203</v>
      </c>
      <c r="AX313" s="46">
        <f t="shared" ca="1" si="130"/>
        <v>0</v>
      </c>
      <c r="AY313" s="46"/>
      <c r="AZ313" s="46"/>
      <c r="BA313" s="47">
        <f ca="1">IF(Table1[[#This Row],[Region]]="East",Table1[[#This Row],[Income]],0)</f>
        <v>0</v>
      </c>
      <c r="BB313" s="48">
        <f ca="1">IF(Table1[[#This Row],[Region]]="South",Table1[[#This Row],[Income]],0)</f>
        <v>83882</v>
      </c>
      <c r="BC313" s="48">
        <f ca="1">IF(Table1[[#This Row],[Region]]="West",Table1[[#This Row],[Income]],0)</f>
        <v>0</v>
      </c>
      <c r="BD313" s="64">
        <f ca="1">IF(Table1[[#This Row],[Region]]="North",Table1[[#This Row],[Income]],0)</f>
        <v>0</v>
      </c>
      <c r="BE313" s="47">
        <f ca="1">IF(Table1[[#This Row],[Occupation]]="Teaching",Table1[[#This Row],[Income]],0)</f>
        <v>0</v>
      </c>
      <c r="BF313" s="48">
        <f ca="1">IF(Table1[[#This Row],[Occupation]]="General Work",Table1[[#This Row],[Income]],0)</f>
        <v>0</v>
      </c>
      <c r="BG313" s="48">
        <f ca="1">IF(Table1[[#This Row],[Occupation]]="Construction",Table1[[#This Row],[Income]],0)</f>
        <v>0</v>
      </c>
      <c r="BH313" s="48">
        <f ca="1">IF(Table1[[#This Row],[Occupation]]="IT",Table1[[#This Row],[Income]],0)</f>
        <v>0</v>
      </c>
      <c r="BI313" s="48">
        <f ca="1">IF(Table1[[#This Row],[Occupation]]="Health",Table1[[#This Row],[Income]],0)</f>
        <v>83882</v>
      </c>
      <c r="BJ313" s="64">
        <f ca="1">IF(Table1[[#This Row],[Occupation]]="Agriculture",Table1[[#This Row],[Income]],0)</f>
        <v>0</v>
      </c>
      <c r="BK313" s="45">
        <f ca="1">IF(Table1[[#This Row],[Debts of the Person]]&gt;Table1[[#This Row],[Income]],1,0)</f>
        <v>1</v>
      </c>
      <c r="BL313" s="46"/>
      <c r="BM313" s="45">
        <f ca="1">IF(Table1[[#This Row],[Net worth of Person ('#)]]&gt;$BN$2,Table1[[#This Row],[Age]],0)</f>
        <v>39</v>
      </c>
      <c r="BN313" s="50"/>
      <c r="BO313" s="46"/>
      <c r="BP313" s="46"/>
      <c r="BQ313" s="46"/>
    </row>
    <row r="314" spans="1:69" x14ac:dyDescent="0.3">
      <c r="A314" s="12">
        <v>312</v>
      </c>
      <c r="B314" s="13">
        <f t="shared" ca="1" si="113"/>
        <v>2</v>
      </c>
      <c r="C314" s="13" t="str">
        <f t="shared" ca="1" si="114"/>
        <v>Female</v>
      </c>
      <c r="D314" s="13">
        <f t="shared" ca="1" si="115"/>
        <v>41</v>
      </c>
      <c r="E314" s="13">
        <f t="shared" ca="1" si="116"/>
        <v>2</v>
      </c>
      <c r="F314" s="13" t="str">
        <f t="shared" ca="1" si="117"/>
        <v>Construction</v>
      </c>
      <c r="G314" s="13">
        <f t="shared" ca="1" si="118"/>
        <v>6</v>
      </c>
      <c r="H314" s="13" t="str">
        <f t="shared" ca="1" si="119"/>
        <v>Others</v>
      </c>
      <c r="I314" s="13">
        <f t="shared" ca="1" si="120"/>
        <v>2</v>
      </c>
      <c r="J314" s="13">
        <f t="shared" ca="1" si="121"/>
        <v>3</v>
      </c>
      <c r="K314" s="14">
        <f t="shared" ca="1" si="122"/>
        <v>71227</v>
      </c>
      <c r="L314" s="13">
        <f t="shared" ca="1" si="123"/>
        <v>4</v>
      </c>
      <c r="M314" s="13" t="str">
        <f t="shared" ca="1" si="124"/>
        <v>Akwa Ibom</v>
      </c>
      <c r="N314" s="13" t="str">
        <f t="shared" ca="1" si="131"/>
        <v>South</v>
      </c>
      <c r="O314" s="14">
        <f t="shared" ca="1" si="132"/>
        <v>427362</v>
      </c>
      <c r="P314" s="14">
        <f t="shared" ca="1" si="125"/>
        <v>354879.26337620651</v>
      </c>
      <c r="Q314" s="14">
        <f t="shared" ca="1" si="133"/>
        <v>8848.5410376401887</v>
      </c>
      <c r="R314" s="14">
        <f t="shared" ca="1" si="126"/>
        <v>3083</v>
      </c>
      <c r="S314" s="14">
        <f t="shared" ca="1" si="134"/>
        <v>133573.56685632668</v>
      </c>
      <c r="T314" s="14">
        <f t="shared" ca="1" si="135"/>
        <v>65745.462521736627</v>
      </c>
      <c r="U314" s="14">
        <f t="shared" ca="1" si="136"/>
        <v>501956.00355937681</v>
      </c>
      <c r="V314" s="14">
        <f t="shared" ca="1" si="137"/>
        <v>491535.83023253316</v>
      </c>
      <c r="W314" s="15">
        <f t="shared" ca="1" si="138"/>
        <v>10420.173326843651</v>
      </c>
      <c r="Z314" s="45">
        <f t="shared" ca="1" si="127"/>
        <v>0</v>
      </c>
      <c r="AA314" s="46">
        <f t="shared" ca="1" si="128"/>
        <v>0</v>
      </c>
      <c r="AB314" s="49"/>
      <c r="AC314" s="50"/>
      <c r="AE314" s="45">
        <f ca="1">IF(Table1[[#This Row],[Occupation]]="Teaching", 1, 0)</f>
        <v>0</v>
      </c>
      <c r="AF314" s="46">
        <f ca="1">IF(Table1[[#This Row],[Occupation]]="General Work", 1, 0)</f>
        <v>0</v>
      </c>
      <c r="AG314" s="46">
        <f ca="1">IF(Table1[[#This Row],[Occupation]]="Construction", 1, 0)</f>
        <v>1</v>
      </c>
      <c r="AH314" s="46">
        <f ca="1">IF(Table1[[#This Row],[Occupation]]="IT", 1, 0)</f>
        <v>0</v>
      </c>
      <c r="AI314" s="46">
        <f ca="1">IF(Table1[[#This Row],[Occupation]]="Health", 1, 0)</f>
        <v>0</v>
      </c>
      <c r="AJ314" s="46">
        <f ca="1">IF(Table1[[#This Row],[Occupation]]="Agriculture", 1, 0)</f>
        <v>0</v>
      </c>
      <c r="AK314" s="49"/>
      <c r="AL314" s="46"/>
      <c r="AM314" s="46"/>
      <c r="AN314" s="46"/>
      <c r="AO314" s="46"/>
      <c r="AP314" s="50"/>
      <c r="AQ314" s="48"/>
      <c r="AR314" s="47">
        <f t="shared" ca="1" si="129"/>
        <v>118293.08779206884</v>
      </c>
      <c r="AS314" s="48"/>
      <c r="AT314" s="45">
        <f ca="1">IF(Table1[[#This Row],[Debts of the Person]]&gt;$AU$2,1,0)</f>
        <v>1</v>
      </c>
      <c r="AU314" s="46"/>
      <c r="AV314" s="50"/>
      <c r="AW314" s="2">
        <f ca="1">Table1[[#This Row],[Mortgage Left]]/Table1[[#This Row],[Valued House]]</f>
        <v>0.83039498920401555</v>
      </c>
      <c r="AX314" s="46">
        <f t="shared" ca="1" si="130"/>
        <v>0</v>
      </c>
      <c r="AY314" s="46"/>
      <c r="AZ314" s="46"/>
      <c r="BA314" s="47">
        <f ca="1">IF(Table1[[#This Row],[Region]]="East",Table1[[#This Row],[Income]],0)</f>
        <v>0</v>
      </c>
      <c r="BB314" s="48">
        <f ca="1">IF(Table1[[#This Row],[Region]]="South",Table1[[#This Row],[Income]],0)</f>
        <v>71227</v>
      </c>
      <c r="BC314" s="48">
        <f ca="1">IF(Table1[[#This Row],[Region]]="West",Table1[[#This Row],[Income]],0)</f>
        <v>0</v>
      </c>
      <c r="BD314" s="64">
        <f ca="1">IF(Table1[[#This Row],[Region]]="North",Table1[[#This Row],[Income]],0)</f>
        <v>0</v>
      </c>
      <c r="BE314" s="47">
        <f ca="1">IF(Table1[[#This Row],[Occupation]]="Teaching",Table1[[#This Row],[Income]],0)</f>
        <v>0</v>
      </c>
      <c r="BF314" s="48">
        <f ca="1">IF(Table1[[#This Row],[Occupation]]="General Work",Table1[[#This Row],[Income]],0)</f>
        <v>0</v>
      </c>
      <c r="BG314" s="48">
        <f ca="1">IF(Table1[[#This Row],[Occupation]]="Construction",Table1[[#This Row],[Income]],0)</f>
        <v>71227</v>
      </c>
      <c r="BH314" s="48">
        <f ca="1">IF(Table1[[#This Row],[Occupation]]="IT",Table1[[#This Row],[Income]],0)</f>
        <v>0</v>
      </c>
      <c r="BI314" s="48">
        <f ca="1">IF(Table1[[#This Row],[Occupation]]="Health",Table1[[#This Row],[Income]],0)</f>
        <v>0</v>
      </c>
      <c r="BJ314" s="64">
        <f ca="1">IF(Table1[[#This Row],[Occupation]]="Agriculture",Table1[[#This Row],[Income]],0)</f>
        <v>0</v>
      </c>
      <c r="BK314" s="45">
        <f ca="1">IF(Table1[[#This Row],[Debts of the Person]]&gt;Table1[[#This Row],[Income]],1,0)</f>
        <v>1</v>
      </c>
      <c r="BL314" s="46"/>
      <c r="BM314" s="45">
        <f ca="1">IF(Table1[[#This Row],[Net worth of Person ('#)]]&gt;$BN$2,Table1[[#This Row],[Age]],0)</f>
        <v>0</v>
      </c>
      <c r="BN314" s="50"/>
      <c r="BO314" s="46"/>
      <c r="BP314" s="46"/>
      <c r="BQ314" s="46"/>
    </row>
    <row r="315" spans="1:69" x14ac:dyDescent="0.3">
      <c r="A315" s="12">
        <v>313</v>
      </c>
      <c r="B315" s="13">
        <f t="shared" ca="1" si="113"/>
        <v>1</v>
      </c>
      <c r="C315" s="13" t="str">
        <f t="shared" ca="1" si="114"/>
        <v>Male</v>
      </c>
      <c r="D315" s="13">
        <f t="shared" ca="1" si="115"/>
        <v>40</v>
      </c>
      <c r="E315" s="13">
        <f t="shared" ca="1" si="116"/>
        <v>3</v>
      </c>
      <c r="F315" s="13" t="str">
        <f t="shared" ca="1" si="117"/>
        <v>Teaching</v>
      </c>
      <c r="G315" s="13">
        <f t="shared" ca="1" si="118"/>
        <v>4</v>
      </c>
      <c r="H315" s="13" t="str">
        <f t="shared" ca="1" si="119"/>
        <v>Tertiary</v>
      </c>
      <c r="I315" s="13">
        <f t="shared" ca="1" si="120"/>
        <v>4</v>
      </c>
      <c r="J315" s="13">
        <f t="shared" ca="1" si="121"/>
        <v>1</v>
      </c>
      <c r="K315" s="14">
        <f t="shared" ca="1" si="122"/>
        <v>54813</v>
      </c>
      <c r="L315" s="13">
        <f t="shared" ca="1" si="123"/>
        <v>29</v>
      </c>
      <c r="M315" s="13" t="str">
        <f t="shared" ca="1" si="124"/>
        <v>Plateau</v>
      </c>
      <c r="N315" s="13" t="str">
        <f t="shared" ca="1" si="131"/>
        <v>North</v>
      </c>
      <c r="O315" s="14">
        <f t="shared" ca="1" si="132"/>
        <v>274065</v>
      </c>
      <c r="P315" s="14">
        <f t="shared" ca="1" si="125"/>
        <v>47097.798639619148</v>
      </c>
      <c r="Q315" s="14">
        <f t="shared" ca="1" si="133"/>
        <v>46952.54247764709</v>
      </c>
      <c r="R315" s="14">
        <f t="shared" ca="1" si="126"/>
        <v>16604</v>
      </c>
      <c r="S315" s="14">
        <f t="shared" ca="1" si="134"/>
        <v>107581.07927946148</v>
      </c>
      <c r="T315" s="14">
        <f t="shared" ca="1" si="135"/>
        <v>79568.302907695441</v>
      </c>
      <c r="U315" s="14">
        <f t="shared" ca="1" si="136"/>
        <v>400585.84538534249</v>
      </c>
      <c r="V315" s="14">
        <f t="shared" ca="1" si="137"/>
        <v>171282.87791908064</v>
      </c>
      <c r="W315" s="15">
        <f t="shared" ca="1" si="138"/>
        <v>229302.96746626185</v>
      </c>
      <c r="Z315" s="45">
        <f t="shared" ca="1" si="127"/>
        <v>1</v>
      </c>
      <c r="AA315" s="46">
        <f t="shared" ca="1" si="128"/>
        <v>1</v>
      </c>
      <c r="AB315" s="49"/>
      <c r="AC315" s="50"/>
      <c r="AE315" s="45">
        <f ca="1">IF(Table1[[#This Row],[Occupation]]="Teaching", 1, 0)</f>
        <v>1</v>
      </c>
      <c r="AF315" s="46">
        <f ca="1">IF(Table1[[#This Row],[Occupation]]="General Work", 1, 0)</f>
        <v>0</v>
      </c>
      <c r="AG315" s="46">
        <f ca="1">IF(Table1[[#This Row],[Occupation]]="Construction", 1, 0)</f>
        <v>0</v>
      </c>
      <c r="AH315" s="46">
        <f ca="1">IF(Table1[[#This Row],[Occupation]]="IT", 1, 0)</f>
        <v>0</v>
      </c>
      <c r="AI315" s="46">
        <f ca="1">IF(Table1[[#This Row],[Occupation]]="Health", 1, 0)</f>
        <v>0</v>
      </c>
      <c r="AJ315" s="46">
        <f ca="1">IF(Table1[[#This Row],[Occupation]]="Agriculture", 1, 0)</f>
        <v>0</v>
      </c>
      <c r="AK315" s="49"/>
      <c r="AL315" s="46"/>
      <c r="AM315" s="46"/>
      <c r="AN315" s="46"/>
      <c r="AO315" s="46"/>
      <c r="AP315" s="50"/>
      <c r="AQ315" s="48"/>
      <c r="AR315" s="47">
        <f t="shared" ca="1" si="129"/>
        <v>47097.798639619148</v>
      </c>
      <c r="AS315" s="48"/>
      <c r="AT315" s="45">
        <f ca="1">IF(Table1[[#This Row],[Debts of the Person]]&gt;$AU$2,1,0)</f>
        <v>1</v>
      </c>
      <c r="AU315" s="46"/>
      <c r="AV315" s="50"/>
      <c r="AW315" s="2">
        <f ca="1">Table1[[#This Row],[Mortgage Left]]/Table1[[#This Row],[Valued House]]</f>
        <v>0.17184900895633937</v>
      </c>
      <c r="AX315" s="46">
        <f t="shared" ca="1" si="130"/>
        <v>1</v>
      </c>
      <c r="AY315" s="46"/>
      <c r="AZ315" s="46"/>
      <c r="BA315" s="47">
        <f ca="1">IF(Table1[[#This Row],[Region]]="East",Table1[[#This Row],[Income]],0)</f>
        <v>0</v>
      </c>
      <c r="BB315" s="48">
        <f ca="1">IF(Table1[[#This Row],[Region]]="South",Table1[[#This Row],[Income]],0)</f>
        <v>0</v>
      </c>
      <c r="BC315" s="48">
        <f ca="1">IF(Table1[[#This Row],[Region]]="West",Table1[[#This Row],[Income]],0)</f>
        <v>0</v>
      </c>
      <c r="BD315" s="64">
        <f ca="1">IF(Table1[[#This Row],[Region]]="North",Table1[[#This Row],[Income]],0)</f>
        <v>54813</v>
      </c>
      <c r="BE315" s="47">
        <f ca="1">IF(Table1[[#This Row],[Occupation]]="Teaching",Table1[[#This Row],[Income]],0)</f>
        <v>54813</v>
      </c>
      <c r="BF315" s="48">
        <f ca="1">IF(Table1[[#This Row],[Occupation]]="General Work",Table1[[#This Row],[Income]],0)</f>
        <v>0</v>
      </c>
      <c r="BG315" s="48">
        <f ca="1">IF(Table1[[#This Row],[Occupation]]="Construction",Table1[[#This Row],[Income]],0)</f>
        <v>0</v>
      </c>
      <c r="BH315" s="48">
        <f ca="1">IF(Table1[[#This Row],[Occupation]]="IT",Table1[[#This Row],[Income]],0)</f>
        <v>0</v>
      </c>
      <c r="BI315" s="48">
        <f ca="1">IF(Table1[[#This Row],[Occupation]]="Health",Table1[[#This Row],[Income]],0)</f>
        <v>0</v>
      </c>
      <c r="BJ315" s="64">
        <f ca="1">IF(Table1[[#This Row],[Occupation]]="Agriculture",Table1[[#This Row],[Income]],0)</f>
        <v>0</v>
      </c>
      <c r="BK315" s="45">
        <f ca="1">IF(Table1[[#This Row],[Debts of the Person]]&gt;Table1[[#This Row],[Income]],1,0)</f>
        <v>1</v>
      </c>
      <c r="BL315" s="46"/>
      <c r="BM315" s="45">
        <f ca="1">IF(Table1[[#This Row],[Net worth of Person ('#)]]&gt;$BN$2,Table1[[#This Row],[Age]],0)</f>
        <v>40</v>
      </c>
      <c r="BN315" s="50"/>
      <c r="BO315" s="46"/>
      <c r="BP315" s="46"/>
      <c r="BQ315" s="46"/>
    </row>
    <row r="316" spans="1:69" x14ac:dyDescent="0.3">
      <c r="A316" s="12">
        <v>314</v>
      </c>
      <c r="B316" s="13">
        <f t="shared" ca="1" si="113"/>
        <v>1</v>
      </c>
      <c r="C316" s="13" t="str">
        <f t="shared" ca="1" si="114"/>
        <v>Male</v>
      </c>
      <c r="D316" s="13">
        <f t="shared" ca="1" si="115"/>
        <v>31</v>
      </c>
      <c r="E316" s="13">
        <f t="shared" ca="1" si="116"/>
        <v>3</v>
      </c>
      <c r="F316" s="13" t="str">
        <f t="shared" ca="1" si="117"/>
        <v>Teaching</v>
      </c>
      <c r="G316" s="13">
        <f t="shared" ca="1" si="118"/>
        <v>4</v>
      </c>
      <c r="H316" s="13" t="str">
        <f t="shared" ca="1" si="119"/>
        <v>Tertiary</v>
      </c>
      <c r="I316" s="13">
        <f t="shared" ca="1" si="120"/>
        <v>0</v>
      </c>
      <c r="J316" s="13">
        <f t="shared" ca="1" si="121"/>
        <v>1</v>
      </c>
      <c r="K316" s="14">
        <f t="shared" ca="1" si="122"/>
        <v>44498</v>
      </c>
      <c r="L316" s="13">
        <f t="shared" ca="1" si="123"/>
        <v>23</v>
      </c>
      <c r="M316" s="13" t="str">
        <f t="shared" ca="1" si="124"/>
        <v>Nasarawa</v>
      </c>
      <c r="N316" s="13" t="str">
        <f t="shared" ca="1" si="131"/>
        <v>North</v>
      </c>
      <c r="O316" s="14">
        <f t="shared" ca="1" si="132"/>
        <v>222490</v>
      </c>
      <c r="P316" s="14">
        <f t="shared" ca="1" si="125"/>
        <v>119745.61402833671</v>
      </c>
      <c r="Q316" s="14">
        <f t="shared" ca="1" si="133"/>
        <v>18243.221273866067</v>
      </c>
      <c r="R316" s="14">
        <f t="shared" ca="1" si="126"/>
        <v>15491</v>
      </c>
      <c r="S316" s="14">
        <f t="shared" ca="1" si="134"/>
        <v>8756.421713626265</v>
      </c>
      <c r="T316" s="14">
        <f t="shared" ca="1" si="135"/>
        <v>20820.848777781481</v>
      </c>
      <c r="U316" s="14">
        <f t="shared" ca="1" si="136"/>
        <v>261554.07005164755</v>
      </c>
      <c r="V316" s="14">
        <f t="shared" ca="1" si="137"/>
        <v>143993.03574196299</v>
      </c>
      <c r="W316" s="15">
        <f t="shared" ca="1" si="138"/>
        <v>117561.03430968456</v>
      </c>
      <c r="Z316" s="45">
        <f t="shared" ca="1" si="127"/>
        <v>1</v>
      </c>
      <c r="AA316" s="46">
        <f t="shared" ca="1" si="128"/>
        <v>0</v>
      </c>
      <c r="AB316" s="49"/>
      <c r="AC316" s="50"/>
      <c r="AE316" s="45">
        <f ca="1">IF(Table1[[#This Row],[Occupation]]="Teaching", 1, 0)</f>
        <v>1</v>
      </c>
      <c r="AF316" s="46">
        <f ca="1">IF(Table1[[#This Row],[Occupation]]="General Work", 1, 0)</f>
        <v>0</v>
      </c>
      <c r="AG316" s="46">
        <f ca="1">IF(Table1[[#This Row],[Occupation]]="Construction", 1, 0)</f>
        <v>0</v>
      </c>
      <c r="AH316" s="46">
        <f ca="1">IF(Table1[[#This Row],[Occupation]]="IT", 1, 0)</f>
        <v>0</v>
      </c>
      <c r="AI316" s="46">
        <f ca="1">IF(Table1[[#This Row],[Occupation]]="Health", 1, 0)</f>
        <v>0</v>
      </c>
      <c r="AJ316" s="46">
        <f ca="1">IF(Table1[[#This Row],[Occupation]]="Agriculture", 1, 0)</f>
        <v>0</v>
      </c>
      <c r="AK316" s="49"/>
      <c r="AL316" s="46"/>
      <c r="AM316" s="46"/>
      <c r="AN316" s="46"/>
      <c r="AO316" s="46"/>
      <c r="AP316" s="50"/>
      <c r="AQ316" s="48"/>
      <c r="AR316" s="47">
        <f t="shared" ca="1" si="129"/>
        <v>119745.61402833671</v>
      </c>
      <c r="AS316" s="48"/>
      <c r="AT316" s="45">
        <f ca="1">IF(Table1[[#This Row],[Debts of the Person]]&gt;$AU$2,1,0)</f>
        <v>1</v>
      </c>
      <c r="AU316" s="46"/>
      <c r="AV316" s="50"/>
      <c r="AW316" s="2">
        <f ca="1">Table1[[#This Row],[Mortgage Left]]/Table1[[#This Row],[Valued House]]</f>
        <v>0.53820672402506498</v>
      </c>
      <c r="AX316" s="46">
        <f t="shared" ca="1" si="130"/>
        <v>0</v>
      </c>
      <c r="AY316" s="46"/>
      <c r="AZ316" s="46"/>
      <c r="BA316" s="47">
        <f ca="1">IF(Table1[[#This Row],[Region]]="East",Table1[[#This Row],[Income]],0)</f>
        <v>0</v>
      </c>
      <c r="BB316" s="48">
        <f ca="1">IF(Table1[[#This Row],[Region]]="South",Table1[[#This Row],[Income]],0)</f>
        <v>0</v>
      </c>
      <c r="BC316" s="48">
        <f ca="1">IF(Table1[[#This Row],[Region]]="West",Table1[[#This Row],[Income]],0)</f>
        <v>0</v>
      </c>
      <c r="BD316" s="64">
        <f ca="1">IF(Table1[[#This Row],[Region]]="North",Table1[[#This Row],[Income]],0)</f>
        <v>44498</v>
      </c>
      <c r="BE316" s="47">
        <f ca="1">IF(Table1[[#This Row],[Occupation]]="Teaching",Table1[[#This Row],[Income]],0)</f>
        <v>44498</v>
      </c>
      <c r="BF316" s="48">
        <f ca="1">IF(Table1[[#This Row],[Occupation]]="General Work",Table1[[#This Row],[Income]],0)</f>
        <v>0</v>
      </c>
      <c r="BG316" s="48">
        <f ca="1">IF(Table1[[#This Row],[Occupation]]="Construction",Table1[[#This Row],[Income]],0)</f>
        <v>0</v>
      </c>
      <c r="BH316" s="48">
        <f ca="1">IF(Table1[[#This Row],[Occupation]]="IT",Table1[[#This Row],[Income]],0)</f>
        <v>0</v>
      </c>
      <c r="BI316" s="48">
        <f ca="1">IF(Table1[[#This Row],[Occupation]]="Health",Table1[[#This Row],[Income]],0)</f>
        <v>0</v>
      </c>
      <c r="BJ316" s="64">
        <f ca="1">IF(Table1[[#This Row],[Occupation]]="Agriculture",Table1[[#This Row],[Income]],0)</f>
        <v>0</v>
      </c>
      <c r="BK316" s="45">
        <f ca="1">IF(Table1[[#This Row],[Debts of the Person]]&gt;Table1[[#This Row],[Income]],1,0)</f>
        <v>1</v>
      </c>
      <c r="BL316" s="46"/>
      <c r="BM316" s="45">
        <f ca="1">IF(Table1[[#This Row],[Net worth of Person ('#)]]&gt;$BN$2,Table1[[#This Row],[Age]],0)</f>
        <v>31</v>
      </c>
      <c r="BN316" s="50"/>
      <c r="BO316" s="46"/>
      <c r="BP316" s="46"/>
      <c r="BQ316" s="46"/>
    </row>
    <row r="317" spans="1:69" x14ac:dyDescent="0.3">
      <c r="A317" s="12">
        <v>315</v>
      </c>
      <c r="B317" s="13">
        <f t="shared" ca="1" si="113"/>
        <v>1</v>
      </c>
      <c r="C317" s="13" t="str">
        <f t="shared" ca="1" si="114"/>
        <v>Male</v>
      </c>
      <c r="D317" s="13">
        <f t="shared" ca="1" si="115"/>
        <v>25</v>
      </c>
      <c r="E317" s="13">
        <f t="shared" ca="1" si="116"/>
        <v>3</v>
      </c>
      <c r="F317" s="13" t="str">
        <f t="shared" ca="1" si="117"/>
        <v>Teaching</v>
      </c>
      <c r="G317" s="13">
        <f t="shared" ca="1" si="118"/>
        <v>6</v>
      </c>
      <c r="H317" s="13" t="str">
        <f t="shared" ca="1" si="119"/>
        <v>Others</v>
      </c>
      <c r="I317" s="13">
        <f t="shared" ca="1" si="120"/>
        <v>0</v>
      </c>
      <c r="J317" s="13">
        <f t="shared" ca="1" si="121"/>
        <v>1</v>
      </c>
      <c r="K317" s="14">
        <f t="shared" ca="1" si="122"/>
        <v>33436</v>
      </c>
      <c r="L317" s="13">
        <f t="shared" ca="1" si="123"/>
        <v>13</v>
      </c>
      <c r="M317" s="13" t="str">
        <f t="shared" ca="1" si="124"/>
        <v>Gombe</v>
      </c>
      <c r="N317" s="13" t="str">
        <f t="shared" ca="1" si="131"/>
        <v>North</v>
      </c>
      <c r="O317" s="14">
        <f t="shared" ca="1" si="132"/>
        <v>200616</v>
      </c>
      <c r="P317" s="14">
        <f t="shared" ca="1" si="125"/>
        <v>75817.046530009669</v>
      </c>
      <c r="Q317" s="14">
        <f t="shared" ca="1" si="133"/>
        <v>25639.222385780518</v>
      </c>
      <c r="R317" s="14">
        <f t="shared" ca="1" si="126"/>
        <v>21821</v>
      </c>
      <c r="S317" s="14">
        <f t="shared" ca="1" si="134"/>
        <v>31035.163677189648</v>
      </c>
      <c r="T317" s="14">
        <f t="shared" ca="1" si="135"/>
        <v>1483.603265455268</v>
      </c>
      <c r="U317" s="14">
        <f t="shared" ca="1" si="136"/>
        <v>227738.82565123576</v>
      </c>
      <c r="V317" s="14">
        <f t="shared" ca="1" si="137"/>
        <v>128673.21020719931</v>
      </c>
      <c r="W317" s="15">
        <f t="shared" ca="1" si="138"/>
        <v>99065.615444036448</v>
      </c>
      <c r="Z317" s="45">
        <f t="shared" ca="1" si="127"/>
        <v>1</v>
      </c>
      <c r="AA317" s="46">
        <f t="shared" ca="1" si="128"/>
        <v>0</v>
      </c>
      <c r="AB317" s="49"/>
      <c r="AC317" s="50"/>
      <c r="AE317" s="45">
        <f ca="1">IF(Table1[[#This Row],[Occupation]]="Teaching", 1, 0)</f>
        <v>1</v>
      </c>
      <c r="AF317" s="46">
        <f ca="1">IF(Table1[[#This Row],[Occupation]]="General Work", 1, 0)</f>
        <v>0</v>
      </c>
      <c r="AG317" s="46">
        <f ca="1">IF(Table1[[#This Row],[Occupation]]="Construction", 1, 0)</f>
        <v>0</v>
      </c>
      <c r="AH317" s="46">
        <f ca="1">IF(Table1[[#This Row],[Occupation]]="IT", 1, 0)</f>
        <v>0</v>
      </c>
      <c r="AI317" s="46">
        <f ca="1">IF(Table1[[#This Row],[Occupation]]="Health", 1, 0)</f>
        <v>0</v>
      </c>
      <c r="AJ317" s="46">
        <f ca="1">IF(Table1[[#This Row],[Occupation]]="Agriculture", 1, 0)</f>
        <v>0</v>
      </c>
      <c r="AK317" s="49"/>
      <c r="AL317" s="46"/>
      <c r="AM317" s="46"/>
      <c r="AN317" s="46"/>
      <c r="AO317" s="46"/>
      <c r="AP317" s="50"/>
      <c r="AQ317" s="48"/>
      <c r="AR317" s="47">
        <f t="shared" ca="1" si="129"/>
        <v>75817.046530009669</v>
      </c>
      <c r="AS317" s="48"/>
      <c r="AT317" s="45">
        <f ca="1">IF(Table1[[#This Row],[Debts of the Person]]&gt;$AU$2,1,0)</f>
        <v>1</v>
      </c>
      <c r="AU317" s="46"/>
      <c r="AV317" s="50"/>
      <c r="AW317" s="2">
        <f ca="1">Table1[[#This Row],[Mortgage Left]]/Table1[[#This Row],[Valued House]]</f>
        <v>0.3779212352454922</v>
      </c>
      <c r="AX317" s="46">
        <f t="shared" ca="1" si="130"/>
        <v>0</v>
      </c>
      <c r="AY317" s="46"/>
      <c r="AZ317" s="46"/>
      <c r="BA317" s="47">
        <f ca="1">IF(Table1[[#This Row],[Region]]="East",Table1[[#This Row],[Income]],0)</f>
        <v>0</v>
      </c>
      <c r="BB317" s="48">
        <f ca="1">IF(Table1[[#This Row],[Region]]="South",Table1[[#This Row],[Income]],0)</f>
        <v>0</v>
      </c>
      <c r="BC317" s="48">
        <f ca="1">IF(Table1[[#This Row],[Region]]="West",Table1[[#This Row],[Income]],0)</f>
        <v>0</v>
      </c>
      <c r="BD317" s="64">
        <f ca="1">IF(Table1[[#This Row],[Region]]="North",Table1[[#This Row],[Income]],0)</f>
        <v>33436</v>
      </c>
      <c r="BE317" s="47">
        <f ca="1">IF(Table1[[#This Row],[Occupation]]="Teaching",Table1[[#This Row],[Income]],0)</f>
        <v>33436</v>
      </c>
      <c r="BF317" s="48">
        <f ca="1">IF(Table1[[#This Row],[Occupation]]="General Work",Table1[[#This Row],[Income]],0)</f>
        <v>0</v>
      </c>
      <c r="BG317" s="48">
        <f ca="1">IF(Table1[[#This Row],[Occupation]]="Construction",Table1[[#This Row],[Income]],0)</f>
        <v>0</v>
      </c>
      <c r="BH317" s="48">
        <f ca="1">IF(Table1[[#This Row],[Occupation]]="IT",Table1[[#This Row],[Income]],0)</f>
        <v>0</v>
      </c>
      <c r="BI317" s="48">
        <f ca="1">IF(Table1[[#This Row],[Occupation]]="Health",Table1[[#This Row],[Income]],0)</f>
        <v>0</v>
      </c>
      <c r="BJ317" s="64">
        <f ca="1">IF(Table1[[#This Row],[Occupation]]="Agriculture",Table1[[#This Row],[Income]],0)</f>
        <v>0</v>
      </c>
      <c r="BK317" s="45">
        <f ca="1">IF(Table1[[#This Row],[Debts of the Person]]&gt;Table1[[#This Row],[Income]],1,0)</f>
        <v>1</v>
      </c>
      <c r="BL317" s="46"/>
      <c r="BM317" s="45">
        <f ca="1">IF(Table1[[#This Row],[Net worth of Person ('#)]]&gt;$BN$2,Table1[[#This Row],[Age]],0)</f>
        <v>0</v>
      </c>
      <c r="BN317" s="50"/>
      <c r="BO317" s="46"/>
      <c r="BP317" s="46"/>
      <c r="BQ317" s="46"/>
    </row>
    <row r="318" spans="1:69" x14ac:dyDescent="0.3">
      <c r="A318" s="12">
        <v>316</v>
      </c>
      <c r="B318" s="13">
        <f t="shared" ca="1" si="113"/>
        <v>2</v>
      </c>
      <c r="C318" s="13" t="str">
        <f t="shared" ca="1" si="114"/>
        <v>Female</v>
      </c>
      <c r="D318" s="13">
        <f t="shared" ca="1" si="115"/>
        <v>39</v>
      </c>
      <c r="E318" s="13">
        <f t="shared" ca="1" si="116"/>
        <v>4</v>
      </c>
      <c r="F318" s="13" t="str">
        <f t="shared" ca="1" si="117"/>
        <v>IT</v>
      </c>
      <c r="G318" s="13">
        <f t="shared" ca="1" si="118"/>
        <v>2</v>
      </c>
      <c r="H318" s="13" t="str">
        <f t="shared" ca="1" si="119"/>
        <v>Primary</v>
      </c>
      <c r="I318" s="13">
        <f t="shared" ca="1" si="120"/>
        <v>2</v>
      </c>
      <c r="J318" s="13">
        <f t="shared" ca="1" si="121"/>
        <v>3</v>
      </c>
      <c r="K318" s="14">
        <f t="shared" ca="1" si="122"/>
        <v>69329</v>
      </c>
      <c r="L318" s="13">
        <f t="shared" ca="1" si="123"/>
        <v>11</v>
      </c>
      <c r="M318" s="13" t="str">
        <f t="shared" ca="1" si="124"/>
        <v>Edo</v>
      </c>
      <c r="N318" s="13" t="str">
        <f t="shared" ca="1" si="131"/>
        <v>South</v>
      </c>
      <c r="O318" s="14">
        <f t="shared" ca="1" si="132"/>
        <v>415974</v>
      </c>
      <c r="P318" s="14">
        <f t="shared" ca="1" si="125"/>
        <v>392448.61932836717</v>
      </c>
      <c r="Q318" s="14">
        <f t="shared" ca="1" si="133"/>
        <v>119078.2973388082</v>
      </c>
      <c r="R318" s="14">
        <f t="shared" ca="1" si="126"/>
        <v>15689</v>
      </c>
      <c r="S318" s="14">
        <f t="shared" ca="1" si="134"/>
        <v>44457.836114989885</v>
      </c>
      <c r="T318" s="14">
        <f t="shared" ca="1" si="135"/>
        <v>56636.384321523466</v>
      </c>
      <c r="U318" s="14">
        <f t="shared" ca="1" si="136"/>
        <v>591688.68166033167</v>
      </c>
      <c r="V318" s="14">
        <f t="shared" ca="1" si="137"/>
        <v>452595.45544335706</v>
      </c>
      <c r="W318" s="15">
        <f t="shared" ca="1" si="138"/>
        <v>139093.22621697461</v>
      </c>
      <c r="Z318" s="45">
        <f t="shared" ca="1" si="127"/>
        <v>0</v>
      </c>
      <c r="AA318" s="46">
        <f t="shared" ca="1" si="128"/>
        <v>0</v>
      </c>
      <c r="AB318" s="49"/>
      <c r="AC318" s="50"/>
      <c r="AE318" s="45">
        <f ca="1">IF(Table1[[#This Row],[Occupation]]="Teaching", 1, 0)</f>
        <v>0</v>
      </c>
      <c r="AF318" s="46">
        <f ca="1">IF(Table1[[#This Row],[Occupation]]="General Work", 1, 0)</f>
        <v>0</v>
      </c>
      <c r="AG318" s="46">
        <f ca="1">IF(Table1[[#This Row],[Occupation]]="Construction", 1, 0)</f>
        <v>0</v>
      </c>
      <c r="AH318" s="46">
        <f ca="1">IF(Table1[[#This Row],[Occupation]]="IT", 1, 0)</f>
        <v>1</v>
      </c>
      <c r="AI318" s="46">
        <f ca="1">IF(Table1[[#This Row],[Occupation]]="Health", 1, 0)</f>
        <v>0</v>
      </c>
      <c r="AJ318" s="46">
        <f ca="1">IF(Table1[[#This Row],[Occupation]]="Agriculture", 1, 0)</f>
        <v>0</v>
      </c>
      <c r="AK318" s="49"/>
      <c r="AL318" s="46"/>
      <c r="AM318" s="46"/>
      <c r="AN318" s="46"/>
      <c r="AO318" s="46"/>
      <c r="AP318" s="50"/>
      <c r="AQ318" s="48"/>
      <c r="AR318" s="47">
        <f t="shared" ca="1" si="129"/>
        <v>130816.20644278906</v>
      </c>
      <c r="AS318" s="48"/>
      <c r="AT318" s="45">
        <f ca="1">IF(Table1[[#This Row],[Debts of the Person]]&gt;$AU$2,1,0)</f>
        <v>1</v>
      </c>
      <c r="AU318" s="46"/>
      <c r="AV318" s="50"/>
      <c r="AW318" s="2">
        <f ca="1">Table1[[#This Row],[Mortgage Left]]/Table1[[#This Row],[Valued House]]</f>
        <v>0.94344506947157081</v>
      </c>
      <c r="AX318" s="46">
        <f t="shared" ca="1" si="130"/>
        <v>0</v>
      </c>
      <c r="AY318" s="46"/>
      <c r="AZ318" s="46"/>
      <c r="BA318" s="47">
        <f ca="1">IF(Table1[[#This Row],[Region]]="East",Table1[[#This Row],[Income]],0)</f>
        <v>0</v>
      </c>
      <c r="BB318" s="48">
        <f ca="1">IF(Table1[[#This Row],[Region]]="South",Table1[[#This Row],[Income]],0)</f>
        <v>69329</v>
      </c>
      <c r="BC318" s="48">
        <f ca="1">IF(Table1[[#This Row],[Region]]="West",Table1[[#This Row],[Income]],0)</f>
        <v>0</v>
      </c>
      <c r="BD318" s="64">
        <f ca="1">IF(Table1[[#This Row],[Region]]="North",Table1[[#This Row],[Income]],0)</f>
        <v>0</v>
      </c>
      <c r="BE318" s="47">
        <f ca="1">IF(Table1[[#This Row],[Occupation]]="Teaching",Table1[[#This Row],[Income]],0)</f>
        <v>0</v>
      </c>
      <c r="BF318" s="48">
        <f ca="1">IF(Table1[[#This Row],[Occupation]]="General Work",Table1[[#This Row],[Income]],0)</f>
        <v>0</v>
      </c>
      <c r="BG318" s="48">
        <f ca="1">IF(Table1[[#This Row],[Occupation]]="Construction",Table1[[#This Row],[Income]],0)</f>
        <v>0</v>
      </c>
      <c r="BH318" s="48">
        <f ca="1">IF(Table1[[#This Row],[Occupation]]="IT",Table1[[#This Row],[Income]],0)</f>
        <v>69329</v>
      </c>
      <c r="BI318" s="48">
        <f ca="1">IF(Table1[[#This Row],[Occupation]]="Health",Table1[[#This Row],[Income]],0)</f>
        <v>0</v>
      </c>
      <c r="BJ318" s="64">
        <f ca="1">IF(Table1[[#This Row],[Occupation]]="Agriculture",Table1[[#This Row],[Income]],0)</f>
        <v>0</v>
      </c>
      <c r="BK318" s="45">
        <f ca="1">IF(Table1[[#This Row],[Debts of the Person]]&gt;Table1[[#This Row],[Income]],1,0)</f>
        <v>1</v>
      </c>
      <c r="BL318" s="46"/>
      <c r="BM318" s="45">
        <f ca="1">IF(Table1[[#This Row],[Net worth of Person ('#)]]&gt;$BN$2,Table1[[#This Row],[Age]],0)</f>
        <v>39</v>
      </c>
      <c r="BN318" s="50"/>
      <c r="BO318" s="46"/>
      <c r="BP318" s="46"/>
      <c r="BQ318" s="46"/>
    </row>
    <row r="319" spans="1:69" x14ac:dyDescent="0.3">
      <c r="A319" s="12">
        <v>317</v>
      </c>
      <c r="B319" s="13">
        <f t="shared" ca="1" si="113"/>
        <v>1</v>
      </c>
      <c r="C319" s="13" t="str">
        <f t="shared" ca="1" si="114"/>
        <v>Male</v>
      </c>
      <c r="D319" s="13">
        <f t="shared" ca="1" si="115"/>
        <v>25</v>
      </c>
      <c r="E319" s="13">
        <f t="shared" ca="1" si="116"/>
        <v>1</v>
      </c>
      <c r="F319" s="13" t="str">
        <f t="shared" ca="1" si="117"/>
        <v>Health</v>
      </c>
      <c r="G319" s="13">
        <f t="shared" ca="1" si="118"/>
        <v>1</v>
      </c>
      <c r="H319" s="13" t="str">
        <f t="shared" ca="1" si="119"/>
        <v>No Formal</v>
      </c>
      <c r="I319" s="13">
        <f t="shared" ca="1" si="120"/>
        <v>2</v>
      </c>
      <c r="J319" s="13">
        <f t="shared" ca="1" si="121"/>
        <v>0</v>
      </c>
      <c r="K319" s="14">
        <f t="shared" ca="1" si="122"/>
        <v>48940</v>
      </c>
      <c r="L319" s="13">
        <f t="shared" ca="1" si="123"/>
        <v>1</v>
      </c>
      <c r="M319" s="13" t="str">
        <f t="shared" ca="1" si="124"/>
        <v>Abia</v>
      </c>
      <c r="N319" s="13" t="str">
        <f t="shared" ca="1" si="131"/>
        <v>East</v>
      </c>
      <c r="O319" s="14">
        <f t="shared" ca="1" si="132"/>
        <v>195760</v>
      </c>
      <c r="P319" s="14">
        <f t="shared" ca="1" si="125"/>
        <v>17684.921055223247</v>
      </c>
      <c r="Q319" s="14">
        <f t="shared" ca="1" si="133"/>
        <v>0</v>
      </c>
      <c r="R319" s="14">
        <f t="shared" ca="1" si="126"/>
        <v>0</v>
      </c>
      <c r="S319" s="14">
        <f t="shared" ca="1" si="134"/>
        <v>81273.266210079964</v>
      </c>
      <c r="T319" s="14">
        <f t="shared" ca="1" si="135"/>
        <v>30459.918950468404</v>
      </c>
      <c r="U319" s="14">
        <f t="shared" ca="1" si="136"/>
        <v>226219.91895046842</v>
      </c>
      <c r="V319" s="14">
        <f t="shared" ca="1" si="137"/>
        <v>98958.187265303219</v>
      </c>
      <c r="W319" s="15">
        <f t="shared" ca="1" si="138"/>
        <v>127261.7316851652</v>
      </c>
      <c r="Z319" s="45">
        <f t="shared" ca="1" si="127"/>
        <v>1</v>
      </c>
      <c r="AA319" s="46">
        <f t="shared" ca="1" si="128"/>
        <v>1</v>
      </c>
      <c r="AB319" s="49"/>
      <c r="AC319" s="50"/>
      <c r="AE319" s="45">
        <f ca="1">IF(Table1[[#This Row],[Occupation]]="Teaching", 1, 0)</f>
        <v>0</v>
      </c>
      <c r="AF319" s="46">
        <f ca="1">IF(Table1[[#This Row],[Occupation]]="General Work", 1, 0)</f>
        <v>0</v>
      </c>
      <c r="AG319" s="46">
        <f ca="1">IF(Table1[[#This Row],[Occupation]]="Construction", 1, 0)</f>
        <v>0</v>
      </c>
      <c r="AH319" s="46">
        <f ca="1">IF(Table1[[#This Row],[Occupation]]="IT", 1, 0)</f>
        <v>0</v>
      </c>
      <c r="AI319" s="46">
        <f ca="1">IF(Table1[[#This Row],[Occupation]]="Health", 1, 0)</f>
        <v>1</v>
      </c>
      <c r="AJ319" s="46">
        <f ca="1">IF(Table1[[#This Row],[Occupation]]="Agriculture", 1, 0)</f>
        <v>0</v>
      </c>
      <c r="AK319" s="49"/>
      <c r="AL319" s="46"/>
      <c r="AM319" s="46"/>
      <c r="AN319" s="46"/>
      <c r="AO319" s="46"/>
      <c r="AP319" s="50"/>
      <c r="AQ319" s="48"/>
      <c r="AR319" s="47">
        <f t="shared" ca="1" si="129"/>
        <v>0</v>
      </c>
      <c r="AS319" s="48"/>
      <c r="AT319" s="45">
        <f ca="1">IF(Table1[[#This Row],[Debts of the Person]]&gt;$AU$2,1,0)</f>
        <v>1</v>
      </c>
      <c r="AU319" s="46"/>
      <c r="AV319" s="50"/>
      <c r="AW319" s="2">
        <f ca="1">Table1[[#This Row],[Mortgage Left]]/Table1[[#This Row],[Valued House]]</f>
        <v>9.0339809231831047E-2</v>
      </c>
      <c r="AX319" s="46">
        <f t="shared" ca="1" si="130"/>
        <v>1</v>
      </c>
      <c r="AY319" s="46"/>
      <c r="AZ319" s="46"/>
      <c r="BA319" s="47">
        <f ca="1">IF(Table1[[#This Row],[Region]]="East",Table1[[#This Row],[Income]],0)</f>
        <v>48940</v>
      </c>
      <c r="BB319" s="48">
        <f ca="1">IF(Table1[[#This Row],[Region]]="South",Table1[[#This Row],[Income]],0)</f>
        <v>0</v>
      </c>
      <c r="BC319" s="48">
        <f ca="1">IF(Table1[[#This Row],[Region]]="West",Table1[[#This Row],[Income]],0)</f>
        <v>0</v>
      </c>
      <c r="BD319" s="64">
        <f ca="1">IF(Table1[[#This Row],[Region]]="North",Table1[[#This Row],[Income]],0)</f>
        <v>0</v>
      </c>
      <c r="BE319" s="47">
        <f ca="1">IF(Table1[[#This Row],[Occupation]]="Teaching",Table1[[#This Row],[Income]],0)</f>
        <v>0</v>
      </c>
      <c r="BF319" s="48">
        <f ca="1">IF(Table1[[#This Row],[Occupation]]="General Work",Table1[[#This Row],[Income]],0)</f>
        <v>0</v>
      </c>
      <c r="BG319" s="48">
        <f ca="1">IF(Table1[[#This Row],[Occupation]]="Construction",Table1[[#This Row],[Income]],0)</f>
        <v>0</v>
      </c>
      <c r="BH319" s="48">
        <f ca="1">IF(Table1[[#This Row],[Occupation]]="IT",Table1[[#This Row],[Income]],0)</f>
        <v>0</v>
      </c>
      <c r="BI319" s="48">
        <f ca="1">IF(Table1[[#This Row],[Occupation]]="Health",Table1[[#This Row],[Income]],0)</f>
        <v>48940</v>
      </c>
      <c r="BJ319" s="64">
        <f ca="1">IF(Table1[[#This Row],[Occupation]]="Agriculture",Table1[[#This Row],[Income]],0)</f>
        <v>0</v>
      </c>
      <c r="BK319" s="45">
        <f ca="1">IF(Table1[[#This Row],[Debts of the Person]]&gt;Table1[[#This Row],[Income]],1,0)</f>
        <v>1</v>
      </c>
      <c r="BL319" s="46"/>
      <c r="BM319" s="45">
        <f ca="1">IF(Table1[[#This Row],[Net worth of Person ('#)]]&gt;$BN$2,Table1[[#This Row],[Age]],0)</f>
        <v>25</v>
      </c>
      <c r="BN319" s="50"/>
      <c r="BO319" s="46"/>
      <c r="BP319" s="46"/>
      <c r="BQ319" s="46"/>
    </row>
    <row r="320" spans="1:69" x14ac:dyDescent="0.3">
      <c r="A320" s="12">
        <v>318</v>
      </c>
      <c r="B320" s="13">
        <f t="shared" ca="1" si="113"/>
        <v>1</v>
      </c>
      <c r="C320" s="13" t="str">
        <f t="shared" ca="1" si="114"/>
        <v>Male</v>
      </c>
      <c r="D320" s="13">
        <f t="shared" ca="1" si="115"/>
        <v>31</v>
      </c>
      <c r="E320" s="13">
        <f t="shared" ca="1" si="116"/>
        <v>6</v>
      </c>
      <c r="F320" s="13" t="str">
        <f t="shared" ca="1" si="117"/>
        <v>Agriculture</v>
      </c>
      <c r="G320" s="13">
        <f t="shared" ca="1" si="118"/>
        <v>6</v>
      </c>
      <c r="H320" s="13" t="str">
        <f t="shared" ca="1" si="119"/>
        <v>Others</v>
      </c>
      <c r="I320" s="13">
        <f t="shared" ca="1" si="120"/>
        <v>0</v>
      </c>
      <c r="J320" s="13">
        <f t="shared" ca="1" si="121"/>
        <v>2</v>
      </c>
      <c r="K320" s="14">
        <f t="shared" ca="1" si="122"/>
        <v>77477</v>
      </c>
      <c r="L320" s="13">
        <f t="shared" ca="1" si="123"/>
        <v>5</v>
      </c>
      <c r="M320" s="13" t="str">
        <f t="shared" ca="1" si="124"/>
        <v>Bauchi</v>
      </c>
      <c r="N320" s="13" t="str">
        <f t="shared" ca="1" si="131"/>
        <v>North</v>
      </c>
      <c r="O320" s="14">
        <f t="shared" ca="1" si="132"/>
        <v>387385</v>
      </c>
      <c r="P320" s="14">
        <f t="shared" ca="1" si="125"/>
        <v>28799.7035591405</v>
      </c>
      <c r="Q320" s="14">
        <f t="shared" ca="1" si="133"/>
        <v>2768.0408947809451</v>
      </c>
      <c r="R320" s="14">
        <f t="shared" ca="1" si="126"/>
        <v>2024</v>
      </c>
      <c r="S320" s="14">
        <f t="shared" ca="1" si="134"/>
        <v>135167.5788115575</v>
      </c>
      <c r="T320" s="14">
        <f t="shared" ca="1" si="135"/>
        <v>45675.940320239592</v>
      </c>
      <c r="U320" s="14">
        <f t="shared" ca="1" si="136"/>
        <v>435828.98121502053</v>
      </c>
      <c r="V320" s="14">
        <f t="shared" ca="1" si="137"/>
        <v>165991.282370698</v>
      </c>
      <c r="W320" s="15">
        <f t="shared" ca="1" si="138"/>
        <v>269837.69884432253</v>
      </c>
      <c r="Z320" s="45">
        <f t="shared" ca="1" si="127"/>
        <v>1</v>
      </c>
      <c r="AA320" s="46">
        <f t="shared" ca="1" si="128"/>
        <v>0</v>
      </c>
      <c r="AB320" s="49"/>
      <c r="AC320" s="50"/>
      <c r="AE320" s="45">
        <f ca="1">IF(Table1[[#This Row],[Occupation]]="Teaching", 1, 0)</f>
        <v>0</v>
      </c>
      <c r="AF320" s="46">
        <f ca="1">IF(Table1[[#This Row],[Occupation]]="General Work", 1, 0)</f>
        <v>0</v>
      </c>
      <c r="AG320" s="46">
        <f ca="1">IF(Table1[[#This Row],[Occupation]]="Construction", 1, 0)</f>
        <v>0</v>
      </c>
      <c r="AH320" s="46">
        <f ca="1">IF(Table1[[#This Row],[Occupation]]="IT", 1, 0)</f>
        <v>0</v>
      </c>
      <c r="AI320" s="46">
        <f ca="1">IF(Table1[[#This Row],[Occupation]]="Health", 1, 0)</f>
        <v>0</v>
      </c>
      <c r="AJ320" s="46">
        <f ca="1">IF(Table1[[#This Row],[Occupation]]="Agriculture", 1, 0)</f>
        <v>1</v>
      </c>
      <c r="AK320" s="49"/>
      <c r="AL320" s="46"/>
      <c r="AM320" s="46"/>
      <c r="AN320" s="46"/>
      <c r="AO320" s="46"/>
      <c r="AP320" s="50"/>
      <c r="AQ320" s="48"/>
      <c r="AR320" s="47">
        <f t="shared" ca="1" si="129"/>
        <v>14399.85177957025</v>
      </c>
      <c r="AS320" s="48"/>
      <c r="AT320" s="45">
        <f ca="1">IF(Table1[[#This Row],[Debts of the Person]]&gt;$AU$2,1,0)</f>
        <v>1</v>
      </c>
      <c r="AU320" s="46"/>
      <c r="AV320" s="50"/>
      <c r="AW320" s="2">
        <f ca="1">Table1[[#This Row],[Mortgage Left]]/Table1[[#This Row],[Valued House]]</f>
        <v>7.4343878981221523E-2</v>
      </c>
      <c r="AX320" s="46">
        <f t="shared" ca="1" si="130"/>
        <v>1</v>
      </c>
      <c r="AY320" s="46"/>
      <c r="AZ320" s="46"/>
      <c r="BA320" s="47">
        <f ca="1">IF(Table1[[#This Row],[Region]]="East",Table1[[#This Row],[Income]],0)</f>
        <v>0</v>
      </c>
      <c r="BB320" s="48">
        <f ca="1">IF(Table1[[#This Row],[Region]]="South",Table1[[#This Row],[Income]],0)</f>
        <v>0</v>
      </c>
      <c r="BC320" s="48">
        <f ca="1">IF(Table1[[#This Row],[Region]]="West",Table1[[#This Row],[Income]],0)</f>
        <v>0</v>
      </c>
      <c r="BD320" s="64">
        <f ca="1">IF(Table1[[#This Row],[Region]]="North",Table1[[#This Row],[Income]],0)</f>
        <v>77477</v>
      </c>
      <c r="BE320" s="47">
        <f ca="1">IF(Table1[[#This Row],[Occupation]]="Teaching",Table1[[#This Row],[Income]],0)</f>
        <v>0</v>
      </c>
      <c r="BF320" s="48">
        <f ca="1">IF(Table1[[#This Row],[Occupation]]="General Work",Table1[[#This Row],[Income]],0)</f>
        <v>0</v>
      </c>
      <c r="BG320" s="48">
        <f ca="1">IF(Table1[[#This Row],[Occupation]]="Construction",Table1[[#This Row],[Income]],0)</f>
        <v>0</v>
      </c>
      <c r="BH320" s="48">
        <f ca="1">IF(Table1[[#This Row],[Occupation]]="IT",Table1[[#This Row],[Income]],0)</f>
        <v>0</v>
      </c>
      <c r="BI320" s="48">
        <f ca="1">IF(Table1[[#This Row],[Occupation]]="Health",Table1[[#This Row],[Income]],0)</f>
        <v>0</v>
      </c>
      <c r="BJ320" s="64">
        <f ca="1">IF(Table1[[#This Row],[Occupation]]="Agriculture",Table1[[#This Row],[Income]],0)</f>
        <v>77477</v>
      </c>
      <c r="BK320" s="45">
        <f ca="1">IF(Table1[[#This Row],[Debts of the Person]]&gt;Table1[[#This Row],[Income]],1,0)</f>
        <v>1</v>
      </c>
      <c r="BL320" s="46"/>
      <c r="BM320" s="45">
        <f ca="1">IF(Table1[[#This Row],[Net worth of Person ('#)]]&gt;$BN$2,Table1[[#This Row],[Age]],0)</f>
        <v>31</v>
      </c>
      <c r="BN320" s="50"/>
      <c r="BO320" s="46"/>
      <c r="BP320" s="46"/>
      <c r="BQ320" s="46"/>
    </row>
    <row r="321" spans="1:69" x14ac:dyDescent="0.3">
      <c r="A321" s="12">
        <v>319</v>
      </c>
      <c r="B321" s="13">
        <f t="shared" ca="1" si="113"/>
        <v>1</v>
      </c>
      <c r="C321" s="13" t="str">
        <f t="shared" ca="1" si="114"/>
        <v>Male</v>
      </c>
      <c r="D321" s="13">
        <f t="shared" ca="1" si="115"/>
        <v>39</v>
      </c>
      <c r="E321" s="13">
        <f t="shared" ca="1" si="116"/>
        <v>5</v>
      </c>
      <c r="F321" s="13" t="str">
        <f t="shared" ca="1" si="117"/>
        <v>General Work</v>
      </c>
      <c r="G321" s="13">
        <f t="shared" ca="1" si="118"/>
        <v>4</v>
      </c>
      <c r="H321" s="13" t="str">
        <f t="shared" ca="1" si="119"/>
        <v>Tertiary</v>
      </c>
      <c r="I321" s="13">
        <f t="shared" ca="1" si="120"/>
        <v>4</v>
      </c>
      <c r="J321" s="13">
        <f t="shared" ca="1" si="121"/>
        <v>2</v>
      </c>
      <c r="K321" s="14">
        <f t="shared" ca="1" si="122"/>
        <v>70602</v>
      </c>
      <c r="L321" s="13">
        <f t="shared" ca="1" si="123"/>
        <v>15</v>
      </c>
      <c r="M321" s="13" t="str">
        <f t="shared" ca="1" si="124"/>
        <v>Jigawa</v>
      </c>
      <c r="N321" s="13" t="str">
        <f t="shared" ca="1" si="131"/>
        <v>North</v>
      </c>
      <c r="O321" s="14">
        <f t="shared" ca="1" si="132"/>
        <v>423612</v>
      </c>
      <c r="P321" s="14">
        <f t="shared" ca="1" si="125"/>
        <v>296795.96463991905</v>
      </c>
      <c r="Q321" s="14">
        <f t="shared" ca="1" si="133"/>
        <v>7987.2327308525955</v>
      </c>
      <c r="R321" s="14">
        <f t="shared" ca="1" si="126"/>
        <v>2874</v>
      </c>
      <c r="S321" s="14">
        <f t="shared" ca="1" si="134"/>
        <v>27684.563560395625</v>
      </c>
      <c r="T321" s="14">
        <f t="shared" ca="1" si="135"/>
        <v>100279.11878909302</v>
      </c>
      <c r="U321" s="14">
        <f t="shared" ca="1" si="136"/>
        <v>531878.35151994566</v>
      </c>
      <c r="V321" s="14">
        <f t="shared" ca="1" si="137"/>
        <v>327354.52820031467</v>
      </c>
      <c r="W321" s="15">
        <f t="shared" ca="1" si="138"/>
        <v>204523.82331963099</v>
      </c>
      <c r="Z321" s="45">
        <f t="shared" ca="1" si="127"/>
        <v>1</v>
      </c>
      <c r="AA321" s="46">
        <f t="shared" ca="1" si="128"/>
        <v>0</v>
      </c>
      <c r="AB321" s="49"/>
      <c r="AC321" s="50"/>
      <c r="AE321" s="45">
        <f ca="1">IF(Table1[[#This Row],[Occupation]]="Teaching", 1, 0)</f>
        <v>0</v>
      </c>
      <c r="AF321" s="46">
        <f ca="1">IF(Table1[[#This Row],[Occupation]]="General Work", 1, 0)</f>
        <v>1</v>
      </c>
      <c r="AG321" s="46">
        <f ca="1">IF(Table1[[#This Row],[Occupation]]="Construction", 1, 0)</f>
        <v>0</v>
      </c>
      <c r="AH321" s="46">
        <f ca="1">IF(Table1[[#This Row],[Occupation]]="IT", 1, 0)</f>
        <v>0</v>
      </c>
      <c r="AI321" s="46">
        <f ca="1">IF(Table1[[#This Row],[Occupation]]="Health", 1, 0)</f>
        <v>0</v>
      </c>
      <c r="AJ321" s="46">
        <f ca="1">IF(Table1[[#This Row],[Occupation]]="Agriculture", 1, 0)</f>
        <v>0</v>
      </c>
      <c r="AK321" s="49"/>
      <c r="AL321" s="46"/>
      <c r="AM321" s="46"/>
      <c r="AN321" s="46"/>
      <c r="AO321" s="46"/>
      <c r="AP321" s="50"/>
      <c r="AQ321" s="48"/>
      <c r="AR321" s="47">
        <f t="shared" ca="1" si="129"/>
        <v>148397.98231995953</v>
      </c>
      <c r="AS321" s="48"/>
      <c r="AT321" s="45">
        <f ca="1">IF(Table1[[#This Row],[Debts of the Person]]&gt;$AU$2,1,0)</f>
        <v>1</v>
      </c>
      <c r="AU321" s="46"/>
      <c r="AV321" s="50"/>
      <c r="AW321" s="2">
        <f ca="1">Table1[[#This Row],[Mortgage Left]]/Table1[[#This Row],[Valued House]]</f>
        <v>0.70063162667705126</v>
      </c>
      <c r="AX321" s="46">
        <f t="shared" ca="1" si="130"/>
        <v>0</v>
      </c>
      <c r="AY321" s="46"/>
      <c r="AZ321" s="46"/>
      <c r="BA321" s="47">
        <f ca="1">IF(Table1[[#This Row],[Region]]="East",Table1[[#This Row],[Income]],0)</f>
        <v>0</v>
      </c>
      <c r="BB321" s="48">
        <f ca="1">IF(Table1[[#This Row],[Region]]="South",Table1[[#This Row],[Income]],0)</f>
        <v>0</v>
      </c>
      <c r="BC321" s="48">
        <f ca="1">IF(Table1[[#This Row],[Region]]="West",Table1[[#This Row],[Income]],0)</f>
        <v>0</v>
      </c>
      <c r="BD321" s="64">
        <f ca="1">IF(Table1[[#This Row],[Region]]="North",Table1[[#This Row],[Income]],0)</f>
        <v>70602</v>
      </c>
      <c r="BE321" s="47">
        <f ca="1">IF(Table1[[#This Row],[Occupation]]="Teaching",Table1[[#This Row],[Income]],0)</f>
        <v>0</v>
      </c>
      <c r="BF321" s="48">
        <f ca="1">IF(Table1[[#This Row],[Occupation]]="General Work",Table1[[#This Row],[Income]],0)</f>
        <v>70602</v>
      </c>
      <c r="BG321" s="48">
        <f ca="1">IF(Table1[[#This Row],[Occupation]]="Construction",Table1[[#This Row],[Income]],0)</f>
        <v>0</v>
      </c>
      <c r="BH321" s="48">
        <f ca="1">IF(Table1[[#This Row],[Occupation]]="IT",Table1[[#This Row],[Income]],0)</f>
        <v>0</v>
      </c>
      <c r="BI321" s="48">
        <f ca="1">IF(Table1[[#This Row],[Occupation]]="Health",Table1[[#This Row],[Income]],0)</f>
        <v>0</v>
      </c>
      <c r="BJ321" s="64">
        <f ca="1">IF(Table1[[#This Row],[Occupation]]="Agriculture",Table1[[#This Row],[Income]],0)</f>
        <v>0</v>
      </c>
      <c r="BK321" s="45">
        <f ca="1">IF(Table1[[#This Row],[Debts of the Person]]&gt;Table1[[#This Row],[Income]],1,0)</f>
        <v>1</v>
      </c>
      <c r="BL321" s="46"/>
      <c r="BM321" s="45">
        <f ca="1">IF(Table1[[#This Row],[Net worth of Person ('#)]]&gt;$BN$2,Table1[[#This Row],[Age]],0)</f>
        <v>39</v>
      </c>
      <c r="BN321" s="50"/>
      <c r="BO321" s="46"/>
      <c r="BP321" s="46"/>
      <c r="BQ321" s="46"/>
    </row>
    <row r="322" spans="1:69" x14ac:dyDescent="0.3">
      <c r="A322" s="12">
        <v>320</v>
      </c>
      <c r="B322" s="13">
        <f t="shared" ca="1" si="113"/>
        <v>2</v>
      </c>
      <c r="C322" s="13" t="str">
        <f t="shared" ca="1" si="114"/>
        <v>Female</v>
      </c>
      <c r="D322" s="13">
        <f t="shared" ca="1" si="115"/>
        <v>25</v>
      </c>
      <c r="E322" s="13">
        <f t="shared" ca="1" si="116"/>
        <v>2</v>
      </c>
      <c r="F322" s="13" t="str">
        <f t="shared" ca="1" si="117"/>
        <v>Construction</v>
      </c>
      <c r="G322" s="13">
        <f t="shared" ca="1" si="118"/>
        <v>4</v>
      </c>
      <c r="H322" s="13" t="str">
        <f t="shared" ca="1" si="119"/>
        <v>Tertiary</v>
      </c>
      <c r="I322" s="13">
        <f t="shared" ca="1" si="120"/>
        <v>1</v>
      </c>
      <c r="J322" s="13">
        <f t="shared" ca="1" si="121"/>
        <v>2</v>
      </c>
      <c r="K322" s="14">
        <f t="shared" ca="1" si="122"/>
        <v>85692</v>
      </c>
      <c r="L322" s="13">
        <f t="shared" ca="1" si="123"/>
        <v>3</v>
      </c>
      <c r="M322" s="13" t="str">
        <f t="shared" ca="1" si="124"/>
        <v>Adamawa</v>
      </c>
      <c r="N322" s="13" t="str">
        <f t="shared" ca="1" si="131"/>
        <v>North</v>
      </c>
      <c r="O322" s="14">
        <f t="shared" ca="1" si="132"/>
        <v>514152</v>
      </c>
      <c r="P322" s="14">
        <f t="shared" ca="1" si="125"/>
        <v>25855.967589254247</v>
      </c>
      <c r="Q322" s="14">
        <f t="shared" ca="1" si="133"/>
        <v>63024.67085187151</v>
      </c>
      <c r="R322" s="14">
        <f t="shared" ca="1" si="126"/>
        <v>44216</v>
      </c>
      <c r="S322" s="14">
        <f t="shared" ca="1" si="134"/>
        <v>120592.74407837391</v>
      </c>
      <c r="T322" s="14">
        <f t="shared" ca="1" si="135"/>
        <v>25804.366524273588</v>
      </c>
      <c r="U322" s="14">
        <f t="shared" ca="1" si="136"/>
        <v>602981.03737614513</v>
      </c>
      <c r="V322" s="14">
        <f t="shared" ca="1" si="137"/>
        <v>190664.71166762814</v>
      </c>
      <c r="W322" s="15">
        <f t="shared" ca="1" si="138"/>
        <v>412316.32570851699</v>
      </c>
      <c r="Z322" s="45">
        <f t="shared" ca="1" si="127"/>
        <v>0</v>
      </c>
      <c r="AA322" s="46">
        <f t="shared" ca="1" si="128"/>
        <v>0</v>
      </c>
      <c r="AB322" s="49"/>
      <c r="AC322" s="50"/>
      <c r="AE322" s="45">
        <f ca="1">IF(Table1[[#This Row],[Occupation]]="Teaching", 1, 0)</f>
        <v>0</v>
      </c>
      <c r="AF322" s="46">
        <f ca="1">IF(Table1[[#This Row],[Occupation]]="General Work", 1, 0)</f>
        <v>0</v>
      </c>
      <c r="AG322" s="46">
        <f ca="1">IF(Table1[[#This Row],[Occupation]]="Construction", 1, 0)</f>
        <v>1</v>
      </c>
      <c r="AH322" s="46">
        <f ca="1">IF(Table1[[#This Row],[Occupation]]="IT", 1, 0)</f>
        <v>0</v>
      </c>
      <c r="AI322" s="46">
        <f ca="1">IF(Table1[[#This Row],[Occupation]]="Health", 1, 0)</f>
        <v>0</v>
      </c>
      <c r="AJ322" s="46">
        <f ca="1">IF(Table1[[#This Row],[Occupation]]="Agriculture", 1, 0)</f>
        <v>0</v>
      </c>
      <c r="AK322" s="49"/>
      <c r="AL322" s="46"/>
      <c r="AM322" s="46"/>
      <c r="AN322" s="46"/>
      <c r="AO322" s="46"/>
      <c r="AP322" s="50"/>
      <c r="AQ322" s="48"/>
      <c r="AR322" s="47">
        <f t="shared" ca="1" si="129"/>
        <v>12927.983794627124</v>
      </c>
      <c r="AS322" s="48"/>
      <c r="AT322" s="45">
        <f ca="1">IF(Table1[[#This Row],[Debts of the Person]]&gt;$AU$2,1,0)</f>
        <v>1</v>
      </c>
      <c r="AU322" s="46"/>
      <c r="AV322" s="50"/>
      <c r="AW322" s="2">
        <f ca="1">Table1[[#This Row],[Mortgage Left]]/Table1[[#This Row],[Valued House]]</f>
        <v>5.0288567562227215E-2</v>
      </c>
      <c r="AX322" s="46">
        <f t="shared" ca="1" si="130"/>
        <v>1</v>
      </c>
      <c r="AY322" s="46"/>
      <c r="AZ322" s="46"/>
      <c r="BA322" s="47">
        <f ca="1">IF(Table1[[#This Row],[Region]]="East",Table1[[#This Row],[Income]],0)</f>
        <v>0</v>
      </c>
      <c r="BB322" s="48">
        <f ca="1">IF(Table1[[#This Row],[Region]]="South",Table1[[#This Row],[Income]],0)</f>
        <v>0</v>
      </c>
      <c r="BC322" s="48">
        <f ca="1">IF(Table1[[#This Row],[Region]]="West",Table1[[#This Row],[Income]],0)</f>
        <v>0</v>
      </c>
      <c r="BD322" s="64">
        <f ca="1">IF(Table1[[#This Row],[Region]]="North",Table1[[#This Row],[Income]],0)</f>
        <v>85692</v>
      </c>
      <c r="BE322" s="47">
        <f ca="1">IF(Table1[[#This Row],[Occupation]]="Teaching",Table1[[#This Row],[Income]],0)</f>
        <v>0</v>
      </c>
      <c r="BF322" s="48">
        <f ca="1">IF(Table1[[#This Row],[Occupation]]="General Work",Table1[[#This Row],[Income]],0)</f>
        <v>0</v>
      </c>
      <c r="BG322" s="48">
        <f ca="1">IF(Table1[[#This Row],[Occupation]]="Construction",Table1[[#This Row],[Income]],0)</f>
        <v>85692</v>
      </c>
      <c r="BH322" s="48">
        <f ca="1">IF(Table1[[#This Row],[Occupation]]="IT",Table1[[#This Row],[Income]],0)</f>
        <v>0</v>
      </c>
      <c r="BI322" s="48">
        <f ca="1">IF(Table1[[#This Row],[Occupation]]="Health",Table1[[#This Row],[Income]],0)</f>
        <v>0</v>
      </c>
      <c r="BJ322" s="64">
        <f ca="1">IF(Table1[[#This Row],[Occupation]]="Agriculture",Table1[[#This Row],[Income]],0)</f>
        <v>0</v>
      </c>
      <c r="BK322" s="45">
        <f ca="1">IF(Table1[[#This Row],[Debts of the Person]]&gt;Table1[[#This Row],[Income]],1,0)</f>
        <v>1</v>
      </c>
      <c r="BL322" s="46"/>
      <c r="BM322" s="45">
        <f ca="1">IF(Table1[[#This Row],[Net worth of Person ('#)]]&gt;$BN$2,Table1[[#This Row],[Age]],0)</f>
        <v>25</v>
      </c>
      <c r="BN322" s="50"/>
      <c r="BO322" s="46"/>
      <c r="BP322" s="46"/>
      <c r="BQ322" s="46"/>
    </row>
    <row r="323" spans="1:69" x14ac:dyDescent="0.3">
      <c r="A323" s="12">
        <v>321</v>
      </c>
      <c r="B323" s="13">
        <f t="shared" ca="1" si="113"/>
        <v>2</v>
      </c>
      <c r="C323" s="13" t="str">
        <f t="shared" ca="1" si="114"/>
        <v>Female</v>
      </c>
      <c r="D323" s="13">
        <f t="shared" ca="1" si="115"/>
        <v>45</v>
      </c>
      <c r="E323" s="13">
        <f t="shared" ca="1" si="116"/>
        <v>2</v>
      </c>
      <c r="F323" s="13" t="str">
        <f t="shared" ca="1" si="117"/>
        <v>Construction</v>
      </c>
      <c r="G323" s="13">
        <f t="shared" ca="1" si="118"/>
        <v>2</v>
      </c>
      <c r="H323" s="13" t="str">
        <f t="shared" ca="1" si="119"/>
        <v>Primary</v>
      </c>
      <c r="I323" s="13">
        <f t="shared" ca="1" si="120"/>
        <v>1</v>
      </c>
      <c r="J323" s="13">
        <f t="shared" ca="1" si="121"/>
        <v>0</v>
      </c>
      <c r="K323" s="14">
        <f t="shared" ca="1" si="122"/>
        <v>99859</v>
      </c>
      <c r="L323" s="13">
        <f t="shared" ca="1" si="123"/>
        <v>30</v>
      </c>
      <c r="M323" s="13" t="str">
        <f t="shared" ca="1" si="124"/>
        <v>Rivers</v>
      </c>
      <c r="N323" s="13" t="str">
        <f t="shared" ca="1" si="131"/>
        <v>South</v>
      </c>
      <c r="O323" s="14">
        <f t="shared" ca="1" si="132"/>
        <v>599154</v>
      </c>
      <c r="P323" s="14">
        <f t="shared" ca="1" si="125"/>
        <v>284908.35790088476</v>
      </c>
      <c r="Q323" s="14">
        <f t="shared" ca="1" si="133"/>
        <v>0</v>
      </c>
      <c r="R323" s="14">
        <f t="shared" ca="1" si="126"/>
        <v>0</v>
      </c>
      <c r="S323" s="14">
        <f t="shared" ca="1" si="134"/>
        <v>85304.183274565337</v>
      </c>
      <c r="T323" s="14">
        <f t="shared" ca="1" si="135"/>
        <v>51014.687632896515</v>
      </c>
      <c r="U323" s="14">
        <f t="shared" ca="1" si="136"/>
        <v>650168.68763289647</v>
      </c>
      <c r="V323" s="14">
        <f t="shared" ca="1" si="137"/>
        <v>370212.54117545008</v>
      </c>
      <c r="W323" s="15">
        <f t="shared" ca="1" si="138"/>
        <v>279956.14645744639</v>
      </c>
      <c r="Z323" s="45">
        <f t="shared" ca="1" si="127"/>
        <v>0</v>
      </c>
      <c r="AA323" s="46">
        <f t="shared" ca="1" si="128"/>
        <v>1</v>
      </c>
      <c r="AB323" s="49"/>
      <c r="AC323" s="50"/>
      <c r="AE323" s="45">
        <f ca="1">IF(Table1[[#This Row],[Occupation]]="Teaching", 1, 0)</f>
        <v>0</v>
      </c>
      <c r="AF323" s="46">
        <f ca="1">IF(Table1[[#This Row],[Occupation]]="General Work", 1, 0)</f>
        <v>0</v>
      </c>
      <c r="AG323" s="46">
        <f ca="1">IF(Table1[[#This Row],[Occupation]]="Construction", 1, 0)</f>
        <v>1</v>
      </c>
      <c r="AH323" s="46">
        <f ca="1">IF(Table1[[#This Row],[Occupation]]="IT", 1, 0)</f>
        <v>0</v>
      </c>
      <c r="AI323" s="46">
        <f ca="1">IF(Table1[[#This Row],[Occupation]]="Health", 1, 0)</f>
        <v>0</v>
      </c>
      <c r="AJ323" s="46">
        <f ca="1">IF(Table1[[#This Row],[Occupation]]="Agriculture", 1, 0)</f>
        <v>0</v>
      </c>
      <c r="AK323" s="49"/>
      <c r="AL323" s="46"/>
      <c r="AM323" s="46"/>
      <c r="AN323" s="46"/>
      <c r="AO323" s="46"/>
      <c r="AP323" s="50"/>
      <c r="AQ323" s="48"/>
      <c r="AR323" s="47">
        <f t="shared" ca="1" si="129"/>
        <v>0</v>
      </c>
      <c r="AS323" s="48"/>
      <c r="AT323" s="45">
        <f ca="1">IF(Table1[[#This Row],[Debts of the Person]]&gt;$AU$2,1,0)</f>
        <v>1</v>
      </c>
      <c r="AU323" s="46"/>
      <c r="AV323" s="50"/>
      <c r="AW323" s="2">
        <f ca="1">Table1[[#This Row],[Mortgage Left]]/Table1[[#This Row],[Valued House]]</f>
        <v>0.47551774318603357</v>
      </c>
      <c r="AX323" s="46">
        <f t="shared" ca="1" si="130"/>
        <v>0</v>
      </c>
      <c r="AY323" s="46"/>
      <c r="AZ323" s="46"/>
      <c r="BA323" s="47">
        <f ca="1">IF(Table1[[#This Row],[Region]]="East",Table1[[#This Row],[Income]],0)</f>
        <v>0</v>
      </c>
      <c r="BB323" s="48">
        <f ca="1">IF(Table1[[#This Row],[Region]]="South",Table1[[#This Row],[Income]],0)</f>
        <v>99859</v>
      </c>
      <c r="BC323" s="48">
        <f ca="1">IF(Table1[[#This Row],[Region]]="West",Table1[[#This Row],[Income]],0)</f>
        <v>0</v>
      </c>
      <c r="BD323" s="64">
        <f ca="1">IF(Table1[[#This Row],[Region]]="North",Table1[[#This Row],[Income]],0)</f>
        <v>0</v>
      </c>
      <c r="BE323" s="47">
        <f ca="1">IF(Table1[[#This Row],[Occupation]]="Teaching",Table1[[#This Row],[Income]],0)</f>
        <v>0</v>
      </c>
      <c r="BF323" s="48">
        <f ca="1">IF(Table1[[#This Row],[Occupation]]="General Work",Table1[[#This Row],[Income]],0)</f>
        <v>0</v>
      </c>
      <c r="BG323" s="48">
        <f ca="1">IF(Table1[[#This Row],[Occupation]]="Construction",Table1[[#This Row],[Income]],0)</f>
        <v>99859</v>
      </c>
      <c r="BH323" s="48">
        <f ca="1">IF(Table1[[#This Row],[Occupation]]="IT",Table1[[#This Row],[Income]],0)</f>
        <v>0</v>
      </c>
      <c r="BI323" s="48">
        <f ca="1">IF(Table1[[#This Row],[Occupation]]="Health",Table1[[#This Row],[Income]],0)</f>
        <v>0</v>
      </c>
      <c r="BJ323" s="64">
        <f ca="1">IF(Table1[[#This Row],[Occupation]]="Agriculture",Table1[[#This Row],[Income]],0)</f>
        <v>0</v>
      </c>
      <c r="BK323" s="45">
        <f ca="1">IF(Table1[[#This Row],[Debts of the Person]]&gt;Table1[[#This Row],[Income]],1,0)</f>
        <v>1</v>
      </c>
      <c r="BL323" s="46"/>
      <c r="BM323" s="45">
        <f ca="1">IF(Table1[[#This Row],[Net worth of Person ('#)]]&gt;$BN$2,Table1[[#This Row],[Age]],0)</f>
        <v>45</v>
      </c>
      <c r="BN323" s="50"/>
      <c r="BO323" s="46"/>
      <c r="BP323" s="46"/>
      <c r="BQ323" s="46"/>
    </row>
    <row r="324" spans="1:69" x14ac:dyDescent="0.3">
      <c r="A324" s="12">
        <v>322</v>
      </c>
      <c r="B324" s="13">
        <f t="shared" ref="B324:B387" ca="1" si="139">RANDBETWEEN(1,2)</f>
        <v>1</v>
      </c>
      <c r="C324" s="13" t="str">
        <f t="shared" ref="C324:C387" ca="1" si="140">IF(B324=1, "Male", "Female")</f>
        <v>Male</v>
      </c>
      <c r="D324" s="13">
        <f t="shared" ref="D324:D387" ca="1" si="141">RANDBETWEEN(25,45)</f>
        <v>38</v>
      </c>
      <c r="E324" s="13">
        <f t="shared" ref="E324:E387" ca="1" si="142">RANDBETWEEN(1,6)</f>
        <v>5</v>
      </c>
      <c r="F324" s="13" t="str">
        <f t="shared" ref="F324:F387" ca="1" si="143">VLOOKUP(E324, $BS$3:$BT$8, 2)</f>
        <v>General Work</v>
      </c>
      <c r="G324" s="13">
        <f t="shared" ref="G324:G387" ca="1" si="144">RANDBETWEEN(1,6)</f>
        <v>4</v>
      </c>
      <c r="H324" s="13" t="str">
        <f t="shared" ref="H324:H387" ca="1" si="145">VLOOKUP(G324, $BV$3:$BW$8, 2)</f>
        <v>Tertiary</v>
      </c>
      <c r="I324" s="13">
        <f t="shared" ref="I324:I387" ca="1" si="146">RANDBETWEEN(0,4)</f>
        <v>1</v>
      </c>
      <c r="J324" s="13">
        <f t="shared" ref="J324:J387" ca="1" si="147">RANDBETWEEN(0,3)</f>
        <v>2</v>
      </c>
      <c r="K324" s="14">
        <f t="shared" ref="K324:K387" ca="1" si="148">RANDBETWEEN(25000, 100000)</f>
        <v>96509</v>
      </c>
      <c r="L324" s="13">
        <f t="shared" ref="L324:L387" ca="1" si="149">RANDBETWEEN(1, 33)</f>
        <v>19</v>
      </c>
      <c r="M324" s="13" t="str">
        <f t="shared" ref="M324:M387" ca="1" si="150">VLOOKUP(L324, $BS$12:$BT$44, 2)</f>
        <v>Kebbi</v>
      </c>
      <c r="N324" s="13" t="str">
        <f t="shared" ca="1" si="131"/>
        <v>North</v>
      </c>
      <c r="O324" s="14">
        <f t="shared" ca="1" si="132"/>
        <v>386036</v>
      </c>
      <c r="P324" s="14">
        <f t="shared" ref="P324:P387" ca="1" si="151">RAND()*O324</f>
        <v>253027.32771118474</v>
      </c>
      <c r="Q324" s="14">
        <f t="shared" ca="1" si="133"/>
        <v>11644.707966861941</v>
      </c>
      <c r="R324" s="14">
        <f t="shared" ref="R324:R387" ca="1" si="152">RANDBETWEEN(0, Q324)</f>
        <v>11334</v>
      </c>
      <c r="S324" s="14">
        <f t="shared" ca="1" si="134"/>
        <v>66048.169355649166</v>
      </c>
      <c r="T324" s="14">
        <f t="shared" ca="1" si="135"/>
        <v>1727.3093474506009</v>
      </c>
      <c r="U324" s="14">
        <f t="shared" ca="1" si="136"/>
        <v>399408.01731431257</v>
      </c>
      <c r="V324" s="14">
        <f t="shared" ca="1" si="137"/>
        <v>330409.49706683389</v>
      </c>
      <c r="W324" s="15">
        <f t="shared" ca="1" si="138"/>
        <v>68998.520247478678</v>
      </c>
      <c r="Z324" s="45">
        <f t="shared" ref="Z324:Z387" ca="1" si="153">IF(C324="Male", 1, 0)</f>
        <v>1</v>
      </c>
      <c r="AA324" s="46">
        <f t="shared" ref="AA324:AA387" ca="1" si="154">IF(C323="Female", 1, 0)</f>
        <v>1</v>
      </c>
      <c r="AB324" s="49"/>
      <c r="AC324" s="50"/>
      <c r="AE324" s="45">
        <f ca="1">IF(Table1[[#This Row],[Occupation]]="Teaching", 1, 0)</f>
        <v>0</v>
      </c>
      <c r="AF324" s="46">
        <f ca="1">IF(Table1[[#This Row],[Occupation]]="General Work", 1, 0)</f>
        <v>1</v>
      </c>
      <c r="AG324" s="46">
        <f ca="1">IF(Table1[[#This Row],[Occupation]]="Construction", 1, 0)</f>
        <v>0</v>
      </c>
      <c r="AH324" s="46">
        <f ca="1">IF(Table1[[#This Row],[Occupation]]="IT", 1, 0)</f>
        <v>0</v>
      </c>
      <c r="AI324" s="46">
        <f ca="1">IF(Table1[[#This Row],[Occupation]]="Health", 1, 0)</f>
        <v>0</v>
      </c>
      <c r="AJ324" s="46">
        <f ca="1">IF(Table1[[#This Row],[Occupation]]="Agriculture", 1, 0)</f>
        <v>0</v>
      </c>
      <c r="AK324" s="49"/>
      <c r="AL324" s="46"/>
      <c r="AM324" s="46"/>
      <c r="AN324" s="46"/>
      <c r="AO324" s="46"/>
      <c r="AP324" s="50"/>
      <c r="AQ324" s="48"/>
      <c r="AR324" s="47">
        <f t="shared" ref="AR324:AR387" ca="1" si="155">IFERROR(P324/J324, 0)</f>
        <v>126513.66385559237</v>
      </c>
      <c r="AS324" s="48"/>
      <c r="AT324" s="45">
        <f ca="1">IF(Table1[[#This Row],[Debts of the Person]]&gt;$AU$2,1,0)</f>
        <v>1</v>
      </c>
      <c r="AU324" s="46"/>
      <c r="AV324" s="50"/>
      <c r="AW324" s="2">
        <f ca="1">Table1[[#This Row],[Mortgage Left]]/Table1[[#This Row],[Valued House]]</f>
        <v>0.65545008162758067</v>
      </c>
      <c r="AX324" s="46">
        <f t="shared" ref="AX324:AX387" ca="1" si="156">IF(AW324&lt;$AY$2,1,0)</f>
        <v>0</v>
      </c>
      <c r="AY324" s="46"/>
      <c r="AZ324" s="46"/>
      <c r="BA324" s="47">
        <f ca="1">IF(Table1[[#This Row],[Region]]="East",Table1[[#This Row],[Income]],0)</f>
        <v>0</v>
      </c>
      <c r="BB324" s="48">
        <f ca="1">IF(Table1[[#This Row],[Region]]="South",Table1[[#This Row],[Income]],0)</f>
        <v>0</v>
      </c>
      <c r="BC324" s="48">
        <f ca="1">IF(Table1[[#This Row],[Region]]="West",Table1[[#This Row],[Income]],0)</f>
        <v>0</v>
      </c>
      <c r="BD324" s="64">
        <f ca="1">IF(Table1[[#This Row],[Region]]="North",Table1[[#This Row],[Income]],0)</f>
        <v>96509</v>
      </c>
      <c r="BE324" s="47">
        <f ca="1">IF(Table1[[#This Row],[Occupation]]="Teaching",Table1[[#This Row],[Income]],0)</f>
        <v>0</v>
      </c>
      <c r="BF324" s="48">
        <f ca="1">IF(Table1[[#This Row],[Occupation]]="General Work",Table1[[#This Row],[Income]],0)</f>
        <v>96509</v>
      </c>
      <c r="BG324" s="48">
        <f ca="1">IF(Table1[[#This Row],[Occupation]]="Construction",Table1[[#This Row],[Income]],0)</f>
        <v>0</v>
      </c>
      <c r="BH324" s="48">
        <f ca="1">IF(Table1[[#This Row],[Occupation]]="IT",Table1[[#This Row],[Income]],0)</f>
        <v>0</v>
      </c>
      <c r="BI324" s="48">
        <f ca="1">IF(Table1[[#This Row],[Occupation]]="Health",Table1[[#This Row],[Income]],0)</f>
        <v>0</v>
      </c>
      <c r="BJ324" s="64">
        <f ca="1">IF(Table1[[#This Row],[Occupation]]="Agriculture",Table1[[#This Row],[Income]],0)</f>
        <v>0</v>
      </c>
      <c r="BK324" s="45">
        <f ca="1">IF(Table1[[#This Row],[Debts of the Person]]&gt;Table1[[#This Row],[Income]],1,0)</f>
        <v>1</v>
      </c>
      <c r="BL324" s="46"/>
      <c r="BM324" s="45">
        <f ca="1">IF(Table1[[#This Row],[Net worth of Person ('#)]]&gt;$BN$2,Table1[[#This Row],[Age]],0)</f>
        <v>0</v>
      </c>
      <c r="BN324" s="50"/>
      <c r="BO324" s="46"/>
      <c r="BP324" s="46"/>
      <c r="BQ324" s="46"/>
    </row>
    <row r="325" spans="1:69" x14ac:dyDescent="0.3">
      <c r="A325" s="12">
        <v>323</v>
      </c>
      <c r="B325" s="13">
        <f t="shared" ca="1" si="139"/>
        <v>1</v>
      </c>
      <c r="C325" s="13" t="str">
        <f t="shared" ca="1" si="140"/>
        <v>Male</v>
      </c>
      <c r="D325" s="13">
        <f t="shared" ca="1" si="141"/>
        <v>42</v>
      </c>
      <c r="E325" s="13">
        <f t="shared" ca="1" si="142"/>
        <v>4</v>
      </c>
      <c r="F325" s="13" t="str">
        <f t="shared" ca="1" si="143"/>
        <v>IT</v>
      </c>
      <c r="G325" s="13">
        <f t="shared" ca="1" si="144"/>
        <v>2</v>
      </c>
      <c r="H325" s="13" t="str">
        <f t="shared" ca="1" si="145"/>
        <v>Primary</v>
      </c>
      <c r="I325" s="13">
        <f t="shared" ca="1" si="146"/>
        <v>0</v>
      </c>
      <c r="J325" s="13">
        <f t="shared" ca="1" si="147"/>
        <v>1</v>
      </c>
      <c r="K325" s="14">
        <f t="shared" ca="1" si="148"/>
        <v>57616</v>
      </c>
      <c r="L325" s="13">
        <f t="shared" ca="1" si="149"/>
        <v>18</v>
      </c>
      <c r="M325" s="13" t="str">
        <f t="shared" ca="1" si="150"/>
        <v>Kastina</v>
      </c>
      <c r="N325" s="13" t="str">
        <f t="shared" ca="1" si="131"/>
        <v>North</v>
      </c>
      <c r="O325" s="14">
        <f t="shared" ca="1" si="132"/>
        <v>345696</v>
      </c>
      <c r="P325" s="14">
        <f t="shared" ca="1" si="151"/>
        <v>267904.6847308352</v>
      </c>
      <c r="Q325" s="14">
        <f t="shared" ca="1" si="133"/>
        <v>38387.753616728427</v>
      </c>
      <c r="R325" s="14">
        <f t="shared" ca="1" si="152"/>
        <v>12978</v>
      </c>
      <c r="S325" s="14">
        <f t="shared" ca="1" si="134"/>
        <v>60743.612235371605</v>
      </c>
      <c r="T325" s="14">
        <f t="shared" ca="1" si="135"/>
        <v>4563.0688467646651</v>
      </c>
      <c r="U325" s="14">
        <f t="shared" ca="1" si="136"/>
        <v>388646.8224634931</v>
      </c>
      <c r="V325" s="14">
        <f t="shared" ca="1" si="137"/>
        <v>341626.29696620681</v>
      </c>
      <c r="W325" s="15">
        <f t="shared" ca="1" si="138"/>
        <v>47020.525497286289</v>
      </c>
      <c r="Z325" s="45">
        <f t="shared" ca="1" si="153"/>
        <v>1</v>
      </c>
      <c r="AA325" s="46">
        <f t="shared" ca="1" si="154"/>
        <v>0</v>
      </c>
      <c r="AB325" s="49"/>
      <c r="AC325" s="50"/>
      <c r="AE325" s="45">
        <f ca="1">IF(Table1[[#This Row],[Occupation]]="Teaching", 1, 0)</f>
        <v>0</v>
      </c>
      <c r="AF325" s="46">
        <f ca="1">IF(Table1[[#This Row],[Occupation]]="General Work", 1, 0)</f>
        <v>0</v>
      </c>
      <c r="AG325" s="46">
        <f ca="1">IF(Table1[[#This Row],[Occupation]]="Construction", 1, 0)</f>
        <v>0</v>
      </c>
      <c r="AH325" s="46">
        <f ca="1">IF(Table1[[#This Row],[Occupation]]="IT", 1, 0)</f>
        <v>1</v>
      </c>
      <c r="AI325" s="46">
        <f ca="1">IF(Table1[[#This Row],[Occupation]]="Health", 1, 0)</f>
        <v>0</v>
      </c>
      <c r="AJ325" s="46">
        <f ca="1">IF(Table1[[#This Row],[Occupation]]="Agriculture", 1, 0)</f>
        <v>0</v>
      </c>
      <c r="AK325" s="49"/>
      <c r="AL325" s="46"/>
      <c r="AM325" s="46"/>
      <c r="AN325" s="46"/>
      <c r="AO325" s="46"/>
      <c r="AP325" s="50"/>
      <c r="AQ325" s="48"/>
      <c r="AR325" s="47">
        <f t="shared" ca="1" si="155"/>
        <v>267904.6847308352</v>
      </c>
      <c r="AS325" s="48"/>
      <c r="AT325" s="45">
        <f ca="1">IF(Table1[[#This Row],[Debts of the Person]]&gt;$AU$2,1,0)</f>
        <v>1</v>
      </c>
      <c r="AU325" s="46"/>
      <c r="AV325" s="50"/>
      <c r="AW325" s="2">
        <f ca="1">Table1[[#This Row],[Mortgage Left]]/Table1[[#This Row],[Valued House]]</f>
        <v>0.7749718964952883</v>
      </c>
      <c r="AX325" s="46">
        <f t="shared" ca="1" si="156"/>
        <v>0</v>
      </c>
      <c r="AY325" s="46"/>
      <c r="AZ325" s="46"/>
      <c r="BA325" s="47">
        <f ca="1">IF(Table1[[#This Row],[Region]]="East",Table1[[#This Row],[Income]],0)</f>
        <v>0</v>
      </c>
      <c r="BB325" s="48">
        <f ca="1">IF(Table1[[#This Row],[Region]]="South",Table1[[#This Row],[Income]],0)</f>
        <v>0</v>
      </c>
      <c r="BC325" s="48">
        <f ca="1">IF(Table1[[#This Row],[Region]]="West",Table1[[#This Row],[Income]],0)</f>
        <v>0</v>
      </c>
      <c r="BD325" s="64">
        <f ca="1">IF(Table1[[#This Row],[Region]]="North",Table1[[#This Row],[Income]],0)</f>
        <v>57616</v>
      </c>
      <c r="BE325" s="47">
        <f ca="1">IF(Table1[[#This Row],[Occupation]]="Teaching",Table1[[#This Row],[Income]],0)</f>
        <v>0</v>
      </c>
      <c r="BF325" s="48">
        <f ca="1">IF(Table1[[#This Row],[Occupation]]="General Work",Table1[[#This Row],[Income]],0)</f>
        <v>0</v>
      </c>
      <c r="BG325" s="48">
        <f ca="1">IF(Table1[[#This Row],[Occupation]]="Construction",Table1[[#This Row],[Income]],0)</f>
        <v>0</v>
      </c>
      <c r="BH325" s="48">
        <f ca="1">IF(Table1[[#This Row],[Occupation]]="IT",Table1[[#This Row],[Income]],0)</f>
        <v>57616</v>
      </c>
      <c r="BI325" s="48">
        <f ca="1">IF(Table1[[#This Row],[Occupation]]="Health",Table1[[#This Row],[Income]],0)</f>
        <v>0</v>
      </c>
      <c r="BJ325" s="64">
        <f ca="1">IF(Table1[[#This Row],[Occupation]]="Agriculture",Table1[[#This Row],[Income]],0)</f>
        <v>0</v>
      </c>
      <c r="BK325" s="45">
        <f ca="1">IF(Table1[[#This Row],[Debts of the Person]]&gt;Table1[[#This Row],[Income]],1,0)</f>
        <v>1</v>
      </c>
      <c r="BL325" s="46"/>
      <c r="BM325" s="45">
        <f ca="1">IF(Table1[[#This Row],[Net worth of Person ('#)]]&gt;$BN$2,Table1[[#This Row],[Age]],0)</f>
        <v>0</v>
      </c>
      <c r="BN325" s="50"/>
      <c r="BO325" s="46"/>
      <c r="BP325" s="46"/>
      <c r="BQ325" s="46"/>
    </row>
    <row r="326" spans="1:69" x14ac:dyDescent="0.3">
      <c r="A326" s="12">
        <v>324</v>
      </c>
      <c r="B326" s="13">
        <f t="shared" ca="1" si="139"/>
        <v>2</v>
      </c>
      <c r="C326" s="13" t="str">
        <f t="shared" ca="1" si="140"/>
        <v>Female</v>
      </c>
      <c r="D326" s="13">
        <f t="shared" ca="1" si="141"/>
        <v>38</v>
      </c>
      <c r="E326" s="13">
        <f t="shared" ca="1" si="142"/>
        <v>5</v>
      </c>
      <c r="F326" s="13" t="str">
        <f t="shared" ca="1" si="143"/>
        <v>General Work</v>
      </c>
      <c r="G326" s="13">
        <f t="shared" ca="1" si="144"/>
        <v>5</v>
      </c>
      <c r="H326" s="13" t="str">
        <f t="shared" ca="1" si="145"/>
        <v>Technical</v>
      </c>
      <c r="I326" s="13">
        <f t="shared" ca="1" si="146"/>
        <v>0</v>
      </c>
      <c r="J326" s="13">
        <f t="shared" ca="1" si="147"/>
        <v>2</v>
      </c>
      <c r="K326" s="14">
        <f t="shared" ca="1" si="148"/>
        <v>84291</v>
      </c>
      <c r="L326" s="13">
        <f t="shared" ca="1" si="149"/>
        <v>12</v>
      </c>
      <c r="M326" s="13" t="str">
        <f t="shared" ca="1" si="150"/>
        <v>Enugu</v>
      </c>
      <c r="N326" s="13" t="str">
        <f t="shared" ca="1" si="131"/>
        <v>East</v>
      </c>
      <c r="O326" s="14">
        <f t="shared" ca="1" si="132"/>
        <v>421455</v>
      </c>
      <c r="P326" s="14">
        <f t="shared" ca="1" si="151"/>
        <v>110275.87084257914</v>
      </c>
      <c r="Q326" s="14">
        <f t="shared" ca="1" si="133"/>
        <v>148107.89139614059</v>
      </c>
      <c r="R326" s="14">
        <f t="shared" ca="1" si="152"/>
        <v>18167</v>
      </c>
      <c r="S326" s="14">
        <f t="shared" ca="1" si="134"/>
        <v>135629.63863004491</v>
      </c>
      <c r="T326" s="14">
        <f t="shared" ca="1" si="135"/>
        <v>125649.1259592822</v>
      </c>
      <c r="U326" s="14">
        <f t="shared" ca="1" si="136"/>
        <v>695212.01735542272</v>
      </c>
      <c r="V326" s="14">
        <f t="shared" ca="1" si="137"/>
        <v>264072.50947262405</v>
      </c>
      <c r="W326" s="15">
        <f t="shared" ca="1" si="138"/>
        <v>431139.50788279867</v>
      </c>
      <c r="Z326" s="45">
        <f t="shared" ca="1" si="153"/>
        <v>0</v>
      </c>
      <c r="AA326" s="46">
        <f t="shared" ca="1" si="154"/>
        <v>0</v>
      </c>
      <c r="AB326" s="49"/>
      <c r="AC326" s="50"/>
      <c r="AE326" s="45">
        <f ca="1">IF(Table1[[#This Row],[Occupation]]="Teaching", 1, 0)</f>
        <v>0</v>
      </c>
      <c r="AF326" s="46">
        <f ca="1">IF(Table1[[#This Row],[Occupation]]="General Work", 1, 0)</f>
        <v>1</v>
      </c>
      <c r="AG326" s="46">
        <f ca="1">IF(Table1[[#This Row],[Occupation]]="Construction", 1, 0)</f>
        <v>0</v>
      </c>
      <c r="AH326" s="46">
        <f ca="1">IF(Table1[[#This Row],[Occupation]]="IT", 1, 0)</f>
        <v>0</v>
      </c>
      <c r="AI326" s="46">
        <f ca="1">IF(Table1[[#This Row],[Occupation]]="Health", 1, 0)</f>
        <v>0</v>
      </c>
      <c r="AJ326" s="46">
        <f ca="1">IF(Table1[[#This Row],[Occupation]]="Agriculture", 1, 0)</f>
        <v>0</v>
      </c>
      <c r="AK326" s="49"/>
      <c r="AL326" s="46"/>
      <c r="AM326" s="46"/>
      <c r="AN326" s="46"/>
      <c r="AO326" s="46"/>
      <c r="AP326" s="50"/>
      <c r="AQ326" s="48"/>
      <c r="AR326" s="47">
        <f t="shared" ca="1" si="155"/>
        <v>55137.935421289571</v>
      </c>
      <c r="AS326" s="48"/>
      <c r="AT326" s="45">
        <f ca="1">IF(Table1[[#This Row],[Debts of the Person]]&gt;$AU$2,1,0)</f>
        <v>1</v>
      </c>
      <c r="AU326" s="46"/>
      <c r="AV326" s="50"/>
      <c r="AW326" s="2">
        <f ca="1">Table1[[#This Row],[Mortgage Left]]/Table1[[#This Row],[Valued House]]</f>
        <v>0.26165514904931519</v>
      </c>
      <c r="AX326" s="46">
        <f t="shared" ca="1" si="156"/>
        <v>1</v>
      </c>
      <c r="AY326" s="46"/>
      <c r="AZ326" s="46"/>
      <c r="BA326" s="47">
        <f ca="1">IF(Table1[[#This Row],[Region]]="East",Table1[[#This Row],[Income]],0)</f>
        <v>84291</v>
      </c>
      <c r="BB326" s="48">
        <f ca="1">IF(Table1[[#This Row],[Region]]="South",Table1[[#This Row],[Income]],0)</f>
        <v>0</v>
      </c>
      <c r="BC326" s="48">
        <f ca="1">IF(Table1[[#This Row],[Region]]="West",Table1[[#This Row],[Income]],0)</f>
        <v>0</v>
      </c>
      <c r="BD326" s="64">
        <f ca="1">IF(Table1[[#This Row],[Region]]="North",Table1[[#This Row],[Income]],0)</f>
        <v>0</v>
      </c>
      <c r="BE326" s="47">
        <f ca="1">IF(Table1[[#This Row],[Occupation]]="Teaching",Table1[[#This Row],[Income]],0)</f>
        <v>0</v>
      </c>
      <c r="BF326" s="48">
        <f ca="1">IF(Table1[[#This Row],[Occupation]]="General Work",Table1[[#This Row],[Income]],0)</f>
        <v>84291</v>
      </c>
      <c r="BG326" s="48">
        <f ca="1">IF(Table1[[#This Row],[Occupation]]="Construction",Table1[[#This Row],[Income]],0)</f>
        <v>0</v>
      </c>
      <c r="BH326" s="48">
        <f ca="1">IF(Table1[[#This Row],[Occupation]]="IT",Table1[[#This Row],[Income]],0)</f>
        <v>0</v>
      </c>
      <c r="BI326" s="48">
        <f ca="1">IF(Table1[[#This Row],[Occupation]]="Health",Table1[[#This Row],[Income]],0)</f>
        <v>0</v>
      </c>
      <c r="BJ326" s="64">
        <f ca="1">IF(Table1[[#This Row],[Occupation]]="Agriculture",Table1[[#This Row],[Income]],0)</f>
        <v>0</v>
      </c>
      <c r="BK326" s="45">
        <f ca="1">IF(Table1[[#This Row],[Debts of the Person]]&gt;Table1[[#This Row],[Income]],1,0)</f>
        <v>1</v>
      </c>
      <c r="BL326" s="46"/>
      <c r="BM326" s="45">
        <f ca="1">IF(Table1[[#This Row],[Net worth of Person ('#)]]&gt;$BN$2,Table1[[#This Row],[Age]],0)</f>
        <v>38</v>
      </c>
      <c r="BN326" s="50"/>
      <c r="BO326" s="46"/>
      <c r="BP326" s="46"/>
      <c r="BQ326" s="46"/>
    </row>
    <row r="327" spans="1:69" x14ac:dyDescent="0.3">
      <c r="A327" s="12">
        <v>325</v>
      </c>
      <c r="B327" s="13">
        <f t="shared" ca="1" si="139"/>
        <v>2</v>
      </c>
      <c r="C327" s="13" t="str">
        <f t="shared" ca="1" si="140"/>
        <v>Female</v>
      </c>
      <c r="D327" s="13">
        <f t="shared" ca="1" si="141"/>
        <v>33</v>
      </c>
      <c r="E327" s="13">
        <f t="shared" ca="1" si="142"/>
        <v>1</v>
      </c>
      <c r="F327" s="13" t="str">
        <f t="shared" ca="1" si="143"/>
        <v>Health</v>
      </c>
      <c r="G327" s="13">
        <f t="shared" ca="1" si="144"/>
        <v>6</v>
      </c>
      <c r="H327" s="13" t="str">
        <f t="shared" ca="1" si="145"/>
        <v>Others</v>
      </c>
      <c r="I327" s="13">
        <f t="shared" ca="1" si="146"/>
        <v>0</v>
      </c>
      <c r="J327" s="13">
        <f t="shared" ca="1" si="147"/>
        <v>2</v>
      </c>
      <c r="K327" s="14">
        <f t="shared" ca="1" si="148"/>
        <v>99641</v>
      </c>
      <c r="L327" s="13">
        <f t="shared" ca="1" si="149"/>
        <v>25</v>
      </c>
      <c r="M327" s="13" t="str">
        <f t="shared" ca="1" si="150"/>
        <v>Ogun</v>
      </c>
      <c r="N327" s="13" t="str">
        <f t="shared" ca="1" si="131"/>
        <v>West</v>
      </c>
      <c r="O327" s="14">
        <f t="shared" ca="1" si="132"/>
        <v>298923</v>
      </c>
      <c r="P327" s="14">
        <f t="shared" ca="1" si="151"/>
        <v>55117.208441164861</v>
      </c>
      <c r="Q327" s="14">
        <f t="shared" ca="1" si="133"/>
        <v>79320.960065129766</v>
      </c>
      <c r="R327" s="14">
        <f t="shared" ca="1" si="152"/>
        <v>41943</v>
      </c>
      <c r="S327" s="14">
        <f t="shared" ca="1" si="134"/>
        <v>17314.266340811319</v>
      </c>
      <c r="T327" s="14">
        <f t="shared" ca="1" si="135"/>
        <v>18563.074747622461</v>
      </c>
      <c r="U327" s="14">
        <f t="shared" ca="1" si="136"/>
        <v>396807.03481275227</v>
      </c>
      <c r="V327" s="14">
        <f t="shared" ca="1" si="137"/>
        <v>114374.47478197618</v>
      </c>
      <c r="W327" s="15">
        <f t="shared" ca="1" si="138"/>
        <v>282432.56003077608</v>
      </c>
      <c r="Z327" s="45">
        <f t="shared" ca="1" si="153"/>
        <v>0</v>
      </c>
      <c r="AA327" s="46">
        <f t="shared" ca="1" si="154"/>
        <v>1</v>
      </c>
      <c r="AB327" s="49"/>
      <c r="AC327" s="50"/>
      <c r="AE327" s="45">
        <f ca="1">IF(Table1[[#This Row],[Occupation]]="Teaching", 1, 0)</f>
        <v>0</v>
      </c>
      <c r="AF327" s="46">
        <f ca="1">IF(Table1[[#This Row],[Occupation]]="General Work", 1, 0)</f>
        <v>0</v>
      </c>
      <c r="AG327" s="46">
        <f ca="1">IF(Table1[[#This Row],[Occupation]]="Construction", 1, 0)</f>
        <v>0</v>
      </c>
      <c r="AH327" s="46">
        <f ca="1">IF(Table1[[#This Row],[Occupation]]="IT", 1, 0)</f>
        <v>0</v>
      </c>
      <c r="AI327" s="46">
        <f ca="1">IF(Table1[[#This Row],[Occupation]]="Health", 1, 0)</f>
        <v>1</v>
      </c>
      <c r="AJ327" s="46">
        <f ca="1">IF(Table1[[#This Row],[Occupation]]="Agriculture", 1, 0)</f>
        <v>0</v>
      </c>
      <c r="AK327" s="49"/>
      <c r="AL327" s="46"/>
      <c r="AM327" s="46"/>
      <c r="AN327" s="46"/>
      <c r="AO327" s="46"/>
      <c r="AP327" s="50"/>
      <c r="AQ327" s="48"/>
      <c r="AR327" s="47">
        <f t="shared" ca="1" si="155"/>
        <v>27558.604220582431</v>
      </c>
      <c r="AS327" s="48"/>
      <c r="AT327" s="45">
        <f ca="1">IF(Table1[[#This Row],[Debts of the Person]]&gt;$AU$2,1,0)</f>
        <v>1</v>
      </c>
      <c r="AU327" s="46"/>
      <c r="AV327" s="50"/>
      <c r="AW327" s="2">
        <f ca="1">Table1[[#This Row],[Mortgage Left]]/Table1[[#This Row],[Valued House]]</f>
        <v>0.18438597378309751</v>
      </c>
      <c r="AX327" s="46">
        <f t="shared" ca="1" si="156"/>
        <v>1</v>
      </c>
      <c r="AY327" s="46"/>
      <c r="AZ327" s="46"/>
      <c r="BA327" s="47">
        <f ca="1">IF(Table1[[#This Row],[Region]]="East",Table1[[#This Row],[Income]],0)</f>
        <v>0</v>
      </c>
      <c r="BB327" s="48">
        <f ca="1">IF(Table1[[#This Row],[Region]]="South",Table1[[#This Row],[Income]],0)</f>
        <v>0</v>
      </c>
      <c r="BC327" s="48">
        <f ca="1">IF(Table1[[#This Row],[Region]]="West",Table1[[#This Row],[Income]],0)</f>
        <v>99641</v>
      </c>
      <c r="BD327" s="64">
        <f ca="1">IF(Table1[[#This Row],[Region]]="North",Table1[[#This Row],[Income]],0)</f>
        <v>0</v>
      </c>
      <c r="BE327" s="47">
        <f ca="1">IF(Table1[[#This Row],[Occupation]]="Teaching",Table1[[#This Row],[Income]],0)</f>
        <v>0</v>
      </c>
      <c r="BF327" s="48">
        <f ca="1">IF(Table1[[#This Row],[Occupation]]="General Work",Table1[[#This Row],[Income]],0)</f>
        <v>0</v>
      </c>
      <c r="BG327" s="48">
        <f ca="1">IF(Table1[[#This Row],[Occupation]]="Construction",Table1[[#This Row],[Income]],0)</f>
        <v>0</v>
      </c>
      <c r="BH327" s="48">
        <f ca="1">IF(Table1[[#This Row],[Occupation]]="IT",Table1[[#This Row],[Income]],0)</f>
        <v>0</v>
      </c>
      <c r="BI327" s="48">
        <f ca="1">IF(Table1[[#This Row],[Occupation]]="Health",Table1[[#This Row],[Income]],0)</f>
        <v>99641</v>
      </c>
      <c r="BJ327" s="64">
        <f ca="1">IF(Table1[[#This Row],[Occupation]]="Agriculture",Table1[[#This Row],[Income]],0)</f>
        <v>0</v>
      </c>
      <c r="BK327" s="45">
        <f ca="1">IF(Table1[[#This Row],[Debts of the Person]]&gt;Table1[[#This Row],[Income]],1,0)</f>
        <v>1</v>
      </c>
      <c r="BL327" s="46"/>
      <c r="BM327" s="45">
        <f ca="1">IF(Table1[[#This Row],[Net worth of Person ('#)]]&gt;$BN$2,Table1[[#This Row],[Age]],0)</f>
        <v>33</v>
      </c>
      <c r="BN327" s="50"/>
      <c r="BO327" s="46"/>
      <c r="BP327" s="46"/>
      <c r="BQ327" s="46"/>
    </row>
    <row r="328" spans="1:69" x14ac:dyDescent="0.3">
      <c r="A328" s="12">
        <v>326</v>
      </c>
      <c r="B328" s="13">
        <f t="shared" ca="1" si="139"/>
        <v>1</v>
      </c>
      <c r="C328" s="13" t="str">
        <f t="shared" ca="1" si="140"/>
        <v>Male</v>
      </c>
      <c r="D328" s="13">
        <f t="shared" ca="1" si="141"/>
        <v>36</v>
      </c>
      <c r="E328" s="13">
        <f t="shared" ca="1" si="142"/>
        <v>5</v>
      </c>
      <c r="F328" s="13" t="str">
        <f t="shared" ca="1" si="143"/>
        <v>General Work</v>
      </c>
      <c r="G328" s="13">
        <f t="shared" ca="1" si="144"/>
        <v>1</v>
      </c>
      <c r="H328" s="13" t="str">
        <f t="shared" ca="1" si="145"/>
        <v>No Formal</v>
      </c>
      <c r="I328" s="13">
        <f t="shared" ca="1" si="146"/>
        <v>3</v>
      </c>
      <c r="J328" s="13">
        <f t="shared" ca="1" si="147"/>
        <v>1</v>
      </c>
      <c r="K328" s="14">
        <f t="shared" ca="1" si="148"/>
        <v>80497</v>
      </c>
      <c r="L328" s="13">
        <f t="shared" ca="1" si="149"/>
        <v>28</v>
      </c>
      <c r="M328" s="13" t="str">
        <f t="shared" ca="1" si="150"/>
        <v>Oyo</v>
      </c>
      <c r="N328" s="13" t="str">
        <f t="shared" ca="1" si="131"/>
        <v>West</v>
      </c>
      <c r="O328" s="14">
        <f t="shared" ca="1" si="132"/>
        <v>321988</v>
      </c>
      <c r="P328" s="14">
        <f t="shared" ca="1" si="151"/>
        <v>59662.697211321924</v>
      </c>
      <c r="Q328" s="14">
        <f t="shared" ca="1" si="133"/>
        <v>45769.538508976562</v>
      </c>
      <c r="R328" s="14">
        <f t="shared" ca="1" si="152"/>
        <v>45539</v>
      </c>
      <c r="S328" s="14">
        <f t="shared" ca="1" si="134"/>
        <v>58375.809979558515</v>
      </c>
      <c r="T328" s="14">
        <f t="shared" ca="1" si="135"/>
        <v>112460.12886595086</v>
      </c>
      <c r="U328" s="14">
        <f t="shared" ca="1" si="136"/>
        <v>480217.66737492743</v>
      </c>
      <c r="V328" s="14">
        <f t="shared" ca="1" si="137"/>
        <v>163577.50719088042</v>
      </c>
      <c r="W328" s="15">
        <f t="shared" ca="1" si="138"/>
        <v>316640.16018404701</v>
      </c>
      <c r="Z328" s="45">
        <f t="shared" ca="1" si="153"/>
        <v>1</v>
      </c>
      <c r="AA328" s="46">
        <f t="shared" ca="1" si="154"/>
        <v>1</v>
      </c>
      <c r="AB328" s="49"/>
      <c r="AC328" s="50"/>
      <c r="AE328" s="45">
        <f ca="1">IF(Table1[[#This Row],[Occupation]]="Teaching", 1, 0)</f>
        <v>0</v>
      </c>
      <c r="AF328" s="46">
        <f ca="1">IF(Table1[[#This Row],[Occupation]]="General Work", 1, 0)</f>
        <v>1</v>
      </c>
      <c r="AG328" s="46">
        <f ca="1">IF(Table1[[#This Row],[Occupation]]="Construction", 1, 0)</f>
        <v>0</v>
      </c>
      <c r="AH328" s="46">
        <f ca="1">IF(Table1[[#This Row],[Occupation]]="IT", 1, 0)</f>
        <v>0</v>
      </c>
      <c r="AI328" s="46">
        <f ca="1">IF(Table1[[#This Row],[Occupation]]="Health", 1, 0)</f>
        <v>0</v>
      </c>
      <c r="AJ328" s="46">
        <f ca="1">IF(Table1[[#This Row],[Occupation]]="Agriculture", 1, 0)</f>
        <v>0</v>
      </c>
      <c r="AK328" s="49"/>
      <c r="AL328" s="46"/>
      <c r="AM328" s="46"/>
      <c r="AN328" s="46"/>
      <c r="AO328" s="46"/>
      <c r="AP328" s="50"/>
      <c r="AQ328" s="48"/>
      <c r="AR328" s="47">
        <f t="shared" ca="1" si="155"/>
        <v>59662.697211321924</v>
      </c>
      <c r="AS328" s="48"/>
      <c r="AT328" s="45">
        <f ca="1">IF(Table1[[#This Row],[Debts of the Person]]&gt;$AU$2,1,0)</f>
        <v>1</v>
      </c>
      <c r="AU328" s="46"/>
      <c r="AV328" s="50"/>
      <c r="AW328" s="2">
        <f ca="1">Table1[[#This Row],[Mortgage Left]]/Table1[[#This Row],[Valued House]]</f>
        <v>0.18529478493397866</v>
      </c>
      <c r="AX328" s="46">
        <f t="shared" ca="1" si="156"/>
        <v>1</v>
      </c>
      <c r="AY328" s="46"/>
      <c r="AZ328" s="46"/>
      <c r="BA328" s="47">
        <f ca="1">IF(Table1[[#This Row],[Region]]="East",Table1[[#This Row],[Income]],0)</f>
        <v>0</v>
      </c>
      <c r="BB328" s="48">
        <f ca="1">IF(Table1[[#This Row],[Region]]="South",Table1[[#This Row],[Income]],0)</f>
        <v>0</v>
      </c>
      <c r="BC328" s="48">
        <f ca="1">IF(Table1[[#This Row],[Region]]="West",Table1[[#This Row],[Income]],0)</f>
        <v>80497</v>
      </c>
      <c r="BD328" s="64">
        <f ca="1">IF(Table1[[#This Row],[Region]]="North",Table1[[#This Row],[Income]],0)</f>
        <v>0</v>
      </c>
      <c r="BE328" s="47">
        <f ca="1">IF(Table1[[#This Row],[Occupation]]="Teaching",Table1[[#This Row],[Income]],0)</f>
        <v>0</v>
      </c>
      <c r="BF328" s="48">
        <f ca="1">IF(Table1[[#This Row],[Occupation]]="General Work",Table1[[#This Row],[Income]],0)</f>
        <v>80497</v>
      </c>
      <c r="BG328" s="48">
        <f ca="1">IF(Table1[[#This Row],[Occupation]]="Construction",Table1[[#This Row],[Income]],0)</f>
        <v>0</v>
      </c>
      <c r="BH328" s="48">
        <f ca="1">IF(Table1[[#This Row],[Occupation]]="IT",Table1[[#This Row],[Income]],0)</f>
        <v>0</v>
      </c>
      <c r="BI328" s="48">
        <f ca="1">IF(Table1[[#This Row],[Occupation]]="Health",Table1[[#This Row],[Income]],0)</f>
        <v>0</v>
      </c>
      <c r="BJ328" s="64">
        <f ca="1">IF(Table1[[#This Row],[Occupation]]="Agriculture",Table1[[#This Row],[Income]],0)</f>
        <v>0</v>
      </c>
      <c r="BK328" s="45">
        <f ca="1">IF(Table1[[#This Row],[Debts of the Person]]&gt;Table1[[#This Row],[Income]],1,0)</f>
        <v>1</v>
      </c>
      <c r="BL328" s="46"/>
      <c r="BM328" s="45">
        <f ca="1">IF(Table1[[#This Row],[Net worth of Person ('#)]]&gt;$BN$2,Table1[[#This Row],[Age]],0)</f>
        <v>36</v>
      </c>
      <c r="BN328" s="50"/>
      <c r="BO328" s="46"/>
      <c r="BP328" s="46"/>
      <c r="BQ328" s="46"/>
    </row>
    <row r="329" spans="1:69" x14ac:dyDescent="0.3">
      <c r="A329" s="12">
        <v>327</v>
      </c>
      <c r="B329" s="13">
        <f t="shared" ca="1" si="139"/>
        <v>1</v>
      </c>
      <c r="C329" s="13" t="str">
        <f t="shared" ca="1" si="140"/>
        <v>Male</v>
      </c>
      <c r="D329" s="13">
        <f t="shared" ca="1" si="141"/>
        <v>36</v>
      </c>
      <c r="E329" s="13">
        <f t="shared" ca="1" si="142"/>
        <v>2</v>
      </c>
      <c r="F329" s="13" t="str">
        <f t="shared" ca="1" si="143"/>
        <v>Construction</v>
      </c>
      <c r="G329" s="13">
        <f t="shared" ca="1" si="144"/>
        <v>2</v>
      </c>
      <c r="H329" s="13" t="str">
        <f t="shared" ca="1" si="145"/>
        <v>Primary</v>
      </c>
      <c r="I329" s="13">
        <f t="shared" ca="1" si="146"/>
        <v>3</v>
      </c>
      <c r="J329" s="13">
        <f t="shared" ca="1" si="147"/>
        <v>1</v>
      </c>
      <c r="K329" s="14">
        <f t="shared" ca="1" si="148"/>
        <v>60275</v>
      </c>
      <c r="L329" s="13">
        <f t="shared" ca="1" si="149"/>
        <v>11</v>
      </c>
      <c r="M329" s="13" t="str">
        <f t="shared" ca="1" si="150"/>
        <v>Edo</v>
      </c>
      <c r="N329" s="13" t="str">
        <f t="shared" ca="1" si="131"/>
        <v>South</v>
      </c>
      <c r="O329" s="14">
        <f t="shared" ca="1" si="132"/>
        <v>180825</v>
      </c>
      <c r="P329" s="14">
        <f t="shared" ca="1" si="151"/>
        <v>34172.283708083334</v>
      </c>
      <c r="Q329" s="14">
        <f t="shared" ca="1" si="133"/>
        <v>43031.630396796696</v>
      </c>
      <c r="R329" s="14">
        <f t="shared" ca="1" si="152"/>
        <v>20080</v>
      </c>
      <c r="S329" s="14">
        <f t="shared" ca="1" si="134"/>
        <v>112657.29316098933</v>
      </c>
      <c r="T329" s="14">
        <f t="shared" ca="1" si="135"/>
        <v>83545.515783837385</v>
      </c>
      <c r="U329" s="14">
        <f t="shared" ca="1" si="136"/>
        <v>307402.14618063404</v>
      </c>
      <c r="V329" s="14">
        <f t="shared" ca="1" si="137"/>
        <v>166909.57686907265</v>
      </c>
      <c r="W329" s="15">
        <f t="shared" ca="1" si="138"/>
        <v>140492.56931156138</v>
      </c>
      <c r="Z329" s="45">
        <f t="shared" ca="1" si="153"/>
        <v>1</v>
      </c>
      <c r="AA329" s="46">
        <f t="shared" ca="1" si="154"/>
        <v>0</v>
      </c>
      <c r="AB329" s="49"/>
      <c r="AC329" s="50"/>
      <c r="AE329" s="45">
        <f ca="1">IF(Table1[[#This Row],[Occupation]]="Teaching", 1, 0)</f>
        <v>0</v>
      </c>
      <c r="AF329" s="46">
        <f ca="1">IF(Table1[[#This Row],[Occupation]]="General Work", 1, 0)</f>
        <v>0</v>
      </c>
      <c r="AG329" s="46">
        <f ca="1">IF(Table1[[#This Row],[Occupation]]="Construction", 1, 0)</f>
        <v>1</v>
      </c>
      <c r="AH329" s="46">
        <f ca="1">IF(Table1[[#This Row],[Occupation]]="IT", 1, 0)</f>
        <v>0</v>
      </c>
      <c r="AI329" s="46">
        <f ca="1">IF(Table1[[#This Row],[Occupation]]="Health", 1, 0)</f>
        <v>0</v>
      </c>
      <c r="AJ329" s="46">
        <f ca="1">IF(Table1[[#This Row],[Occupation]]="Agriculture", 1, 0)</f>
        <v>0</v>
      </c>
      <c r="AK329" s="49"/>
      <c r="AL329" s="46"/>
      <c r="AM329" s="46"/>
      <c r="AN329" s="46"/>
      <c r="AO329" s="46"/>
      <c r="AP329" s="50"/>
      <c r="AQ329" s="48"/>
      <c r="AR329" s="47">
        <f t="shared" ca="1" si="155"/>
        <v>34172.283708083334</v>
      </c>
      <c r="AS329" s="48"/>
      <c r="AT329" s="45">
        <f ca="1">IF(Table1[[#This Row],[Debts of the Person]]&gt;$AU$2,1,0)</f>
        <v>1</v>
      </c>
      <c r="AU329" s="46"/>
      <c r="AV329" s="50"/>
      <c r="AW329" s="2">
        <f ca="1">Table1[[#This Row],[Mortgage Left]]/Table1[[#This Row],[Valued House]]</f>
        <v>0.18897986289552515</v>
      </c>
      <c r="AX329" s="46">
        <f t="shared" ca="1" si="156"/>
        <v>1</v>
      </c>
      <c r="AY329" s="46"/>
      <c r="AZ329" s="46"/>
      <c r="BA329" s="47">
        <f ca="1">IF(Table1[[#This Row],[Region]]="East",Table1[[#This Row],[Income]],0)</f>
        <v>0</v>
      </c>
      <c r="BB329" s="48">
        <f ca="1">IF(Table1[[#This Row],[Region]]="South",Table1[[#This Row],[Income]],0)</f>
        <v>60275</v>
      </c>
      <c r="BC329" s="48">
        <f ca="1">IF(Table1[[#This Row],[Region]]="West",Table1[[#This Row],[Income]],0)</f>
        <v>0</v>
      </c>
      <c r="BD329" s="64">
        <f ca="1">IF(Table1[[#This Row],[Region]]="North",Table1[[#This Row],[Income]],0)</f>
        <v>0</v>
      </c>
      <c r="BE329" s="47">
        <f ca="1">IF(Table1[[#This Row],[Occupation]]="Teaching",Table1[[#This Row],[Income]],0)</f>
        <v>0</v>
      </c>
      <c r="BF329" s="48">
        <f ca="1">IF(Table1[[#This Row],[Occupation]]="General Work",Table1[[#This Row],[Income]],0)</f>
        <v>0</v>
      </c>
      <c r="BG329" s="48">
        <f ca="1">IF(Table1[[#This Row],[Occupation]]="Construction",Table1[[#This Row],[Income]],0)</f>
        <v>60275</v>
      </c>
      <c r="BH329" s="48">
        <f ca="1">IF(Table1[[#This Row],[Occupation]]="IT",Table1[[#This Row],[Income]],0)</f>
        <v>0</v>
      </c>
      <c r="BI329" s="48">
        <f ca="1">IF(Table1[[#This Row],[Occupation]]="Health",Table1[[#This Row],[Income]],0)</f>
        <v>0</v>
      </c>
      <c r="BJ329" s="64">
        <f ca="1">IF(Table1[[#This Row],[Occupation]]="Agriculture",Table1[[#This Row],[Income]],0)</f>
        <v>0</v>
      </c>
      <c r="BK329" s="45">
        <f ca="1">IF(Table1[[#This Row],[Debts of the Person]]&gt;Table1[[#This Row],[Income]],1,0)</f>
        <v>1</v>
      </c>
      <c r="BL329" s="46"/>
      <c r="BM329" s="45">
        <f ca="1">IF(Table1[[#This Row],[Net worth of Person ('#)]]&gt;$BN$2,Table1[[#This Row],[Age]],0)</f>
        <v>36</v>
      </c>
      <c r="BN329" s="50"/>
      <c r="BO329" s="46"/>
      <c r="BP329" s="46"/>
      <c r="BQ329" s="46"/>
    </row>
    <row r="330" spans="1:69" x14ac:dyDescent="0.3">
      <c r="A330" s="12">
        <v>328</v>
      </c>
      <c r="B330" s="13">
        <f t="shared" ca="1" si="139"/>
        <v>1</v>
      </c>
      <c r="C330" s="13" t="str">
        <f t="shared" ca="1" si="140"/>
        <v>Male</v>
      </c>
      <c r="D330" s="13">
        <f t="shared" ca="1" si="141"/>
        <v>44</v>
      </c>
      <c r="E330" s="13">
        <f t="shared" ca="1" si="142"/>
        <v>3</v>
      </c>
      <c r="F330" s="13" t="str">
        <f t="shared" ca="1" si="143"/>
        <v>Teaching</v>
      </c>
      <c r="G330" s="13">
        <f t="shared" ca="1" si="144"/>
        <v>3</v>
      </c>
      <c r="H330" s="13" t="str">
        <f t="shared" ca="1" si="145"/>
        <v>Secondary</v>
      </c>
      <c r="I330" s="13">
        <f t="shared" ca="1" si="146"/>
        <v>0</v>
      </c>
      <c r="J330" s="13">
        <f t="shared" ca="1" si="147"/>
        <v>2</v>
      </c>
      <c r="K330" s="14">
        <f t="shared" ca="1" si="148"/>
        <v>44326</v>
      </c>
      <c r="L330" s="13">
        <f t="shared" ca="1" si="149"/>
        <v>28</v>
      </c>
      <c r="M330" s="13" t="str">
        <f t="shared" ca="1" si="150"/>
        <v>Oyo</v>
      </c>
      <c r="N330" s="13" t="str">
        <f t="shared" ca="1" si="131"/>
        <v>West</v>
      </c>
      <c r="O330" s="14">
        <f t="shared" ca="1" si="132"/>
        <v>132978</v>
      </c>
      <c r="P330" s="14">
        <f t="shared" ca="1" si="151"/>
        <v>30251.066623695904</v>
      </c>
      <c r="Q330" s="14">
        <f t="shared" ca="1" si="133"/>
        <v>65317.172493936479</v>
      </c>
      <c r="R330" s="14">
        <f t="shared" ca="1" si="152"/>
        <v>17099</v>
      </c>
      <c r="S330" s="14">
        <f t="shared" ca="1" si="134"/>
        <v>34524.592062138356</v>
      </c>
      <c r="T330" s="14">
        <f t="shared" ca="1" si="135"/>
        <v>18782.002574981925</v>
      </c>
      <c r="U330" s="14">
        <f t="shared" ca="1" si="136"/>
        <v>217077.17506891841</v>
      </c>
      <c r="V330" s="14">
        <f t="shared" ca="1" si="137"/>
        <v>81874.658685834263</v>
      </c>
      <c r="W330" s="15">
        <f t="shared" ca="1" si="138"/>
        <v>135202.51638308415</v>
      </c>
      <c r="Z330" s="45">
        <f t="shared" ca="1" si="153"/>
        <v>1</v>
      </c>
      <c r="AA330" s="46">
        <f t="shared" ca="1" si="154"/>
        <v>0</v>
      </c>
      <c r="AB330" s="49"/>
      <c r="AC330" s="50"/>
      <c r="AE330" s="45">
        <f ca="1">IF(Table1[[#This Row],[Occupation]]="Teaching", 1, 0)</f>
        <v>1</v>
      </c>
      <c r="AF330" s="46">
        <f ca="1">IF(Table1[[#This Row],[Occupation]]="General Work", 1, 0)</f>
        <v>0</v>
      </c>
      <c r="AG330" s="46">
        <f ca="1">IF(Table1[[#This Row],[Occupation]]="Construction", 1, 0)</f>
        <v>0</v>
      </c>
      <c r="AH330" s="46">
        <f ca="1">IF(Table1[[#This Row],[Occupation]]="IT", 1, 0)</f>
        <v>0</v>
      </c>
      <c r="AI330" s="46">
        <f ca="1">IF(Table1[[#This Row],[Occupation]]="Health", 1, 0)</f>
        <v>0</v>
      </c>
      <c r="AJ330" s="46">
        <f ca="1">IF(Table1[[#This Row],[Occupation]]="Agriculture", 1, 0)</f>
        <v>0</v>
      </c>
      <c r="AK330" s="49"/>
      <c r="AL330" s="46"/>
      <c r="AM330" s="46"/>
      <c r="AN330" s="46"/>
      <c r="AO330" s="46"/>
      <c r="AP330" s="50"/>
      <c r="AQ330" s="48"/>
      <c r="AR330" s="47">
        <f t="shared" ca="1" si="155"/>
        <v>15125.533311847952</v>
      </c>
      <c r="AS330" s="48"/>
      <c r="AT330" s="45">
        <f ca="1">IF(Table1[[#This Row],[Debts of the Person]]&gt;$AU$2,1,0)</f>
        <v>1</v>
      </c>
      <c r="AU330" s="46"/>
      <c r="AV330" s="50"/>
      <c r="AW330" s="2">
        <f ca="1">Table1[[#This Row],[Mortgage Left]]/Table1[[#This Row],[Valued House]]</f>
        <v>0.22748925855175972</v>
      </c>
      <c r="AX330" s="46">
        <f t="shared" ca="1" si="156"/>
        <v>1</v>
      </c>
      <c r="AY330" s="46"/>
      <c r="AZ330" s="46"/>
      <c r="BA330" s="47">
        <f ca="1">IF(Table1[[#This Row],[Region]]="East",Table1[[#This Row],[Income]],0)</f>
        <v>0</v>
      </c>
      <c r="BB330" s="48">
        <f ca="1">IF(Table1[[#This Row],[Region]]="South",Table1[[#This Row],[Income]],0)</f>
        <v>0</v>
      </c>
      <c r="BC330" s="48">
        <f ca="1">IF(Table1[[#This Row],[Region]]="West",Table1[[#This Row],[Income]],0)</f>
        <v>44326</v>
      </c>
      <c r="BD330" s="64">
        <f ca="1">IF(Table1[[#This Row],[Region]]="North",Table1[[#This Row],[Income]],0)</f>
        <v>0</v>
      </c>
      <c r="BE330" s="47">
        <f ca="1">IF(Table1[[#This Row],[Occupation]]="Teaching",Table1[[#This Row],[Income]],0)</f>
        <v>44326</v>
      </c>
      <c r="BF330" s="48">
        <f ca="1">IF(Table1[[#This Row],[Occupation]]="General Work",Table1[[#This Row],[Income]],0)</f>
        <v>0</v>
      </c>
      <c r="BG330" s="48">
        <f ca="1">IF(Table1[[#This Row],[Occupation]]="Construction",Table1[[#This Row],[Income]],0)</f>
        <v>0</v>
      </c>
      <c r="BH330" s="48">
        <f ca="1">IF(Table1[[#This Row],[Occupation]]="IT",Table1[[#This Row],[Income]],0)</f>
        <v>0</v>
      </c>
      <c r="BI330" s="48">
        <f ca="1">IF(Table1[[#This Row],[Occupation]]="Health",Table1[[#This Row],[Income]],0)</f>
        <v>0</v>
      </c>
      <c r="BJ330" s="64">
        <f ca="1">IF(Table1[[#This Row],[Occupation]]="Agriculture",Table1[[#This Row],[Income]],0)</f>
        <v>0</v>
      </c>
      <c r="BK330" s="45">
        <f ca="1">IF(Table1[[#This Row],[Debts of the Person]]&gt;Table1[[#This Row],[Income]],1,0)</f>
        <v>1</v>
      </c>
      <c r="BL330" s="46"/>
      <c r="BM330" s="45">
        <f ca="1">IF(Table1[[#This Row],[Net worth of Person ('#)]]&gt;$BN$2,Table1[[#This Row],[Age]],0)</f>
        <v>44</v>
      </c>
      <c r="BN330" s="50"/>
      <c r="BO330" s="46"/>
      <c r="BP330" s="46"/>
      <c r="BQ330" s="46"/>
    </row>
    <row r="331" spans="1:69" x14ac:dyDescent="0.3">
      <c r="A331" s="12">
        <v>329</v>
      </c>
      <c r="B331" s="13">
        <f t="shared" ca="1" si="139"/>
        <v>2</v>
      </c>
      <c r="C331" s="13" t="str">
        <f t="shared" ca="1" si="140"/>
        <v>Female</v>
      </c>
      <c r="D331" s="13">
        <f t="shared" ca="1" si="141"/>
        <v>27</v>
      </c>
      <c r="E331" s="13">
        <f t="shared" ca="1" si="142"/>
        <v>1</v>
      </c>
      <c r="F331" s="13" t="str">
        <f t="shared" ca="1" si="143"/>
        <v>Health</v>
      </c>
      <c r="G331" s="13">
        <f t="shared" ca="1" si="144"/>
        <v>2</v>
      </c>
      <c r="H331" s="13" t="str">
        <f t="shared" ca="1" si="145"/>
        <v>Primary</v>
      </c>
      <c r="I331" s="13">
        <f t="shared" ca="1" si="146"/>
        <v>3</v>
      </c>
      <c r="J331" s="13">
        <f t="shared" ca="1" si="147"/>
        <v>1</v>
      </c>
      <c r="K331" s="14">
        <f t="shared" ca="1" si="148"/>
        <v>58377</v>
      </c>
      <c r="L331" s="13">
        <f t="shared" ca="1" si="149"/>
        <v>28</v>
      </c>
      <c r="M331" s="13" t="str">
        <f t="shared" ca="1" si="150"/>
        <v>Oyo</v>
      </c>
      <c r="N331" s="13" t="str">
        <f t="shared" ca="1" si="131"/>
        <v>West</v>
      </c>
      <c r="O331" s="14">
        <f t="shared" ca="1" si="132"/>
        <v>175131</v>
      </c>
      <c r="P331" s="14">
        <f t="shared" ca="1" si="151"/>
        <v>89823.698093150015</v>
      </c>
      <c r="Q331" s="14">
        <f t="shared" ca="1" si="133"/>
        <v>6886.5424856323834</v>
      </c>
      <c r="R331" s="14">
        <f t="shared" ca="1" si="152"/>
        <v>3964</v>
      </c>
      <c r="S331" s="14">
        <f t="shared" ca="1" si="134"/>
        <v>113883.31710847959</v>
      </c>
      <c r="T331" s="14">
        <f t="shared" ca="1" si="135"/>
        <v>50917.428643919382</v>
      </c>
      <c r="U331" s="14">
        <f t="shared" ca="1" si="136"/>
        <v>232934.97112955176</v>
      </c>
      <c r="V331" s="14">
        <f t="shared" ca="1" si="137"/>
        <v>207671.01520162961</v>
      </c>
      <c r="W331" s="15">
        <f t="shared" ca="1" si="138"/>
        <v>25263.955927922158</v>
      </c>
      <c r="Z331" s="45">
        <f t="shared" ca="1" si="153"/>
        <v>0</v>
      </c>
      <c r="AA331" s="46">
        <f t="shared" ca="1" si="154"/>
        <v>0</v>
      </c>
      <c r="AB331" s="49"/>
      <c r="AC331" s="50"/>
      <c r="AE331" s="45">
        <f ca="1">IF(Table1[[#This Row],[Occupation]]="Teaching", 1, 0)</f>
        <v>0</v>
      </c>
      <c r="AF331" s="46">
        <f ca="1">IF(Table1[[#This Row],[Occupation]]="General Work", 1, 0)</f>
        <v>0</v>
      </c>
      <c r="AG331" s="46">
        <f ca="1">IF(Table1[[#This Row],[Occupation]]="Construction", 1, 0)</f>
        <v>0</v>
      </c>
      <c r="AH331" s="46">
        <f ca="1">IF(Table1[[#This Row],[Occupation]]="IT", 1, 0)</f>
        <v>0</v>
      </c>
      <c r="AI331" s="46">
        <f ca="1">IF(Table1[[#This Row],[Occupation]]="Health", 1, 0)</f>
        <v>1</v>
      </c>
      <c r="AJ331" s="46">
        <f ca="1">IF(Table1[[#This Row],[Occupation]]="Agriculture", 1, 0)</f>
        <v>0</v>
      </c>
      <c r="AK331" s="49"/>
      <c r="AL331" s="46"/>
      <c r="AM331" s="46"/>
      <c r="AN331" s="46"/>
      <c r="AO331" s="46"/>
      <c r="AP331" s="50"/>
      <c r="AQ331" s="48"/>
      <c r="AR331" s="47">
        <f t="shared" ca="1" si="155"/>
        <v>89823.698093150015</v>
      </c>
      <c r="AS331" s="48"/>
      <c r="AT331" s="45">
        <f ca="1">IF(Table1[[#This Row],[Debts of the Person]]&gt;$AU$2,1,0)</f>
        <v>1</v>
      </c>
      <c r="AU331" s="46"/>
      <c r="AV331" s="50"/>
      <c r="AW331" s="2">
        <f ca="1">Table1[[#This Row],[Mortgage Left]]/Table1[[#This Row],[Valued House]]</f>
        <v>0.51289433677161678</v>
      </c>
      <c r="AX331" s="46">
        <f t="shared" ca="1" si="156"/>
        <v>0</v>
      </c>
      <c r="AY331" s="46"/>
      <c r="AZ331" s="46"/>
      <c r="BA331" s="47">
        <f ca="1">IF(Table1[[#This Row],[Region]]="East",Table1[[#This Row],[Income]],0)</f>
        <v>0</v>
      </c>
      <c r="BB331" s="48">
        <f ca="1">IF(Table1[[#This Row],[Region]]="South",Table1[[#This Row],[Income]],0)</f>
        <v>0</v>
      </c>
      <c r="BC331" s="48">
        <f ca="1">IF(Table1[[#This Row],[Region]]="West",Table1[[#This Row],[Income]],0)</f>
        <v>58377</v>
      </c>
      <c r="BD331" s="64">
        <f ca="1">IF(Table1[[#This Row],[Region]]="North",Table1[[#This Row],[Income]],0)</f>
        <v>0</v>
      </c>
      <c r="BE331" s="47">
        <f ca="1">IF(Table1[[#This Row],[Occupation]]="Teaching",Table1[[#This Row],[Income]],0)</f>
        <v>0</v>
      </c>
      <c r="BF331" s="48">
        <f ca="1">IF(Table1[[#This Row],[Occupation]]="General Work",Table1[[#This Row],[Income]],0)</f>
        <v>0</v>
      </c>
      <c r="BG331" s="48">
        <f ca="1">IF(Table1[[#This Row],[Occupation]]="Construction",Table1[[#This Row],[Income]],0)</f>
        <v>0</v>
      </c>
      <c r="BH331" s="48">
        <f ca="1">IF(Table1[[#This Row],[Occupation]]="IT",Table1[[#This Row],[Income]],0)</f>
        <v>0</v>
      </c>
      <c r="BI331" s="48">
        <f ca="1">IF(Table1[[#This Row],[Occupation]]="Health",Table1[[#This Row],[Income]],0)</f>
        <v>58377</v>
      </c>
      <c r="BJ331" s="64">
        <f ca="1">IF(Table1[[#This Row],[Occupation]]="Agriculture",Table1[[#This Row],[Income]],0)</f>
        <v>0</v>
      </c>
      <c r="BK331" s="45">
        <f ca="1">IF(Table1[[#This Row],[Debts of the Person]]&gt;Table1[[#This Row],[Income]],1,0)</f>
        <v>1</v>
      </c>
      <c r="BL331" s="46"/>
      <c r="BM331" s="45">
        <f ca="1">IF(Table1[[#This Row],[Net worth of Person ('#)]]&gt;$BN$2,Table1[[#This Row],[Age]],0)</f>
        <v>0</v>
      </c>
      <c r="BN331" s="50"/>
      <c r="BO331" s="46"/>
      <c r="BP331" s="46"/>
      <c r="BQ331" s="46"/>
    </row>
    <row r="332" spans="1:69" x14ac:dyDescent="0.3">
      <c r="A332" s="12">
        <v>330</v>
      </c>
      <c r="B332" s="13">
        <f t="shared" ca="1" si="139"/>
        <v>2</v>
      </c>
      <c r="C332" s="13" t="str">
        <f t="shared" ca="1" si="140"/>
        <v>Female</v>
      </c>
      <c r="D332" s="13">
        <f t="shared" ca="1" si="141"/>
        <v>43</v>
      </c>
      <c r="E332" s="13">
        <f t="shared" ca="1" si="142"/>
        <v>6</v>
      </c>
      <c r="F332" s="13" t="str">
        <f t="shared" ca="1" si="143"/>
        <v>Agriculture</v>
      </c>
      <c r="G332" s="13">
        <f t="shared" ca="1" si="144"/>
        <v>2</v>
      </c>
      <c r="H332" s="13" t="str">
        <f t="shared" ca="1" si="145"/>
        <v>Primary</v>
      </c>
      <c r="I332" s="13">
        <f t="shared" ca="1" si="146"/>
        <v>2</v>
      </c>
      <c r="J332" s="13">
        <f t="shared" ca="1" si="147"/>
        <v>0</v>
      </c>
      <c r="K332" s="14">
        <f t="shared" ca="1" si="148"/>
        <v>78334</v>
      </c>
      <c r="L332" s="13">
        <f t="shared" ca="1" si="149"/>
        <v>17</v>
      </c>
      <c r="M332" s="13" t="str">
        <f t="shared" ca="1" si="150"/>
        <v>Kano</v>
      </c>
      <c r="N332" s="13" t="str">
        <f t="shared" ca="1" si="131"/>
        <v>North</v>
      </c>
      <c r="O332" s="14">
        <f t="shared" ca="1" si="132"/>
        <v>235002</v>
      </c>
      <c r="P332" s="14">
        <f t="shared" ca="1" si="151"/>
        <v>118673.97604525964</v>
      </c>
      <c r="Q332" s="14">
        <f t="shared" ca="1" si="133"/>
        <v>0</v>
      </c>
      <c r="R332" s="14">
        <f t="shared" ca="1" si="152"/>
        <v>0</v>
      </c>
      <c r="S332" s="14">
        <f t="shared" ca="1" si="134"/>
        <v>69247.726186992717</v>
      </c>
      <c r="T332" s="14">
        <f t="shared" ca="1" si="135"/>
        <v>88223.958206042647</v>
      </c>
      <c r="U332" s="14">
        <f t="shared" ca="1" si="136"/>
        <v>323225.95820604265</v>
      </c>
      <c r="V332" s="14">
        <f t="shared" ca="1" si="137"/>
        <v>187921.70223225234</v>
      </c>
      <c r="W332" s="15">
        <f t="shared" ca="1" si="138"/>
        <v>135304.25597379031</v>
      </c>
      <c r="Z332" s="45">
        <f t="shared" ca="1" si="153"/>
        <v>0</v>
      </c>
      <c r="AA332" s="46">
        <f t="shared" ca="1" si="154"/>
        <v>1</v>
      </c>
      <c r="AB332" s="49"/>
      <c r="AC332" s="50"/>
      <c r="AE332" s="45">
        <f ca="1">IF(Table1[[#This Row],[Occupation]]="Teaching", 1, 0)</f>
        <v>0</v>
      </c>
      <c r="AF332" s="46">
        <f ca="1">IF(Table1[[#This Row],[Occupation]]="General Work", 1, 0)</f>
        <v>0</v>
      </c>
      <c r="AG332" s="46">
        <f ca="1">IF(Table1[[#This Row],[Occupation]]="Construction", 1, 0)</f>
        <v>0</v>
      </c>
      <c r="AH332" s="46">
        <f ca="1">IF(Table1[[#This Row],[Occupation]]="IT", 1, 0)</f>
        <v>0</v>
      </c>
      <c r="AI332" s="46">
        <f ca="1">IF(Table1[[#This Row],[Occupation]]="Health", 1, 0)</f>
        <v>0</v>
      </c>
      <c r="AJ332" s="46">
        <f ca="1">IF(Table1[[#This Row],[Occupation]]="Agriculture", 1, 0)</f>
        <v>1</v>
      </c>
      <c r="AK332" s="49"/>
      <c r="AL332" s="46"/>
      <c r="AM332" s="46"/>
      <c r="AN332" s="46"/>
      <c r="AO332" s="46"/>
      <c r="AP332" s="50"/>
      <c r="AQ332" s="48"/>
      <c r="AR332" s="47">
        <f t="shared" ca="1" si="155"/>
        <v>0</v>
      </c>
      <c r="AS332" s="48"/>
      <c r="AT332" s="45">
        <f ca="1">IF(Table1[[#This Row],[Debts of the Person]]&gt;$AU$2,1,0)</f>
        <v>1</v>
      </c>
      <c r="AU332" s="46"/>
      <c r="AV332" s="50"/>
      <c r="AW332" s="2">
        <f ca="1">Table1[[#This Row],[Mortgage Left]]/Table1[[#This Row],[Valued House]]</f>
        <v>0.50499134494710529</v>
      </c>
      <c r="AX332" s="46">
        <f t="shared" ca="1" si="156"/>
        <v>0</v>
      </c>
      <c r="AY332" s="46"/>
      <c r="AZ332" s="46"/>
      <c r="BA332" s="47">
        <f ca="1">IF(Table1[[#This Row],[Region]]="East",Table1[[#This Row],[Income]],0)</f>
        <v>0</v>
      </c>
      <c r="BB332" s="48">
        <f ca="1">IF(Table1[[#This Row],[Region]]="South",Table1[[#This Row],[Income]],0)</f>
        <v>0</v>
      </c>
      <c r="BC332" s="48">
        <f ca="1">IF(Table1[[#This Row],[Region]]="West",Table1[[#This Row],[Income]],0)</f>
        <v>0</v>
      </c>
      <c r="BD332" s="64">
        <f ca="1">IF(Table1[[#This Row],[Region]]="North",Table1[[#This Row],[Income]],0)</f>
        <v>78334</v>
      </c>
      <c r="BE332" s="47">
        <f ca="1">IF(Table1[[#This Row],[Occupation]]="Teaching",Table1[[#This Row],[Income]],0)</f>
        <v>0</v>
      </c>
      <c r="BF332" s="48">
        <f ca="1">IF(Table1[[#This Row],[Occupation]]="General Work",Table1[[#This Row],[Income]],0)</f>
        <v>0</v>
      </c>
      <c r="BG332" s="48">
        <f ca="1">IF(Table1[[#This Row],[Occupation]]="Construction",Table1[[#This Row],[Income]],0)</f>
        <v>0</v>
      </c>
      <c r="BH332" s="48">
        <f ca="1">IF(Table1[[#This Row],[Occupation]]="IT",Table1[[#This Row],[Income]],0)</f>
        <v>0</v>
      </c>
      <c r="BI332" s="48">
        <f ca="1">IF(Table1[[#This Row],[Occupation]]="Health",Table1[[#This Row],[Income]],0)</f>
        <v>0</v>
      </c>
      <c r="BJ332" s="64">
        <f ca="1">IF(Table1[[#This Row],[Occupation]]="Agriculture",Table1[[#This Row],[Income]],0)</f>
        <v>78334</v>
      </c>
      <c r="BK332" s="45">
        <f ca="1">IF(Table1[[#This Row],[Debts of the Person]]&gt;Table1[[#This Row],[Income]],1,0)</f>
        <v>1</v>
      </c>
      <c r="BL332" s="46"/>
      <c r="BM332" s="45">
        <f ca="1">IF(Table1[[#This Row],[Net worth of Person ('#)]]&gt;$BN$2,Table1[[#This Row],[Age]],0)</f>
        <v>43</v>
      </c>
      <c r="BN332" s="50"/>
      <c r="BO332" s="46"/>
      <c r="BP332" s="46"/>
      <c r="BQ332" s="46"/>
    </row>
    <row r="333" spans="1:69" x14ac:dyDescent="0.3">
      <c r="A333" s="12">
        <v>331</v>
      </c>
      <c r="B333" s="13">
        <f t="shared" ca="1" si="139"/>
        <v>1</v>
      </c>
      <c r="C333" s="13" t="str">
        <f t="shared" ca="1" si="140"/>
        <v>Male</v>
      </c>
      <c r="D333" s="13">
        <f t="shared" ca="1" si="141"/>
        <v>42</v>
      </c>
      <c r="E333" s="13">
        <f t="shared" ca="1" si="142"/>
        <v>5</v>
      </c>
      <c r="F333" s="13" t="str">
        <f t="shared" ca="1" si="143"/>
        <v>General Work</v>
      </c>
      <c r="G333" s="13">
        <f t="shared" ca="1" si="144"/>
        <v>1</v>
      </c>
      <c r="H333" s="13" t="str">
        <f t="shared" ca="1" si="145"/>
        <v>No Formal</v>
      </c>
      <c r="I333" s="13">
        <f t="shared" ca="1" si="146"/>
        <v>2</v>
      </c>
      <c r="J333" s="13">
        <f t="shared" ca="1" si="147"/>
        <v>3</v>
      </c>
      <c r="K333" s="14">
        <f t="shared" ca="1" si="148"/>
        <v>52688</v>
      </c>
      <c r="L333" s="13">
        <f t="shared" ca="1" si="149"/>
        <v>33</v>
      </c>
      <c r="M333" s="13" t="str">
        <f t="shared" ca="1" si="150"/>
        <v>Zamfara</v>
      </c>
      <c r="N333" s="13" t="str">
        <f t="shared" ca="1" si="131"/>
        <v>North</v>
      </c>
      <c r="O333" s="14">
        <f t="shared" ca="1" si="132"/>
        <v>210752</v>
      </c>
      <c r="P333" s="14">
        <f t="shared" ca="1" si="151"/>
        <v>30326.392347494912</v>
      </c>
      <c r="Q333" s="14">
        <f t="shared" ca="1" si="133"/>
        <v>10448.403782616664</v>
      </c>
      <c r="R333" s="14">
        <f t="shared" ca="1" si="152"/>
        <v>2860</v>
      </c>
      <c r="S333" s="14">
        <f t="shared" ca="1" si="134"/>
        <v>88079.031941731751</v>
      </c>
      <c r="T333" s="14">
        <f t="shared" ca="1" si="135"/>
        <v>7162.1587768541103</v>
      </c>
      <c r="U333" s="14">
        <f t="shared" ca="1" si="136"/>
        <v>228362.56255947077</v>
      </c>
      <c r="V333" s="14">
        <f t="shared" ca="1" si="137"/>
        <v>121265.42428922666</v>
      </c>
      <c r="W333" s="15">
        <f t="shared" ca="1" si="138"/>
        <v>107097.1382702441</v>
      </c>
      <c r="Z333" s="45">
        <f t="shared" ca="1" si="153"/>
        <v>1</v>
      </c>
      <c r="AA333" s="46">
        <f t="shared" ca="1" si="154"/>
        <v>1</v>
      </c>
      <c r="AB333" s="49"/>
      <c r="AC333" s="50"/>
      <c r="AE333" s="45">
        <f ca="1">IF(Table1[[#This Row],[Occupation]]="Teaching", 1, 0)</f>
        <v>0</v>
      </c>
      <c r="AF333" s="46">
        <f ca="1">IF(Table1[[#This Row],[Occupation]]="General Work", 1, 0)</f>
        <v>1</v>
      </c>
      <c r="AG333" s="46">
        <f ca="1">IF(Table1[[#This Row],[Occupation]]="Construction", 1, 0)</f>
        <v>0</v>
      </c>
      <c r="AH333" s="46">
        <f ca="1">IF(Table1[[#This Row],[Occupation]]="IT", 1, 0)</f>
        <v>0</v>
      </c>
      <c r="AI333" s="46">
        <f ca="1">IF(Table1[[#This Row],[Occupation]]="Health", 1, 0)</f>
        <v>0</v>
      </c>
      <c r="AJ333" s="46">
        <f ca="1">IF(Table1[[#This Row],[Occupation]]="Agriculture", 1, 0)</f>
        <v>0</v>
      </c>
      <c r="AK333" s="49"/>
      <c r="AL333" s="46"/>
      <c r="AM333" s="46"/>
      <c r="AN333" s="46"/>
      <c r="AO333" s="46"/>
      <c r="AP333" s="50"/>
      <c r="AQ333" s="48"/>
      <c r="AR333" s="47">
        <f t="shared" ca="1" si="155"/>
        <v>10108.797449164971</v>
      </c>
      <c r="AS333" s="48"/>
      <c r="AT333" s="45">
        <f ca="1">IF(Table1[[#This Row],[Debts of the Person]]&gt;$AU$2,1,0)</f>
        <v>1</v>
      </c>
      <c r="AU333" s="46"/>
      <c r="AV333" s="50"/>
      <c r="AW333" s="2">
        <f ca="1">Table1[[#This Row],[Mortgage Left]]/Table1[[#This Row],[Valued House]]</f>
        <v>0.14389610702387123</v>
      </c>
      <c r="AX333" s="46">
        <f t="shared" ca="1" si="156"/>
        <v>1</v>
      </c>
      <c r="AY333" s="46"/>
      <c r="AZ333" s="46"/>
      <c r="BA333" s="47">
        <f ca="1">IF(Table1[[#This Row],[Region]]="East",Table1[[#This Row],[Income]],0)</f>
        <v>0</v>
      </c>
      <c r="BB333" s="48">
        <f ca="1">IF(Table1[[#This Row],[Region]]="South",Table1[[#This Row],[Income]],0)</f>
        <v>0</v>
      </c>
      <c r="BC333" s="48">
        <f ca="1">IF(Table1[[#This Row],[Region]]="West",Table1[[#This Row],[Income]],0)</f>
        <v>0</v>
      </c>
      <c r="BD333" s="64">
        <f ca="1">IF(Table1[[#This Row],[Region]]="North",Table1[[#This Row],[Income]],0)</f>
        <v>52688</v>
      </c>
      <c r="BE333" s="47">
        <f ca="1">IF(Table1[[#This Row],[Occupation]]="Teaching",Table1[[#This Row],[Income]],0)</f>
        <v>0</v>
      </c>
      <c r="BF333" s="48">
        <f ca="1">IF(Table1[[#This Row],[Occupation]]="General Work",Table1[[#This Row],[Income]],0)</f>
        <v>52688</v>
      </c>
      <c r="BG333" s="48">
        <f ca="1">IF(Table1[[#This Row],[Occupation]]="Construction",Table1[[#This Row],[Income]],0)</f>
        <v>0</v>
      </c>
      <c r="BH333" s="48">
        <f ca="1">IF(Table1[[#This Row],[Occupation]]="IT",Table1[[#This Row],[Income]],0)</f>
        <v>0</v>
      </c>
      <c r="BI333" s="48">
        <f ca="1">IF(Table1[[#This Row],[Occupation]]="Health",Table1[[#This Row],[Income]],0)</f>
        <v>0</v>
      </c>
      <c r="BJ333" s="64">
        <f ca="1">IF(Table1[[#This Row],[Occupation]]="Agriculture",Table1[[#This Row],[Income]],0)</f>
        <v>0</v>
      </c>
      <c r="BK333" s="45">
        <f ca="1">IF(Table1[[#This Row],[Debts of the Person]]&gt;Table1[[#This Row],[Income]],1,0)</f>
        <v>1</v>
      </c>
      <c r="BL333" s="46"/>
      <c r="BM333" s="45">
        <f ca="1">IF(Table1[[#This Row],[Net worth of Person ('#)]]&gt;$BN$2,Table1[[#This Row],[Age]],0)</f>
        <v>42</v>
      </c>
      <c r="BN333" s="50"/>
      <c r="BO333" s="46"/>
      <c r="BP333" s="46"/>
      <c r="BQ333" s="46"/>
    </row>
    <row r="334" spans="1:69" x14ac:dyDescent="0.3">
      <c r="A334" s="12">
        <v>332</v>
      </c>
      <c r="B334" s="13">
        <f t="shared" ca="1" si="139"/>
        <v>2</v>
      </c>
      <c r="C334" s="13" t="str">
        <f t="shared" ca="1" si="140"/>
        <v>Female</v>
      </c>
      <c r="D334" s="13">
        <f t="shared" ca="1" si="141"/>
        <v>33</v>
      </c>
      <c r="E334" s="13">
        <f t="shared" ca="1" si="142"/>
        <v>1</v>
      </c>
      <c r="F334" s="13" t="str">
        <f t="shared" ca="1" si="143"/>
        <v>Health</v>
      </c>
      <c r="G334" s="13">
        <f t="shared" ca="1" si="144"/>
        <v>3</v>
      </c>
      <c r="H334" s="13" t="str">
        <f t="shared" ca="1" si="145"/>
        <v>Secondary</v>
      </c>
      <c r="I334" s="13">
        <f t="shared" ca="1" si="146"/>
        <v>1</v>
      </c>
      <c r="J334" s="13">
        <f t="shared" ca="1" si="147"/>
        <v>0</v>
      </c>
      <c r="K334" s="14">
        <f t="shared" ca="1" si="148"/>
        <v>46596</v>
      </c>
      <c r="L334" s="13">
        <f t="shared" ca="1" si="149"/>
        <v>11</v>
      </c>
      <c r="M334" s="13" t="str">
        <f t="shared" ca="1" si="150"/>
        <v>Edo</v>
      </c>
      <c r="N334" s="13" t="str">
        <f t="shared" ca="1" si="131"/>
        <v>South</v>
      </c>
      <c r="O334" s="14">
        <f t="shared" ca="1" si="132"/>
        <v>139788</v>
      </c>
      <c r="P334" s="14">
        <f t="shared" ca="1" si="151"/>
        <v>131499.53411178125</v>
      </c>
      <c r="Q334" s="14">
        <f t="shared" ca="1" si="133"/>
        <v>0</v>
      </c>
      <c r="R334" s="14">
        <f t="shared" ca="1" si="152"/>
        <v>0</v>
      </c>
      <c r="S334" s="14">
        <f t="shared" ca="1" si="134"/>
        <v>12015.40196476038</v>
      </c>
      <c r="T334" s="14">
        <f t="shared" ca="1" si="135"/>
        <v>1715.7148238848158</v>
      </c>
      <c r="U334" s="14">
        <f t="shared" ca="1" si="136"/>
        <v>141503.7148238848</v>
      </c>
      <c r="V334" s="14">
        <f t="shared" ca="1" si="137"/>
        <v>143514.93607654163</v>
      </c>
      <c r="W334" s="15">
        <f t="shared" ca="1" si="138"/>
        <v>-2011.2212526568328</v>
      </c>
      <c r="Z334" s="45">
        <f t="shared" ca="1" si="153"/>
        <v>0</v>
      </c>
      <c r="AA334" s="46">
        <f t="shared" ca="1" si="154"/>
        <v>0</v>
      </c>
      <c r="AB334" s="49"/>
      <c r="AC334" s="50"/>
      <c r="AE334" s="45">
        <f ca="1">IF(Table1[[#This Row],[Occupation]]="Teaching", 1, 0)</f>
        <v>0</v>
      </c>
      <c r="AF334" s="46">
        <f ca="1">IF(Table1[[#This Row],[Occupation]]="General Work", 1, 0)</f>
        <v>0</v>
      </c>
      <c r="AG334" s="46">
        <f ca="1">IF(Table1[[#This Row],[Occupation]]="Construction", 1, 0)</f>
        <v>0</v>
      </c>
      <c r="AH334" s="46">
        <f ca="1">IF(Table1[[#This Row],[Occupation]]="IT", 1, 0)</f>
        <v>0</v>
      </c>
      <c r="AI334" s="46">
        <f ca="1">IF(Table1[[#This Row],[Occupation]]="Health", 1, 0)</f>
        <v>1</v>
      </c>
      <c r="AJ334" s="46">
        <f ca="1">IF(Table1[[#This Row],[Occupation]]="Agriculture", 1, 0)</f>
        <v>0</v>
      </c>
      <c r="AK334" s="49"/>
      <c r="AL334" s="46"/>
      <c r="AM334" s="46"/>
      <c r="AN334" s="46"/>
      <c r="AO334" s="46"/>
      <c r="AP334" s="50"/>
      <c r="AQ334" s="48"/>
      <c r="AR334" s="47">
        <f t="shared" ca="1" si="155"/>
        <v>0</v>
      </c>
      <c r="AS334" s="48"/>
      <c r="AT334" s="45">
        <f ca="1">IF(Table1[[#This Row],[Debts of the Person]]&gt;$AU$2,1,0)</f>
        <v>1</v>
      </c>
      <c r="AU334" s="46"/>
      <c r="AV334" s="50"/>
      <c r="AW334" s="2">
        <f ca="1">Table1[[#This Row],[Mortgage Left]]/Table1[[#This Row],[Valued House]]</f>
        <v>0.94070688551078241</v>
      </c>
      <c r="AX334" s="46">
        <f t="shared" ca="1" si="156"/>
        <v>0</v>
      </c>
      <c r="AY334" s="46"/>
      <c r="AZ334" s="46"/>
      <c r="BA334" s="47">
        <f ca="1">IF(Table1[[#This Row],[Region]]="East",Table1[[#This Row],[Income]],0)</f>
        <v>0</v>
      </c>
      <c r="BB334" s="48">
        <f ca="1">IF(Table1[[#This Row],[Region]]="South",Table1[[#This Row],[Income]],0)</f>
        <v>46596</v>
      </c>
      <c r="BC334" s="48">
        <f ca="1">IF(Table1[[#This Row],[Region]]="West",Table1[[#This Row],[Income]],0)</f>
        <v>0</v>
      </c>
      <c r="BD334" s="64">
        <f ca="1">IF(Table1[[#This Row],[Region]]="North",Table1[[#This Row],[Income]],0)</f>
        <v>0</v>
      </c>
      <c r="BE334" s="47">
        <f ca="1">IF(Table1[[#This Row],[Occupation]]="Teaching",Table1[[#This Row],[Income]],0)</f>
        <v>0</v>
      </c>
      <c r="BF334" s="48">
        <f ca="1">IF(Table1[[#This Row],[Occupation]]="General Work",Table1[[#This Row],[Income]],0)</f>
        <v>0</v>
      </c>
      <c r="BG334" s="48">
        <f ca="1">IF(Table1[[#This Row],[Occupation]]="Construction",Table1[[#This Row],[Income]],0)</f>
        <v>0</v>
      </c>
      <c r="BH334" s="48">
        <f ca="1">IF(Table1[[#This Row],[Occupation]]="IT",Table1[[#This Row],[Income]],0)</f>
        <v>0</v>
      </c>
      <c r="BI334" s="48">
        <f ca="1">IF(Table1[[#This Row],[Occupation]]="Health",Table1[[#This Row],[Income]],0)</f>
        <v>46596</v>
      </c>
      <c r="BJ334" s="64">
        <f ca="1">IF(Table1[[#This Row],[Occupation]]="Agriculture",Table1[[#This Row],[Income]],0)</f>
        <v>0</v>
      </c>
      <c r="BK334" s="45">
        <f ca="1">IF(Table1[[#This Row],[Debts of the Person]]&gt;Table1[[#This Row],[Income]],1,0)</f>
        <v>1</v>
      </c>
      <c r="BL334" s="46"/>
      <c r="BM334" s="45">
        <f ca="1">IF(Table1[[#This Row],[Net worth of Person ('#)]]&gt;$BN$2,Table1[[#This Row],[Age]],0)</f>
        <v>0</v>
      </c>
      <c r="BN334" s="50"/>
      <c r="BO334" s="46"/>
      <c r="BP334" s="46"/>
      <c r="BQ334" s="46"/>
    </row>
    <row r="335" spans="1:69" x14ac:dyDescent="0.3">
      <c r="A335" s="12">
        <v>333</v>
      </c>
      <c r="B335" s="13">
        <f t="shared" ca="1" si="139"/>
        <v>2</v>
      </c>
      <c r="C335" s="13" t="str">
        <f t="shared" ca="1" si="140"/>
        <v>Female</v>
      </c>
      <c r="D335" s="13">
        <f t="shared" ca="1" si="141"/>
        <v>28</v>
      </c>
      <c r="E335" s="13">
        <f t="shared" ca="1" si="142"/>
        <v>3</v>
      </c>
      <c r="F335" s="13" t="str">
        <f t="shared" ca="1" si="143"/>
        <v>Teaching</v>
      </c>
      <c r="G335" s="13">
        <f t="shared" ca="1" si="144"/>
        <v>2</v>
      </c>
      <c r="H335" s="13" t="str">
        <f t="shared" ca="1" si="145"/>
        <v>Primary</v>
      </c>
      <c r="I335" s="13">
        <f t="shared" ca="1" si="146"/>
        <v>0</v>
      </c>
      <c r="J335" s="13">
        <f t="shared" ca="1" si="147"/>
        <v>1</v>
      </c>
      <c r="K335" s="14">
        <f t="shared" ca="1" si="148"/>
        <v>27972</v>
      </c>
      <c r="L335" s="13">
        <f t="shared" ca="1" si="149"/>
        <v>3</v>
      </c>
      <c r="M335" s="13" t="str">
        <f t="shared" ca="1" si="150"/>
        <v>Adamawa</v>
      </c>
      <c r="N335" s="13" t="str">
        <f t="shared" ref="N335:N398" ca="1" si="157">VLOOKUP(L335, $BS$12:$BU$44, 3)</f>
        <v>North</v>
      </c>
      <c r="O335" s="14">
        <f t="shared" ref="O335:O398" ca="1" si="158">K335*RANDBETWEEN(3, 6)</f>
        <v>111888</v>
      </c>
      <c r="P335" s="14">
        <f t="shared" ca="1" si="151"/>
        <v>97971.33741739839</v>
      </c>
      <c r="Q335" s="14">
        <f t="shared" ref="Q335:Q398" ca="1" si="159">J335*RAND()*K335</f>
        <v>13698.074063378688</v>
      </c>
      <c r="R335" s="14">
        <f t="shared" ca="1" si="152"/>
        <v>2245</v>
      </c>
      <c r="S335" s="14">
        <f t="shared" ref="S335:S398" ca="1" si="160">RAND()*K335*2</f>
        <v>39525.676639405137</v>
      </c>
      <c r="T335" s="14">
        <f t="shared" ref="T335:T398" ca="1" si="161">RAND()*K335*1.5</f>
        <v>41086.361859332144</v>
      </c>
      <c r="U335" s="14">
        <f t="shared" ref="U335:U398" ca="1" si="162">O335+Q335+T335</f>
        <v>166672.43592271084</v>
      </c>
      <c r="V335" s="14">
        <f t="shared" ref="V335:V398" ca="1" si="163">P335+R335+S335</f>
        <v>139742.01405680354</v>
      </c>
      <c r="W335" s="15">
        <f t="shared" ref="W335:W398" ca="1" si="164">U335-V335</f>
        <v>26930.421865907294</v>
      </c>
      <c r="Z335" s="45">
        <f t="shared" ca="1" si="153"/>
        <v>0</v>
      </c>
      <c r="AA335" s="46">
        <f t="shared" ca="1" si="154"/>
        <v>1</v>
      </c>
      <c r="AB335" s="49"/>
      <c r="AC335" s="50"/>
      <c r="AE335" s="45">
        <f ca="1">IF(Table1[[#This Row],[Occupation]]="Teaching", 1, 0)</f>
        <v>1</v>
      </c>
      <c r="AF335" s="46">
        <f ca="1">IF(Table1[[#This Row],[Occupation]]="General Work", 1, 0)</f>
        <v>0</v>
      </c>
      <c r="AG335" s="46">
        <f ca="1">IF(Table1[[#This Row],[Occupation]]="Construction", 1, 0)</f>
        <v>0</v>
      </c>
      <c r="AH335" s="46">
        <f ca="1">IF(Table1[[#This Row],[Occupation]]="IT", 1, 0)</f>
        <v>0</v>
      </c>
      <c r="AI335" s="46">
        <f ca="1">IF(Table1[[#This Row],[Occupation]]="Health", 1, 0)</f>
        <v>0</v>
      </c>
      <c r="AJ335" s="46">
        <f ca="1">IF(Table1[[#This Row],[Occupation]]="Agriculture", 1, 0)</f>
        <v>0</v>
      </c>
      <c r="AK335" s="49"/>
      <c r="AL335" s="46"/>
      <c r="AM335" s="46"/>
      <c r="AN335" s="46"/>
      <c r="AO335" s="46"/>
      <c r="AP335" s="50"/>
      <c r="AQ335" s="48"/>
      <c r="AR335" s="47">
        <f t="shared" ca="1" si="155"/>
        <v>97971.33741739839</v>
      </c>
      <c r="AS335" s="48"/>
      <c r="AT335" s="45">
        <f ca="1">IF(Table1[[#This Row],[Debts of the Person]]&gt;$AU$2,1,0)</f>
        <v>1</v>
      </c>
      <c r="AU335" s="46"/>
      <c r="AV335" s="50"/>
      <c r="AW335" s="2">
        <f ca="1">Table1[[#This Row],[Mortgage Left]]/Table1[[#This Row],[Valued House]]</f>
        <v>0.87561970378770193</v>
      </c>
      <c r="AX335" s="46">
        <f t="shared" ca="1" si="156"/>
        <v>0</v>
      </c>
      <c r="AY335" s="46"/>
      <c r="AZ335" s="46"/>
      <c r="BA335" s="47">
        <f ca="1">IF(Table1[[#This Row],[Region]]="East",Table1[[#This Row],[Income]],0)</f>
        <v>0</v>
      </c>
      <c r="BB335" s="48">
        <f ca="1">IF(Table1[[#This Row],[Region]]="South",Table1[[#This Row],[Income]],0)</f>
        <v>0</v>
      </c>
      <c r="BC335" s="48">
        <f ca="1">IF(Table1[[#This Row],[Region]]="West",Table1[[#This Row],[Income]],0)</f>
        <v>0</v>
      </c>
      <c r="BD335" s="64">
        <f ca="1">IF(Table1[[#This Row],[Region]]="North",Table1[[#This Row],[Income]],0)</f>
        <v>27972</v>
      </c>
      <c r="BE335" s="47">
        <f ca="1">IF(Table1[[#This Row],[Occupation]]="Teaching",Table1[[#This Row],[Income]],0)</f>
        <v>27972</v>
      </c>
      <c r="BF335" s="48">
        <f ca="1">IF(Table1[[#This Row],[Occupation]]="General Work",Table1[[#This Row],[Income]],0)</f>
        <v>0</v>
      </c>
      <c r="BG335" s="48">
        <f ca="1">IF(Table1[[#This Row],[Occupation]]="Construction",Table1[[#This Row],[Income]],0)</f>
        <v>0</v>
      </c>
      <c r="BH335" s="48">
        <f ca="1">IF(Table1[[#This Row],[Occupation]]="IT",Table1[[#This Row],[Income]],0)</f>
        <v>0</v>
      </c>
      <c r="BI335" s="48">
        <f ca="1">IF(Table1[[#This Row],[Occupation]]="Health",Table1[[#This Row],[Income]],0)</f>
        <v>0</v>
      </c>
      <c r="BJ335" s="64">
        <f ca="1">IF(Table1[[#This Row],[Occupation]]="Agriculture",Table1[[#This Row],[Income]],0)</f>
        <v>0</v>
      </c>
      <c r="BK335" s="45">
        <f ca="1">IF(Table1[[#This Row],[Debts of the Person]]&gt;Table1[[#This Row],[Income]],1,0)</f>
        <v>1</v>
      </c>
      <c r="BL335" s="46"/>
      <c r="BM335" s="45">
        <f ca="1">IF(Table1[[#This Row],[Net worth of Person ('#)]]&gt;$BN$2,Table1[[#This Row],[Age]],0)</f>
        <v>0</v>
      </c>
      <c r="BN335" s="50"/>
      <c r="BO335" s="46"/>
      <c r="BP335" s="46"/>
      <c r="BQ335" s="46"/>
    </row>
    <row r="336" spans="1:69" x14ac:dyDescent="0.3">
      <c r="A336" s="12">
        <v>334</v>
      </c>
      <c r="B336" s="13">
        <f t="shared" ca="1" si="139"/>
        <v>2</v>
      </c>
      <c r="C336" s="13" t="str">
        <f t="shared" ca="1" si="140"/>
        <v>Female</v>
      </c>
      <c r="D336" s="13">
        <f t="shared" ca="1" si="141"/>
        <v>27</v>
      </c>
      <c r="E336" s="13">
        <f t="shared" ca="1" si="142"/>
        <v>4</v>
      </c>
      <c r="F336" s="13" t="str">
        <f t="shared" ca="1" si="143"/>
        <v>IT</v>
      </c>
      <c r="G336" s="13">
        <f t="shared" ca="1" si="144"/>
        <v>4</v>
      </c>
      <c r="H336" s="13" t="str">
        <f t="shared" ca="1" si="145"/>
        <v>Tertiary</v>
      </c>
      <c r="I336" s="13">
        <f t="shared" ca="1" si="146"/>
        <v>4</v>
      </c>
      <c r="J336" s="13">
        <f t="shared" ca="1" si="147"/>
        <v>0</v>
      </c>
      <c r="K336" s="14">
        <f t="shared" ca="1" si="148"/>
        <v>47050</v>
      </c>
      <c r="L336" s="13">
        <f t="shared" ca="1" si="149"/>
        <v>23</v>
      </c>
      <c r="M336" s="13" t="str">
        <f t="shared" ca="1" si="150"/>
        <v>Nasarawa</v>
      </c>
      <c r="N336" s="13" t="str">
        <f t="shared" ca="1" si="157"/>
        <v>North</v>
      </c>
      <c r="O336" s="14">
        <f t="shared" ca="1" si="158"/>
        <v>188200</v>
      </c>
      <c r="P336" s="14">
        <f t="shared" ca="1" si="151"/>
        <v>140273.8033259192</v>
      </c>
      <c r="Q336" s="14">
        <f t="shared" ca="1" si="159"/>
        <v>0</v>
      </c>
      <c r="R336" s="14">
        <f t="shared" ca="1" si="152"/>
        <v>0</v>
      </c>
      <c r="S336" s="14">
        <f t="shared" ca="1" si="160"/>
        <v>63742.906587987571</v>
      </c>
      <c r="T336" s="14">
        <f t="shared" ca="1" si="161"/>
        <v>25074.443184372816</v>
      </c>
      <c r="U336" s="14">
        <f t="shared" ca="1" si="162"/>
        <v>213274.44318437282</v>
      </c>
      <c r="V336" s="14">
        <f t="shared" ca="1" si="163"/>
        <v>204016.70991390676</v>
      </c>
      <c r="W336" s="15">
        <f t="shared" ca="1" si="164"/>
        <v>9257.7332704660657</v>
      </c>
      <c r="Z336" s="45">
        <f t="shared" ca="1" si="153"/>
        <v>0</v>
      </c>
      <c r="AA336" s="46">
        <f t="shared" ca="1" si="154"/>
        <v>1</v>
      </c>
      <c r="AB336" s="49"/>
      <c r="AC336" s="50"/>
      <c r="AE336" s="45">
        <f ca="1">IF(Table1[[#This Row],[Occupation]]="Teaching", 1, 0)</f>
        <v>0</v>
      </c>
      <c r="AF336" s="46">
        <f ca="1">IF(Table1[[#This Row],[Occupation]]="General Work", 1, 0)</f>
        <v>0</v>
      </c>
      <c r="AG336" s="46">
        <f ca="1">IF(Table1[[#This Row],[Occupation]]="Construction", 1, 0)</f>
        <v>0</v>
      </c>
      <c r="AH336" s="46">
        <f ca="1">IF(Table1[[#This Row],[Occupation]]="IT", 1, 0)</f>
        <v>1</v>
      </c>
      <c r="AI336" s="46">
        <f ca="1">IF(Table1[[#This Row],[Occupation]]="Health", 1, 0)</f>
        <v>0</v>
      </c>
      <c r="AJ336" s="46">
        <f ca="1">IF(Table1[[#This Row],[Occupation]]="Agriculture", 1, 0)</f>
        <v>0</v>
      </c>
      <c r="AK336" s="49"/>
      <c r="AL336" s="46"/>
      <c r="AM336" s="46"/>
      <c r="AN336" s="46"/>
      <c r="AO336" s="46"/>
      <c r="AP336" s="50"/>
      <c r="AQ336" s="48"/>
      <c r="AR336" s="47">
        <f t="shared" ca="1" si="155"/>
        <v>0</v>
      </c>
      <c r="AS336" s="48"/>
      <c r="AT336" s="45">
        <f ca="1">IF(Table1[[#This Row],[Debts of the Person]]&gt;$AU$2,1,0)</f>
        <v>1</v>
      </c>
      <c r="AU336" s="46"/>
      <c r="AV336" s="50"/>
      <c r="AW336" s="2">
        <f ca="1">Table1[[#This Row],[Mortgage Left]]/Table1[[#This Row],[Valued House]]</f>
        <v>0.74534433223123908</v>
      </c>
      <c r="AX336" s="46">
        <f t="shared" ca="1" si="156"/>
        <v>0</v>
      </c>
      <c r="AY336" s="46"/>
      <c r="AZ336" s="46"/>
      <c r="BA336" s="47">
        <f ca="1">IF(Table1[[#This Row],[Region]]="East",Table1[[#This Row],[Income]],0)</f>
        <v>0</v>
      </c>
      <c r="BB336" s="48">
        <f ca="1">IF(Table1[[#This Row],[Region]]="South",Table1[[#This Row],[Income]],0)</f>
        <v>0</v>
      </c>
      <c r="BC336" s="48">
        <f ca="1">IF(Table1[[#This Row],[Region]]="West",Table1[[#This Row],[Income]],0)</f>
        <v>0</v>
      </c>
      <c r="BD336" s="64">
        <f ca="1">IF(Table1[[#This Row],[Region]]="North",Table1[[#This Row],[Income]],0)</f>
        <v>47050</v>
      </c>
      <c r="BE336" s="47">
        <f ca="1">IF(Table1[[#This Row],[Occupation]]="Teaching",Table1[[#This Row],[Income]],0)</f>
        <v>0</v>
      </c>
      <c r="BF336" s="48">
        <f ca="1">IF(Table1[[#This Row],[Occupation]]="General Work",Table1[[#This Row],[Income]],0)</f>
        <v>0</v>
      </c>
      <c r="BG336" s="48">
        <f ca="1">IF(Table1[[#This Row],[Occupation]]="Construction",Table1[[#This Row],[Income]],0)</f>
        <v>0</v>
      </c>
      <c r="BH336" s="48">
        <f ca="1">IF(Table1[[#This Row],[Occupation]]="IT",Table1[[#This Row],[Income]],0)</f>
        <v>47050</v>
      </c>
      <c r="BI336" s="48">
        <f ca="1">IF(Table1[[#This Row],[Occupation]]="Health",Table1[[#This Row],[Income]],0)</f>
        <v>0</v>
      </c>
      <c r="BJ336" s="64">
        <f ca="1">IF(Table1[[#This Row],[Occupation]]="Agriculture",Table1[[#This Row],[Income]],0)</f>
        <v>0</v>
      </c>
      <c r="BK336" s="45">
        <f ca="1">IF(Table1[[#This Row],[Debts of the Person]]&gt;Table1[[#This Row],[Income]],1,0)</f>
        <v>1</v>
      </c>
      <c r="BL336" s="46"/>
      <c r="BM336" s="45">
        <f ca="1">IF(Table1[[#This Row],[Net worth of Person ('#)]]&gt;$BN$2,Table1[[#This Row],[Age]],0)</f>
        <v>0</v>
      </c>
      <c r="BN336" s="50"/>
      <c r="BO336" s="46"/>
      <c r="BP336" s="46"/>
      <c r="BQ336" s="46"/>
    </row>
    <row r="337" spans="1:69" x14ac:dyDescent="0.3">
      <c r="A337" s="12">
        <v>335</v>
      </c>
      <c r="B337" s="13">
        <f t="shared" ca="1" si="139"/>
        <v>2</v>
      </c>
      <c r="C337" s="13" t="str">
        <f t="shared" ca="1" si="140"/>
        <v>Female</v>
      </c>
      <c r="D337" s="13">
        <f t="shared" ca="1" si="141"/>
        <v>31</v>
      </c>
      <c r="E337" s="13">
        <f t="shared" ca="1" si="142"/>
        <v>5</v>
      </c>
      <c r="F337" s="13" t="str">
        <f t="shared" ca="1" si="143"/>
        <v>General Work</v>
      </c>
      <c r="G337" s="13">
        <f t="shared" ca="1" si="144"/>
        <v>1</v>
      </c>
      <c r="H337" s="13" t="str">
        <f t="shared" ca="1" si="145"/>
        <v>No Formal</v>
      </c>
      <c r="I337" s="13">
        <f t="shared" ca="1" si="146"/>
        <v>0</v>
      </c>
      <c r="J337" s="13">
        <f t="shared" ca="1" si="147"/>
        <v>0</v>
      </c>
      <c r="K337" s="14">
        <f t="shared" ca="1" si="148"/>
        <v>95155</v>
      </c>
      <c r="L337" s="13">
        <f t="shared" ca="1" si="149"/>
        <v>12</v>
      </c>
      <c r="M337" s="13" t="str">
        <f t="shared" ca="1" si="150"/>
        <v>Enugu</v>
      </c>
      <c r="N337" s="13" t="str">
        <f t="shared" ca="1" si="157"/>
        <v>East</v>
      </c>
      <c r="O337" s="14">
        <f t="shared" ca="1" si="158"/>
        <v>570930</v>
      </c>
      <c r="P337" s="14">
        <f t="shared" ca="1" si="151"/>
        <v>512573.82534021896</v>
      </c>
      <c r="Q337" s="14">
        <f t="shared" ca="1" si="159"/>
        <v>0</v>
      </c>
      <c r="R337" s="14">
        <f t="shared" ca="1" si="152"/>
        <v>0</v>
      </c>
      <c r="S337" s="14">
        <f t="shared" ca="1" si="160"/>
        <v>178571.41628736127</v>
      </c>
      <c r="T337" s="14">
        <f t="shared" ca="1" si="161"/>
        <v>109576.4298800355</v>
      </c>
      <c r="U337" s="14">
        <f t="shared" ca="1" si="162"/>
        <v>680506.42988003546</v>
      </c>
      <c r="V337" s="14">
        <f t="shared" ca="1" si="163"/>
        <v>691145.24162758025</v>
      </c>
      <c r="W337" s="15">
        <f t="shared" ca="1" si="164"/>
        <v>-10638.811747544794</v>
      </c>
      <c r="Z337" s="45">
        <f t="shared" ca="1" si="153"/>
        <v>0</v>
      </c>
      <c r="AA337" s="46">
        <f t="shared" ca="1" si="154"/>
        <v>1</v>
      </c>
      <c r="AB337" s="49"/>
      <c r="AC337" s="50"/>
      <c r="AE337" s="45">
        <f ca="1">IF(Table1[[#This Row],[Occupation]]="Teaching", 1, 0)</f>
        <v>0</v>
      </c>
      <c r="AF337" s="46">
        <f ca="1">IF(Table1[[#This Row],[Occupation]]="General Work", 1, 0)</f>
        <v>1</v>
      </c>
      <c r="AG337" s="46">
        <f ca="1">IF(Table1[[#This Row],[Occupation]]="Construction", 1, 0)</f>
        <v>0</v>
      </c>
      <c r="AH337" s="46">
        <f ca="1">IF(Table1[[#This Row],[Occupation]]="IT", 1, 0)</f>
        <v>0</v>
      </c>
      <c r="AI337" s="46">
        <f ca="1">IF(Table1[[#This Row],[Occupation]]="Health", 1, 0)</f>
        <v>0</v>
      </c>
      <c r="AJ337" s="46">
        <f ca="1">IF(Table1[[#This Row],[Occupation]]="Agriculture", 1, 0)</f>
        <v>0</v>
      </c>
      <c r="AK337" s="49"/>
      <c r="AL337" s="46"/>
      <c r="AM337" s="46"/>
      <c r="AN337" s="46"/>
      <c r="AO337" s="46"/>
      <c r="AP337" s="50"/>
      <c r="AQ337" s="48"/>
      <c r="AR337" s="47">
        <f t="shared" ca="1" si="155"/>
        <v>0</v>
      </c>
      <c r="AS337" s="48"/>
      <c r="AT337" s="45">
        <f ca="1">IF(Table1[[#This Row],[Debts of the Person]]&gt;$AU$2,1,0)</f>
        <v>1</v>
      </c>
      <c r="AU337" s="46"/>
      <c r="AV337" s="50"/>
      <c r="AW337" s="2">
        <f ca="1">Table1[[#This Row],[Mortgage Left]]/Table1[[#This Row],[Valued House]]</f>
        <v>0.89778751395130574</v>
      </c>
      <c r="AX337" s="46">
        <f t="shared" ca="1" si="156"/>
        <v>0</v>
      </c>
      <c r="AY337" s="46"/>
      <c r="AZ337" s="46"/>
      <c r="BA337" s="47">
        <f ca="1">IF(Table1[[#This Row],[Region]]="East",Table1[[#This Row],[Income]],0)</f>
        <v>95155</v>
      </c>
      <c r="BB337" s="48">
        <f ca="1">IF(Table1[[#This Row],[Region]]="South",Table1[[#This Row],[Income]],0)</f>
        <v>0</v>
      </c>
      <c r="BC337" s="48">
        <f ca="1">IF(Table1[[#This Row],[Region]]="West",Table1[[#This Row],[Income]],0)</f>
        <v>0</v>
      </c>
      <c r="BD337" s="64">
        <f ca="1">IF(Table1[[#This Row],[Region]]="North",Table1[[#This Row],[Income]],0)</f>
        <v>0</v>
      </c>
      <c r="BE337" s="47">
        <f ca="1">IF(Table1[[#This Row],[Occupation]]="Teaching",Table1[[#This Row],[Income]],0)</f>
        <v>0</v>
      </c>
      <c r="BF337" s="48">
        <f ca="1">IF(Table1[[#This Row],[Occupation]]="General Work",Table1[[#This Row],[Income]],0)</f>
        <v>95155</v>
      </c>
      <c r="BG337" s="48">
        <f ca="1">IF(Table1[[#This Row],[Occupation]]="Construction",Table1[[#This Row],[Income]],0)</f>
        <v>0</v>
      </c>
      <c r="BH337" s="48">
        <f ca="1">IF(Table1[[#This Row],[Occupation]]="IT",Table1[[#This Row],[Income]],0)</f>
        <v>0</v>
      </c>
      <c r="BI337" s="48">
        <f ca="1">IF(Table1[[#This Row],[Occupation]]="Health",Table1[[#This Row],[Income]],0)</f>
        <v>0</v>
      </c>
      <c r="BJ337" s="64">
        <f ca="1">IF(Table1[[#This Row],[Occupation]]="Agriculture",Table1[[#This Row],[Income]],0)</f>
        <v>0</v>
      </c>
      <c r="BK337" s="45">
        <f ca="1">IF(Table1[[#This Row],[Debts of the Person]]&gt;Table1[[#This Row],[Income]],1,0)</f>
        <v>1</v>
      </c>
      <c r="BL337" s="46"/>
      <c r="BM337" s="45">
        <f ca="1">IF(Table1[[#This Row],[Net worth of Person ('#)]]&gt;$BN$2,Table1[[#This Row],[Age]],0)</f>
        <v>0</v>
      </c>
      <c r="BN337" s="50"/>
      <c r="BO337" s="46"/>
      <c r="BP337" s="46"/>
      <c r="BQ337" s="46"/>
    </row>
    <row r="338" spans="1:69" x14ac:dyDescent="0.3">
      <c r="A338" s="12">
        <v>336</v>
      </c>
      <c r="B338" s="13">
        <f t="shared" ca="1" si="139"/>
        <v>2</v>
      </c>
      <c r="C338" s="13" t="str">
        <f t="shared" ca="1" si="140"/>
        <v>Female</v>
      </c>
      <c r="D338" s="13">
        <f t="shared" ca="1" si="141"/>
        <v>36</v>
      </c>
      <c r="E338" s="13">
        <f t="shared" ca="1" si="142"/>
        <v>3</v>
      </c>
      <c r="F338" s="13" t="str">
        <f t="shared" ca="1" si="143"/>
        <v>Teaching</v>
      </c>
      <c r="G338" s="13">
        <f t="shared" ca="1" si="144"/>
        <v>2</v>
      </c>
      <c r="H338" s="13" t="str">
        <f t="shared" ca="1" si="145"/>
        <v>Primary</v>
      </c>
      <c r="I338" s="13">
        <f t="shared" ca="1" si="146"/>
        <v>2</v>
      </c>
      <c r="J338" s="13">
        <f t="shared" ca="1" si="147"/>
        <v>1</v>
      </c>
      <c r="K338" s="14">
        <f t="shared" ca="1" si="148"/>
        <v>93491</v>
      </c>
      <c r="L338" s="13">
        <f t="shared" ca="1" si="149"/>
        <v>29</v>
      </c>
      <c r="M338" s="13" t="str">
        <f t="shared" ca="1" si="150"/>
        <v>Plateau</v>
      </c>
      <c r="N338" s="13" t="str">
        <f t="shared" ca="1" si="157"/>
        <v>North</v>
      </c>
      <c r="O338" s="14">
        <f t="shared" ca="1" si="158"/>
        <v>467455</v>
      </c>
      <c r="P338" s="14">
        <f t="shared" ca="1" si="151"/>
        <v>119496.14782798753</v>
      </c>
      <c r="Q338" s="14">
        <f t="shared" ca="1" si="159"/>
        <v>16545.269779757607</v>
      </c>
      <c r="R338" s="14">
        <f t="shared" ca="1" si="152"/>
        <v>14780</v>
      </c>
      <c r="S338" s="14">
        <f t="shared" ca="1" si="160"/>
        <v>10546.369689901567</v>
      </c>
      <c r="T338" s="14">
        <f t="shared" ca="1" si="161"/>
        <v>91516.088869202591</v>
      </c>
      <c r="U338" s="14">
        <f t="shared" ca="1" si="162"/>
        <v>575516.35864896025</v>
      </c>
      <c r="V338" s="14">
        <f t="shared" ca="1" si="163"/>
        <v>144822.51751788909</v>
      </c>
      <c r="W338" s="15">
        <f t="shared" ca="1" si="164"/>
        <v>430693.84113107115</v>
      </c>
      <c r="Z338" s="45">
        <f t="shared" ca="1" si="153"/>
        <v>0</v>
      </c>
      <c r="AA338" s="46">
        <f t="shared" ca="1" si="154"/>
        <v>1</v>
      </c>
      <c r="AB338" s="49"/>
      <c r="AC338" s="50"/>
      <c r="AE338" s="45">
        <f ca="1">IF(Table1[[#This Row],[Occupation]]="Teaching", 1, 0)</f>
        <v>1</v>
      </c>
      <c r="AF338" s="46">
        <f ca="1">IF(Table1[[#This Row],[Occupation]]="General Work", 1, 0)</f>
        <v>0</v>
      </c>
      <c r="AG338" s="46">
        <f ca="1">IF(Table1[[#This Row],[Occupation]]="Construction", 1, 0)</f>
        <v>0</v>
      </c>
      <c r="AH338" s="46">
        <f ca="1">IF(Table1[[#This Row],[Occupation]]="IT", 1, 0)</f>
        <v>0</v>
      </c>
      <c r="AI338" s="46">
        <f ca="1">IF(Table1[[#This Row],[Occupation]]="Health", 1, 0)</f>
        <v>0</v>
      </c>
      <c r="AJ338" s="46">
        <f ca="1">IF(Table1[[#This Row],[Occupation]]="Agriculture", 1, 0)</f>
        <v>0</v>
      </c>
      <c r="AK338" s="49"/>
      <c r="AL338" s="46"/>
      <c r="AM338" s="46"/>
      <c r="AN338" s="46"/>
      <c r="AO338" s="46"/>
      <c r="AP338" s="50"/>
      <c r="AQ338" s="48"/>
      <c r="AR338" s="47">
        <f t="shared" ca="1" si="155"/>
        <v>119496.14782798753</v>
      </c>
      <c r="AS338" s="48"/>
      <c r="AT338" s="45">
        <f ca="1">IF(Table1[[#This Row],[Debts of the Person]]&gt;$AU$2,1,0)</f>
        <v>1</v>
      </c>
      <c r="AU338" s="46"/>
      <c r="AV338" s="50"/>
      <c r="AW338" s="2">
        <f ca="1">Table1[[#This Row],[Mortgage Left]]/Table1[[#This Row],[Valued House]]</f>
        <v>0.25563133954709549</v>
      </c>
      <c r="AX338" s="46">
        <f t="shared" ca="1" si="156"/>
        <v>1</v>
      </c>
      <c r="AY338" s="46"/>
      <c r="AZ338" s="46"/>
      <c r="BA338" s="47">
        <f ca="1">IF(Table1[[#This Row],[Region]]="East",Table1[[#This Row],[Income]],0)</f>
        <v>0</v>
      </c>
      <c r="BB338" s="48">
        <f ca="1">IF(Table1[[#This Row],[Region]]="South",Table1[[#This Row],[Income]],0)</f>
        <v>0</v>
      </c>
      <c r="BC338" s="48">
        <f ca="1">IF(Table1[[#This Row],[Region]]="West",Table1[[#This Row],[Income]],0)</f>
        <v>0</v>
      </c>
      <c r="BD338" s="64">
        <f ca="1">IF(Table1[[#This Row],[Region]]="North",Table1[[#This Row],[Income]],0)</f>
        <v>93491</v>
      </c>
      <c r="BE338" s="47">
        <f ca="1">IF(Table1[[#This Row],[Occupation]]="Teaching",Table1[[#This Row],[Income]],0)</f>
        <v>93491</v>
      </c>
      <c r="BF338" s="48">
        <f ca="1">IF(Table1[[#This Row],[Occupation]]="General Work",Table1[[#This Row],[Income]],0)</f>
        <v>0</v>
      </c>
      <c r="BG338" s="48">
        <f ca="1">IF(Table1[[#This Row],[Occupation]]="Construction",Table1[[#This Row],[Income]],0)</f>
        <v>0</v>
      </c>
      <c r="BH338" s="48">
        <f ca="1">IF(Table1[[#This Row],[Occupation]]="IT",Table1[[#This Row],[Income]],0)</f>
        <v>0</v>
      </c>
      <c r="BI338" s="48">
        <f ca="1">IF(Table1[[#This Row],[Occupation]]="Health",Table1[[#This Row],[Income]],0)</f>
        <v>0</v>
      </c>
      <c r="BJ338" s="64">
        <f ca="1">IF(Table1[[#This Row],[Occupation]]="Agriculture",Table1[[#This Row],[Income]],0)</f>
        <v>0</v>
      </c>
      <c r="BK338" s="45">
        <f ca="1">IF(Table1[[#This Row],[Debts of the Person]]&gt;Table1[[#This Row],[Income]],1,0)</f>
        <v>1</v>
      </c>
      <c r="BL338" s="46"/>
      <c r="BM338" s="45">
        <f ca="1">IF(Table1[[#This Row],[Net worth of Person ('#)]]&gt;$BN$2,Table1[[#This Row],[Age]],0)</f>
        <v>36</v>
      </c>
      <c r="BN338" s="50"/>
      <c r="BO338" s="46"/>
      <c r="BP338" s="46"/>
      <c r="BQ338" s="46"/>
    </row>
    <row r="339" spans="1:69" x14ac:dyDescent="0.3">
      <c r="A339" s="12">
        <v>337</v>
      </c>
      <c r="B339" s="13">
        <f t="shared" ca="1" si="139"/>
        <v>2</v>
      </c>
      <c r="C339" s="13" t="str">
        <f t="shared" ca="1" si="140"/>
        <v>Female</v>
      </c>
      <c r="D339" s="13">
        <f t="shared" ca="1" si="141"/>
        <v>25</v>
      </c>
      <c r="E339" s="13">
        <f t="shared" ca="1" si="142"/>
        <v>6</v>
      </c>
      <c r="F339" s="13" t="str">
        <f t="shared" ca="1" si="143"/>
        <v>Agriculture</v>
      </c>
      <c r="G339" s="13">
        <f t="shared" ca="1" si="144"/>
        <v>2</v>
      </c>
      <c r="H339" s="13" t="str">
        <f t="shared" ca="1" si="145"/>
        <v>Primary</v>
      </c>
      <c r="I339" s="13">
        <f t="shared" ca="1" si="146"/>
        <v>4</v>
      </c>
      <c r="J339" s="13">
        <f t="shared" ca="1" si="147"/>
        <v>0</v>
      </c>
      <c r="K339" s="14">
        <f t="shared" ca="1" si="148"/>
        <v>87025</v>
      </c>
      <c r="L339" s="13">
        <f t="shared" ca="1" si="149"/>
        <v>17</v>
      </c>
      <c r="M339" s="13" t="str">
        <f t="shared" ca="1" si="150"/>
        <v>Kano</v>
      </c>
      <c r="N339" s="13" t="str">
        <f t="shared" ca="1" si="157"/>
        <v>North</v>
      </c>
      <c r="O339" s="14">
        <f t="shared" ca="1" si="158"/>
        <v>522150</v>
      </c>
      <c r="P339" s="14">
        <f t="shared" ca="1" si="151"/>
        <v>107777.8901081425</v>
      </c>
      <c r="Q339" s="14">
        <f t="shared" ca="1" si="159"/>
        <v>0</v>
      </c>
      <c r="R339" s="14">
        <f t="shared" ca="1" si="152"/>
        <v>0</v>
      </c>
      <c r="S339" s="14">
        <f t="shared" ca="1" si="160"/>
        <v>138404.42674599271</v>
      </c>
      <c r="T339" s="14">
        <f t="shared" ca="1" si="161"/>
        <v>43682.992858700432</v>
      </c>
      <c r="U339" s="14">
        <f t="shared" ca="1" si="162"/>
        <v>565832.99285870045</v>
      </c>
      <c r="V339" s="14">
        <f t="shared" ca="1" si="163"/>
        <v>246182.31685413519</v>
      </c>
      <c r="W339" s="15">
        <f t="shared" ca="1" si="164"/>
        <v>319650.67600456526</v>
      </c>
      <c r="Z339" s="45">
        <f t="shared" ca="1" si="153"/>
        <v>0</v>
      </c>
      <c r="AA339" s="46">
        <f t="shared" ca="1" si="154"/>
        <v>1</v>
      </c>
      <c r="AB339" s="49"/>
      <c r="AC339" s="50"/>
      <c r="AE339" s="45">
        <f ca="1">IF(Table1[[#This Row],[Occupation]]="Teaching", 1, 0)</f>
        <v>0</v>
      </c>
      <c r="AF339" s="46">
        <f ca="1">IF(Table1[[#This Row],[Occupation]]="General Work", 1, 0)</f>
        <v>0</v>
      </c>
      <c r="AG339" s="46">
        <f ca="1">IF(Table1[[#This Row],[Occupation]]="Construction", 1, 0)</f>
        <v>0</v>
      </c>
      <c r="AH339" s="46">
        <f ca="1">IF(Table1[[#This Row],[Occupation]]="IT", 1, 0)</f>
        <v>0</v>
      </c>
      <c r="AI339" s="46">
        <f ca="1">IF(Table1[[#This Row],[Occupation]]="Health", 1, 0)</f>
        <v>0</v>
      </c>
      <c r="AJ339" s="46">
        <f ca="1">IF(Table1[[#This Row],[Occupation]]="Agriculture", 1, 0)</f>
        <v>1</v>
      </c>
      <c r="AK339" s="49"/>
      <c r="AL339" s="46"/>
      <c r="AM339" s="46"/>
      <c r="AN339" s="46"/>
      <c r="AO339" s="46"/>
      <c r="AP339" s="50"/>
      <c r="AQ339" s="48"/>
      <c r="AR339" s="47">
        <f t="shared" ca="1" si="155"/>
        <v>0</v>
      </c>
      <c r="AS339" s="48"/>
      <c r="AT339" s="45">
        <f ca="1">IF(Table1[[#This Row],[Debts of the Person]]&gt;$AU$2,1,0)</f>
        <v>1</v>
      </c>
      <c r="AU339" s="46"/>
      <c r="AV339" s="50"/>
      <c r="AW339" s="2">
        <f ca="1">Table1[[#This Row],[Mortgage Left]]/Table1[[#This Row],[Valued House]]</f>
        <v>0.20641174012858854</v>
      </c>
      <c r="AX339" s="46">
        <f t="shared" ca="1" si="156"/>
        <v>1</v>
      </c>
      <c r="AY339" s="46"/>
      <c r="AZ339" s="46"/>
      <c r="BA339" s="47">
        <f ca="1">IF(Table1[[#This Row],[Region]]="East",Table1[[#This Row],[Income]],0)</f>
        <v>0</v>
      </c>
      <c r="BB339" s="48">
        <f ca="1">IF(Table1[[#This Row],[Region]]="South",Table1[[#This Row],[Income]],0)</f>
        <v>0</v>
      </c>
      <c r="BC339" s="48">
        <f ca="1">IF(Table1[[#This Row],[Region]]="West",Table1[[#This Row],[Income]],0)</f>
        <v>0</v>
      </c>
      <c r="BD339" s="64">
        <f ca="1">IF(Table1[[#This Row],[Region]]="North",Table1[[#This Row],[Income]],0)</f>
        <v>87025</v>
      </c>
      <c r="BE339" s="47">
        <f ca="1">IF(Table1[[#This Row],[Occupation]]="Teaching",Table1[[#This Row],[Income]],0)</f>
        <v>0</v>
      </c>
      <c r="BF339" s="48">
        <f ca="1">IF(Table1[[#This Row],[Occupation]]="General Work",Table1[[#This Row],[Income]],0)</f>
        <v>0</v>
      </c>
      <c r="BG339" s="48">
        <f ca="1">IF(Table1[[#This Row],[Occupation]]="Construction",Table1[[#This Row],[Income]],0)</f>
        <v>0</v>
      </c>
      <c r="BH339" s="48">
        <f ca="1">IF(Table1[[#This Row],[Occupation]]="IT",Table1[[#This Row],[Income]],0)</f>
        <v>0</v>
      </c>
      <c r="BI339" s="48">
        <f ca="1">IF(Table1[[#This Row],[Occupation]]="Health",Table1[[#This Row],[Income]],0)</f>
        <v>0</v>
      </c>
      <c r="BJ339" s="64">
        <f ca="1">IF(Table1[[#This Row],[Occupation]]="Agriculture",Table1[[#This Row],[Income]],0)</f>
        <v>87025</v>
      </c>
      <c r="BK339" s="45">
        <f ca="1">IF(Table1[[#This Row],[Debts of the Person]]&gt;Table1[[#This Row],[Income]],1,0)</f>
        <v>1</v>
      </c>
      <c r="BL339" s="46"/>
      <c r="BM339" s="45">
        <f ca="1">IF(Table1[[#This Row],[Net worth of Person ('#)]]&gt;$BN$2,Table1[[#This Row],[Age]],0)</f>
        <v>25</v>
      </c>
      <c r="BN339" s="50"/>
      <c r="BO339" s="46"/>
      <c r="BP339" s="46"/>
      <c r="BQ339" s="46"/>
    </row>
    <row r="340" spans="1:69" x14ac:dyDescent="0.3">
      <c r="A340" s="12">
        <v>338</v>
      </c>
      <c r="B340" s="13">
        <f t="shared" ca="1" si="139"/>
        <v>1</v>
      </c>
      <c r="C340" s="13" t="str">
        <f t="shared" ca="1" si="140"/>
        <v>Male</v>
      </c>
      <c r="D340" s="13">
        <f t="shared" ca="1" si="141"/>
        <v>29</v>
      </c>
      <c r="E340" s="13">
        <f t="shared" ca="1" si="142"/>
        <v>4</v>
      </c>
      <c r="F340" s="13" t="str">
        <f t="shared" ca="1" si="143"/>
        <v>IT</v>
      </c>
      <c r="G340" s="13">
        <f t="shared" ca="1" si="144"/>
        <v>2</v>
      </c>
      <c r="H340" s="13" t="str">
        <f t="shared" ca="1" si="145"/>
        <v>Primary</v>
      </c>
      <c r="I340" s="13">
        <f t="shared" ca="1" si="146"/>
        <v>3</v>
      </c>
      <c r="J340" s="13">
        <f t="shared" ca="1" si="147"/>
        <v>0</v>
      </c>
      <c r="K340" s="14">
        <f t="shared" ca="1" si="148"/>
        <v>45840</v>
      </c>
      <c r="L340" s="13">
        <f t="shared" ca="1" si="149"/>
        <v>30</v>
      </c>
      <c r="M340" s="13" t="str">
        <f t="shared" ca="1" si="150"/>
        <v>Rivers</v>
      </c>
      <c r="N340" s="13" t="str">
        <f t="shared" ca="1" si="157"/>
        <v>South</v>
      </c>
      <c r="O340" s="14">
        <f t="shared" ca="1" si="158"/>
        <v>229200</v>
      </c>
      <c r="P340" s="14">
        <f t="shared" ca="1" si="151"/>
        <v>211251.56654250386</v>
      </c>
      <c r="Q340" s="14">
        <f t="shared" ca="1" si="159"/>
        <v>0</v>
      </c>
      <c r="R340" s="14">
        <f t="shared" ca="1" si="152"/>
        <v>0</v>
      </c>
      <c r="S340" s="14">
        <f t="shared" ca="1" si="160"/>
        <v>35790.999508103559</v>
      </c>
      <c r="T340" s="14">
        <f t="shared" ca="1" si="161"/>
        <v>56896.21119457687</v>
      </c>
      <c r="U340" s="14">
        <f t="shared" ca="1" si="162"/>
        <v>286096.21119457687</v>
      </c>
      <c r="V340" s="14">
        <f t="shared" ca="1" si="163"/>
        <v>247042.56605060742</v>
      </c>
      <c r="W340" s="15">
        <f t="shared" ca="1" si="164"/>
        <v>39053.64514396945</v>
      </c>
      <c r="Z340" s="45">
        <f t="shared" ca="1" si="153"/>
        <v>1</v>
      </c>
      <c r="AA340" s="46">
        <f t="shared" ca="1" si="154"/>
        <v>1</v>
      </c>
      <c r="AB340" s="49"/>
      <c r="AC340" s="50"/>
      <c r="AE340" s="45">
        <f ca="1">IF(Table1[[#This Row],[Occupation]]="Teaching", 1, 0)</f>
        <v>0</v>
      </c>
      <c r="AF340" s="46">
        <f ca="1">IF(Table1[[#This Row],[Occupation]]="General Work", 1, 0)</f>
        <v>0</v>
      </c>
      <c r="AG340" s="46">
        <f ca="1">IF(Table1[[#This Row],[Occupation]]="Construction", 1, 0)</f>
        <v>0</v>
      </c>
      <c r="AH340" s="46">
        <f ca="1">IF(Table1[[#This Row],[Occupation]]="IT", 1, 0)</f>
        <v>1</v>
      </c>
      <c r="AI340" s="46">
        <f ca="1">IF(Table1[[#This Row],[Occupation]]="Health", 1, 0)</f>
        <v>0</v>
      </c>
      <c r="AJ340" s="46">
        <f ca="1">IF(Table1[[#This Row],[Occupation]]="Agriculture", 1, 0)</f>
        <v>0</v>
      </c>
      <c r="AK340" s="49"/>
      <c r="AL340" s="46"/>
      <c r="AM340" s="46"/>
      <c r="AN340" s="46"/>
      <c r="AO340" s="46"/>
      <c r="AP340" s="50"/>
      <c r="AQ340" s="48"/>
      <c r="AR340" s="47">
        <f t="shared" ca="1" si="155"/>
        <v>0</v>
      </c>
      <c r="AS340" s="48"/>
      <c r="AT340" s="45">
        <f ca="1">IF(Table1[[#This Row],[Debts of the Person]]&gt;$AU$2,1,0)</f>
        <v>1</v>
      </c>
      <c r="AU340" s="46"/>
      <c r="AV340" s="50"/>
      <c r="AW340" s="2">
        <f ca="1">Table1[[#This Row],[Mortgage Left]]/Table1[[#This Row],[Valued House]]</f>
        <v>0.92169095350132579</v>
      </c>
      <c r="AX340" s="46">
        <f t="shared" ca="1" si="156"/>
        <v>0</v>
      </c>
      <c r="AY340" s="46"/>
      <c r="AZ340" s="46"/>
      <c r="BA340" s="47">
        <f ca="1">IF(Table1[[#This Row],[Region]]="East",Table1[[#This Row],[Income]],0)</f>
        <v>0</v>
      </c>
      <c r="BB340" s="48">
        <f ca="1">IF(Table1[[#This Row],[Region]]="South",Table1[[#This Row],[Income]],0)</f>
        <v>45840</v>
      </c>
      <c r="BC340" s="48">
        <f ca="1">IF(Table1[[#This Row],[Region]]="West",Table1[[#This Row],[Income]],0)</f>
        <v>0</v>
      </c>
      <c r="BD340" s="64">
        <f ca="1">IF(Table1[[#This Row],[Region]]="North",Table1[[#This Row],[Income]],0)</f>
        <v>0</v>
      </c>
      <c r="BE340" s="47">
        <f ca="1">IF(Table1[[#This Row],[Occupation]]="Teaching",Table1[[#This Row],[Income]],0)</f>
        <v>0</v>
      </c>
      <c r="BF340" s="48">
        <f ca="1">IF(Table1[[#This Row],[Occupation]]="General Work",Table1[[#This Row],[Income]],0)</f>
        <v>0</v>
      </c>
      <c r="BG340" s="48">
        <f ca="1">IF(Table1[[#This Row],[Occupation]]="Construction",Table1[[#This Row],[Income]],0)</f>
        <v>0</v>
      </c>
      <c r="BH340" s="48">
        <f ca="1">IF(Table1[[#This Row],[Occupation]]="IT",Table1[[#This Row],[Income]],0)</f>
        <v>45840</v>
      </c>
      <c r="BI340" s="48">
        <f ca="1">IF(Table1[[#This Row],[Occupation]]="Health",Table1[[#This Row],[Income]],0)</f>
        <v>0</v>
      </c>
      <c r="BJ340" s="64">
        <f ca="1">IF(Table1[[#This Row],[Occupation]]="Agriculture",Table1[[#This Row],[Income]],0)</f>
        <v>0</v>
      </c>
      <c r="BK340" s="45">
        <f ca="1">IF(Table1[[#This Row],[Debts of the Person]]&gt;Table1[[#This Row],[Income]],1,0)</f>
        <v>1</v>
      </c>
      <c r="BL340" s="46"/>
      <c r="BM340" s="45">
        <f ca="1">IF(Table1[[#This Row],[Net worth of Person ('#)]]&gt;$BN$2,Table1[[#This Row],[Age]],0)</f>
        <v>0</v>
      </c>
      <c r="BN340" s="50"/>
      <c r="BO340" s="46"/>
      <c r="BP340" s="46"/>
      <c r="BQ340" s="46"/>
    </row>
    <row r="341" spans="1:69" x14ac:dyDescent="0.3">
      <c r="A341" s="12">
        <v>339</v>
      </c>
      <c r="B341" s="13">
        <f t="shared" ca="1" si="139"/>
        <v>2</v>
      </c>
      <c r="C341" s="13" t="str">
        <f t="shared" ca="1" si="140"/>
        <v>Female</v>
      </c>
      <c r="D341" s="13">
        <f t="shared" ca="1" si="141"/>
        <v>36</v>
      </c>
      <c r="E341" s="13">
        <f t="shared" ca="1" si="142"/>
        <v>3</v>
      </c>
      <c r="F341" s="13" t="str">
        <f t="shared" ca="1" si="143"/>
        <v>Teaching</v>
      </c>
      <c r="G341" s="13">
        <f t="shared" ca="1" si="144"/>
        <v>6</v>
      </c>
      <c r="H341" s="13" t="str">
        <f t="shared" ca="1" si="145"/>
        <v>Others</v>
      </c>
      <c r="I341" s="13">
        <f t="shared" ca="1" si="146"/>
        <v>3</v>
      </c>
      <c r="J341" s="13">
        <f t="shared" ca="1" si="147"/>
        <v>3</v>
      </c>
      <c r="K341" s="14">
        <f t="shared" ca="1" si="148"/>
        <v>87024</v>
      </c>
      <c r="L341" s="13">
        <f t="shared" ca="1" si="149"/>
        <v>7</v>
      </c>
      <c r="M341" s="13" t="str">
        <f t="shared" ca="1" si="150"/>
        <v>Benue</v>
      </c>
      <c r="N341" s="13" t="str">
        <f t="shared" ca="1" si="157"/>
        <v>North</v>
      </c>
      <c r="O341" s="14">
        <f t="shared" ca="1" si="158"/>
        <v>261072</v>
      </c>
      <c r="P341" s="14">
        <f t="shared" ca="1" si="151"/>
        <v>82851.604686779072</v>
      </c>
      <c r="Q341" s="14">
        <f t="shared" ca="1" si="159"/>
        <v>140081.99659118828</v>
      </c>
      <c r="R341" s="14">
        <f t="shared" ca="1" si="152"/>
        <v>96190</v>
      </c>
      <c r="S341" s="14">
        <f t="shared" ca="1" si="160"/>
        <v>93934.631557822097</v>
      </c>
      <c r="T341" s="14">
        <f t="shared" ca="1" si="161"/>
        <v>57631.920768030599</v>
      </c>
      <c r="U341" s="14">
        <f t="shared" ca="1" si="162"/>
        <v>458785.91735921882</v>
      </c>
      <c r="V341" s="14">
        <f t="shared" ca="1" si="163"/>
        <v>272976.2362446012</v>
      </c>
      <c r="W341" s="15">
        <f t="shared" ca="1" si="164"/>
        <v>185809.68111461762</v>
      </c>
      <c r="Z341" s="45">
        <f t="shared" ca="1" si="153"/>
        <v>0</v>
      </c>
      <c r="AA341" s="46">
        <f t="shared" ca="1" si="154"/>
        <v>0</v>
      </c>
      <c r="AB341" s="49"/>
      <c r="AC341" s="50"/>
      <c r="AE341" s="45">
        <f ca="1">IF(Table1[[#This Row],[Occupation]]="Teaching", 1, 0)</f>
        <v>1</v>
      </c>
      <c r="AF341" s="46">
        <f ca="1">IF(Table1[[#This Row],[Occupation]]="General Work", 1, 0)</f>
        <v>0</v>
      </c>
      <c r="AG341" s="46">
        <f ca="1">IF(Table1[[#This Row],[Occupation]]="Construction", 1, 0)</f>
        <v>0</v>
      </c>
      <c r="AH341" s="46">
        <f ca="1">IF(Table1[[#This Row],[Occupation]]="IT", 1, 0)</f>
        <v>0</v>
      </c>
      <c r="AI341" s="46">
        <f ca="1">IF(Table1[[#This Row],[Occupation]]="Health", 1, 0)</f>
        <v>0</v>
      </c>
      <c r="AJ341" s="46">
        <f ca="1">IF(Table1[[#This Row],[Occupation]]="Agriculture", 1, 0)</f>
        <v>0</v>
      </c>
      <c r="AK341" s="49"/>
      <c r="AL341" s="46"/>
      <c r="AM341" s="46"/>
      <c r="AN341" s="46"/>
      <c r="AO341" s="46"/>
      <c r="AP341" s="50"/>
      <c r="AQ341" s="48"/>
      <c r="AR341" s="47">
        <f t="shared" ca="1" si="155"/>
        <v>27617.201562259692</v>
      </c>
      <c r="AS341" s="48"/>
      <c r="AT341" s="45">
        <f ca="1">IF(Table1[[#This Row],[Debts of the Person]]&gt;$AU$2,1,0)</f>
        <v>1</v>
      </c>
      <c r="AU341" s="46"/>
      <c r="AV341" s="50"/>
      <c r="AW341" s="2">
        <f ca="1">Table1[[#This Row],[Mortgage Left]]/Table1[[#This Row],[Valued House]]</f>
        <v>0.31735155316073371</v>
      </c>
      <c r="AX341" s="46">
        <f t="shared" ca="1" si="156"/>
        <v>0</v>
      </c>
      <c r="AY341" s="46"/>
      <c r="AZ341" s="46"/>
      <c r="BA341" s="47">
        <f ca="1">IF(Table1[[#This Row],[Region]]="East",Table1[[#This Row],[Income]],0)</f>
        <v>0</v>
      </c>
      <c r="BB341" s="48">
        <f ca="1">IF(Table1[[#This Row],[Region]]="South",Table1[[#This Row],[Income]],0)</f>
        <v>0</v>
      </c>
      <c r="BC341" s="48">
        <f ca="1">IF(Table1[[#This Row],[Region]]="West",Table1[[#This Row],[Income]],0)</f>
        <v>0</v>
      </c>
      <c r="BD341" s="64">
        <f ca="1">IF(Table1[[#This Row],[Region]]="North",Table1[[#This Row],[Income]],0)</f>
        <v>87024</v>
      </c>
      <c r="BE341" s="47">
        <f ca="1">IF(Table1[[#This Row],[Occupation]]="Teaching",Table1[[#This Row],[Income]],0)</f>
        <v>87024</v>
      </c>
      <c r="BF341" s="48">
        <f ca="1">IF(Table1[[#This Row],[Occupation]]="General Work",Table1[[#This Row],[Income]],0)</f>
        <v>0</v>
      </c>
      <c r="BG341" s="48">
        <f ca="1">IF(Table1[[#This Row],[Occupation]]="Construction",Table1[[#This Row],[Income]],0)</f>
        <v>0</v>
      </c>
      <c r="BH341" s="48">
        <f ca="1">IF(Table1[[#This Row],[Occupation]]="IT",Table1[[#This Row],[Income]],0)</f>
        <v>0</v>
      </c>
      <c r="BI341" s="48">
        <f ca="1">IF(Table1[[#This Row],[Occupation]]="Health",Table1[[#This Row],[Income]],0)</f>
        <v>0</v>
      </c>
      <c r="BJ341" s="64">
        <f ca="1">IF(Table1[[#This Row],[Occupation]]="Agriculture",Table1[[#This Row],[Income]],0)</f>
        <v>0</v>
      </c>
      <c r="BK341" s="45">
        <f ca="1">IF(Table1[[#This Row],[Debts of the Person]]&gt;Table1[[#This Row],[Income]],1,0)</f>
        <v>1</v>
      </c>
      <c r="BL341" s="46"/>
      <c r="BM341" s="45">
        <f ca="1">IF(Table1[[#This Row],[Net worth of Person ('#)]]&gt;$BN$2,Table1[[#This Row],[Age]],0)</f>
        <v>36</v>
      </c>
      <c r="BN341" s="50"/>
      <c r="BO341" s="46"/>
      <c r="BP341" s="46"/>
      <c r="BQ341" s="46"/>
    </row>
    <row r="342" spans="1:69" x14ac:dyDescent="0.3">
      <c r="A342" s="12">
        <v>340</v>
      </c>
      <c r="B342" s="13">
        <f t="shared" ca="1" si="139"/>
        <v>1</v>
      </c>
      <c r="C342" s="13" t="str">
        <f t="shared" ca="1" si="140"/>
        <v>Male</v>
      </c>
      <c r="D342" s="13">
        <f t="shared" ca="1" si="141"/>
        <v>31</v>
      </c>
      <c r="E342" s="13">
        <f t="shared" ca="1" si="142"/>
        <v>6</v>
      </c>
      <c r="F342" s="13" t="str">
        <f t="shared" ca="1" si="143"/>
        <v>Agriculture</v>
      </c>
      <c r="G342" s="13">
        <f t="shared" ca="1" si="144"/>
        <v>3</v>
      </c>
      <c r="H342" s="13" t="str">
        <f t="shared" ca="1" si="145"/>
        <v>Secondary</v>
      </c>
      <c r="I342" s="13">
        <f t="shared" ca="1" si="146"/>
        <v>4</v>
      </c>
      <c r="J342" s="13">
        <f t="shared" ca="1" si="147"/>
        <v>0</v>
      </c>
      <c r="K342" s="14">
        <f t="shared" ca="1" si="148"/>
        <v>26356</v>
      </c>
      <c r="L342" s="13">
        <f t="shared" ca="1" si="149"/>
        <v>25</v>
      </c>
      <c r="M342" s="13" t="str">
        <f t="shared" ca="1" si="150"/>
        <v>Ogun</v>
      </c>
      <c r="N342" s="13" t="str">
        <f t="shared" ca="1" si="157"/>
        <v>West</v>
      </c>
      <c r="O342" s="14">
        <f t="shared" ca="1" si="158"/>
        <v>79068</v>
      </c>
      <c r="P342" s="14">
        <f t="shared" ca="1" si="151"/>
        <v>58335.757996160661</v>
      </c>
      <c r="Q342" s="14">
        <f t="shared" ca="1" si="159"/>
        <v>0</v>
      </c>
      <c r="R342" s="14">
        <f t="shared" ca="1" si="152"/>
        <v>0</v>
      </c>
      <c r="S342" s="14">
        <f t="shared" ca="1" si="160"/>
        <v>26501.763747229554</v>
      </c>
      <c r="T342" s="14">
        <f t="shared" ca="1" si="161"/>
        <v>28573.273220597715</v>
      </c>
      <c r="U342" s="14">
        <f t="shared" ca="1" si="162"/>
        <v>107641.27322059771</v>
      </c>
      <c r="V342" s="14">
        <f t="shared" ca="1" si="163"/>
        <v>84837.521743390214</v>
      </c>
      <c r="W342" s="15">
        <f t="shared" ca="1" si="164"/>
        <v>22803.751477207494</v>
      </c>
      <c r="Z342" s="45">
        <f t="shared" ca="1" si="153"/>
        <v>1</v>
      </c>
      <c r="AA342" s="46">
        <f t="shared" ca="1" si="154"/>
        <v>1</v>
      </c>
      <c r="AB342" s="49"/>
      <c r="AC342" s="50"/>
      <c r="AE342" s="45">
        <f ca="1">IF(Table1[[#This Row],[Occupation]]="Teaching", 1, 0)</f>
        <v>0</v>
      </c>
      <c r="AF342" s="46">
        <f ca="1">IF(Table1[[#This Row],[Occupation]]="General Work", 1, 0)</f>
        <v>0</v>
      </c>
      <c r="AG342" s="46">
        <f ca="1">IF(Table1[[#This Row],[Occupation]]="Construction", 1, 0)</f>
        <v>0</v>
      </c>
      <c r="AH342" s="46">
        <f ca="1">IF(Table1[[#This Row],[Occupation]]="IT", 1, 0)</f>
        <v>0</v>
      </c>
      <c r="AI342" s="46">
        <f ca="1">IF(Table1[[#This Row],[Occupation]]="Health", 1, 0)</f>
        <v>0</v>
      </c>
      <c r="AJ342" s="46">
        <f ca="1">IF(Table1[[#This Row],[Occupation]]="Agriculture", 1, 0)</f>
        <v>1</v>
      </c>
      <c r="AK342" s="49"/>
      <c r="AL342" s="46"/>
      <c r="AM342" s="46"/>
      <c r="AN342" s="46"/>
      <c r="AO342" s="46"/>
      <c r="AP342" s="50"/>
      <c r="AQ342" s="48"/>
      <c r="AR342" s="47">
        <f t="shared" ca="1" si="155"/>
        <v>0</v>
      </c>
      <c r="AS342" s="48"/>
      <c r="AT342" s="45">
        <f ca="1">IF(Table1[[#This Row],[Debts of the Person]]&gt;$AU$2,1,0)</f>
        <v>1</v>
      </c>
      <c r="AU342" s="46"/>
      <c r="AV342" s="50"/>
      <c r="AW342" s="2">
        <f ca="1">Table1[[#This Row],[Mortgage Left]]/Table1[[#This Row],[Valued House]]</f>
        <v>0.73779225471949028</v>
      </c>
      <c r="AX342" s="46">
        <f t="shared" ca="1" si="156"/>
        <v>0</v>
      </c>
      <c r="AY342" s="46"/>
      <c r="AZ342" s="46"/>
      <c r="BA342" s="47">
        <f ca="1">IF(Table1[[#This Row],[Region]]="East",Table1[[#This Row],[Income]],0)</f>
        <v>0</v>
      </c>
      <c r="BB342" s="48">
        <f ca="1">IF(Table1[[#This Row],[Region]]="South",Table1[[#This Row],[Income]],0)</f>
        <v>0</v>
      </c>
      <c r="BC342" s="48">
        <f ca="1">IF(Table1[[#This Row],[Region]]="West",Table1[[#This Row],[Income]],0)</f>
        <v>26356</v>
      </c>
      <c r="BD342" s="64">
        <f ca="1">IF(Table1[[#This Row],[Region]]="North",Table1[[#This Row],[Income]],0)</f>
        <v>0</v>
      </c>
      <c r="BE342" s="47">
        <f ca="1">IF(Table1[[#This Row],[Occupation]]="Teaching",Table1[[#This Row],[Income]],0)</f>
        <v>0</v>
      </c>
      <c r="BF342" s="48">
        <f ca="1">IF(Table1[[#This Row],[Occupation]]="General Work",Table1[[#This Row],[Income]],0)</f>
        <v>0</v>
      </c>
      <c r="BG342" s="48">
        <f ca="1">IF(Table1[[#This Row],[Occupation]]="Construction",Table1[[#This Row],[Income]],0)</f>
        <v>0</v>
      </c>
      <c r="BH342" s="48">
        <f ca="1">IF(Table1[[#This Row],[Occupation]]="IT",Table1[[#This Row],[Income]],0)</f>
        <v>0</v>
      </c>
      <c r="BI342" s="48">
        <f ca="1">IF(Table1[[#This Row],[Occupation]]="Health",Table1[[#This Row],[Income]],0)</f>
        <v>0</v>
      </c>
      <c r="BJ342" s="64">
        <f ca="1">IF(Table1[[#This Row],[Occupation]]="Agriculture",Table1[[#This Row],[Income]],0)</f>
        <v>26356</v>
      </c>
      <c r="BK342" s="45">
        <f ca="1">IF(Table1[[#This Row],[Debts of the Person]]&gt;Table1[[#This Row],[Income]],1,0)</f>
        <v>1</v>
      </c>
      <c r="BL342" s="46"/>
      <c r="BM342" s="45">
        <f ca="1">IF(Table1[[#This Row],[Net worth of Person ('#)]]&gt;$BN$2,Table1[[#This Row],[Age]],0)</f>
        <v>0</v>
      </c>
      <c r="BN342" s="50"/>
      <c r="BO342" s="46"/>
      <c r="BP342" s="46"/>
      <c r="BQ342" s="46"/>
    </row>
    <row r="343" spans="1:69" x14ac:dyDescent="0.3">
      <c r="A343" s="12">
        <v>341</v>
      </c>
      <c r="B343" s="13">
        <f t="shared" ca="1" si="139"/>
        <v>2</v>
      </c>
      <c r="C343" s="13" t="str">
        <f t="shared" ca="1" si="140"/>
        <v>Female</v>
      </c>
      <c r="D343" s="13">
        <f t="shared" ca="1" si="141"/>
        <v>40</v>
      </c>
      <c r="E343" s="13">
        <f t="shared" ca="1" si="142"/>
        <v>2</v>
      </c>
      <c r="F343" s="13" t="str">
        <f t="shared" ca="1" si="143"/>
        <v>Construction</v>
      </c>
      <c r="G343" s="13">
        <f t="shared" ca="1" si="144"/>
        <v>2</v>
      </c>
      <c r="H343" s="13" t="str">
        <f t="shared" ca="1" si="145"/>
        <v>Primary</v>
      </c>
      <c r="I343" s="13">
        <f t="shared" ca="1" si="146"/>
        <v>0</v>
      </c>
      <c r="J343" s="13">
        <f t="shared" ca="1" si="147"/>
        <v>0</v>
      </c>
      <c r="K343" s="14">
        <f t="shared" ca="1" si="148"/>
        <v>35253</v>
      </c>
      <c r="L343" s="13">
        <f t="shared" ca="1" si="149"/>
        <v>30</v>
      </c>
      <c r="M343" s="13" t="str">
        <f t="shared" ca="1" si="150"/>
        <v>Rivers</v>
      </c>
      <c r="N343" s="13" t="str">
        <f t="shared" ca="1" si="157"/>
        <v>South</v>
      </c>
      <c r="O343" s="14">
        <f t="shared" ca="1" si="158"/>
        <v>141012</v>
      </c>
      <c r="P343" s="14">
        <f t="shared" ca="1" si="151"/>
        <v>81796.163609116964</v>
      </c>
      <c r="Q343" s="14">
        <f t="shared" ca="1" si="159"/>
        <v>0</v>
      </c>
      <c r="R343" s="14">
        <f t="shared" ca="1" si="152"/>
        <v>0</v>
      </c>
      <c r="S343" s="14">
        <f t="shared" ca="1" si="160"/>
        <v>23378.770945538476</v>
      </c>
      <c r="T343" s="14">
        <f t="shared" ca="1" si="161"/>
        <v>47694.032861179498</v>
      </c>
      <c r="U343" s="14">
        <f t="shared" ca="1" si="162"/>
        <v>188706.0328611795</v>
      </c>
      <c r="V343" s="14">
        <f t="shared" ca="1" si="163"/>
        <v>105174.93455465544</v>
      </c>
      <c r="W343" s="15">
        <f t="shared" ca="1" si="164"/>
        <v>83531.098306524058</v>
      </c>
      <c r="Z343" s="45">
        <f t="shared" ca="1" si="153"/>
        <v>0</v>
      </c>
      <c r="AA343" s="46">
        <f t="shared" ca="1" si="154"/>
        <v>0</v>
      </c>
      <c r="AB343" s="49"/>
      <c r="AC343" s="50"/>
      <c r="AE343" s="45">
        <f ca="1">IF(Table1[[#This Row],[Occupation]]="Teaching", 1, 0)</f>
        <v>0</v>
      </c>
      <c r="AF343" s="46">
        <f ca="1">IF(Table1[[#This Row],[Occupation]]="General Work", 1, 0)</f>
        <v>0</v>
      </c>
      <c r="AG343" s="46">
        <f ca="1">IF(Table1[[#This Row],[Occupation]]="Construction", 1, 0)</f>
        <v>1</v>
      </c>
      <c r="AH343" s="46">
        <f ca="1">IF(Table1[[#This Row],[Occupation]]="IT", 1, 0)</f>
        <v>0</v>
      </c>
      <c r="AI343" s="46">
        <f ca="1">IF(Table1[[#This Row],[Occupation]]="Health", 1, 0)</f>
        <v>0</v>
      </c>
      <c r="AJ343" s="46">
        <f ca="1">IF(Table1[[#This Row],[Occupation]]="Agriculture", 1, 0)</f>
        <v>0</v>
      </c>
      <c r="AK343" s="49"/>
      <c r="AL343" s="46"/>
      <c r="AM343" s="46"/>
      <c r="AN343" s="46"/>
      <c r="AO343" s="46"/>
      <c r="AP343" s="50"/>
      <c r="AQ343" s="48"/>
      <c r="AR343" s="47">
        <f t="shared" ca="1" si="155"/>
        <v>0</v>
      </c>
      <c r="AS343" s="48"/>
      <c r="AT343" s="45">
        <f ca="1">IF(Table1[[#This Row],[Debts of the Person]]&gt;$AU$2,1,0)</f>
        <v>1</v>
      </c>
      <c r="AU343" s="46"/>
      <c r="AV343" s="50"/>
      <c r="AW343" s="2">
        <f ca="1">Table1[[#This Row],[Mortgage Left]]/Table1[[#This Row],[Valued House]]</f>
        <v>0.58006526826877824</v>
      </c>
      <c r="AX343" s="46">
        <f t="shared" ca="1" si="156"/>
        <v>0</v>
      </c>
      <c r="AY343" s="46"/>
      <c r="AZ343" s="46"/>
      <c r="BA343" s="47">
        <f ca="1">IF(Table1[[#This Row],[Region]]="East",Table1[[#This Row],[Income]],0)</f>
        <v>0</v>
      </c>
      <c r="BB343" s="48">
        <f ca="1">IF(Table1[[#This Row],[Region]]="South",Table1[[#This Row],[Income]],0)</f>
        <v>35253</v>
      </c>
      <c r="BC343" s="48">
        <f ca="1">IF(Table1[[#This Row],[Region]]="West",Table1[[#This Row],[Income]],0)</f>
        <v>0</v>
      </c>
      <c r="BD343" s="64">
        <f ca="1">IF(Table1[[#This Row],[Region]]="North",Table1[[#This Row],[Income]],0)</f>
        <v>0</v>
      </c>
      <c r="BE343" s="47">
        <f ca="1">IF(Table1[[#This Row],[Occupation]]="Teaching",Table1[[#This Row],[Income]],0)</f>
        <v>0</v>
      </c>
      <c r="BF343" s="48">
        <f ca="1">IF(Table1[[#This Row],[Occupation]]="General Work",Table1[[#This Row],[Income]],0)</f>
        <v>0</v>
      </c>
      <c r="BG343" s="48">
        <f ca="1">IF(Table1[[#This Row],[Occupation]]="Construction",Table1[[#This Row],[Income]],0)</f>
        <v>35253</v>
      </c>
      <c r="BH343" s="48">
        <f ca="1">IF(Table1[[#This Row],[Occupation]]="IT",Table1[[#This Row],[Income]],0)</f>
        <v>0</v>
      </c>
      <c r="BI343" s="48">
        <f ca="1">IF(Table1[[#This Row],[Occupation]]="Health",Table1[[#This Row],[Income]],0)</f>
        <v>0</v>
      </c>
      <c r="BJ343" s="64">
        <f ca="1">IF(Table1[[#This Row],[Occupation]]="Agriculture",Table1[[#This Row],[Income]],0)</f>
        <v>0</v>
      </c>
      <c r="BK343" s="45">
        <f ca="1">IF(Table1[[#This Row],[Debts of the Person]]&gt;Table1[[#This Row],[Income]],1,0)</f>
        <v>1</v>
      </c>
      <c r="BL343" s="46"/>
      <c r="BM343" s="45">
        <f ca="1">IF(Table1[[#This Row],[Net worth of Person ('#)]]&gt;$BN$2,Table1[[#This Row],[Age]],0)</f>
        <v>0</v>
      </c>
      <c r="BN343" s="50"/>
      <c r="BO343" s="46"/>
      <c r="BP343" s="46"/>
      <c r="BQ343" s="46"/>
    </row>
    <row r="344" spans="1:69" x14ac:dyDescent="0.3">
      <c r="A344" s="12">
        <v>342</v>
      </c>
      <c r="B344" s="13">
        <f t="shared" ca="1" si="139"/>
        <v>2</v>
      </c>
      <c r="C344" s="13" t="str">
        <f t="shared" ca="1" si="140"/>
        <v>Female</v>
      </c>
      <c r="D344" s="13">
        <f t="shared" ca="1" si="141"/>
        <v>36</v>
      </c>
      <c r="E344" s="13">
        <f t="shared" ca="1" si="142"/>
        <v>6</v>
      </c>
      <c r="F344" s="13" t="str">
        <f t="shared" ca="1" si="143"/>
        <v>Agriculture</v>
      </c>
      <c r="G344" s="13">
        <f t="shared" ca="1" si="144"/>
        <v>6</v>
      </c>
      <c r="H344" s="13" t="str">
        <f t="shared" ca="1" si="145"/>
        <v>Others</v>
      </c>
      <c r="I344" s="13">
        <f t="shared" ca="1" si="146"/>
        <v>1</v>
      </c>
      <c r="J344" s="13">
        <f t="shared" ca="1" si="147"/>
        <v>0</v>
      </c>
      <c r="K344" s="14">
        <f t="shared" ca="1" si="148"/>
        <v>66525</v>
      </c>
      <c r="L344" s="13">
        <f t="shared" ca="1" si="149"/>
        <v>10</v>
      </c>
      <c r="M344" s="13" t="str">
        <f t="shared" ca="1" si="150"/>
        <v>Ebonyi</v>
      </c>
      <c r="N344" s="13" t="str">
        <f t="shared" ca="1" si="157"/>
        <v>East</v>
      </c>
      <c r="O344" s="14">
        <f t="shared" ca="1" si="158"/>
        <v>332625</v>
      </c>
      <c r="P344" s="14">
        <f t="shared" ca="1" si="151"/>
        <v>47724.441443894626</v>
      </c>
      <c r="Q344" s="14">
        <f t="shared" ca="1" si="159"/>
        <v>0</v>
      </c>
      <c r="R344" s="14">
        <f t="shared" ca="1" si="152"/>
        <v>0</v>
      </c>
      <c r="S344" s="14">
        <f t="shared" ca="1" si="160"/>
        <v>11105.317907460021</v>
      </c>
      <c r="T344" s="14">
        <f t="shared" ca="1" si="161"/>
        <v>59327.698374430474</v>
      </c>
      <c r="U344" s="14">
        <f t="shared" ca="1" si="162"/>
        <v>391952.69837443047</v>
      </c>
      <c r="V344" s="14">
        <f t="shared" ca="1" si="163"/>
        <v>58829.759351354645</v>
      </c>
      <c r="W344" s="15">
        <f t="shared" ca="1" si="164"/>
        <v>333122.93902307586</v>
      </c>
      <c r="Z344" s="45">
        <f t="shared" ca="1" si="153"/>
        <v>0</v>
      </c>
      <c r="AA344" s="46">
        <f t="shared" ca="1" si="154"/>
        <v>1</v>
      </c>
      <c r="AB344" s="49"/>
      <c r="AC344" s="50"/>
      <c r="AE344" s="45">
        <f ca="1">IF(Table1[[#This Row],[Occupation]]="Teaching", 1, 0)</f>
        <v>0</v>
      </c>
      <c r="AF344" s="46">
        <f ca="1">IF(Table1[[#This Row],[Occupation]]="General Work", 1, 0)</f>
        <v>0</v>
      </c>
      <c r="AG344" s="46">
        <f ca="1">IF(Table1[[#This Row],[Occupation]]="Construction", 1, 0)</f>
        <v>0</v>
      </c>
      <c r="AH344" s="46">
        <f ca="1">IF(Table1[[#This Row],[Occupation]]="IT", 1, 0)</f>
        <v>0</v>
      </c>
      <c r="AI344" s="46">
        <f ca="1">IF(Table1[[#This Row],[Occupation]]="Health", 1, 0)</f>
        <v>0</v>
      </c>
      <c r="AJ344" s="46">
        <f ca="1">IF(Table1[[#This Row],[Occupation]]="Agriculture", 1, 0)</f>
        <v>1</v>
      </c>
      <c r="AK344" s="49"/>
      <c r="AL344" s="46"/>
      <c r="AM344" s="46"/>
      <c r="AN344" s="46"/>
      <c r="AO344" s="46"/>
      <c r="AP344" s="50"/>
      <c r="AQ344" s="48"/>
      <c r="AR344" s="47">
        <f t="shared" ca="1" si="155"/>
        <v>0</v>
      </c>
      <c r="AS344" s="48"/>
      <c r="AT344" s="45">
        <f ca="1">IF(Table1[[#This Row],[Debts of the Person]]&gt;$AU$2,1,0)</f>
        <v>1</v>
      </c>
      <c r="AU344" s="46"/>
      <c r="AV344" s="50"/>
      <c r="AW344" s="2">
        <f ca="1">Table1[[#This Row],[Mortgage Left]]/Table1[[#This Row],[Valued House]]</f>
        <v>0.14347821553970574</v>
      </c>
      <c r="AX344" s="46">
        <f t="shared" ca="1" si="156"/>
        <v>1</v>
      </c>
      <c r="AY344" s="46"/>
      <c r="AZ344" s="46"/>
      <c r="BA344" s="47">
        <f ca="1">IF(Table1[[#This Row],[Region]]="East",Table1[[#This Row],[Income]],0)</f>
        <v>66525</v>
      </c>
      <c r="BB344" s="48">
        <f ca="1">IF(Table1[[#This Row],[Region]]="South",Table1[[#This Row],[Income]],0)</f>
        <v>0</v>
      </c>
      <c r="BC344" s="48">
        <f ca="1">IF(Table1[[#This Row],[Region]]="West",Table1[[#This Row],[Income]],0)</f>
        <v>0</v>
      </c>
      <c r="BD344" s="64">
        <f ca="1">IF(Table1[[#This Row],[Region]]="North",Table1[[#This Row],[Income]],0)</f>
        <v>0</v>
      </c>
      <c r="BE344" s="47">
        <f ca="1">IF(Table1[[#This Row],[Occupation]]="Teaching",Table1[[#This Row],[Income]],0)</f>
        <v>0</v>
      </c>
      <c r="BF344" s="48">
        <f ca="1">IF(Table1[[#This Row],[Occupation]]="General Work",Table1[[#This Row],[Income]],0)</f>
        <v>0</v>
      </c>
      <c r="BG344" s="48">
        <f ca="1">IF(Table1[[#This Row],[Occupation]]="Construction",Table1[[#This Row],[Income]],0)</f>
        <v>0</v>
      </c>
      <c r="BH344" s="48">
        <f ca="1">IF(Table1[[#This Row],[Occupation]]="IT",Table1[[#This Row],[Income]],0)</f>
        <v>0</v>
      </c>
      <c r="BI344" s="48">
        <f ca="1">IF(Table1[[#This Row],[Occupation]]="Health",Table1[[#This Row],[Income]],0)</f>
        <v>0</v>
      </c>
      <c r="BJ344" s="64">
        <f ca="1">IF(Table1[[#This Row],[Occupation]]="Agriculture",Table1[[#This Row],[Income]],0)</f>
        <v>66525</v>
      </c>
      <c r="BK344" s="45">
        <f ca="1">IF(Table1[[#This Row],[Debts of the Person]]&gt;Table1[[#This Row],[Income]],1,0)</f>
        <v>0</v>
      </c>
      <c r="BL344" s="46"/>
      <c r="BM344" s="45">
        <f ca="1">IF(Table1[[#This Row],[Net worth of Person ('#)]]&gt;$BN$2,Table1[[#This Row],[Age]],0)</f>
        <v>36</v>
      </c>
      <c r="BN344" s="50"/>
      <c r="BO344" s="46"/>
      <c r="BP344" s="46"/>
      <c r="BQ344" s="46"/>
    </row>
    <row r="345" spans="1:69" x14ac:dyDescent="0.3">
      <c r="A345" s="12">
        <v>343</v>
      </c>
      <c r="B345" s="13">
        <f t="shared" ca="1" si="139"/>
        <v>1</v>
      </c>
      <c r="C345" s="13" t="str">
        <f t="shared" ca="1" si="140"/>
        <v>Male</v>
      </c>
      <c r="D345" s="13">
        <f t="shared" ca="1" si="141"/>
        <v>40</v>
      </c>
      <c r="E345" s="13">
        <f t="shared" ca="1" si="142"/>
        <v>5</v>
      </c>
      <c r="F345" s="13" t="str">
        <f t="shared" ca="1" si="143"/>
        <v>General Work</v>
      </c>
      <c r="G345" s="13">
        <f t="shared" ca="1" si="144"/>
        <v>2</v>
      </c>
      <c r="H345" s="13" t="str">
        <f t="shared" ca="1" si="145"/>
        <v>Primary</v>
      </c>
      <c r="I345" s="13">
        <f t="shared" ca="1" si="146"/>
        <v>0</v>
      </c>
      <c r="J345" s="13">
        <f t="shared" ca="1" si="147"/>
        <v>1</v>
      </c>
      <c r="K345" s="14">
        <f t="shared" ca="1" si="148"/>
        <v>78902</v>
      </c>
      <c r="L345" s="13">
        <f t="shared" ca="1" si="149"/>
        <v>5</v>
      </c>
      <c r="M345" s="13" t="str">
        <f t="shared" ca="1" si="150"/>
        <v>Bauchi</v>
      </c>
      <c r="N345" s="13" t="str">
        <f t="shared" ca="1" si="157"/>
        <v>North</v>
      </c>
      <c r="O345" s="14">
        <f t="shared" ca="1" si="158"/>
        <v>236706</v>
      </c>
      <c r="P345" s="14">
        <f t="shared" ca="1" si="151"/>
        <v>76540.188733184157</v>
      </c>
      <c r="Q345" s="14">
        <f t="shared" ca="1" si="159"/>
        <v>26023.47644427287</v>
      </c>
      <c r="R345" s="14">
        <f t="shared" ca="1" si="152"/>
        <v>8893</v>
      </c>
      <c r="S345" s="14">
        <f t="shared" ca="1" si="160"/>
        <v>15885.724763279064</v>
      </c>
      <c r="T345" s="14">
        <f t="shared" ca="1" si="161"/>
        <v>103657.52784312736</v>
      </c>
      <c r="U345" s="14">
        <f t="shared" ca="1" si="162"/>
        <v>366387.00428740022</v>
      </c>
      <c r="V345" s="14">
        <f t="shared" ca="1" si="163"/>
        <v>101318.91349646322</v>
      </c>
      <c r="W345" s="15">
        <f t="shared" ca="1" si="164"/>
        <v>265068.09079093701</v>
      </c>
      <c r="Z345" s="45">
        <f t="shared" ca="1" si="153"/>
        <v>1</v>
      </c>
      <c r="AA345" s="46">
        <f t="shared" ca="1" si="154"/>
        <v>1</v>
      </c>
      <c r="AB345" s="49"/>
      <c r="AC345" s="50"/>
      <c r="AE345" s="45">
        <f ca="1">IF(Table1[[#This Row],[Occupation]]="Teaching", 1, 0)</f>
        <v>0</v>
      </c>
      <c r="AF345" s="46">
        <f ca="1">IF(Table1[[#This Row],[Occupation]]="General Work", 1, 0)</f>
        <v>1</v>
      </c>
      <c r="AG345" s="46">
        <f ca="1">IF(Table1[[#This Row],[Occupation]]="Construction", 1, 0)</f>
        <v>0</v>
      </c>
      <c r="AH345" s="46">
        <f ca="1">IF(Table1[[#This Row],[Occupation]]="IT", 1, 0)</f>
        <v>0</v>
      </c>
      <c r="AI345" s="46">
        <f ca="1">IF(Table1[[#This Row],[Occupation]]="Health", 1, 0)</f>
        <v>0</v>
      </c>
      <c r="AJ345" s="46">
        <f ca="1">IF(Table1[[#This Row],[Occupation]]="Agriculture", 1, 0)</f>
        <v>0</v>
      </c>
      <c r="AK345" s="49"/>
      <c r="AL345" s="46"/>
      <c r="AM345" s="46"/>
      <c r="AN345" s="46"/>
      <c r="AO345" s="46"/>
      <c r="AP345" s="50"/>
      <c r="AQ345" s="48"/>
      <c r="AR345" s="47">
        <f t="shared" ca="1" si="155"/>
        <v>76540.188733184157</v>
      </c>
      <c r="AS345" s="48"/>
      <c r="AT345" s="45">
        <f ca="1">IF(Table1[[#This Row],[Debts of the Person]]&gt;$AU$2,1,0)</f>
        <v>1</v>
      </c>
      <c r="AU345" s="46"/>
      <c r="AV345" s="50"/>
      <c r="AW345" s="2">
        <f ca="1">Table1[[#This Row],[Mortgage Left]]/Table1[[#This Row],[Valued House]]</f>
        <v>0.3233555073939155</v>
      </c>
      <c r="AX345" s="46">
        <f t="shared" ca="1" si="156"/>
        <v>0</v>
      </c>
      <c r="AY345" s="46"/>
      <c r="AZ345" s="46"/>
      <c r="BA345" s="47">
        <f ca="1">IF(Table1[[#This Row],[Region]]="East",Table1[[#This Row],[Income]],0)</f>
        <v>0</v>
      </c>
      <c r="BB345" s="48">
        <f ca="1">IF(Table1[[#This Row],[Region]]="South",Table1[[#This Row],[Income]],0)</f>
        <v>0</v>
      </c>
      <c r="BC345" s="48">
        <f ca="1">IF(Table1[[#This Row],[Region]]="West",Table1[[#This Row],[Income]],0)</f>
        <v>0</v>
      </c>
      <c r="BD345" s="64">
        <f ca="1">IF(Table1[[#This Row],[Region]]="North",Table1[[#This Row],[Income]],0)</f>
        <v>78902</v>
      </c>
      <c r="BE345" s="47">
        <f ca="1">IF(Table1[[#This Row],[Occupation]]="Teaching",Table1[[#This Row],[Income]],0)</f>
        <v>0</v>
      </c>
      <c r="BF345" s="48">
        <f ca="1">IF(Table1[[#This Row],[Occupation]]="General Work",Table1[[#This Row],[Income]],0)</f>
        <v>78902</v>
      </c>
      <c r="BG345" s="48">
        <f ca="1">IF(Table1[[#This Row],[Occupation]]="Construction",Table1[[#This Row],[Income]],0)</f>
        <v>0</v>
      </c>
      <c r="BH345" s="48">
        <f ca="1">IF(Table1[[#This Row],[Occupation]]="IT",Table1[[#This Row],[Income]],0)</f>
        <v>0</v>
      </c>
      <c r="BI345" s="48">
        <f ca="1">IF(Table1[[#This Row],[Occupation]]="Health",Table1[[#This Row],[Income]],0)</f>
        <v>0</v>
      </c>
      <c r="BJ345" s="64">
        <f ca="1">IF(Table1[[#This Row],[Occupation]]="Agriculture",Table1[[#This Row],[Income]],0)</f>
        <v>0</v>
      </c>
      <c r="BK345" s="45">
        <f ca="1">IF(Table1[[#This Row],[Debts of the Person]]&gt;Table1[[#This Row],[Income]],1,0)</f>
        <v>1</v>
      </c>
      <c r="BL345" s="46"/>
      <c r="BM345" s="45">
        <f ca="1">IF(Table1[[#This Row],[Net worth of Person ('#)]]&gt;$BN$2,Table1[[#This Row],[Age]],0)</f>
        <v>40</v>
      </c>
      <c r="BN345" s="50"/>
      <c r="BO345" s="46"/>
      <c r="BP345" s="46"/>
      <c r="BQ345" s="46"/>
    </row>
    <row r="346" spans="1:69" x14ac:dyDescent="0.3">
      <c r="A346" s="12">
        <v>344</v>
      </c>
      <c r="B346" s="13">
        <f t="shared" ca="1" si="139"/>
        <v>1</v>
      </c>
      <c r="C346" s="13" t="str">
        <f t="shared" ca="1" si="140"/>
        <v>Male</v>
      </c>
      <c r="D346" s="13">
        <f t="shared" ca="1" si="141"/>
        <v>39</v>
      </c>
      <c r="E346" s="13">
        <f t="shared" ca="1" si="142"/>
        <v>6</v>
      </c>
      <c r="F346" s="13" t="str">
        <f t="shared" ca="1" si="143"/>
        <v>Agriculture</v>
      </c>
      <c r="G346" s="13">
        <f t="shared" ca="1" si="144"/>
        <v>3</v>
      </c>
      <c r="H346" s="13" t="str">
        <f t="shared" ca="1" si="145"/>
        <v>Secondary</v>
      </c>
      <c r="I346" s="13">
        <f t="shared" ca="1" si="146"/>
        <v>3</v>
      </c>
      <c r="J346" s="13">
        <f t="shared" ca="1" si="147"/>
        <v>3</v>
      </c>
      <c r="K346" s="14">
        <f t="shared" ca="1" si="148"/>
        <v>93353</v>
      </c>
      <c r="L346" s="13">
        <f t="shared" ca="1" si="149"/>
        <v>19</v>
      </c>
      <c r="M346" s="13" t="str">
        <f t="shared" ca="1" si="150"/>
        <v>Kebbi</v>
      </c>
      <c r="N346" s="13" t="str">
        <f t="shared" ca="1" si="157"/>
        <v>North</v>
      </c>
      <c r="O346" s="14">
        <f t="shared" ca="1" si="158"/>
        <v>280059</v>
      </c>
      <c r="P346" s="14">
        <f t="shared" ca="1" si="151"/>
        <v>176689.96451200792</v>
      </c>
      <c r="Q346" s="14">
        <f t="shared" ca="1" si="159"/>
        <v>97549.707927141266</v>
      </c>
      <c r="R346" s="14">
        <f t="shared" ca="1" si="152"/>
        <v>44313</v>
      </c>
      <c r="S346" s="14">
        <f t="shared" ca="1" si="160"/>
        <v>57045.228398983476</v>
      </c>
      <c r="T346" s="14">
        <f t="shared" ca="1" si="161"/>
        <v>74627.895511168361</v>
      </c>
      <c r="U346" s="14">
        <f t="shared" ca="1" si="162"/>
        <v>452236.60343830963</v>
      </c>
      <c r="V346" s="14">
        <f t="shared" ca="1" si="163"/>
        <v>278048.19291099138</v>
      </c>
      <c r="W346" s="15">
        <f t="shared" ca="1" si="164"/>
        <v>174188.41052731825</v>
      </c>
      <c r="Z346" s="45">
        <f t="shared" ca="1" si="153"/>
        <v>1</v>
      </c>
      <c r="AA346" s="46">
        <f t="shared" ca="1" si="154"/>
        <v>0</v>
      </c>
      <c r="AB346" s="49"/>
      <c r="AC346" s="50"/>
      <c r="AE346" s="45">
        <f ca="1">IF(Table1[[#This Row],[Occupation]]="Teaching", 1, 0)</f>
        <v>0</v>
      </c>
      <c r="AF346" s="46">
        <f ca="1">IF(Table1[[#This Row],[Occupation]]="General Work", 1, 0)</f>
        <v>0</v>
      </c>
      <c r="AG346" s="46">
        <f ca="1">IF(Table1[[#This Row],[Occupation]]="Construction", 1, 0)</f>
        <v>0</v>
      </c>
      <c r="AH346" s="46">
        <f ca="1">IF(Table1[[#This Row],[Occupation]]="IT", 1, 0)</f>
        <v>0</v>
      </c>
      <c r="AI346" s="46">
        <f ca="1">IF(Table1[[#This Row],[Occupation]]="Health", 1, 0)</f>
        <v>0</v>
      </c>
      <c r="AJ346" s="46">
        <f ca="1">IF(Table1[[#This Row],[Occupation]]="Agriculture", 1, 0)</f>
        <v>1</v>
      </c>
      <c r="AK346" s="49"/>
      <c r="AL346" s="46"/>
      <c r="AM346" s="46"/>
      <c r="AN346" s="46"/>
      <c r="AO346" s="46"/>
      <c r="AP346" s="50"/>
      <c r="AQ346" s="48"/>
      <c r="AR346" s="47">
        <f t="shared" ca="1" si="155"/>
        <v>58896.654837335976</v>
      </c>
      <c r="AS346" s="48"/>
      <c r="AT346" s="45">
        <f ca="1">IF(Table1[[#This Row],[Debts of the Person]]&gt;$AU$2,1,0)</f>
        <v>1</v>
      </c>
      <c r="AU346" s="46"/>
      <c r="AV346" s="50"/>
      <c r="AW346" s="2">
        <f ca="1">Table1[[#This Row],[Mortgage Left]]/Table1[[#This Row],[Valued House]]</f>
        <v>0.63090264734219548</v>
      </c>
      <c r="AX346" s="46">
        <f t="shared" ca="1" si="156"/>
        <v>0</v>
      </c>
      <c r="AY346" s="46"/>
      <c r="AZ346" s="46"/>
      <c r="BA346" s="47">
        <f ca="1">IF(Table1[[#This Row],[Region]]="East",Table1[[#This Row],[Income]],0)</f>
        <v>0</v>
      </c>
      <c r="BB346" s="48">
        <f ca="1">IF(Table1[[#This Row],[Region]]="South",Table1[[#This Row],[Income]],0)</f>
        <v>0</v>
      </c>
      <c r="BC346" s="48">
        <f ca="1">IF(Table1[[#This Row],[Region]]="West",Table1[[#This Row],[Income]],0)</f>
        <v>0</v>
      </c>
      <c r="BD346" s="64">
        <f ca="1">IF(Table1[[#This Row],[Region]]="North",Table1[[#This Row],[Income]],0)</f>
        <v>93353</v>
      </c>
      <c r="BE346" s="47">
        <f ca="1">IF(Table1[[#This Row],[Occupation]]="Teaching",Table1[[#This Row],[Income]],0)</f>
        <v>0</v>
      </c>
      <c r="BF346" s="48">
        <f ca="1">IF(Table1[[#This Row],[Occupation]]="General Work",Table1[[#This Row],[Income]],0)</f>
        <v>0</v>
      </c>
      <c r="BG346" s="48">
        <f ca="1">IF(Table1[[#This Row],[Occupation]]="Construction",Table1[[#This Row],[Income]],0)</f>
        <v>0</v>
      </c>
      <c r="BH346" s="48">
        <f ca="1">IF(Table1[[#This Row],[Occupation]]="IT",Table1[[#This Row],[Income]],0)</f>
        <v>0</v>
      </c>
      <c r="BI346" s="48">
        <f ca="1">IF(Table1[[#This Row],[Occupation]]="Health",Table1[[#This Row],[Income]],0)</f>
        <v>0</v>
      </c>
      <c r="BJ346" s="64">
        <f ca="1">IF(Table1[[#This Row],[Occupation]]="Agriculture",Table1[[#This Row],[Income]],0)</f>
        <v>93353</v>
      </c>
      <c r="BK346" s="45">
        <f ca="1">IF(Table1[[#This Row],[Debts of the Person]]&gt;Table1[[#This Row],[Income]],1,0)</f>
        <v>1</v>
      </c>
      <c r="BL346" s="46"/>
      <c r="BM346" s="45">
        <f ca="1">IF(Table1[[#This Row],[Net worth of Person ('#)]]&gt;$BN$2,Table1[[#This Row],[Age]],0)</f>
        <v>39</v>
      </c>
      <c r="BN346" s="50"/>
      <c r="BO346" s="46"/>
      <c r="BP346" s="46"/>
      <c r="BQ346" s="46"/>
    </row>
    <row r="347" spans="1:69" x14ac:dyDescent="0.3">
      <c r="A347" s="12">
        <v>345</v>
      </c>
      <c r="B347" s="13">
        <f t="shared" ca="1" si="139"/>
        <v>1</v>
      </c>
      <c r="C347" s="13" t="str">
        <f t="shared" ca="1" si="140"/>
        <v>Male</v>
      </c>
      <c r="D347" s="13">
        <f t="shared" ca="1" si="141"/>
        <v>43</v>
      </c>
      <c r="E347" s="13">
        <f t="shared" ca="1" si="142"/>
        <v>3</v>
      </c>
      <c r="F347" s="13" t="str">
        <f t="shared" ca="1" si="143"/>
        <v>Teaching</v>
      </c>
      <c r="G347" s="13">
        <f t="shared" ca="1" si="144"/>
        <v>5</v>
      </c>
      <c r="H347" s="13" t="str">
        <f t="shared" ca="1" si="145"/>
        <v>Technical</v>
      </c>
      <c r="I347" s="13">
        <f t="shared" ca="1" si="146"/>
        <v>4</v>
      </c>
      <c r="J347" s="13">
        <f t="shared" ca="1" si="147"/>
        <v>0</v>
      </c>
      <c r="K347" s="14">
        <f t="shared" ca="1" si="148"/>
        <v>39005</v>
      </c>
      <c r="L347" s="13">
        <f t="shared" ca="1" si="149"/>
        <v>3</v>
      </c>
      <c r="M347" s="13" t="str">
        <f t="shared" ca="1" si="150"/>
        <v>Adamawa</v>
      </c>
      <c r="N347" s="13" t="str">
        <f t="shared" ca="1" si="157"/>
        <v>North</v>
      </c>
      <c r="O347" s="14">
        <f t="shared" ca="1" si="158"/>
        <v>195025</v>
      </c>
      <c r="P347" s="14">
        <f t="shared" ca="1" si="151"/>
        <v>87207.670210909666</v>
      </c>
      <c r="Q347" s="14">
        <f t="shared" ca="1" si="159"/>
        <v>0</v>
      </c>
      <c r="R347" s="14">
        <f t="shared" ca="1" si="152"/>
        <v>0</v>
      </c>
      <c r="S347" s="14">
        <f t="shared" ca="1" si="160"/>
        <v>9021.7861765242615</v>
      </c>
      <c r="T347" s="14">
        <f t="shared" ca="1" si="161"/>
        <v>3339.7168341774814</v>
      </c>
      <c r="U347" s="14">
        <f t="shared" ca="1" si="162"/>
        <v>198364.7168341775</v>
      </c>
      <c r="V347" s="14">
        <f t="shared" ca="1" si="163"/>
        <v>96229.456387433922</v>
      </c>
      <c r="W347" s="15">
        <f t="shared" ca="1" si="164"/>
        <v>102135.26044674357</v>
      </c>
      <c r="Z347" s="45">
        <f t="shared" ca="1" si="153"/>
        <v>1</v>
      </c>
      <c r="AA347" s="46">
        <f t="shared" ca="1" si="154"/>
        <v>0</v>
      </c>
      <c r="AB347" s="49"/>
      <c r="AC347" s="50"/>
      <c r="AE347" s="45">
        <f ca="1">IF(Table1[[#This Row],[Occupation]]="Teaching", 1, 0)</f>
        <v>1</v>
      </c>
      <c r="AF347" s="46">
        <f ca="1">IF(Table1[[#This Row],[Occupation]]="General Work", 1, 0)</f>
        <v>0</v>
      </c>
      <c r="AG347" s="46">
        <f ca="1">IF(Table1[[#This Row],[Occupation]]="Construction", 1, 0)</f>
        <v>0</v>
      </c>
      <c r="AH347" s="46">
        <f ca="1">IF(Table1[[#This Row],[Occupation]]="IT", 1, 0)</f>
        <v>0</v>
      </c>
      <c r="AI347" s="46">
        <f ca="1">IF(Table1[[#This Row],[Occupation]]="Health", 1, 0)</f>
        <v>0</v>
      </c>
      <c r="AJ347" s="46">
        <f ca="1">IF(Table1[[#This Row],[Occupation]]="Agriculture", 1, 0)</f>
        <v>0</v>
      </c>
      <c r="AK347" s="49"/>
      <c r="AL347" s="46"/>
      <c r="AM347" s="46"/>
      <c r="AN347" s="46"/>
      <c r="AO347" s="46"/>
      <c r="AP347" s="50"/>
      <c r="AQ347" s="48"/>
      <c r="AR347" s="47">
        <f t="shared" ca="1" si="155"/>
        <v>0</v>
      </c>
      <c r="AS347" s="48"/>
      <c r="AT347" s="45">
        <f ca="1">IF(Table1[[#This Row],[Debts of the Person]]&gt;$AU$2,1,0)</f>
        <v>1</v>
      </c>
      <c r="AU347" s="46"/>
      <c r="AV347" s="50"/>
      <c r="AW347" s="2">
        <f ca="1">Table1[[#This Row],[Mortgage Left]]/Table1[[#This Row],[Valued House]]</f>
        <v>0.44716149319784471</v>
      </c>
      <c r="AX347" s="46">
        <f t="shared" ca="1" si="156"/>
        <v>0</v>
      </c>
      <c r="AY347" s="46"/>
      <c r="AZ347" s="46"/>
      <c r="BA347" s="47">
        <f ca="1">IF(Table1[[#This Row],[Region]]="East",Table1[[#This Row],[Income]],0)</f>
        <v>0</v>
      </c>
      <c r="BB347" s="48">
        <f ca="1">IF(Table1[[#This Row],[Region]]="South",Table1[[#This Row],[Income]],0)</f>
        <v>0</v>
      </c>
      <c r="BC347" s="48">
        <f ca="1">IF(Table1[[#This Row],[Region]]="West",Table1[[#This Row],[Income]],0)</f>
        <v>0</v>
      </c>
      <c r="BD347" s="64">
        <f ca="1">IF(Table1[[#This Row],[Region]]="North",Table1[[#This Row],[Income]],0)</f>
        <v>39005</v>
      </c>
      <c r="BE347" s="47">
        <f ca="1">IF(Table1[[#This Row],[Occupation]]="Teaching",Table1[[#This Row],[Income]],0)</f>
        <v>39005</v>
      </c>
      <c r="BF347" s="48">
        <f ca="1">IF(Table1[[#This Row],[Occupation]]="General Work",Table1[[#This Row],[Income]],0)</f>
        <v>0</v>
      </c>
      <c r="BG347" s="48">
        <f ca="1">IF(Table1[[#This Row],[Occupation]]="Construction",Table1[[#This Row],[Income]],0)</f>
        <v>0</v>
      </c>
      <c r="BH347" s="48">
        <f ca="1">IF(Table1[[#This Row],[Occupation]]="IT",Table1[[#This Row],[Income]],0)</f>
        <v>0</v>
      </c>
      <c r="BI347" s="48">
        <f ca="1">IF(Table1[[#This Row],[Occupation]]="Health",Table1[[#This Row],[Income]],0)</f>
        <v>0</v>
      </c>
      <c r="BJ347" s="64">
        <f ca="1">IF(Table1[[#This Row],[Occupation]]="Agriculture",Table1[[#This Row],[Income]],0)</f>
        <v>0</v>
      </c>
      <c r="BK347" s="45">
        <f ca="1">IF(Table1[[#This Row],[Debts of the Person]]&gt;Table1[[#This Row],[Income]],1,0)</f>
        <v>1</v>
      </c>
      <c r="BL347" s="46"/>
      <c r="BM347" s="45">
        <f ca="1">IF(Table1[[#This Row],[Net worth of Person ('#)]]&gt;$BN$2,Table1[[#This Row],[Age]],0)</f>
        <v>43</v>
      </c>
      <c r="BN347" s="50"/>
      <c r="BO347" s="46"/>
      <c r="BP347" s="46"/>
      <c r="BQ347" s="46"/>
    </row>
    <row r="348" spans="1:69" x14ac:dyDescent="0.3">
      <c r="A348" s="12">
        <v>346</v>
      </c>
      <c r="B348" s="13">
        <f t="shared" ca="1" si="139"/>
        <v>2</v>
      </c>
      <c r="C348" s="13" t="str">
        <f t="shared" ca="1" si="140"/>
        <v>Female</v>
      </c>
      <c r="D348" s="13">
        <f t="shared" ca="1" si="141"/>
        <v>32</v>
      </c>
      <c r="E348" s="13">
        <f t="shared" ca="1" si="142"/>
        <v>1</v>
      </c>
      <c r="F348" s="13" t="str">
        <f t="shared" ca="1" si="143"/>
        <v>Health</v>
      </c>
      <c r="G348" s="13">
        <f t="shared" ca="1" si="144"/>
        <v>4</v>
      </c>
      <c r="H348" s="13" t="str">
        <f t="shared" ca="1" si="145"/>
        <v>Tertiary</v>
      </c>
      <c r="I348" s="13">
        <f t="shared" ca="1" si="146"/>
        <v>0</v>
      </c>
      <c r="J348" s="13">
        <f t="shared" ca="1" si="147"/>
        <v>0</v>
      </c>
      <c r="K348" s="14">
        <f t="shared" ca="1" si="148"/>
        <v>95853</v>
      </c>
      <c r="L348" s="13">
        <f t="shared" ca="1" si="149"/>
        <v>14</v>
      </c>
      <c r="M348" s="13" t="str">
        <f t="shared" ca="1" si="150"/>
        <v>Imo</v>
      </c>
      <c r="N348" s="13" t="str">
        <f t="shared" ca="1" si="157"/>
        <v>East</v>
      </c>
      <c r="O348" s="14">
        <f t="shared" ca="1" si="158"/>
        <v>287559</v>
      </c>
      <c r="P348" s="14">
        <f t="shared" ca="1" si="151"/>
        <v>237064.34970987032</v>
      </c>
      <c r="Q348" s="14">
        <f t="shared" ca="1" si="159"/>
        <v>0</v>
      </c>
      <c r="R348" s="14">
        <f t="shared" ca="1" si="152"/>
        <v>0</v>
      </c>
      <c r="S348" s="14">
        <f t="shared" ca="1" si="160"/>
        <v>110.08669820948165</v>
      </c>
      <c r="T348" s="14">
        <f t="shared" ca="1" si="161"/>
        <v>138650.96961206396</v>
      </c>
      <c r="U348" s="14">
        <f t="shared" ca="1" si="162"/>
        <v>426209.96961206396</v>
      </c>
      <c r="V348" s="14">
        <f t="shared" ca="1" si="163"/>
        <v>237174.43640807981</v>
      </c>
      <c r="W348" s="15">
        <f t="shared" ca="1" si="164"/>
        <v>189035.53320398415</v>
      </c>
      <c r="Z348" s="45">
        <f t="shared" ca="1" si="153"/>
        <v>0</v>
      </c>
      <c r="AA348" s="46">
        <f t="shared" ca="1" si="154"/>
        <v>0</v>
      </c>
      <c r="AB348" s="49"/>
      <c r="AC348" s="50"/>
      <c r="AE348" s="45">
        <f ca="1">IF(Table1[[#This Row],[Occupation]]="Teaching", 1, 0)</f>
        <v>0</v>
      </c>
      <c r="AF348" s="46">
        <f ca="1">IF(Table1[[#This Row],[Occupation]]="General Work", 1, 0)</f>
        <v>0</v>
      </c>
      <c r="AG348" s="46">
        <f ca="1">IF(Table1[[#This Row],[Occupation]]="Construction", 1, 0)</f>
        <v>0</v>
      </c>
      <c r="AH348" s="46">
        <f ca="1">IF(Table1[[#This Row],[Occupation]]="IT", 1, 0)</f>
        <v>0</v>
      </c>
      <c r="AI348" s="46">
        <f ca="1">IF(Table1[[#This Row],[Occupation]]="Health", 1, 0)</f>
        <v>1</v>
      </c>
      <c r="AJ348" s="46">
        <f ca="1">IF(Table1[[#This Row],[Occupation]]="Agriculture", 1, 0)</f>
        <v>0</v>
      </c>
      <c r="AK348" s="49"/>
      <c r="AL348" s="46"/>
      <c r="AM348" s="46"/>
      <c r="AN348" s="46"/>
      <c r="AO348" s="46"/>
      <c r="AP348" s="50"/>
      <c r="AQ348" s="48"/>
      <c r="AR348" s="47">
        <f t="shared" ca="1" si="155"/>
        <v>0</v>
      </c>
      <c r="AS348" s="48"/>
      <c r="AT348" s="45">
        <f ca="1">IF(Table1[[#This Row],[Debts of the Person]]&gt;$AU$2,1,0)</f>
        <v>1</v>
      </c>
      <c r="AU348" s="46"/>
      <c r="AV348" s="50"/>
      <c r="AW348" s="2">
        <f ca="1">Table1[[#This Row],[Mortgage Left]]/Table1[[#This Row],[Valued House]]</f>
        <v>0.82440246944060291</v>
      </c>
      <c r="AX348" s="46">
        <f t="shared" ca="1" si="156"/>
        <v>0</v>
      </c>
      <c r="AY348" s="46"/>
      <c r="AZ348" s="46"/>
      <c r="BA348" s="47">
        <f ca="1">IF(Table1[[#This Row],[Region]]="East",Table1[[#This Row],[Income]],0)</f>
        <v>95853</v>
      </c>
      <c r="BB348" s="48">
        <f ca="1">IF(Table1[[#This Row],[Region]]="South",Table1[[#This Row],[Income]],0)</f>
        <v>0</v>
      </c>
      <c r="BC348" s="48">
        <f ca="1">IF(Table1[[#This Row],[Region]]="West",Table1[[#This Row],[Income]],0)</f>
        <v>0</v>
      </c>
      <c r="BD348" s="64">
        <f ca="1">IF(Table1[[#This Row],[Region]]="North",Table1[[#This Row],[Income]],0)</f>
        <v>0</v>
      </c>
      <c r="BE348" s="47">
        <f ca="1">IF(Table1[[#This Row],[Occupation]]="Teaching",Table1[[#This Row],[Income]],0)</f>
        <v>0</v>
      </c>
      <c r="BF348" s="48">
        <f ca="1">IF(Table1[[#This Row],[Occupation]]="General Work",Table1[[#This Row],[Income]],0)</f>
        <v>0</v>
      </c>
      <c r="BG348" s="48">
        <f ca="1">IF(Table1[[#This Row],[Occupation]]="Construction",Table1[[#This Row],[Income]],0)</f>
        <v>0</v>
      </c>
      <c r="BH348" s="48">
        <f ca="1">IF(Table1[[#This Row],[Occupation]]="IT",Table1[[#This Row],[Income]],0)</f>
        <v>0</v>
      </c>
      <c r="BI348" s="48">
        <f ca="1">IF(Table1[[#This Row],[Occupation]]="Health",Table1[[#This Row],[Income]],0)</f>
        <v>95853</v>
      </c>
      <c r="BJ348" s="64">
        <f ca="1">IF(Table1[[#This Row],[Occupation]]="Agriculture",Table1[[#This Row],[Income]],0)</f>
        <v>0</v>
      </c>
      <c r="BK348" s="45">
        <f ca="1">IF(Table1[[#This Row],[Debts of the Person]]&gt;Table1[[#This Row],[Income]],1,0)</f>
        <v>1</v>
      </c>
      <c r="BL348" s="46"/>
      <c r="BM348" s="45">
        <f ca="1">IF(Table1[[#This Row],[Net worth of Person ('#)]]&gt;$BN$2,Table1[[#This Row],[Age]],0)</f>
        <v>32</v>
      </c>
      <c r="BN348" s="50"/>
      <c r="BO348" s="46"/>
      <c r="BP348" s="46"/>
      <c r="BQ348" s="46"/>
    </row>
    <row r="349" spans="1:69" x14ac:dyDescent="0.3">
      <c r="A349" s="12">
        <v>347</v>
      </c>
      <c r="B349" s="13">
        <f t="shared" ca="1" si="139"/>
        <v>2</v>
      </c>
      <c r="C349" s="13" t="str">
        <f t="shared" ca="1" si="140"/>
        <v>Female</v>
      </c>
      <c r="D349" s="13">
        <f t="shared" ca="1" si="141"/>
        <v>31</v>
      </c>
      <c r="E349" s="13">
        <f t="shared" ca="1" si="142"/>
        <v>4</v>
      </c>
      <c r="F349" s="13" t="str">
        <f t="shared" ca="1" si="143"/>
        <v>IT</v>
      </c>
      <c r="G349" s="13">
        <f t="shared" ca="1" si="144"/>
        <v>3</v>
      </c>
      <c r="H349" s="13" t="str">
        <f t="shared" ca="1" si="145"/>
        <v>Secondary</v>
      </c>
      <c r="I349" s="13">
        <f t="shared" ca="1" si="146"/>
        <v>4</v>
      </c>
      <c r="J349" s="13">
        <f t="shared" ca="1" si="147"/>
        <v>0</v>
      </c>
      <c r="K349" s="14">
        <f t="shared" ca="1" si="148"/>
        <v>40712</v>
      </c>
      <c r="L349" s="13">
        <f t="shared" ca="1" si="149"/>
        <v>1</v>
      </c>
      <c r="M349" s="13" t="str">
        <f t="shared" ca="1" si="150"/>
        <v>Abia</v>
      </c>
      <c r="N349" s="13" t="str">
        <f t="shared" ca="1" si="157"/>
        <v>East</v>
      </c>
      <c r="O349" s="14">
        <f t="shared" ca="1" si="158"/>
        <v>122136</v>
      </c>
      <c r="P349" s="14">
        <f t="shared" ca="1" si="151"/>
        <v>60289.509631365392</v>
      </c>
      <c r="Q349" s="14">
        <f t="shared" ca="1" si="159"/>
        <v>0</v>
      </c>
      <c r="R349" s="14">
        <f t="shared" ca="1" si="152"/>
        <v>0</v>
      </c>
      <c r="S349" s="14">
        <f t="shared" ca="1" si="160"/>
        <v>41168.697765810954</v>
      </c>
      <c r="T349" s="14">
        <f t="shared" ca="1" si="161"/>
        <v>12139.188624264702</v>
      </c>
      <c r="U349" s="14">
        <f t="shared" ca="1" si="162"/>
        <v>134275.1886242647</v>
      </c>
      <c r="V349" s="14">
        <f t="shared" ca="1" si="163"/>
        <v>101458.20739717635</v>
      </c>
      <c r="W349" s="15">
        <f t="shared" ca="1" si="164"/>
        <v>32816.981227088356</v>
      </c>
      <c r="Z349" s="45">
        <f t="shared" ca="1" si="153"/>
        <v>0</v>
      </c>
      <c r="AA349" s="46">
        <f t="shared" ca="1" si="154"/>
        <v>1</v>
      </c>
      <c r="AB349" s="49"/>
      <c r="AC349" s="50"/>
      <c r="AE349" s="45">
        <f ca="1">IF(Table1[[#This Row],[Occupation]]="Teaching", 1, 0)</f>
        <v>0</v>
      </c>
      <c r="AF349" s="46">
        <f ca="1">IF(Table1[[#This Row],[Occupation]]="General Work", 1, 0)</f>
        <v>0</v>
      </c>
      <c r="AG349" s="46">
        <f ca="1">IF(Table1[[#This Row],[Occupation]]="Construction", 1, 0)</f>
        <v>0</v>
      </c>
      <c r="AH349" s="46">
        <f ca="1">IF(Table1[[#This Row],[Occupation]]="IT", 1, 0)</f>
        <v>1</v>
      </c>
      <c r="AI349" s="46">
        <f ca="1">IF(Table1[[#This Row],[Occupation]]="Health", 1, 0)</f>
        <v>0</v>
      </c>
      <c r="AJ349" s="46">
        <f ca="1">IF(Table1[[#This Row],[Occupation]]="Agriculture", 1, 0)</f>
        <v>0</v>
      </c>
      <c r="AK349" s="49"/>
      <c r="AL349" s="46"/>
      <c r="AM349" s="46"/>
      <c r="AN349" s="46"/>
      <c r="AO349" s="46"/>
      <c r="AP349" s="50"/>
      <c r="AQ349" s="48"/>
      <c r="AR349" s="47">
        <f t="shared" ca="1" si="155"/>
        <v>0</v>
      </c>
      <c r="AS349" s="48"/>
      <c r="AT349" s="45">
        <f ca="1">IF(Table1[[#This Row],[Debts of the Person]]&gt;$AU$2,1,0)</f>
        <v>1</v>
      </c>
      <c r="AU349" s="46"/>
      <c r="AV349" s="50"/>
      <c r="AW349" s="2">
        <f ca="1">Table1[[#This Row],[Mortgage Left]]/Table1[[#This Row],[Valued House]]</f>
        <v>0.49362603680622741</v>
      </c>
      <c r="AX349" s="46">
        <f t="shared" ca="1" si="156"/>
        <v>0</v>
      </c>
      <c r="AY349" s="46"/>
      <c r="AZ349" s="46"/>
      <c r="BA349" s="47">
        <f ca="1">IF(Table1[[#This Row],[Region]]="East",Table1[[#This Row],[Income]],0)</f>
        <v>40712</v>
      </c>
      <c r="BB349" s="48">
        <f ca="1">IF(Table1[[#This Row],[Region]]="South",Table1[[#This Row],[Income]],0)</f>
        <v>0</v>
      </c>
      <c r="BC349" s="48">
        <f ca="1">IF(Table1[[#This Row],[Region]]="West",Table1[[#This Row],[Income]],0)</f>
        <v>0</v>
      </c>
      <c r="BD349" s="64">
        <f ca="1">IF(Table1[[#This Row],[Region]]="North",Table1[[#This Row],[Income]],0)</f>
        <v>0</v>
      </c>
      <c r="BE349" s="47">
        <f ca="1">IF(Table1[[#This Row],[Occupation]]="Teaching",Table1[[#This Row],[Income]],0)</f>
        <v>0</v>
      </c>
      <c r="BF349" s="48">
        <f ca="1">IF(Table1[[#This Row],[Occupation]]="General Work",Table1[[#This Row],[Income]],0)</f>
        <v>0</v>
      </c>
      <c r="BG349" s="48">
        <f ca="1">IF(Table1[[#This Row],[Occupation]]="Construction",Table1[[#This Row],[Income]],0)</f>
        <v>0</v>
      </c>
      <c r="BH349" s="48">
        <f ca="1">IF(Table1[[#This Row],[Occupation]]="IT",Table1[[#This Row],[Income]],0)</f>
        <v>40712</v>
      </c>
      <c r="BI349" s="48">
        <f ca="1">IF(Table1[[#This Row],[Occupation]]="Health",Table1[[#This Row],[Income]],0)</f>
        <v>0</v>
      </c>
      <c r="BJ349" s="64">
        <f ca="1">IF(Table1[[#This Row],[Occupation]]="Agriculture",Table1[[#This Row],[Income]],0)</f>
        <v>0</v>
      </c>
      <c r="BK349" s="45">
        <f ca="1">IF(Table1[[#This Row],[Debts of the Person]]&gt;Table1[[#This Row],[Income]],1,0)</f>
        <v>1</v>
      </c>
      <c r="BL349" s="46"/>
      <c r="BM349" s="45">
        <f ca="1">IF(Table1[[#This Row],[Net worth of Person ('#)]]&gt;$BN$2,Table1[[#This Row],[Age]],0)</f>
        <v>0</v>
      </c>
      <c r="BN349" s="50"/>
      <c r="BO349" s="46"/>
      <c r="BP349" s="46"/>
      <c r="BQ349" s="46"/>
    </row>
    <row r="350" spans="1:69" x14ac:dyDescent="0.3">
      <c r="A350" s="12">
        <v>348</v>
      </c>
      <c r="B350" s="13">
        <f t="shared" ca="1" si="139"/>
        <v>2</v>
      </c>
      <c r="C350" s="13" t="str">
        <f t="shared" ca="1" si="140"/>
        <v>Female</v>
      </c>
      <c r="D350" s="13">
        <f t="shared" ca="1" si="141"/>
        <v>30</v>
      </c>
      <c r="E350" s="13">
        <f t="shared" ca="1" si="142"/>
        <v>2</v>
      </c>
      <c r="F350" s="13" t="str">
        <f t="shared" ca="1" si="143"/>
        <v>Construction</v>
      </c>
      <c r="G350" s="13">
        <f t="shared" ca="1" si="144"/>
        <v>1</v>
      </c>
      <c r="H350" s="13" t="str">
        <f t="shared" ca="1" si="145"/>
        <v>No Formal</v>
      </c>
      <c r="I350" s="13">
        <f t="shared" ca="1" si="146"/>
        <v>1</v>
      </c>
      <c r="J350" s="13">
        <f t="shared" ca="1" si="147"/>
        <v>2</v>
      </c>
      <c r="K350" s="14">
        <f t="shared" ca="1" si="148"/>
        <v>42479</v>
      </c>
      <c r="L350" s="13">
        <f t="shared" ca="1" si="149"/>
        <v>22</v>
      </c>
      <c r="M350" s="13" t="str">
        <f t="shared" ca="1" si="150"/>
        <v>Lagos</v>
      </c>
      <c r="N350" s="13" t="str">
        <f t="shared" ca="1" si="157"/>
        <v>West</v>
      </c>
      <c r="O350" s="14">
        <f t="shared" ca="1" si="158"/>
        <v>212395</v>
      </c>
      <c r="P350" s="14">
        <f t="shared" ca="1" si="151"/>
        <v>155207.71238802079</v>
      </c>
      <c r="Q350" s="14">
        <f t="shared" ca="1" si="159"/>
        <v>67533.400386100649</v>
      </c>
      <c r="R350" s="14">
        <f t="shared" ca="1" si="152"/>
        <v>58745</v>
      </c>
      <c r="S350" s="14">
        <f t="shared" ca="1" si="160"/>
        <v>44684.333091321911</v>
      </c>
      <c r="T350" s="14">
        <f t="shared" ca="1" si="161"/>
        <v>26767.956170610312</v>
      </c>
      <c r="U350" s="14">
        <f t="shared" ca="1" si="162"/>
        <v>306696.35655671096</v>
      </c>
      <c r="V350" s="14">
        <f t="shared" ca="1" si="163"/>
        <v>258637.04547934269</v>
      </c>
      <c r="W350" s="15">
        <f t="shared" ca="1" si="164"/>
        <v>48059.311077368271</v>
      </c>
      <c r="Z350" s="45">
        <f t="shared" ca="1" si="153"/>
        <v>0</v>
      </c>
      <c r="AA350" s="46">
        <f t="shared" ca="1" si="154"/>
        <v>1</v>
      </c>
      <c r="AB350" s="49"/>
      <c r="AC350" s="50"/>
      <c r="AE350" s="45">
        <f ca="1">IF(Table1[[#This Row],[Occupation]]="Teaching", 1, 0)</f>
        <v>0</v>
      </c>
      <c r="AF350" s="46">
        <f ca="1">IF(Table1[[#This Row],[Occupation]]="General Work", 1, 0)</f>
        <v>0</v>
      </c>
      <c r="AG350" s="46">
        <f ca="1">IF(Table1[[#This Row],[Occupation]]="Construction", 1, 0)</f>
        <v>1</v>
      </c>
      <c r="AH350" s="46">
        <f ca="1">IF(Table1[[#This Row],[Occupation]]="IT", 1, 0)</f>
        <v>0</v>
      </c>
      <c r="AI350" s="46">
        <f ca="1">IF(Table1[[#This Row],[Occupation]]="Health", 1, 0)</f>
        <v>0</v>
      </c>
      <c r="AJ350" s="46">
        <f ca="1">IF(Table1[[#This Row],[Occupation]]="Agriculture", 1, 0)</f>
        <v>0</v>
      </c>
      <c r="AK350" s="49"/>
      <c r="AL350" s="46"/>
      <c r="AM350" s="46"/>
      <c r="AN350" s="46"/>
      <c r="AO350" s="46"/>
      <c r="AP350" s="50"/>
      <c r="AQ350" s="48"/>
      <c r="AR350" s="47">
        <f t="shared" ca="1" si="155"/>
        <v>77603.856194010397</v>
      </c>
      <c r="AS350" s="48"/>
      <c r="AT350" s="45">
        <f ca="1">IF(Table1[[#This Row],[Debts of the Person]]&gt;$AU$2,1,0)</f>
        <v>1</v>
      </c>
      <c r="AU350" s="46"/>
      <c r="AV350" s="50"/>
      <c r="AW350" s="2">
        <f ca="1">Table1[[#This Row],[Mortgage Left]]/Table1[[#This Row],[Valued House]]</f>
        <v>0.73075031139160895</v>
      </c>
      <c r="AX350" s="46">
        <f t="shared" ca="1" si="156"/>
        <v>0</v>
      </c>
      <c r="AY350" s="46"/>
      <c r="AZ350" s="46"/>
      <c r="BA350" s="47">
        <f ca="1">IF(Table1[[#This Row],[Region]]="East",Table1[[#This Row],[Income]],0)</f>
        <v>0</v>
      </c>
      <c r="BB350" s="48">
        <f ca="1">IF(Table1[[#This Row],[Region]]="South",Table1[[#This Row],[Income]],0)</f>
        <v>0</v>
      </c>
      <c r="BC350" s="48">
        <f ca="1">IF(Table1[[#This Row],[Region]]="West",Table1[[#This Row],[Income]],0)</f>
        <v>42479</v>
      </c>
      <c r="BD350" s="64">
        <f ca="1">IF(Table1[[#This Row],[Region]]="North",Table1[[#This Row],[Income]],0)</f>
        <v>0</v>
      </c>
      <c r="BE350" s="47">
        <f ca="1">IF(Table1[[#This Row],[Occupation]]="Teaching",Table1[[#This Row],[Income]],0)</f>
        <v>0</v>
      </c>
      <c r="BF350" s="48">
        <f ca="1">IF(Table1[[#This Row],[Occupation]]="General Work",Table1[[#This Row],[Income]],0)</f>
        <v>0</v>
      </c>
      <c r="BG350" s="48">
        <f ca="1">IF(Table1[[#This Row],[Occupation]]="Construction",Table1[[#This Row],[Income]],0)</f>
        <v>42479</v>
      </c>
      <c r="BH350" s="48">
        <f ca="1">IF(Table1[[#This Row],[Occupation]]="IT",Table1[[#This Row],[Income]],0)</f>
        <v>0</v>
      </c>
      <c r="BI350" s="48">
        <f ca="1">IF(Table1[[#This Row],[Occupation]]="Health",Table1[[#This Row],[Income]],0)</f>
        <v>0</v>
      </c>
      <c r="BJ350" s="64">
        <f ca="1">IF(Table1[[#This Row],[Occupation]]="Agriculture",Table1[[#This Row],[Income]],0)</f>
        <v>0</v>
      </c>
      <c r="BK350" s="45">
        <f ca="1">IF(Table1[[#This Row],[Debts of the Person]]&gt;Table1[[#This Row],[Income]],1,0)</f>
        <v>1</v>
      </c>
      <c r="BL350" s="46"/>
      <c r="BM350" s="45">
        <f ca="1">IF(Table1[[#This Row],[Net worth of Person ('#)]]&gt;$BN$2,Table1[[#This Row],[Age]],0)</f>
        <v>0</v>
      </c>
      <c r="BN350" s="50"/>
      <c r="BO350" s="46"/>
      <c r="BP350" s="46"/>
      <c r="BQ350" s="46"/>
    </row>
    <row r="351" spans="1:69" x14ac:dyDescent="0.3">
      <c r="A351" s="12">
        <v>349</v>
      </c>
      <c r="B351" s="13">
        <f t="shared" ca="1" si="139"/>
        <v>2</v>
      </c>
      <c r="C351" s="13" t="str">
        <f t="shared" ca="1" si="140"/>
        <v>Female</v>
      </c>
      <c r="D351" s="13">
        <f t="shared" ca="1" si="141"/>
        <v>32</v>
      </c>
      <c r="E351" s="13">
        <f t="shared" ca="1" si="142"/>
        <v>5</v>
      </c>
      <c r="F351" s="13" t="str">
        <f t="shared" ca="1" si="143"/>
        <v>General Work</v>
      </c>
      <c r="G351" s="13">
        <f t="shared" ca="1" si="144"/>
        <v>6</v>
      </c>
      <c r="H351" s="13" t="str">
        <f t="shared" ca="1" si="145"/>
        <v>Others</v>
      </c>
      <c r="I351" s="13">
        <f t="shared" ca="1" si="146"/>
        <v>3</v>
      </c>
      <c r="J351" s="13">
        <f t="shared" ca="1" si="147"/>
        <v>2</v>
      </c>
      <c r="K351" s="14">
        <f t="shared" ca="1" si="148"/>
        <v>53567</v>
      </c>
      <c r="L351" s="13">
        <f t="shared" ca="1" si="149"/>
        <v>23</v>
      </c>
      <c r="M351" s="13" t="str">
        <f t="shared" ca="1" si="150"/>
        <v>Nasarawa</v>
      </c>
      <c r="N351" s="13" t="str">
        <f t="shared" ca="1" si="157"/>
        <v>North</v>
      </c>
      <c r="O351" s="14">
        <f t="shared" ca="1" si="158"/>
        <v>160701</v>
      </c>
      <c r="P351" s="14">
        <f t="shared" ca="1" si="151"/>
        <v>144207.98599385881</v>
      </c>
      <c r="Q351" s="14">
        <f t="shared" ca="1" si="159"/>
        <v>16372.973490214184</v>
      </c>
      <c r="R351" s="14">
        <f t="shared" ca="1" si="152"/>
        <v>15299</v>
      </c>
      <c r="S351" s="14">
        <f t="shared" ca="1" si="160"/>
        <v>35425.286696659117</v>
      </c>
      <c r="T351" s="14">
        <f t="shared" ca="1" si="161"/>
        <v>31289.002442210836</v>
      </c>
      <c r="U351" s="14">
        <f t="shared" ca="1" si="162"/>
        <v>208362.975932425</v>
      </c>
      <c r="V351" s="14">
        <f t="shared" ca="1" si="163"/>
        <v>194932.27269051792</v>
      </c>
      <c r="W351" s="15">
        <f t="shared" ca="1" si="164"/>
        <v>13430.703241907089</v>
      </c>
      <c r="Z351" s="45">
        <f t="shared" ca="1" si="153"/>
        <v>0</v>
      </c>
      <c r="AA351" s="46">
        <f t="shared" ca="1" si="154"/>
        <v>1</v>
      </c>
      <c r="AB351" s="49"/>
      <c r="AC351" s="50"/>
      <c r="AE351" s="45">
        <f ca="1">IF(Table1[[#This Row],[Occupation]]="Teaching", 1, 0)</f>
        <v>0</v>
      </c>
      <c r="AF351" s="46">
        <f ca="1">IF(Table1[[#This Row],[Occupation]]="General Work", 1, 0)</f>
        <v>1</v>
      </c>
      <c r="AG351" s="46">
        <f ca="1">IF(Table1[[#This Row],[Occupation]]="Construction", 1, 0)</f>
        <v>0</v>
      </c>
      <c r="AH351" s="46">
        <f ca="1">IF(Table1[[#This Row],[Occupation]]="IT", 1, 0)</f>
        <v>0</v>
      </c>
      <c r="AI351" s="46">
        <f ca="1">IF(Table1[[#This Row],[Occupation]]="Health", 1, 0)</f>
        <v>0</v>
      </c>
      <c r="AJ351" s="46">
        <f ca="1">IF(Table1[[#This Row],[Occupation]]="Agriculture", 1, 0)</f>
        <v>0</v>
      </c>
      <c r="AK351" s="49"/>
      <c r="AL351" s="46"/>
      <c r="AM351" s="46"/>
      <c r="AN351" s="46"/>
      <c r="AO351" s="46"/>
      <c r="AP351" s="50"/>
      <c r="AQ351" s="48"/>
      <c r="AR351" s="47">
        <f t="shared" ca="1" si="155"/>
        <v>72103.992996929403</v>
      </c>
      <c r="AS351" s="48"/>
      <c r="AT351" s="45">
        <f ca="1">IF(Table1[[#This Row],[Debts of the Person]]&gt;$AU$2,1,0)</f>
        <v>1</v>
      </c>
      <c r="AU351" s="46"/>
      <c r="AV351" s="50"/>
      <c r="AW351" s="2">
        <f ca="1">Table1[[#This Row],[Mortgage Left]]/Table1[[#This Row],[Valued House]]</f>
        <v>0.89736831752048096</v>
      </c>
      <c r="AX351" s="46">
        <f t="shared" ca="1" si="156"/>
        <v>0</v>
      </c>
      <c r="AY351" s="46"/>
      <c r="AZ351" s="46"/>
      <c r="BA351" s="47">
        <f ca="1">IF(Table1[[#This Row],[Region]]="East",Table1[[#This Row],[Income]],0)</f>
        <v>0</v>
      </c>
      <c r="BB351" s="48">
        <f ca="1">IF(Table1[[#This Row],[Region]]="South",Table1[[#This Row],[Income]],0)</f>
        <v>0</v>
      </c>
      <c r="BC351" s="48">
        <f ca="1">IF(Table1[[#This Row],[Region]]="West",Table1[[#This Row],[Income]],0)</f>
        <v>0</v>
      </c>
      <c r="BD351" s="64">
        <f ca="1">IF(Table1[[#This Row],[Region]]="North",Table1[[#This Row],[Income]],0)</f>
        <v>53567</v>
      </c>
      <c r="BE351" s="47">
        <f ca="1">IF(Table1[[#This Row],[Occupation]]="Teaching",Table1[[#This Row],[Income]],0)</f>
        <v>0</v>
      </c>
      <c r="BF351" s="48">
        <f ca="1">IF(Table1[[#This Row],[Occupation]]="General Work",Table1[[#This Row],[Income]],0)</f>
        <v>53567</v>
      </c>
      <c r="BG351" s="48">
        <f ca="1">IF(Table1[[#This Row],[Occupation]]="Construction",Table1[[#This Row],[Income]],0)</f>
        <v>0</v>
      </c>
      <c r="BH351" s="48">
        <f ca="1">IF(Table1[[#This Row],[Occupation]]="IT",Table1[[#This Row],[Income]],0)</f>
        <v>0</v>
      </c>
      <c r="BI351" s="48">
        <f ca="1">IF(Table1[[#This Row],[Occupation]]="Health",Table1[[#This Row],[Income]],0)</f>
        <v>0</v>
      </c>
      <c r="BJ351" s="64">
        <f ca="1">IF(Table1[[#This Row],[Occupation]]="Agriculture",Table1[[#This Row],[Income]],0)</f>
        <v>0</v>
      </c>
      <c r="BK351" s="45">
        <f ca="1">IF(Table1[[#This Row],[Debts of the Person]]&gt;Table1[[#This Row],[Income]],1,0)</f>
        <v>1</v>
      </c>
      <c r="BL351" s="46"/>
      <c r="BM351" s="45">
        <f ca="1">IF(Table1[[#This Row],[Net worth of Person ('#)]]&gt;$BN$2,Table1[[#This Row],[Age]],0)</f>
        <v>0</v>
      </c>
      <c r="BN351" s="50"/>
      <c r="BO351" s="46"/>
      <c r="BP351" s="46"/>
      <c r="BQ351" s="46"/>
    </row>
    <row r="352" spans="1:69" x14ac:dyDescent="0.3">
      <c r="A352" s="12">
        <v>350</v>
      </c>
      <c r="B352" s="13">
        <f t="shared" ca="1" si="139"/>
        <v>1</v>
      </c>
      <c r="C352" s="13" t="str">
        <f t="shared" ca="1" si="140"/>
        <v>Male</v>
      </c>
      <c r="D352" s="13">
        <f t="shared" ca="1" si="141"/>
        <v>26</v>
      </c>
      <c r="E352" s="13">
        <f t="shared" ca="1" si="142"/>
        <v>3</v>
      </c>
      <c r="F352" s="13" t="str">
        <f t="shared" ca="1" si="143"/>
        <v>Teaching</v>
      </c>
      <c r="G352" s="13">
        <f t="shared" ca="1" si="144"/>
        <v>3</v>
      </c>
      <c r="H352" s="13" t="str">
        <f t="shared" ca="1" si="145"/>
        <v>Secondary</v>
      </c>
      <c r="I352" s="13">
        <f t="shared" ca="1" si="146"/>
        <v>0</v>
      </c>
      <c r="J352" s="13">
        <f t="shared" ca="1" si="147"/>
        <v>0</v>
      </c>
      <c r="K352" s="14">
        <f t="shared" ca="1" si="148"/>
        <v>91218</v>
      </c>
      <c r="L352" s="13">
        <f t="shared" ca="1" si="149"/>
        <v>11</v>
      </c>
      <c r="M352" s="13" t="str">
        <f t="shared" ca="1" si="150"/>
        <v>Edo</v>
      </c>
      <c r="N352" s="13" t="str">
        <f t="shared" ca="1" si="157"/>
        <v>South</v>
      </c>
      <c r="O352" s="14">
        <f t="shared" ca="1" si="158"/>
        <v>364872</v>
      </c>
      <c r="P352" s="14">
        <f t="shared" ca="1" si="151"/>
        <v>297284.13103063643</v>
      </c>
      <c r="Q352" s="14">
        <f t="shared" ca="1" si="159"/>
        <v>0</v>
      </c>
      <c r="R352" s="14">
        <f t="shared" ca="1" si="152"/>
        <v>0</v>
      </c>
      <c r="S352" s="14">
        <f t="shared" ca="1" si="160"/>
        <v>117679.97518731511</v>
      </c>
      <c r="T352" s="14">
        <f t="shared" ca="1" si="161"/>
        <v>71443.603727437789</v>
      </c>
      <c r="U352" s="14">
        <f t="shared" ca="1" si="162"/>
        <v>436315.60372743779</v>
      </c>
      <c r="V352" s="14">
        <f t="shared" ca="1" si="163"/>
        <v>414964.10621795151</v>
      </c>
      <c r="W352" s="15">
        <f t="shared" ca="1" si="164"/>
        <v>21351.497509486275</v>
      </c>
      <c r="Z352" s="45">
        <f t="shared" ca="1" si="153"/>
        <v>1</v>
      </c>
      <c r="AA352" s="46">
        <f t="shared" ca="1" si="154"/>
        <v>1</v>
      </c>
      <c r="AB352" s="49"/>
      <c r="AC352" s="50"/>
      <c r="AE352" s="45">
        <f ca="1">IF(Table1[[#This Row],[Occupation]]="Teaching", 1, 0)</f>
        <v>1</v>
      </c>
      <c r="AF352" s="46">
        <f ca="1">IF(Table1[[#This Row],[Occupation]]="General Work", 1, 0)</f>
        <v>0</v>
      </c>
      <c r="AG352" s="46">
        <f ca="1">IF(Table1[[#This Row],[Occupation]]="Construction", 1, 0)</f>
        <v>0</v>
      </c>
      <c r="AH352" s="46">
        <f ca="1">IF(Table1[[#This Row],[Occupation]]="IT", 1, 0)</f>
        <v>0</v>
      </c>
      <c r="AI352" s="46">
        <f ca="1">IF(Table1[[#This Row],[Occupation]]="Health", 1, 0)</f>
        <v>0</v>
      </c>
      <c r="AJ352" s="46">
        <f ca="1">IF(Table1[[#This Row],[Occupation]]="Agriculture", 1, 0)</f>
        <v>0</v>
      </c>
      <c r="AK352" s="49"/>
      <c r="AL352" s="46"/>
      <c r="AM352" s="46"/>
      <c r="AN352" s="46"/>
      <c r="AO352" s="46"/>
      <c r="AP352" s="50"/>
      <c r="AQ352" s="48"/>
      <c r="AR352" s="47">
        <f t="shared" ca="1" si="155"/>
        <v>0</v>
      </c>
      <c r="AS352" s="48"/>
      <c r="AT352" s="45">
        <f ca="1">IF(Table1[[#This Row],[Debts of the Person]]&gt;$AU$2,1,0)</f>
        <v>1</v>
      </c>
      <c r="AU352" s="46"/>
      <c r="AV352" s="50"/>
      <c r="AW352" s="2">
        <f ca="1">Table1[[#This Row],[Mortgage Left]]/Table1[[#This Row],[Valued House]]</f>
        <v>0.81476279635224524</v>
      </c>
      <c r="AX352" s="46">
        <f t="shared" ca="1" si="156"/>
        <v>0</v>
      </c>
      <c r="AY352" s="46"/>
      <c r="AZ352" s="46"/>
      <c r="BA352" s="47">
        <f ca="1">IF(Table1[[#This Row],[Region]]="East",Table1[[#This Row],[Income]],0)</f>
        <v>0</v>
      </c>
      <c r="BB352" s="48">
        <f ca="1">IF(Table1[[#This Row],[Region]]="South",Table1[[#This Row],[Income]],0)</f>
        <v>91218</v>
      </c>
      <c r="BC352" s="48">
        <f ca="1">IF(Table1[[#This Row],[Region]]="West",Table1[[#This Row],[Income]],0)</f>
        <v>0</v>
      </c>
      <c r="BD352" s="64">
        <f ca="1">IF(Table1[[#This Row],[Region]]="North",Table1[[#This Row],[Income]],0)</f>
        <v>0</v>
      </c>
      <c r="BE352" s="47">
        <f ca="1">IF(Table1[[#This Row],[Occupation]]="Teaching",Table1[[#This Row],[Income]],0)</f>
        <v>91218</v>
      </c>
      <c r="BF352" s="48">
        <f ca="1">IF(Table1[[#This Row],[Occupation]]="General Work",Table1[[#This Row],[Income]],0)</f>
        <v>0</v>
      </c>
      <c r="BG352" s="48">
        <f ca="1">IF(Table1[[#This Row],[Occupation]]="Construction",Table1[[#This Row],[Income]],0)</f>
        <v>0</v>
      </c>
      <c r="BH352" s="48">
        <f ca="1">IF(Table1[[#This Row],[Occupation]]="IT",Table1[[#This Row],[Income]],0)</f>
        <v>0</v>
      </c>
      <c r="BI352" s="48">
        <f ca="1">IF(Table1[[#This Row],[Occupation]]="Health",Table1[[#This Row],[Income]],0)</f>
        <v>0</v>
      </c>
      <c r="BJ352" s="64">
        <f ca="1">IF(Table1[[#This Row],[Occupation]]="Agriculture",Table1[[#This Row],[Income]],0)</f>
        <v>0</v>
      </c>
      <c r="BK352" s="45">
        <f ca="1">IF(Table1[[#This Row],[Debts of the Person]]&gt;Table1[[#This Row],[Income]],1,0)</f>
        <v>1</v>
      </c>
      <c r="BL352" s="46"/>
      <c r="BM352" s="45">
        <f ca="1">IF(Table1[[#This Row],[Net worth of Person ('#)]]&gt;$BN$2,Table1[[#This Row],[Age]],0)</f>
        <v>0</v>
      </c>
      <c r="BN352" s="50"/>
      <c r="BO352" s="46"/>
      <c r="BP352" s="46"/>
      <c r="BQ352" s="46"/>
    </row>
    <row r="353" spans="1:69" x14ac:dyDescent="0.3">
      <c r="A353" s="12">
        <v>351</v>
      </c>
      <c r="B353" s="13">
        <f t="shared" ca="1" si="139"/>
        <v>2</v>
      </c>
      <c r="C353" s="13" t="str">
        <f t="shared" ca="1" si="140"/>
        <v>Female</v>
      </c>
      <c r="D353" s="13">
        <f t="shared" ca="1" si="141"/>
        <v>43</v>
      </c>
      <c r="E353" s="13">
        <f t="shared" ca="1" si="142"/>
        <v>1</v>
      </c>
      <c r="F353" s="13" t="str">
        <f t="shared" ca="1" si="143"/>
        <v>Health</v>
      </c>
      <c r="G353" s="13">
        <f t="shared" ca="1" si="144"/>
        <v>1</v>
      </c>
      <c r="H353" s="13" t="str">
        <f t="shared" ca="1" si="145"/>
        <v>No Formal</v>
      </c>
      <c r="I353" s="13">
        <f t="shared" ca="1" si="146"/>
        <v>3</v>
      </c>
      <c r="J353" s="13">
        <f t="shared" ca="1" si="147"/>
        <v>1</v>
      </c>
      <c r="K353" s="14">
        <f t="shared" ca="1" si="148"/>
        <v>45088</v>
      </c>
      <c r="L353" s="13">
        <f t="shared" ca="1" si="149"/>
        <v>11</v>
      </c>
      <c r="M353" s="13" t="str">
        <f t="shared" ca="1" si="150"/>
        <v>Edo</v>
      </c>
      <c r="N353" s="13" t="str">
        <f t="shared" ca="1" si="157"/>
        <v>South</v>
      </c>
      <c r="O353" s="14">
        <f t="shared" ca="1" si="158"/>
        <v>225440</v>
      </c>
      <c r="P353" s="14">
        <f t="shared" ca="1" si="151"/>
        <v>16149.376965852454</v>
      </c>
      <c r="Q353" s="14">
        <f t="shared" ca="1" si="159"/>
        <v>765.24564664008403</v>
      </c>
      <c r="R353" s="14">
        <f t="shared" ca="1" si="152"/>
        <v>394</v>
      </c>
      <c r="S353" s="14">
        <f t="shared" ca="1" si="160"/>
        <v>89065.088304752338</v>
      </c>
      <c r="T353" s="14">
        <f t="shared" ca="1" si="161"/>
        <v>55593.143305630801</v>
      </c>
      <c r="U353" s="14">
        <f t="shared" ca="1" si="162"/>
        <v>281798.38895227085</v>
      </c>
      <c r="V353" s="14">
        <f t="shared" ca="1" si="163"/>
        <v>105608.46527060479</v>
      </c>
      <c r="W353" s="15">
        <f t="shared" ca="1" si="164"/>
        <v>176189.92368166606</v>
      </c>
      <c r="Z353" s="45">
        <f t="shared" ca="1" si="153"/>
        <v>0</v>
      </c>
      <c r="AA353" s="46">
        <f t="shared" ca="1" si="154"/>
        <v>0</v>
      </c>
      <c r="AB353" s="49"/>
      <c r="AC353" s="50"/>
      <c r="AE353" s="45">
        <f ca="1">IF(Table1[[#This Row],[Occupation]]="Teaching", 1, 0)</f>
        <v>0</v>
      </c>
      <c r="AF353" s="46">
        <f ca="1">IF(Table1[[#This Row],[Occupation]]="General Work", 1, 0)</f>
        <v>0</v>
      </c>
      <c r="AG353" s="46">
        <f ca="1">IF(Table1[[#This Row],[Occupation]]="Construction", 1, 0)</f>
        <v>0</v>
      </c>
      <c r="AH353" s="46">
        <f ca="1">IF(Table1[[#This Row],[Occupation]]="IT", 1, 0)</f>
        <v>0</v>
      </c>
      <c r="AI353" s="46">
        <f ca="1">IF(Table1[[#This Row],[Occupation]]="Health", 1, 0)</f>
        <v>1</v>
      </c>
      <c r="AJ353" s="46">
        <f ca="1">IF(Table1[[#This Row],[Occupation]]="Agriculture", 1, 0)</f>
        <v>0</v>
      </c>
      <c r="AK353" s="49"/>
      <c r="AL353" s="46"/>
      <c r="AM353" s="46"/>
      <c r="AN353" s="46"/>
      <c r="AO353" s="46"/>
      <c r="AP353" s="50"/>
      <c r="AQ353" s="48"/>
      <c r="AR353" s="47">
        <f t="shared" ca="1" si="155"/>
        <v>16149.376965852454</v>
      </c>
      <c r="AS353" s="48"/>
      <c r="AT353" s="45">
        <f ca="1">IF(Table1[[#This Row],[Debts of the Person]]&gt;$AU$2,1,0)</f>
        <v>1</v>
      </c>
      <c r="AU353" s="46"/>
      <c r="AV353" s="50"/>
      <c r="AW353" s="2">
        <f ca="1">Table1[[#This Row],[Mortgage Left]]/Table1[[#This Row],[Valued House]]</f>
        <v>7.1634922666130474E-2</v>
      </c>
      <c r="AX353" s="46">
        <f t="shared" ca="1" si="156"/>
        <v>1</v>
      </c>
      <c r="AY353" s="46"/>
      <c r="AZ353" s="46"/>
      <c r="BA353" s="47">
        <f ca="1">IF(Table1[[#This Row],[Region]]="East",Table1[[#This Row],[Income]],0)</f>
        <v>0</v>
      </c>
      <c r="BB353" s="48">
        <f ca="1">IF(Table1[[#This Row],[Region]]="South",Table1[[#This Row],[Income]],0)</f>
        <v>45088</v>
      </c>
      <c r="BC353" s="48">
        <f ca="1">IF(Table1[[#This Row],[Region]]="West",Table1[[#This Row],[Income]],0)</f>
        <v>0</v>
      </c>
      <c r="BD353" s="64">
        <f ca="1">IF(Table1[[#This Row],[Region]]="North",Table1[[#This Row],[Income]],0)</f>
        <v>0</v>
      </c>
      <c r="BE353" s="47">
        <f ca="1">IF(Table1[[#This Row],[Occupation]]="Teaching",Table1[[#This Row],[Income]],0)</f>
        <v>0</v>
      </c>
      <c r="BF353" s="48">
        <f ca="1">IF(Table1[[#This Row],[Occupation]]="General Work",Table1[[#This Row],[Income]],0)</f>
        <v>0</v>
      </c>
      <c r="BG353" s="48">
        <f ca="1">IF(Table1[[#This Row],[Occupation]]="Construction",Table1[[#This Row],[Income]],0)</f>
        <v>0</v>
      </c>
      <c r="BH353" s="48">
        <f ca="1">IF(Table1[[#This Row],[Occupation]]="IT",Table1[[#This Row],[Income]],0)</f>
        <v>0</v>
      </c>
      <c r="BI353" s="48">
        <f ca="1">IF(Table1[[#This Row],[Occupation]]="Health",Table1[[#This Row],[Income]],0)</f>
        <v>45088</v>
      </c>
      <c r="BJ353" s="64">
        <f ca="1">IF(Table1[[#This Row],[Occupation]]="Agriculture",Table1[[#This Row],[Income]],0)</f>
        <v>0</v>
      </c>
      <c r="BK353" s="45">
        <f ca="1">IF(Table1[[#This Row],[Debts of the Person]]&gt;Table1[[#This Row],[Income]],1,0)</f>
        <v>1</v>
      </c>
      <c r="BL353" s="46"/>
      <c r="BM353" s="45">
        <f ca="1">IF(Table1[[#This Row],[Net worth of Person ('#)]]&gt;$BN$2,Table1[[#This Row],[Age]],0)</f>
        <v>43</v>
      </c>
      <c r="BN353" s="50"/>
      <c r="BO353" s="46"/>
      <c r="BP353" s="46"/>
      <c r="BQ353" s="46"/>
    </row>
    <row r="354" spans="1:69" x14ac:dyDescent="0.3">
      <c r="A354" s="12">
        <v>352</v>
      </c>
      <c r="B354" s="13">
        <f t="shared" ca="1" si="139"/>
        <v>2</v>
      </c>
      <c r="C354" s="13" t="str">
        <f t="shared" ca="1" si="140"/>
        <v>Female</v>
      </c>
      <c r="D354" s="13">
        <f t="shared" ca="1" si="141"/>
        <v>39</v>
      </c>
      <c r="E354" s="13">
        <f t="shared" ca="1" si="142"/>
        <v>4</v>
      </c>
      <c r="F354" s="13" t="str">
        <f t="shared" ca="1" si="143"/>
        <v>IT</v>
      </c>
      <c r="G354" s="13">
        <f t="shared" ca="1" si="144"/>
        <v>2</v>
      </c>
      <c r="H354" s="13" t="str">
        <f t="shared" ca="1" si="145"/>
        <v>Primary</v>
      </c>
      <c r="I354" s="13">
        <f t="shared" ca="1" si="146"/>
        <v>3</v>
      </c>
      <c r="J354" s="13">
        <f t="shared" ca="1" si="147"/>
        <v>1</v>
      </c>
      <c r="K354" s="14">
        <f t="shared" ca="1" si="148"/>
        <v>99943</v>
      </c>
      <c r="L354" s="13">
        <f t="shared" ca="1" si="149"/>
        <v>11</v>
      </c>
      <c r="M354" s="13" t="str">
        <f t="shared" ca="1" si="150"/>
        <v>Edo</v>
      </c>
      <c r="N354" s="13" t="str">
        <f t="shared" ca="1" si="157"/>
        <v>South</v>
      </c>
      <c r="O354" s="14">
        <f t="shared" ca="1" si="158"/>
        <v>599658</v>
      </c>
      <c r="P354" s="14">
        <f t="shared" ca="1" si="151"/>
        <v>402765.4854123281</v>
      </c>
      <c r="Q354" s="14">
        <f t="shared" ca="1" si="159"/>
        <v>81305.14454896898</v>
      </c>
      <c r="R354" s="14">
        <f t="shared" ca="1" si="152"/>
        <v>31325</v>
      </c>
      <c r="S354" s="14">
        <f t="shared" ca="1" si="160"/>
        <v>59368.681996480351</v>
      </c>
      <c r="T354" s="14">
        <f t="shared" ca="1" si="161"/>
        <v>105576.50751343081</v>
      </c>
      <c r="U354" s="14">
        <f t="shared" ca="1" si="162"/>
        <v>786539.65206239978</v>
      </c>
      <c r="V354" s="14">
        <f t="shared" ca="1" si="163"/>
        <v>493459.16740880843</v>
      </c>
      <c r="W354" s="15">
        <f t="shared" ca="1" si="164"/>
        <v>293080.48465359135</v>
      </c>
      <c r="Z354" s="45">
        <f t="shared" ca="1" si="153"/>
        <v>0</v>
      </c>
      <c r="AA354" s="46">
        <f t="shared" ca="1" si="154"/>
        <v>1</v>
      </c>
      <c r="AB354" s="49"/>
      <c r="AC354" s="50"/>
      <c r="AE354" s="45">
        <f ca="1">IF(Table1[[#This Row],[Occupation]]="Teaching", 1, 0)</f>
        <v>0</v>
      </c>
      <c r="AF354" s="46">
        <f ca="1">IF(Table1[[#This Row],[Occupation]]="General Work", 1, 0)</f>
        <v>0</v>
      </c>
      <c r="AG354" s="46">
        <f ca="1">IF(Table1[[#This Row],[Occupation]]="Construction", 1, 0)</f>
        <v>0</v>
      </c>
      <c r="AH354" s="46">
        <f ca="1">IF(Table1[[#This Row],[Occupation]]="IT", 1, 0)</f>
        <v>1</v>
      </c>
      <c r="AI354" s="46">
        <f ca="1">IF(Table1[[#This Row],[Occupation]]="Health", 1, 0)</f>
        <v>0</v>
      </c>
      <c r="AJ354" s="46">
        <f ca="1">IF(Table1[[#This Row],[Occupation]]="Agriculture", 1, 0)</f>
        <v>0</v>
      </c>
      <c r="AK354" s="49"/>
      <c r="AL354" s="46"/>
      <c r="AM354" s="46"/>
      <c r="AN354" s="46"/>
      <c r="AO354" s="46"/>
      <c r="AP354" s="50"/>
      <c r="AQ354" s="48"/>
      <c r="AR354" s="47">
        <f t="shared" ca="1" si="155"/>
        <v>402765.4854123281</v>
      </c>
      <c r="AS354" s="48"/>
      <c r="AT354" s="45">
        <f ca="1">IF(Table1[[#This Row],[Debts of the Person]]&gt;$AU$2,1,0)</f>
        <v>1</v>
      </c>
      <c r="AU354" s="46"/>
      <c r="AV354" s="50"/>
      <c r="AW354" s="2">
        <f ca="1">Table1[[#This Row],[Mortgage Left]]/Table1[[#This Row],[Valued House]]</f>
        <v>0.67165865445358541</v>
      </c>
      <c r="AX354" s="46">
        <f t="shared" ca="1" si="156"/>
        <v>0</v>
      </c>
      <c r="AY354" s="46"/>
      <c r="AZ354" s="46"/>
      <c r="BA354" s="47">
        <f ca="1">IF(Table1[[#This Row],[Region]]="East",Table1[[#This Row],[Income]],0)</f>
        <v>0</v>
      </c>
      <c r="BB354" s="48">
        <f ca="1">IF(Table1[[#This Row],[Region]]="South",Table1[[#This Row],[Income]],0)</f>
        <v>99943</v>
      </c>
      <c r="BC354" s="48">
        <f ca="1">IF(Table1[[#This Row],[Region]]="West",Table1[[#This Row],[Income]],0)</f>
        <v>0</v>
      </c>
      <c r="BD354" s="64">
        <f ca="1">IF(Table1[[#This Row],[Region]]="North",Table1[[#This Row],[Income]],0)</f>
        <v>0</v>
      </c>
      <c r="BE354" s="47">
        <f ca="1">IF(Table1[[#This Row],[Occupation]]="Teaching",Table1[[#This Row],[Income]],0)</f>
        <v>0</v>
      </c>
      <c r="BF354" s="48">
        <f ca="1">IF(Table1[[#This Row],[Occupation]]="General Work",Table1[[#This Row],[Income]],0)</f>
        <v>0</v>
      </c>
      <c r="BG354" s="48">
        <f ca="1">IF(Table1[[#This Row],[Occupation]]="Construction",Table1[[#This Row],[Income]],0)</f>
        <v>0</v>
      </c>
      <c r="BH354" s="48">
        <f ca="1">IF(Table1[[#This Row],[Occupation]]="IT",Table1[[#This Row],[Income]],0)</f>
        <v>99943</v>
      </c>
      <c r="BI354" s="48">
        <f ca="1">IF(Table1[[#This Row],[Occupation]]="Health",Table1[[#This Row],[Income]],0)</f>
        <v>0</v>
      </c>
      <c r="BJ354" s="64">
        <f ca="1">IF(Table1[[#This Row],[Occupation]]="Agriculture",Table1[[#This Row],[Income]],0)</f>
        <v>0</v>
      </c>
      <c r="BK354" s="45">
        <f ca="1">IF(Table1[[#This Row],[Debts of the Person]]&gt;Table1[[#This Row],[Income]],1,0)</f>
        <v>1</v>
      </c>
      <c r="BL354" s="46"/>
      <c r="BM354" s="45">
        <f ca="1">IF(Table1[[#This Row],[Net worth of Person ('#)]]&gt;$BN$2,Table1[[#This Row],[Age]],0)</f>
        <v>39</v>
      </c>
      <c r="BN354" s="50"/>
      <c r="BO354" s="46"/>
      <c r="BP354" s="46"/>
      <c r="BQ354" s="46"/>
    </row>
    <row r="355" spans="1:69" x14ac:dyDescent="0.3">
      <c r="A355" s="12">
        <v>353</v>
      </c>
      <c r="B355" s="13">
        <f t="shared" ca="1" si="139"/>
        <v>1</v>
      </c>
      <c r="C355" s="13" t="str">
        <f t="shared" ca="1" si="140"/>
        <v>Male</v>
      </c>
      <c r="D355" s="13">
        <f t="shared" ca="1" si="141"/>
        <v>43</v>
      </c>
      <c r="E355" s="13">
        <f t="shared" ca="1" si="142"/>
        <v>5</v>
      </c>
      <c r="F355" s="13" t="str">
        <f t="shared" ca="1" si="143"/>
        <v>General Work</v>
      </c>
      <c r="G355" s="13">
        <f t="shared" ca="1" si="144"/>
        <v>4</v>
      </c>
      <c r="H355" s="13" t="str">
        <f t="shared" ca="1" si="145"/>
        <v>Tertiary</v>
      </c>
      <c r="I355" s="13">
        <f t="shared" ca="1" si="146"/>
        <v>4</v>
      </c>
      <c r="J355" s="13">
        <f t="shared" ca="1" si="147"/>
        <v>1</v>
      </c>
      <c r="K355" s="14">
        <f t="shared" ca="1" si="148"/>
        <v>33073</v>
      </c>
      <c r="L355" s="13">
        <f t="shared" ca="1" si="149"/>
        <v>16</v>
      </c>
      <c r="M355" s="13" t="str">
        <f t="shared" ca="1" si="150"/>
        <v>Kaduna</v>
      </c>
      <c r="N355" s="13" t="str">
        <f t="shared" ca="1" si="157"/>
        <v>North</v>
      </c>
      <c r="O355" s="14">
        <f t="shared" ca="1" si="158"/>
        <v>165365</v>
      </c>
      <c r="P355" s="14">
        <f t="shared" ca="1" si="151"/>
        <v>32388.898295612558</v>
      </c>
      <c r="Q355" s="14">
        <f t="shared" ca="1" si="159"/>
        <v>25315.38700288759</v>
      </c>
      <c r="R355" s="14">
        <f t="shared" ca="1" si="152"/>
        <v>11153</v>
      </c>
      <c r="S355" s="14">
        <f t="shared" ca="1" si="160"/>
        <v>16629.575326328712</v>
      </c>
      <c r="T355" s="14">
        <f t="shared" ca="1" si="161"/>
        <v>49026.6082597114</v>
      </c>
      <c r="U355" s="14">
        <f t="shared" ca="1" si="162"/>
        <v>239706.99526259897</v>
      </c>
      <c r="V355" s="14">
        <f t="shared" ca="1" si="163"/>
        <v>60171.473621941266</v>
      </c>
      <c r="W355" s="15">
        <f t="shared" ca="1" si="164"/>
        <v>179535.52164065771</v>
      </c>
      <c r="Z355" s="45">
        <f t="shared" ca="1" si="153"/>
        <v>1</v>
      </c>
      <c r="AA355" s="46">
        <f t="shared" ca="1" si="154"/>
        <v>1</v>
      </c>
      <c r="AB355" s="49"/>
      <c r="AC355" s="50"/>
      <c r="AE355" s="45">
        <f ca="1">IF(Table1[[#This Row],[Occupation]]="Teaching", 1, 0)</f>
        <v>0</v>
      </c>
      <c r="AF355" s="46">
        <f ca="1">IF(Table1[[#This Row],[Occupation]]="General Work", 1, 0)</f>
        <v>1</v>
      </c>
      <c r="AG355" s="46">
        <f ca="1">IF(Table1[[#This Row],[Occupation]]="Construction", 1, 0)</f>
        <v>0</v>
      </c>
      <c r="AH355" s="46">
        <f ca="1">IF(Table1[[#This Row],[Occupation]]="IT", 1, 0)</f>
        <v>0</v>
      </c>
      <c r="AI355" s="46">
        <f ca="1">IF(Table1[[#This Row],[Occupation]]="Health", 1, 0)</f>
        <v>0</v>
      </c>
      <c r="AJ355" s="46">
        <f ca="1">IF(Table1[[#This Row],[Occupation]]="Agriculture", 1, 0)</f>
        <v>0</v>
      </c>
      <c r="AK355" s="49"/>
      <c r="AL355" s="46"/>
      <c r="AM355" s="46"/>
      <c r="AN355" s="46"/>
      <c r="AO355" s="46"/>
      <c r="AP355" s="50"/>
      <c r="AQ355" s="48"/>
      <c r="AR355" s="47">
        <f t="shared" ca="1" si="155"/>
        <v>32388.898295612558</v>
      </c>
      <c r="AS355" s="48"/>
      <c r="AT355" s="45">
        <f ca="1">IF(Table1[[#This Row],[Debts of the Person]]&gt;$AU$2,1,0)</f>
        <v>1</v>
      </c>
      <c r="AU355" s="46"/>
      <c r="AV355" s="50"/>
      <c r="AW355" s="2">
        <f ca="1">Table1[[#This Row],[Mortgage Left]]/Table1[[#This Row],[Valued House]]</f>
        <v>0.19586308043184808</v>
      </c>
      <c r="AX355" s="46">
        <f t="shared" ca="1" si="156"/>
        <v>1</v>
      </c>
      <c r="AY355" s="46"/>
      <c r="AZ355" s="46"/>
      <c r="BA355" s="47">
        <f ca="1">IF(Table1[[#This Row],[Region]]="East",Table1[[#This Row],[Income]],0)</f>
        <v>0</v>
      </c>
      <c r="BB355" s="48">
        <f ca="1">IF(Table1[[#This Row],[Region]]="South",Table1[[#This Row],[Income]],0)</f>
        <v>0</v>
      </c>
      <c r="BC355" s="48">
        <f ca="1">IF(Table1[[#This Row],[Region]]="West",Table1[[#This Row],[Income]],0)</f>
        <v>0</v>
      </c>
      <c r="BD355" s="64">
        <f ca="1">IF(Table1[[#This Row],[Region]]="North",Table1[[#This Row],[Income]],0)</f>
        <v>33073</v>
      </c>
      <c r="BE355" s="47">
        <f ca="1">IF(Table1[[#This Row],[Occupation]]="Teaching",Table1[[#This Row],[Income]],0)</f>
        <v>0</v>
      </c>
      <c r="BF355" s="48">
        <f ca="1">IF(Table1[[#This Row],[Occupation]]="General Work",Table1[[#This Row],[Income]],0)</f>
        <v>33073</v>
      </c>
      <c r="BG355" s="48">
        <f ca="1">IF(Table1[[#This Row],[Occupation]]="Construction",Table1[[#This Row],[Income]],0)</f>
        <v>0</v>
      </c>
      <c r="BH355" s="48">
        <f ca="1">IF(Table1[[#This Row],[Occupation]]="IT",Table1[[#This Row],[Income]],0)</f>
        <v>0</v>
      </c>
      <c r="BI355" s="48">
        <f ca="1">IF(Table1[[#This Row],[Occupation]]="Health",Table1[[#This Row],[Income]],0)</f>
        <v>0</v>
      </c>
      <c r="BJ355" s="64">
        <f ca="1">IF(Table1[[#This Row],[Occupation]]="Agriculture",Table1[[#This Row],[Income]],0)</f>
        <v>0</v>
      </c>
      <c r="BK355" s="45">
        <f ca="1">IF(Table1[[#This Row],[Debts of the Person]]&gt;Table1[[#This Row],[Income]],1,0)</f>
        <v>1</v>
      </c>
      <c r="BL355" s="46"/>
      <c r="BM355" s="45">
        <f ca="1">IF(Table1[[#This Row],[Net worth of Person ('#)]]&gt;$BN$2,Table1[[#This Row],[Age]],0)</f>
        <v>43</v>
      </c>
      <c r="BN355" s="50"/>
      <c r="BO355" s="46"/>
      <c r="BP355" s="46"/>
      <c r="BQ355" s="46"/>
    </row>
    <row r="356" spans="1:69" x14ac:dyDescent="0.3">
      <c r="A356" s="12">
        <v>354</v>
      </c>
      <c r="B356" s="13">
        <f t="shared" ca="1" si="139"/>
        <v>1</v>
      </c>
      <c r="C356" s="13" t="str">
        <f t="shared" ca="1" si="140"/>
        <v>Male</v>
      </c>
      <c r="D356" s="13">
        <f t="shared" ca="1" si="141"/>
        <v>34</v>
      </c>
      <c r="E356" s="13">
        <f t="shared" ca="1" si="142"/>
        <v>5</v>
      </c>
      <c r="F356" s="13" t="str">
        <f t="shared" ca="1" si="143"/>
        <v>General Work</v>
      </c>
      <c r="G356" s="13">
        <f t="shared" ca="1" si="144"/>
        <v>5</v>
      </c>
      <c r="H356" s="13" t="str">
        <f t="shared" ca="1" si="145"/>
        <v>Technical</v>
      </c>
      <c r="I356" s="13">
        <f t="shared" ca="1" si="146"/>
        <v>1</v>
      </c>
      <c r="J356" s="13">
        <f t="shared" ca="1" si="147"/>
        <v>1</v>
      </c>
      <c r="K356" s="14">
        <f t="shared" ca="1" si="148"/>
        <v>42789</v>
      </c>
      <c r="L356" s="13">
        <f t="shared" ca="1" si="149"/>
        <v>17</v>
      </c>
      <c r="M356" s="13" t="str">
        <f t="shared" ca="1" si="150"/>
        <v>Kano</v>
      </c>
      <c r="N356" s="13" t="str">
        <f t="shared" ca="1" si="157"/>
        <v>North</v>
      </c>
      <c r="O356" s="14">
        <f t="shared" ca="1" si="158"/>
        <v>213945</v>
      </c>
      <c r="P356" s="14">
        <f t="shared" ca="1" si="151"/>
        <v>210207.87036303119</v>
      </c>
      <c r="Q356" s="14">
        <f t="shared" ca="1" si="159"/>
        <v>17824.201210081228</v>
      </c>
      <c r="R356" s="14">
        <f t="shared" ca="1" si="152"/>
        <v>12196</v>
      </c>
      <c r="S356" s="14">
        <f t="shared" ca="1" si="160"/>
        <v>25835.831340047196</v>
      </c>
      <c r="T356" s="14">
        <f t="shared" ca="1" si="161"/>
        <v>9755.1417731041583</v>
      </c>
      <c r="U356" s="14">
        <f t="shared" ca="1" si="162"/>
        <v>241524.34298318537</v>
      </c>
      <c r="V356" s="14">
        <f t="shared" ca="1" si="163"/>
        <v>248239.7017030784</v>
      </c>
      <c r="W356" s="15">
        <f t="shared" ca="1" si="164"/>
        <v>-6715.3587198930327</v>
      </c>
      <c r="Z356" s="45">
        <f t="shared" ca="1" si="153"/>
        <v>1</v>
      </c>
      <c r="AA356" s="46">
        <f t="shared" ca="1" si="154"/>
        <v>0</v>
      </c>
      <c r="AB356" s="49"/>
      <c r="AC356" s="50"/>
      <c r="AE356" s="45">
        <f ca="1">IF(Table1[[#This Row],[Occupation]]="Teaching", 1, 0)</f>
        <v>0</v>
      </c>
      <c r="AF356" s="46">
        <f ca="1">IF(Table1[[#This Row],[Occupation]]="General Work", 1, 0)</f>
        <v>1</v>
      </c>
      <c r="AG356" s="46">
        <f ca="1">IF(Table1[[#This Row],[Occupation]]="Construction", 1, 0)</f>
        <v>0</v>
      </c>
      <c r="AH356" s="46">
        <f ca="1">IF(Table1[[#This Row],[Occupation]]="IT", 1, 0)</f>
        <v>0</v>
      </c>
      <c r="AI356" s="46">
        <f ca="1">IF(Table1[[#This Row],[Occupation]]="Health", 1, 0)</f>
        <v>0</v>
      </c>
      <c r="AJ356" s="46">
        <f ca="1">IF(Table1[[#This Row],[Occupation]]="Agriculture", 1, 0)</f>
        <v>0</v>
      </c>
      <c r="AK356" s="49"/>
      <c r="AL356" s="46"/>
      <c r="AM356" s="46"/>
      <c r="AN356" s="46"/>
      <c r="AO356" s="46"/>
      <c r="AP356" s="50"/>
      <c r="AQ356" s="48"/>
      <c r="AR356" s="47">
        <f t="shared" ca="1" si="155"/>
        <v>210207.87036303119</v>
      </c>
      <c r="AS356" s="48"/>
      <c r="AT356" s="45">
        <f ca="1">IF(Table1[[#This Row],[Debts of the Person]]&gt;$AU$2,1,0)</f>
        <v>1</v>
      </c>
      <c r="AU356" s="46"/>
      <c r="AV356" s="50"/>
      <c r="AW356" s="2">
        <f ca="1">Table1[[#This Row],[Mortgage Left]]/Table1[[#This Row],[Valued House]]</f>
        <v>0.98253228803211667</v>
      </c>
      <c r="AX356" s="46">
        <f t="shared" ca="1" si="156"/>
        <v>0</v>
      </c>
      <c r="AY356" s="46"/>
      <c r="AZ356" s="46"/>
      <c r="BA356" s="47">
        <f ca="1">IF(Table1[[#This Row],[Region]]="East",Table1[[#This Row],[Income]],0)</f>
        <v>0</v>
      </c>
      <c r="BB356" s="48">
        <f ca="1">IF(Table1[[#This Row],[Region]]="South",Table1[[#This Row],[Income]],0)</f>
        <v>0</v>
      </c>
      <c r="BC356" s="48">
        <f ca="1">IF(Table1[[#This Row],[Region]]="West",Table1[[#This Row],[Income]],0)</f>
        <v>0</v>
      </c>
      <c r="BD356" s="64">
        <f ca="1">IF(Table1[[#This Row],[Region]]="North",Table1[[#This Row],[Income]],0)</f>
        <v>42789</v>
      </c>
      <c r="BE356" s="47">
        <f ca="1">IF(Table1[[#This Row],[Occupation]]="Teaching",Table1[[#This Row],[Income]],0)</f>
        <v>0</v>
      </c>
      <c r="BF356" s="48">
        <f ca="1">IF(Table1[[#This Row],[Occupation]]="General Work",Table1[[#This Row],[Income]],0)</f>
        <v>42789</v>
      </c>
      <c r="BG356" s="48">
        <f ca="1">IF(Table1[[#This Row],[Occupation]]="Construction",Table1[[#This Row],[Income]],0)</f>
        <v>0</v>
      </c>
      <c r="BH356" s="48">
        <f ca="1">IF(Table1[[#This Row],[Occupation]]="IT",Table1[[#This Row],[Income]],0)</f>
        <v>0</v>
      </c>
      <c r="BI356" s="48">
        <f ca="1">IF(Table1[[#This Row],[Occupation]]="Health",Table1[[#This Row],[Income]],0)</f>
        <v>0</v>
      </c>
      <c r="BJ356" s="64">
        <f ca="1">IF(Table1[[#This Row],[Occupation]]="Agriculture",Table1[[#This Row],[Income]],0)</f>
        <v>0</v>
      </c>
      <c r="BK356" s="45">
        <f ca="1">IF(Table1[[#This Row],[Debts of the Person]]&gt;Table1[[#This Row],[Income]],1,0)</f>
        <v>1</v>
      </c>
      <c r="BL356" s="46"/>
      <c r="BM356" s="45">
        <f ca="1">IF(Table1[[#This Row],[Net worth of Person ('#)]]&gt;$BN$2,Table1[[#This Row],[Age]],0)</f>
        <v>0</v>
      </c>
      <c r="BN356" s="50"/>
      <c r="BO356" s="46"/>
      <c r="BP356" s="46"/>
      <c r="BQ356" s="46"/>
    </row>
    <row r="357" spans="1:69" x14ac:dyDescent="0.3">
      <c r="A357" s="12">
        <v>355</v>
      </c>
      <c r="B357" s="13">
        <f t="shared" ca="1" si="139"/>
        <v>1</v>
      </c>
      <c r="C357" s="13" t="str">
        <f t="shared" ca="1" si="140"/>
        <v>Male</v>
      </c>
      <c r="D357" s="13">
        <f t="shared" ca="1" si="141"/>
        <v>41</v>
      </c>
      <c r="E357" s="13">
        <f t="shared" ca="1" si="142"/>
        <v>6</v>
      </c>
      <c r="F357" s="13" t="str">
        <f t="shared" ca="1" si="143"/>
        <v>Agriculture</v>
      </c>
      <c r="G357" s="13">
        <f t="shared" ca="1" si="144"/>
        <v>4</v>
      </c>
      <c r="H357" s="13" t="str">
        <f t="shared" ca="1" si="145"/>
        <v>Tertiary</v>
      </c>
      <c r="I357" s="13">
        <f t="shared" ca="1" si="146"/>
        <v>4</v>
      </c>
      <c r="J357" s="13">
        <f t="shared" ca="1" si="147"/>
        <v>2</v>
      </c>
      <c r="K357" s="14">
        <f t="shared" ca="1" si="148"/>
        <v>55408</v>
      </c>
      <c r="L357" s="13">
        <f t="shared" ca="1" si="149"/>
        <v>13</v>
      </c>
      <c r="M357" s="13" t="str">
        <f t="shared" ca="1" si="150"/>
        <v>Gombe</v>
      </c>
      <c r="N357" s="13" t="str">
        <f t="shared" ca="1" si="157"/>
        <v>North</v>
      </c>
      <c r="O357" s="14">
        <f t="shared" ca="1" si="158"/>
        <v>277040</v>
      </c>
      <c r="P357" s="14">
        <f t="shared" ca="1" si="151"/>
        <v>25927.694910408456</v>
      </c>
      <c r="Q357" s="14">
        <f t="shared" ca="1" si="159"/>
        <v>7786.0988396536704</v>
      </c>
      <c r="R357" s="14">
        <f t="shared" ca="1" si="152"/>
        <v>5498</v>
      </c>
      <c r="S357" s="14">
        <f t="shared" ca="1" si="160"/>
        <v>53820.618536536858</v>
      </c>
      <c r="T357" s="14">
        <f t="shared" ca="1" si="161"/>
        <v>18607.857558785854</v>
      </c>
      <c r="U357" s="14">
        <f t="shared" ca="1" si="162"/>
        <v>303433.95639843954</v>
      </c>
      <c r="V357" s="14">
        <f t="shared" ca="1" si="163"/>
        <v>85246.313446945307</v>
      </c>
      <c r="W357" s="15">
        <f t="shared" ca="1" si="164"/>
        <v>218187.64295149423</v>
      </c>
      <c r="Z357" s="45">
        <f t="shared" ca="1" si="153"/>
        <v>1</v>
      </c>
      <c r="AA357" s="46">
        <f t="shared" ca="1" si="154"/>
        <v>0</v>
      </c>
      <c r="AB357" s="49"/>
      <c r="AC357" s="50"/>
      <c r="AE357" s="45">
        <f ca="1">IF(Table1[[#This Row],[Occupation]]="Teaching", 1, 0)</f>
        <v>0</v>
      </c>
      <c r="AF357" s="46">
        <f ca="1">IF(Table1[[#This Row],[Occupation]]="General Work", 1, 0)</f>
        <v>0</v>
      </c>
      <c r="AG357" s="46">
        <f ca="1">IF(Table1[[#This Row],[Occupation]]="Construction", 1, 0)</f>
        <v>0</v>
      </c>
      <c r="AH357" s="46">
        <f ca="1">IF(Table1[[#This Row],[Occupation]]="IT", 1, 0)</f>
        <v>0</v>
      </c>
      <c r="AI357" s="46">
        <f ca="1">IF(Table1[[#This Row],[Occupation]]="Health", 1, 0)</f>
        <v>0</v>
      </c>
      <c r="AJ357" s="46">
        <f ca="1">IF(Table1[[#This Row],[Occupation]]="Agriculture", 1, 0)</f>
        <v>1</v>
      </c>
      <c r="AK357" s="49"/>
      <c r="AL357" s="46"/>
      <c r="AM357" s="46"/>
      <c r="AN357" s="46"/>
      <c r="AO357" s="46"/>
      <c r="AP357" s="50"/>
      <c r="AQ357" s="48"/>
      <c r="AR357" s="47">
        <f t="shared" ca="1" si="155"/>
        <v>12963.847455204228</v>
      </c>
      <c r="AS357" s="48"/>
      <c r="AT357" s="45">
        <f ca="1">IF(Table1[[#This Row],[Debts of the Person]]&gt;$AU$2,1,0)</f>
        <v>1</v>
      </c>
      <c r="AU357" s="46"/>
      <c r="AV357" s="50"/>
      <c r="AW357" s="2">
        <f ca="1">Table1[[#This Row],[Mortgage Left]]/Table1[[#This Row],[Valued House]]</f>
        <v>9.3588272128243055E-2</v>
      </c>
      <c r="AX357" s="46">
        <f t="shared" ca="1" si="156"/>
        <v>1</v>
      </c>
      <c r="AY357" s="46"/>
      <c r="AZ357" s="46"/>
      <c r="BA357" s="47">
        <f ca="1">IF(Table1[[#This Row],[Region]]="East",Table1[[#This Row],[Income]],0)</f>
        <v>0</v>
      </c>
      <c r="BB357" s="48">
        <f ca="1">IF(Table1[[#This Row],[Region]]="South",Table1[[#This Row],[Income]],0)</f>
        <v>0</v>
      </c>
      <c r="BC357" s="48">
        <f ca="1">IF(Table1[[#This Row],[Region]]="West",Table1[[#This Row],[Income]],0)</f>
        <v>0</v>
      </c>
      <c r="BD357" s="64">
        <f ca="1">IF(Table1[[#This Row],[Region]]="North",Table1[[#This Row],[Income]],0)</f>
        <v>55408</v>
      </c>
      <c r="BE357" s="47">
        <f ca="1">IF(Table1[[#This Row],[Occupation]]="Teaching",Table1[[#This Row],[Income]],0)</f>
        <v>0</v>
      </c>
      <c r="BF357" s="48">
        <f ca="1">IF(Table1[[#This Row],[Occupation]]="General Work",Table1[[#This Row],[Income]],0)</f>
        <v>0</v>
      </c>
      <c r="BG357" s="48">
        <f ca="1">IF(Table1[[#This Row],[Occupation]]="Construction",Table1[[#This Row],[Income]],0)</f>
        <v>0</v>
      </c>
      <c r="BH357" s="48">
        <f ca="1">IF(Table1[[#This Row],[Occupation]]="IT",Table1[[#This Row],[Income]],0)</f>
        <v>0</v>
      </c>
      <c r="BI357" s="48">
        <f ca="1">IF(Table1[[#This Row],[Occupation]]="Health",Table1[[#This Row],[Income]],0)</f>
        <v>0</v>
      </c>
      <c r="BJ357" s="64">
        <f ca="1">IF(Table1[[#This Row],[Occupation]]="Agriculture",Table1[[#This Row],[Income]],0)</f>
        <v>55408</v>
      </c>
      <c r="BK357" s="45">
        <f ca="1">IF(Table1[[#This Row],[Debts of the Person]]&gt;Table1[[#This Row],[Income]],1,0)</f>
        <v>1</v>
      </c>
      <c r="BL357" s="46"/>
      <c r="BM357" s="45">
        <f ca="1">IF(Table1[[#This Row],[Net worth of Person ('#)]]&gt;$BN$2,Table1[[#This Row],[Age]],0)</f>
        <v>41</v>
      </c>
      <c r="BN357" s="50"/>
      <c r="BO357" s="46"/>
      <c r="BP357" s="46"/>
      <c r="BQ357" s="46"/>
    </row>
    <row r="358" spans="1:69" x14ac:dyDescent="0.3">
      <c r="A358" s="12">
        <v>356</v>
      </c>
      <c r="B358" s="13">
        <f t="shared" ca="1" si="139"/>
        <v>2</v>
      </c>
      <c r="C358" s="13" t="str">
        <f t="shared" ca="1" si="140"/>
        <v>Female</v>
      </c>
      <c r="D358" s="13">
        <f t="shared" ca="1" si="141"/>
        <v>43</v>
      </c>
      <c r="E358" s="13">
        <f t="shared" ca="1" si="142"/>
        <v>5</v>
      </c>
      <c r="F358" s="13" t="str">
        <f t="shared" ca="1" si="143"/>
        <v>General Work</v>
      </c>
      <c r="G358" s="13">
        <f t="shared" ca="1" si="144"/>
        <v>3</v>
      </c>
      <c r="H358" s="13" t="str">
        <f t="shared" ca="1" si="145"/>
        <v>Secondary</v>
      </c>
      <c r="I358" s="13">
        <f t="shared" ca="1" si="146"/>
        <v>2</v>
      </c>
      <c r="J358" s="13">
        <f t="shared" ca="1" si="147"/>
        <v>1</v>
      </c>
      <c r="K358" s="14">
        <f t="shared" ca="1" si="148"/>
        <v>54563</v>
      </c>
      <c r="L358" s="13">
        <f t="shared" ca="1" si="149"/>
        <v>12</v>
      </c>
      <c r="M358" s="13" t="str">
        <f t="shared" ca="1" si="150"/>
        <v>Enugu</v>
      </c>
      <c r="N358" s="13" t="str">
        <f t="shared" ca="1" si="157"/>
        <v>East</v>
      </c>
      <c r="O358" s="14">
        <f t="shared" ca="1" si="158"/>
        <v>218252</v>
      </c>
      <c r="P358" s="14">
        <f t="shared" ca="1" si="151"/>
        <v>89894.319550789616</v>
      </c>
      <c r="Q358" s="14">
        <f t="shared" ca="1" si="159"/>
        <v>41797.275431024136</v>
      </c>
      <c r="R358" s="14">
        <f t="shared" ca="1" si="152"/>
        <v>2906</v>
      </c>
      <c r="S358" s="14">
        <f t="shared" ca="1" si="160"/>
        <v>27945.983857901938</v>
      </c>
      <c r="T358" s="14">
        <f t="shared" ca="1" si="161"/>
        <v>15203.769742744265</v>
      </c>
      <c r="U358" s="14">
        <f t="shared" ca="1" si="162"/>
        <v>275253.04517376842</v>
      </c>
      <c r="V358" s="14">
        <f t="shared" ca="1" si="163"/>
        <v>120746.30340869156</v>
      </c>
      <c r="W358" s="15">
        <f t="shared" ca="1" si="164"/>
        <v>154506.74176507688</v>
      </c>
      <c r="Z358" s="45">
        <f t="shared" ca="1" si="153"/>
        <v>0</v>
      </c>
      <c r="AA358" s="46">
        <f t="shared" ca="1" si="154"/>
        <v>0</v>
      </c>
      <c r="AB358" s="49"/>
      <c r="AC358" s="50"/>
      <c r="AE358" s="45">
        <f ca="1">IF(Table1[[#This Row],[Occupation]]="Teaching", 1, 0)</f>
        <v>0</v>
      </c>
      <c r="AF358" s="46">
        <f ca="1">IF(Table1[[#This Row],[Occupation]]="General Work", 1, 0)</f>
        <v>1</v>
      </c>
      <c r="AG358" s="46">
        <f ca="1">IF(Table1[[#This Row],[Occupation]]="Construction", 1, 0)</f>
        <v>0</v>
      </c>
      <c r="AH358" s="46">
        <f ca="1">IF(Table1[[#This Row],[Occupation]]="IT", 1, 0)</f>
        <v>0</v>
      </c>
      <c r="AI358" s="46">
        <f ca="1">IF(Table1[[#This Row],[Occupation]]="Health", 1, 0)</f>
        <v>0</v>
      </c>
      <c r="AJ358" s="46">
        <f ca="1">IF(Table1[[#This Row],[Occupation]]="Agriculture", 1, 0)</f>
        <v>0</v>
      </c>
      <c r="AK358" s="49"/>
      <c r="AL358" s="46"/>
      <c r="AM358" s="46"/>
      <c r="AN358" s="46"/>
      <c r="AO358" s="46"/>
      <c r="AP358" s="50"/>
      <c r="AQ358" s="48"/>
      <c r="AR358" s="47">
        <f t="shared" ca="1" si="155"/>
        <v>89894.319550789616</v>
      </c>
      <c r="AS358" s="48"/>
      <c r="AT358" s="45">
        <f ca="1">IF(Table1[[#This Row],[Debts of the Person]]&gt;$AU$2,1,0)</f>
        <v>1</v>
      </c>
      <c r="AU358" s="46"/>
      <c r="AV358" s="50"/>
      <c r="AW358" s="2">
        <f ca="1">Table1[[#This Row],[Mortgage Left]]/Table1[[#This Row],[Valued House]]</f>
        <v>0.41188314219704569</v>
      </c>
      <c r="AX358" s="46">
        <f t="shared" ca="1" si="156"/>
        <v>0</v>
      </c>
      <c r="AY358" s="46"/>
      <c r="AZ358" s="46"/>
      <c r="BA358" s="47">
        <f ca="1">IF(Table1[[#This Row],[Region]]="East",Table1[[#This Row],[Income]],0)</f>
        <v>54563</v>
      </c>
      <c r="BB358" s="48">
        <f ca="1">IF(Table1[[#This Row],[Region]]="South",Table1[[#This Row],[Income]],0)</f>
        <v>0</v>
      </c>
      <c r="BC358" s="48">
        <f ca="1">IF(Table1[[#This Row],[Region]]="West",Table1[[#This Row],[Income]],0)</f>
        <v>0</v>
      </c>
      <c r="BD358" s="64">
        <f ca="1">IF(Table1[[#This Row],[Region]]="North",Table1[[#This Row],[Income]],0)</f>
        <v>0</v>
      </c>
      <c r="BE358" s="47">
        <f ca="1">IF(Table1[[#This Row],[Occupation]]="Teaching",Table1[[#This Row],[Income]],0)</f>
        <v>0</v>
      </c>
      <c r="BF358" s="48">
        <f ca="1">IF(Table1[[#This Row],[Occupation]]="General Work",Table1[[#This Row],[Income]],0)</f>
        <v>54563</v>
      </c>
      <c r="BG358" s="48">
        <f ca="1">IF(Table1[[#This Row],[Occupation]]="Construction",Table1[[#This Row],[Income]],0)</f>
        <v>0</v>
      </c>
      <c r="BH358" s="48">
        <f ca="1">IF(Table1[[#This Row],[Occupation]]="IT",Table1[[#This Row],[Income]],0)</f>
        <v>0</v>
      </c>
      <c r="BI358" s="48">
        <f ca="1">IF(Table1[[#This Row],[Occupation]]="Health",Table1[[#This Row],[Income]],0)</f>
        <v>0</v>
      </c>
      <c r="BJ358" s="64">
        <f ca="1">IF(Table1[[#This Row],[Occupation]]="Agriculture",Table1[[#This Row],[Income]],0)</f>
        <v>0</v>
      </c>
      <c r="BK358" s="45">
        <f ca="1">IF(Table1[[#This Row],[Debts of the Person]]&gt;Table1[[#This Row],[Income]],1,0)</f>
        <v>1</v>
      </c>
      <c r="BL358" s="46"/>
      <c r="BM358" s="45">
        <f ca="1">IF(Table1[[#This Row],[Net worth of Person ('#)]]&gt;$BN$2,Table1[[#This Row],[Age]],0)</f>
        <v>43</v>
      </c>
      <c r="BN358" s="50"/>
      <c r="BO358" s="46"/>
      <c r="BP358" s="46"/>
      <c r="BQ358" s="46"/>
    </row>
    <row r="359" spans="1:69" x14ac:dyDescent="0.3">
      <c r="A359" s="12">
        <v>357</v>
      </c>
      <c r="B359" s="13">
        <f t="shared" ca="1" si="139"/>
        <v>2</v>
      </c>
      <c r="C359" s="13" t="str">
        <f t="shared" ca="1" si="140"/>
        <v>Female</v>
      </c>
      <c r="D359" s="13">
        <f t="shared" ca="1" si="141"/>
        <v>35</v>
      </c>
      <c r="E359" s="13">
        <f t="shared" ca="1" si="142"/>
        <v>6</v>
      </c>
      <c r="F359" s="13" t="str">
        <f t="shared" ca="1" si="143"/>
        <v>Agriculture</v>
      </c>
      <c r="G359" s="13">
        <f t="shared" ca="1" si="144"/>
        <v>3</v>
      </c>
      <c r="H359" s="13" t="str">
        <f t="shared" ca="1" si="145"/>
        <v>Secondary</v>
      </c>
      <c r="I359" s="13">
        <f t="shared" ca="1" si="146"/>
        <v>1</v>
      </c>
      <c r="J359" s="13">
        <f t="shared" ca="1" si="147"/>
        <v>1</v>
      </c>
      <c r="K359" s="14">
        <f t="shared" ca="1" si="148"/>
        <v>67007</v>
      </c>
      <c r="L359" s="13">
        <f t="shared" ca="1" si="149"/>
        <v>28</v>
      </c>
      <c r="M359" s="13" t="str">
        <f t="shared" ca="1" si="150"/>
        <v>Oyo</v>
      </c>
      <c r="N359" s="13" t="str">
        <f t="shared" ca="1" si="157"/>
        <v>West</v>
      </c>
      <c r="O359" s="14">
        <f t="shared" ca="1" si="158"/>
        <v>268028</v>
      </c>
      <c r="P359" s="14">
        <f t="shared" ca="1" si="151"/>
        <v>180087.21691545434</v>
      </c>
      <c r="Q359" s="14">
        <f t="shared" ca="1" si="159"/>
        <v>15832.250878253073</v>
      </c>
      <c r="R359" s="14">
        <f t="shared" ca="1" si="152"/>
        <v>3376</v>
      </c>
      <c r="S359" s="14">
        <f t="shared" ca="1" si="160"/>
        <v>111719.21500572095</v>
      </c>
      <c r="T359" s="14">
        <f t="shared" ca="1" si="161"/>
        <v>73128.585520771536</v>
      </c>
      <c r="U359" s="14">
        <f t="shared" ca="1" si="162"/>
        <v>356988.83639902459</v>
      </c>
      <c r="V359" s="14">
        <f t="shared" ca="1" si="163"/>
        <v>295182.43192117527</v>
      </c>
      <c r="W359" s="15">
        <f t="shared" ca="1" si="164"/>
        <v>61806.404477849312</v>
      </c>
      <c r="Z359" s="45">
        <f t="shared" ca="1" si="153"/>
        <v>0</v>
      </c>
      <c r="AA359" s="46">
        <f t="shared" ca="1" si="154"/>
        <v>1</v>
      </c>
      <c r="AB359" s="49"/>
      <c r="AC359" s="50"/>
      <c r="AE359" s="45">
        <f ca="1">IF(Table1[[#This Row],[Occupation]]="Teaching", 1, 0)</f>
        <v>0</v>
      </c>
      <c r="AF359" s="46">
        <f ca="1">IF(Table1[[#This Row],[Occupation]]="General Work", 1, 0)</f>
        <v>0</v>
      </c>
      <c r="AG359" s="46">
        <f ca="1">IF(Table1[[#This Row],[Occupation]]="Construction", 1, 0)</f>
        <v>0</v>
      </c>
      <c r="AH359" s="46">
        <f ca="1">IF(Table1[[#This Row],[Occupation]]="IT", 1, 0)</f>
        <v>0</v>
      </c>
      <c r="AI359" s="46">
        <f ca="1">IF(Table1[[#This Row],[Occupation]]="Health", 1, 0)</f>
        <v>0</v>
      </c>
      <c r="AJ359" s="46">
        <f ca="1">IF(Table1[[#This Row],[Occupation]]="Agriculture", 1, 0)</f>
        <v>1</v>
      </c>
      <c r="AK359" s="49"/>
      <c r="AL359" s="46"/>
      <c r="AM359" s="46"/>
      <c r="AN359" s="46"/>
      <c r="AO359" s="46"/>
      <c r="AP359" s="50"/>
      <c r="AQ359" s="48"/>
      <c r="AR359" s="47">
        <f t="shared" ca="1" si="155"/>
        <v>180087.21691545434</v>
      </c>
      <c r="AS359" s="48"/>
      <c r="AT359" s="45">
        <f ca="1">IF(Table1[[#This Row],[Debts of the Person]]&gt;$AU$2,1,0)</f>
        <v>1</v>
      </c>
      <c r="AU359" s="46"/>
      <c r="AV359" s="50"/>
      <c r="AW359" s="2">
        <f ca="1">Table1[[#This Row],[Mortgage Left]]/Table1[[#This Row],[Valued House]]</f>
        <v>0.6718970290994013</v>
      </c>
      <c r="AX359" s="46">
        <f t="shared" ca="1" si="156"/>
        <v>0</v>
      </c>
      <c r="AY359" s="46"/>
      <c r="AZ359" s="46"/>
      <c r="BA359" s="47">
        <f ca="1">IF(Table1[[#This Row],[Region]]="East",Table1[[#This Row],[Income]],0)</f>
        <v>0</v>
      </c>
      <c r="BB359" s="48">
        <f ca="1">IF(Table1[[#This Row],[Region]]="South",Table1[[#This Row],[Income]],0)</f>
        <v>0</v>
      </c>
      <c r="BC359" s="48">
        <f ca="1">IF(Table1[[#This Row],[Region]]="West",Table1[[#This Row],[Income]],0)</f>
        <v>67007</v>
      </c>
      <c r="BD359" s="64">
        <f ca="1">IF(Table1[[#This Row],[Region]]="North",Table1[[#This Row],[Income]],0)</f>
        <v>0</v>
      </c>
      <c r="BE359" s="47">
        <f ca="1">IF(Table1[[#This Row],[Occupation]]="Teaching",Table1[[#This Row],[Income]],0)</f>
        <v>0</v>
      </c>
      <c r="BF359" s="48">
        <f ca="1">IF(Table1[[#This Row],[Occupation]]="General Work",Table1[[#This Row],[Income]],0)</f>
        <v>0</v>
      </c>
      <c r="BG359" s="48">
        <f ca="1">IF(Table1[[#This Row],[Occupation]]="Construction",Table1[[#This Row],[Income]],0)</f>
        <v>0</v>
      </c>
      <c r="BH359" s="48">
        <f ca="1">IF(Table1[[#This Row],[Occupation]]="IT",Table1[[#This Row],[Income]],0)</f>
        <v>0</v>
      </c>
      <c r="BI359" s="48">
        <f ca="1">IF(Table1[[#This Row],[Occupation]]="Health",Table1[[#This Row],[Income]],0)</f>
        <v>0</v>
      </c>
      <c r="BJ359" s="64">
        <f ca="1">IF(Table1[[#This Row],[Occupation]]="Agriculture",Table1[[#This Row],[Income]],0)</f>
        <v>67007</v>
      </c>
      <c r="BK359" s="45">
        <f ca="1">IF(Table1[[#This Row],[Debts of the Person]]&gt;Table1[[#This Row],[Income]],1,0)</f>
        <v>1</v>
      </c>
      <c r="BL359" s="46"/>
      <c r="BM359" s="45">
        <f ca="1">IF(Table1[[#This Row],[Net worth of Person ('#)]]&gt;$BN$2,Table1[[#This Row],[Age]],0)</f>
        <v>0</v>
      </c>
      <c r="BN359" s="50"/>
      <c r="BO359" s="46"/>
      <c r="BP359" s="46"/>
      <c r="BQ359" s="46"/>
    </row>
    <row r="360" spans="1:69" x14ac:dyDescent="0.3">
      <c r="A360" s="12">
        <v>358</v>
      </c>
      <c r="B360" s="13">
        <f t="shared" ca="1" si="139"/>
        <v>2</v>
      </c>
      <c r="C360" s="13" t="str">
        <f t="shared" ca="1" si="140"/>
        <v>Female</v>
      </c>
      <c r="D360" s="13">
        <f t="shared" ca="1" si="141"/>
        <v>31</v>
      </c>
      <c r="E360" s="13">
        <f t="shared" ca="1" si="142"/>
        <v>4</v>
      </c>
      <c r="F360" s="13" t="str">
        <f t="shared" ca="1" si="143"/>
        <v>IT</v>
      </c>
      <c r="G360" s="13">
        <f t="shared" ca="1" si="144"/>
        <v>6</v>
      </c>
      <c r="H360" s="13" t="str">
        <f t="shared" ca="1" si="145"/>
        <v>Others</v>
      </c>
      <c r="I360" s="13">
        <f t="shared" ca="1" si="146"/>
        <v>2</v>
      </c>
      <c r="J360" s="13">
        <f t="shared" ca="1" si="147"/>
        <v>3</v>
      </c>
      <c r="K360" s="14">
        <f t="shared" ca="1" si="148"/>
        <v>95071</v>
      </c>
      <c r="L360" s="13">
        <f t="shared" ca="1" si="149"/>
        <v>9</v>
      </c>
      <c r="M360" s="13" t="str">
        <f t="shared" ca="1" si="150"/>
        <v>Delta</v>
      </c>
      <c r="N360" s="13" t="str">
        <f t="shared" ca="1" si="157"/>
        <v>South</v>
      </c>
      <c r="O360" s="14">
        <f t="shared" ca="1" si="158"/>
        <v>285213</v>
      </c>
      <c r="P360" s="14">
        <f t="shared" ca="1" si="151"/>
        <v>136200.59780654547</v>
      </c>
      <c r="Q360" s="14">
        <f t="shared" ca="1" si="159"/>
        <v>273113.3223197558</v>
      </c>
      <c r="R360" s="14">
        <f t="shared" ca="1" si="152"/>
        <v>227930</v>
      </c>
      <c r="S360" s="14">
        <f t="shared" ca="1" si="160"/>
        <v>54327.823582958248</v>
      </c>
      <c r="T360" s="14">
        <f t="shared" ca="1" si="161"/>
        <v>105123.91363712421</v>
      </c>
      <c r="U360" s="14">
        <f t="shared" ca="1" si="162"/>
        <v>663450.23595688003</v>
      </c>
      <c r="V360" s="14">
        <f t="shared" ca="1" si="163"/>
        <v>418458.4213895037</v>
      </c>
      <c r="W360" s="15">
        <f t="shared" ca="1" si="164"/>
        <v>244991.81456737634</v>
      </c>
      <c r="Z360" s="45">
        <f t="shared" ca="1" si="153"/>
        <v>0</v>
      </c>
      <c r="AA360" s="46">
        <f t="shared" ca="1" si="154"/>
        <v>1</v>
      </c>
      <c r="AB360" s="49"/>
      <c r="AC360" s="50"/>
      <c r="AE360" s="45">
        <f ca="1">IF(Table1[[#This Row],[Occupation]]="Teaching", 1, 0)</f>
        <v>0</v>
      </c>
      <c r="AF360" s="46">
        <f ca="1">IF(Table1[[#This Row],[Occupation]]="General Work", 1, 0)</f>
        <v>0</v>
      </c>
      <c r="AG360" s="46">
        <f ca="1">IF(Table1[[#This Row],[Occupation]]="Construction", 1, 0)</f>
        <v>0</v>
      </c>
      <c r="AH360" s="46">
        <f ca="1">IF(Table1[[#This Row],[Occupation]]="IT", 1, 0)</f>
        <v>1</v>
      </c>
      <c r="AI360" s="46">
        <f ca="1">IF(Table1[[#This Row],[Occupation]]="Health", 1, 0)</f>
        <v>0</v>
      </c>
      <c r="AJ360" s="46">
        <f ca="1">IF(Table1[[#This Row],[Occupation]]="Agriculture", 1, 0)</f>
        <v>0</v>
      </c>
      <c r="AK360" s="49"/>
      <c r="AL360" s="46"/>
      <c r="AM360" s="46"/>
      <c r="AN360" s="46"/>
      <c r="AO360" s="46"/>
      <c r="AP360" s="50"/>
      <c r="AQ360" s="48"/>
      <c r="AR360" s="47">
        <f t="shared" ca="1" si="155"/>
        <v>45400.19926884849</v>
      </c>
      <c r="AS360" s="48"/>
      <c r="AT360" s="45">
        <f ca="1">IF(Table1[[#This Row],[Debts of the Person]]&gt;$AU$2,1,0)</f>
        <v>1</v>
      </c>
      <c r="AU360" s="46"/>
      <c r="AV360" s="50"/>
      <c r="AW360" s="2">
        <f ca="1">Table1[[#This Row],[Mortgage Left]]/Table1[[#This Row],[Valued House]]</f>
        <v>0.47753993614086832</v>
      </c>
      <c r="AX360" s="46">
        <f t="shared" ca="1" si="156"/>
        <v>0</v>
      </c>
      <c r="AY360" s="46"/>
      <c r="AZ360" s="46"/>
      <c r="BA360" s="47">
        <f ca="1">IF(Table1[[#This Row],[Region]]="East",Table1[[#This Row],[Income]],0)</f>
        <v>0</v>
      </c>
      <c r="BB360" s="48">
        <f ca="1">IF(Table1[[#This Row],[Region]]="South",Table1[[#This Row],[Income]],0)</f>
        <v>95071</v>
      </c>
      <c r="BC360" s="48">
        <f ca="1">IF(Table1[[#This Row],[Region]]="West",Table1[[#This Row],[Income]],0)</f>
        <v>0</v>
      </c>
      <c r="BD360" s="64">
        <f ca="1">IF(Table1[[#This Row],[Region]]="North",Table1[[#This Row],[Income]],0)</f>
        <v>0</v>
      </c>
      <c r="BE360" s="47">
        <f ca="1">IF(Table1[[#This Row],[Occupation]]="Teaching",Table1[[#This Row],[Income]],0)</f>
        <v>0</v>
      </c>
      <c r="BF360" s="48">
        <f ca="1">IF(Table1[[#This Row],[Occupation]]="General Work",Table1[[#This Row],[Income]],0)</f>
        <v>0</v>
      </c>
      <c r="BG360" s="48">
        <f ca="1">IF(Table1[[#This Row],[Occupation]]="Construction",Table1[[#This Row],[Income]],0)</f>
        <v>0</v>
      </c>
      <c r="BH360" s="48">
        <f ca="1">IF(Table1[[#This Row],[Occupation]]="IT",Table1[[#This Row],[Income]],0)</f>
        <v>95071</v>
      </c>
      <c r="BI360" s="48">
        <f ca="1">IF(Table1[[#This Row],[Occupation]]="Health",Table1[[#This Row],[Income]],0)</f>
        <v>0</v>
      </c>
      <c r="BJ360" s="64">
        <f ca="1">IF(Table1[[#This Row],[Occupation]]="Agriculture",Table1[[#This Row],[Income]],0)</f>
        <v>0</v>
      </c>
      <c r="BK360" s="45">
        <f ca="1">IF(Table1[[#This Row],[Debts of the Person]]&gt;Table1[[#This Row],[Income]],1,0)</f>
        <v>1</v>
      </c>
      <c r="BL360" s="46"/>
      <c r="BM360" s="45">
        <f ca="1">IF(Table1[[#This Row],[Net worth of Person ('#)]]&gt;$BN$2,Table1[[#This Row],[Age]],0)</f>
        <v>31</v>
      </c>
      <c r="BN360" s="50"/>
      <c r="BO360" s="46"/>
      <c r="BP360" s="46"/>
      <c r="BQ360" s="46"/>
    </row>
    <row r="361" spans="1:69" x14ac:dyDescent="0.3">
      <c r="A361" s="12">
        <v>359</v>
      </c>
      <c r="B361" s="13">
        <f t="shared" ca="1" si="139"/>
        <v>2</v>
      </c>
      <c r="C361" s="13" t="str">
        <f t="shared" ca="1" si="140"/>
        <v>Female</v>
      </c>
      <c r="D361" s="13">
        <f t="shared" ca="1" si="141"/>
        <v>25</v>
      </c>
      <c r="E361" s="13">
        <f t="shared" ca="1" si="142"/>
        <v>4</v>
      </c>
      <c r="F361" s="13" t="str">
        <f t="shared" ca="1" si="143"/>
        <v>IT</v>
      </c>
      <c r="G361" s="13">
        <f t="shared" ca="1" si="144"/>
        <v>6</v>
      </c>
      <c r="H361" s="13" t="str">
        <f t="shared" ca="1" si="145"/>
        <v>Others</v>
      </c>
      <c r="I361" s="13">
        <f t="shared" ca="1" si="146"/>
        <v>0</v>
      </c>
      <c r="J361" s="13">
        <f t="shared" ca="1" si="147"/>
        <v>1</v>
      </c>
      <c r="K361" s="14">
        <f t="shared" ca="1" si="148"/>
        <v>65763</v>
      </c>
      <c r="L361" s="13">
        <f t="shared" ca="1" si="149"/>
        <v>10</v>
      </c>
      <c r="M361" s="13" t="str">
        <f t="shared" ca="1" si="150"/>
        <v>Ebonyi</v>
      </c>
      <c r="N361" s="13" t="str">
        <f t="shared" ca="1" si="157"/>
        <v>East</v>
      </c>
      <c r="O361" s="14">
        <f t="shared" ca="1" si="158"/>
        <v>328815</v>
      </c>
      <c r="P361" s="14">
        <f t="shared" ca="1" si="151"/>
        <v>246425.31480994119</v>
      </c>
      <c r="Q361" s="14">
        <f t="shared" ca="1" si="159"/>
        <v>51489.895581161865</v>
      </c>
      <c r="R361" s="14">
        <f t="shared" ca="1" si="152"/>
        <v>15556</v>
      </c>
      <c r="S361" s="14">
        <f t="shared" ca="1" si="160"/>
        <v>25517.120916047996</v>
      </c>
      <c r="T361" s="14">
        <f t="shared" ca="1" si="161"/>
        <v>41332.850768443386</v>
      </c>
      <c r="U361" s="14">
        <f t="shared" ca="1" si="162"/>
        <v>421637.74634960521</v>
      </c>
      <c r="V361" s="14">
        <f t="shared" ca="1" si="163"/>
        <v>287498.43572598917</v>
      </c>
      <c r="W361" s="15">
        <f t="shared" ca="1" si="164"/>
        <v>134139.31062361604</v>
      </c>
      <c r="Z361" s="45">
        <f t="shared" ca="1" si="153"/>
        <v>0</v>
      </c>
      <c r="AA361" s="46">
        <f t="shared" ca="1" si="154"/>
        <v>1</v>
      </c>
      <c r="AB361" s="49"/>
      <c r="AC361" s="50"/>
      <c r="AE361" s="45">
        <f ca="1">IF(Table1[[#This Row],[Occupation]]="Teaching", 1, 0)</f>
        <v>0</v>
      </c>
      <c r="AF361" s="46">
        <f ca="1">IF(Table1[[#This Row],[Occupation]]="General Work", 1, 0)</f>
        <v>0</v>
      </c>
      <c r="AG361" s="46">
        <f ca="1">IF(Table1[[#This Row],[Occupation]]="Construction", 1, 0)</f>
        <v>0</v>
      </c>
      <c r="AH361" s="46">
        <f ca="1">IF(Table1[[#This Row],[Occupation]]="IT", 1, 0)</f>
        <v>1</v>
      </c>
      <c r="AI361" s="46">
        <f ca="1">IF(Table1[[#This Row],[Occupation]]="Health", 1, 0)</f>
        <v>0</v>
      </c>
      <c r="AJ361" s="46">
        <f ca="1">IF(Table1[[#This Row],[Occupation]]="Agriculture", 1, 0)</f>
        <v>0</v>
      </c>
      <c r="AK361" s="49"/>
      <c r="AL361" s="46"/>
      <c r="AM361" s="46"/>
      <c r="AN361" s="46"/>
      <c r="AO361" s="46"/>
      <c r="AP361" s="50"/>
      <c r="AQ361" s="48"/>
      <c r="AR361" s="47">
        <f t="shared" ca="1" si="155"/>
        <v>246425.31480994119</v>
      </c>
      <c r="AS361" s="48"/>
      <c r="AT361" s="45">
        <f ca="1">IF(Table1[[#This Row],[Debts of the Person]]&gt;$AU$2,1,0)</f>
        <v>1</v>
      </c>
      <c r="AU361" s="46"/>
      <c r="AV361" s="50"/>
      <c r="AW361" s="2">
        <f ca="1">Table1[[#This Row],[Mortgage Left]]/Table1[[#This Row],[Valued House]]</f>
        <v>0.74943452947688272</v>
      </c>
      <c r="AX361" s="46">
        <f t="shared" ca="1" si="156"/>
        <v>0</v>
      </c>
      <c r="AY361" s="46"/>
      <c r="AZ361" s="46"/>
      <c r="BA361" s="47">
        <f ca="1">IF(Table1[[#This Row],[Region]]="East",Table1[[#This Row],[Income]],0)</f>
        <v>65763</v>
      </c>
      <c r="BB361" s="48">
        <f ca="1">IF(Table1[[#This Row],[Region]]="South",Table1[[#This Row],[Income]],0)</f>
        <v>0</v>
      </c>
      <c r="BC361" s="48">
        <f ca="1">IF(Table1[[#This Row],[Region]]="West",Table1[[#This Row],[Income]],0)</f>
        <v>0</v>
      </c>
      <c r="BD361" s="64">
        <f ca="1">IF(Table1[[#This Row],[Region]]="North",Table1[[#This Row],[Income]],0)</f>
        <v>0</v>
      </c>
      <c r="BE361" s="47">
        <f ca="1">IF(Table1[[#This Row],[Occupation]]="Teaching",Table1[[#This Row],[Income]],0)</f>
        <v>0</v>
      </c>
      <c r="BF361" s="48">
        <f ca="1">IF(Table1[[#This Row],[Occupation]]="General Work",Table1[[#This Row],[Income]],0)</f>
        <v>0</v>
      </c>
      <c r="BG361" s="48">
        <f ca="1">IF(Table1[[#This Row],[Occupation]]="Construction",Table1[[#This Row],[Income]],0)</f>
        <v>0</v>
      </c>
      <c r="BH361" s="48">
        <f ca="1">IF(Table1[[#This Row],[Occupation]]="IT",Table1[[#This Row],[Income]],0)</f>
        <v>65763</v>
      </c>
      <c r="BI361" s="48">
        <f ca="1">IF(Table1[[#This Row],[Occupation]]="Health",Table1[[#This Row],[Income]],0)</f>
        <v>0</v>
      </c>
      <c r="BJ361" s="64">
        <f ca="1">IF(Table1[[#This Row],[Occupation]]="Agriculture",Table1[[#This Row],[Income]],0)</f>
        <v>0</v>
      </c>
      <c r="BK361" s="45">
        <f ca="1">IF(Table1[[#This Row],[Debts of the Person]]&gt;Table1[[#This Row],[Income]],1,0)</f>
        <v>1</v>
      </c>
      <c r="BL361" s="46"/>
      <c r="BM361" s="45">
        <f ca="1">IF(Table1[[#This Row],[Net worth of Person ('#)]]&gt;$BN$2,Table1[[#This Row],[Age]],0)</f>
        <v>25</v>
      </c>
      <c r="BN361" s="50"/>
      <c r="BO361" s="46"/>
      <c r="BP361" s="46"/>
      <c r="BQ361" s="46"/>
    </row>
    <row r="362" spans="1:69" x14ac:dyDescent="0.3">
      <c r="A362" s="12">
        <v>360</v>
      </c>
      <c r="B362" s="13">
        <f t="shared" ca="1" si="139"/>
        <v>2</v>
      </c>
      <c r="C362" s="13" t="str">
        <f t="shared" ca="1" si="140"/>
        <v>Female</v>
      </c>
      <c r="D362" s="13">
        <f t="shared" ca="1" si="141"/>
        <v>36</v>
      </c>
      <c r="E362" s="13">
        <f t="shared" ca="1" si="142"/>
        <v>4</v>
      </c>
      <c r="F362" s="13" t="str">
        <f t="shared" ca="1" si="143"/>
        <v>IT</v>
      </c>
      <c r="G362" s="13">
        <f t="shared" ca="1" si="144"/>
        <v>2</v>
      </c>
      <c r="H362" s="13" t="str">
        <f t="shared" ca="1" si="145"/>
        <v>Primary</v>
      </c>
      <c r="I362" s="13">
        <f t="shared" ca="1" si="146"/>
        <v>0</v>
      </c>
      <c r="J362" s="13">
        <f t="shared" ca="1" si="147"/>
        <v>0</v>
      </c>
      <c r="K362" s="14">
        <f t="shared" ca="1" si="148"/>
        <v>28525</v>
      </c>
      <c r="L362" s="13">
        <f t="shared" ca="1" si="149"/>
        <v>11</v>
      </c>
      <c r="M362" s="13" t="str">
        <f t="shared" ca="1" si="150"/>
        <v>Edo</v>
      </c>
      <c r="N362" s="13" t="str">
        <f t="shared" ca="1" si="157"/>
        <v>South</v>
      </c>
      <c r="O362" s="14">
        <f t="shared" ca="1" si="158"/>
        <v>114100</v>
      </c>
      <c r="P362" s="14">
        <f t="shared" ca="1" si="151"/>
        <v>69155.866824551602</v>
      </c>
      <c r="Q362" s="14">
        <f t="shared" ca="1" si="159"/>
        <v>0</v>
      </c>
      <c r="R362" s="14">
        <f t="shared" ca="1" si="152"/>
        <v>0</v>
      </c>
      <c r="S362" s="14">
        <f t="shared" ca="1" si="160"/>
        <v>37813.676012611184</v>
      </c>
      <c r="T362" s="14">
        <f t="shared" ca="1" si="161"/>
        <v>19518.043039493477</v>
      </c>
      <c r="U362" s="14">
        <f t="shared" ca="1" si="162"/>
        <v>133618.04303949347</v>
      </c>
      <c r="V362" s="14">
        <f t="shared" ca="1" si="163"/>
        <v>106969.54283716279</v>
      </c>
      <c r="W362" s="15">
        <f t="shared" ca="1" si="164"/>
        <v>26648.500202330673</v>
      </c>
      <c r="Z362" s="45">
        <f t="shared" ca="1" si="153"/>
        <v>0</v>
      </c>
      <c r="AA362" s="46">
        <f t="shared" ca="1" si="154"/>
        <v>1</v>
      </c>
      <c r="AB362" s="49"/>
      <c r="AC362" s="50"/>
      <c r="AE362" s="45">
        <f ca="1">IF(Table1[[#This Row],[Occupation]]="Teaching", 1, 0)</f>
        <v>0</v>
      </c>
      <c r="AF362" s="46">
        <f ca="1">IF(Table1[[#This Row],[Occupation]]="General Work", 1, 0)</f>
        <v>0</v>
      </c>
      <c r="AG362" s="46">
        <f ca="1">IF(Table1[[#This Row],[Occupation]]="Construction", 1, 0)</f>
        <v>0</v>
      </c>
      <c r="AH362" s="46">
        <f ca="1">IF(Table1[[#This Row],[Occupation]]="IT", 1, 0)</f>
        <v>1</v>
      </c>
      <c r="AI362" s="46">
        <f ca="1">IF(Table1[[#This Row],[Occupation]]="Health", 1, 0)</f>
        <v>0</v>
      </c>
      <c r="AJ362" s="46">
        <f ca="1">IF(Table1[[#This Row],[Occupation]]="Agriculture", 1, 0)</f>
        <v>0</v>
      </c>
      <c r="AK362" s="49"/>
      <c r="AL362" s="46"/>
      <c r="AM362" s="46"/>
      <c r="AN362" s="46"/>
      <c r="AO362" s="46"/>
      <c r="AP362" s="50"/>
      <c r="AQ362" s="48"/>
      <c r="AR362" s="47">
        <f t="shared" ca="1" si="155"/>
        <v>0</v>
      </c>
      <c r="AS362" s="48"/>
      <c r="AT362" s="45">
        <f ca="1">IF(Table1[[#This Row],[Debts of the Person]]&gt;$AU$2,1,0)</f>
        <v>1</v>
      </c>
      <c r="AU362" s="46"/>
      <c r="AV362" s="50"/>
      <c r="AW362" s="2">
        <f ca="1">Table1[[#This Row],[Mortgage Left]]/Table1[[#This Row],[Valued House]]</f>
        <v>0.60609874517573714</v>
      </c>
      <c r="AX362" s="46">
        <f t="shared" ca="1" si="156"/>
        <v>0</v>
      </c>
      <c r="AY362" s="46"/>
      <c r="AZ362" s="46"/>
      <c r="BA362" s="47">
        <f ca="1">IF(Table1[[#This Row],[Region]]="East",Table1[[#This Row],[Income]],0)</f>
        <v>0</v>
      </c>
      <c r="BB362" s="48">
        <f ca="1">IF(Table1[[#This Row],[Region]]="South",Table1[[#This Row],[Income]],0)</f>
        <v>28525</v>
      </c>
      <c r="BC362" s="48">
        <f ca="1">IF(Table1[[#This Row],[Region]]="West",Table1[[#This Row],[Income]],0)</f>
        <v>0</v>
      </c>
      <c r="BD362" s="64">
        <f ca="1">IF(Table1[[#This Row],[Region]]="North",Table1[[#This Row],[Income]],0)</f>
        <v>0</v>
      </c>
      <c r="BE362" s="47">
        <f ca="1">IF(Table1[[#This Row],[Occupation]]="Teaching",Table1[[#This Row],[Income]],0)</f>
        <v>0</v>
      </c>
      <c r="BF362" s="48">
        <f ca="1">IF(Table1[[#This Row],[Occupation]]="General Work",Table1[[#This Row],[Income]],0)</f>
        <v>0</v>
      </c>
      <c r="BG362" s="48">
        <f ca="1">IF(Table1[[#This Row],[Occupation]]="Construction",Table1[[#This Row],[Income]],0)</f>
        <v>0</v>
      </c>
      <c r="BH362" s="48">
        <f ca="1">IF(Table1[[#This Row],[Occupation]]="IT",Table1[[#This Row],[Income]],0)</f>
        <v>28525</v>
      </c>
      <c r="BI362" s="48">
        <f ca="1">IF(Table1[[#This Row],[Occupation]]="Health",Table1[[#This Row],[Income]],0)</f>
        <v>0</v>
      </c>
      <c r="BJ362" s="64">
        <f ca="1">IF(Table1[[#This Row],[Occupation]]="Agriculture",Table1[[#This Row],[Income]],0)</f>
        <v>0</v>
      </c>
      <c r="BK362" s="45">
        <f ca="1">IF(Table1[[#This Row],[Debts of the Person]]&gt;Table1[[#This Row],[Income]],1,0)</f>
        <v>1</v>
      </c>
      <c r="BL362" s="46"/>
      <c r="BM362" s="45">
        <f ca="1">IF(Table1[[#This Row],[Net worth of Person ('#)]]&gt;$BN$2,Table1[[#This Row],[Age]],0)</f>
        <v>0</v>
      </c>
      <c r="BN362" s="50"/>
      <c r="BO362" s="46"/>
      <c r="BP362" s="46"/>
      <c r="BQ362" s="46"/>
    </row>
    <row r="363" spans="1:69" x14ac:dyDescent="0.3">
      <c r="A363" s="12">
        <v>361</v>
      </c>
      <c r="B363" s="13">
        <f t="shared" ca="1" si="139"/>
        <v>2</v>
      </c>
      <c r="C363" s="13" t="str">
        <f t="shared" ca="1" si="140"/>
        <v>Female</v>
      </c>
      <c r="D363" s="13">
        <f t="shared" ca="1" si="141"/>
        <v>25</v>
      </c>
      <c r="E363" s="13">
        <f t="shared" ca="1" si="142"/>
        <v>4</v>
      </c>
      <c r="F363" s="13" t="str">
        <f t="shared" ca="1" si="143"/>
        <v>IT</v>
      </c>
      <c r="G363" s="13">
        <f t="shared" ca="1" si="144"/>
        <v>3</v>
      </c>
      <c r="H363" s="13" t="str">
        <f t="shared" ca="1" si="145"/>
        <v>Secondary</v>
      </c>
      <c r="I363" s="13">
        <f t="shared" ca="1" si="146"/>
        <v>4</v>
      </c>
      <c r="J363" s="13">
        <f t="shared" ca="1" si="147"/>
        <v>2</v>
      </c>
      <c r="K363" s="14">
        <f t="shared" ca="1" si="148"/>
        <v>77039</v>
      </c>
      <c r="L363" s="13">
        <f t="shared" ca="1" si="149"/>
        <v>8</v>
      </c>
      <c r="M363" s="13" t="str">
        <f t="shared" ca="1" si="150"/>
        <v>Cross River</v>
      </c>
      <c r="N363" s="13" t="str">
        <f t="shared" ca="1" si="157"/>
        <v>South</v>
      </c>
      <c r="O363" s="14">
        <f t="shared" ca="1" si="158"/>
        <v>231117</v>
      </c>
      <c r="P363" s="14">
        <f t="shared" ca="1" si="151"/>
        <v>178724.94707197018</v>
      </c>
      <c r="Q363" s="14">
        <f t="shared" ca="1" si="159"/>
        <v>27696.562693653199</v>
      </c>
      <c r="R363" s="14">
        <f t="shared" ca="1" si="152"/>
        <v>4889</v>
      </c>
      <c r="S363" s="14">
        <f t="shared" ca="1" si="160"/>
        <v>88806.684436859388</v>
      </c>
      <c r="T363" s="14">
        <f t="shared" ca="1" si="161"/>
        <v>77998.928598458908</v>
      </c>
      <c r="U363" s="14">
        <f t="shared" ca="1" si="162"/>
        <v>336812.4912921121</v>
      </c>
      <c r="V363" s="14">
        <f t="shared" ca="1" si="163"/>
        <v>272420.63150882954</v>
      </c>
      <c r="W363" s="15">
        <f t="shared" ca="1" si="164"/>
        <v>64391.859783282562</v>
      </c>
      <c r="Z363" s="45">
        <f t="shared" ca="1" si="153"/>
        <v>0</v>
      </c>
      <c r="AA363" s="46">
        <f t="shared" ca="1" si="154"/>
        <v>1</v>
      </c>
      <c r="AB363" s="49"/>
      <c r="AC363" s="50"/>
      <c r="AE363" s="45">
        <f ca="1">IF(Table1[[#This Row],[Occupation]]="Teaching", 1, 0)</f>
        <v>0</v>
      </c>
      <c r="AF363" s="46">
        <f ca="1">IF(Table1[[#This Row],[Occupation]]="General Work", 1, 0)</f>
        <v>0</v>
      </c>
      <c r="AG363" s="46">
        <f ca="1">IF(Table1[[#This Row],[Occupation]]="Construction", 1, 0)</f>
        <v>0</v>
      </c>
      <c r="AH363" s="46">
        <f ca="1">IF(Table1[[#This Row],[Occupation]]="IT", 1, 0)</f>
        <v>1</v>
      </c>
      <c r="AI363" s="46">
        <f ca="1">IF(Table1[[#This Row],[Occupation]]="Health", 1, 0)</f>
        <v>0</v>
      </c>
      <c r="AJ363" s="46">
        <f ca="1">IF(Table1[[#This Row],[Occupation]]="Agriculture", 1, 0)</f>
        <v>0</v>
      </c>
      <c r="AK363" s="49"/>
      <c r="AL363" s="46"/>
      <c r="AM363" s="46"/>
      <c r="AN363" s="46"/>
      <c r="AO363" s="46"/>
      <c r="AP363" s="50"/>
      <c r="AQ363" s="48"/>
      <c r="AR363" s="47">
        <f t="shared" ca="1" si="155"/>
        <v>89362.473535985089</v>
      </c>
      <c r="AS363" s="48"/>
      <c r="AT363" s="45">
        <f ca="1">IF(Table1[[#This Row],[Debts of the Person]]&gt;$AU$2,1,0)</f>
        <v>1</v>
      </c>
      <c r="AU363" s="46"/>
      <c r="AV363" s="50"/>
      <c r="AW363" s="2">
        <f ca="1">Table1[[#This Row],[Mortgage Left]]/Table1[[#This Row],[Valued House]]</f>
        <v>0.77330939338936633</v>
      </c>
      <c r="AX363" s="46">
        <f t="shared" ca="1" si="156"/>
        <v>0</v>
      </c>
      <c r="AY363" s="46"/>
      <c r="AZ363" s="46"/>
      <c r="BA363" s="47">
        <f ca="1">IF(Table1[[#This Row],[Region]]="East",Table1[[#This Row],[Income]],0)</f>
        <v>0</v>
      </c>
      <c r="BB363" s="48">
        <f ca="1">IF(Table1[[#This Row],[Region]]="South",Table1[[#This Row],[Income]],0)</f>
        <v>77039</v>
      </c>
      <c r="BC363" s="48">
        <f ca="1">IF(Table1[[#This Row],[Region]]="West",Table1[[#This Row],[Income]],0)</f>
        <v>0</v>
      </c>
      <c r="BD363" s="64">
        <f ca="1">IF(Table1[[#This Row],[Region]]="North",Table1[[#This Row],[Income]],0)</f>
        <v>0</v>
      </c>
      <c r="BE363" s="47">
        <f ca="1">IF(Table1[[#This Row],[Occupation]]="Teaching",Table1[[#This Row],[Income]],0)</f>
        <v>0</v>
      </c>
      <c r="BF363" s="48">
        <f ca="1">IF(Table1[[#This Row],[Occupation]]="General Work",Table1[[#This Row],[Income]],0)</f>
        <v>0</v>
      </c>
      <c r="BG363" s="48">
        <f ca="1">IF(Table1[[#This Row],[Occupation]]="Construction",Table1[[#This Row],[Income]],0)</f>
        <v>0</v>
      </c>
      <c r="BH363" s="48">
        <f ca="1">IF(Table1[[#This Row],[Occupation]]="IT",Table1[[#This Row],[Income]],0)</f>
        <v>77039</v>
      </c>
      <c r="BI363" s="48">
        <f ca="1">IF(Table1[[#This Row],[Occupation]]="Health",Table1[[#This Row],[Income]],0)</f>
        <v>0</v>
      </c>
      <c r="BJ363" s="64">
        <f ca="1">IF(Table1[[#This Row],[Occupation]]="Agriculture",Table1[[#This Row],[Income]],0)</f>
        <v>0</v>
      </c>
      <c r="BK363" s="45">
        <f ca="1">IF(Table1[[#This Row],[Debts of the Person]]&gt;Table1[[#This Row],[Income]],1,0)</f>
        <v>1</v>
      </c>
      <c r="BL363" s="46"/>
      <c r="BM363" s="45">
        <f ca="1">IF(Table1[[#This Row],[Net worth of Person ('#)]]&gt;$BN$2,Table1[[#This Row],[Age]],0)</f>
        <v>0</v>
      </c>
      <c r="BN363" s="50"/>
      <c r="BO363" s="46"/>
      <c r="BP363" s="46"/>
      <c r="BQ363" s="46"/>
    </row>
    <row r="364" spans="1:69" x14ac:dyDescent="0.3">
      <c r="A364" s="12">
        <v>362</v>
      </c>
      <c r="B364" s="13">
        <f t="shared" ca="1" si="139"/>
        <v>2</v>
      </c>
      <c r="C364" s="13" t="str">
        <f t="shared" ca="1" si="140"/>
        <v>Female</v>
      </c>
      <c r="D364" s="13">
        <f t="shared" ca="1" si="141"/>
        <v>25</v>
      </c>
      <c r="E364" s="13">
        <f t="shared" ca="1" si="142"/>
        <v>1</v>
      </c>
      <c r="F364" s="13" t="str">
        <f t="shared" ca="1" si="143"/>
        <v>Health</v>
      </c>
      <c r="G364" s="13">
        <f t="shared" ca="1" si="144"/>
        <v>4</v>
      </c>
      <c r="H364" s="13" t="str">
        <f t="shared" ca="1" si="145"/>
        <v>Tertiary</v>
      </c>
      <c r="I364" s="13">
        <f t="shared" ca="1" si="146"/>
        <v>2</v>
      </c>
      <c r="J364" s="13">
        <f t="shared" ca="1" si="147"/>
        <v>1</v>
      </c>
      <c r="K364" s="14">
        <f t="shared" ca="1" si="148"/>
        <v>96721</v>
      </c>
      <c r="L364" s="13">
        <f t="shared" ca="1" si="149"/>
        <v>17</v>
      </c>
      <c r="M364" s="13" t="str">
        <f t="shared" ca="1" si="150"/>
        <v>Kano</v>
      </c>
      <c r="N364" s="13" t="str">
        <f t="shared" ca="1" si="157"/>
        <v>North</v>
      </c>
      <c r="O364" s="14">
        <f t="shared" ca="1" si="158"/>
        <v>290163</v>
      </c>
      <c r="P364" s="14">
        <f t="shared" ca="1" si="151"/>
        <v>106298.47248045963</v>
      </c>
      <c r="Q364" s="14">
        <f t="shared" ca="1" si="159"/>
        <v>23510.58188645339</v>
      </c>
      <c r="R364" s="14">
        <f t="shared" ca="1" si="152"/>
        <v>1818</v>
      </c>
      <c r="S364" s="14">
        <f t="shared" ca="1" si="160"/>
        <v>160494.59858876959</v>
      </c>
      <c r="T364" s="14">
        <f t="shared" ca="1" si="161"/>
        <v>103051.5437721615</v>
      </c>
      <c r="U364" s="14">
        <f t="shared" ca="1" si="162"/>
        <v>416725.12565861491</v>
      </c>
      <c r="V364" s="14">
        <f t="shared" ca="1" si="163"/>
        <v>268611.07106922922</v>
      </c>
      <c r="W364" s="15">
        <f t="shared" ca="1" si="164"/>
        <v>148114.05458938569</v>
      </c>
      <c r="Z364" s="45">
        <f t="shared" ca="1" si="153"/>
        <v>0</v>
      </c>
      <c r="AA364" s="46">
        <f t="shared" ca="1" si="154"/>
        <v>1</v>
      </c>
      <c r="AB364" s="49"/>
      <c r="AC364" s="50"/>
      <c r="AE364" s="45">
        <f ca="1">IF(Table1[[#This Row],[Occupation]]="Teaching", 1, 0)</f>
        <v>0</v>
      </c>
      <c r="AF364" s="46">
        <f ca="1">IF(Table1[[#This Row],[Occupation]]="General Work", 1, 0)</f>
        <v>0</v>
      </c>
      <c r="AG364" s="46">
        <f ca="1">IF(Table1[[#This Row],[Occupation]]="Construction", 1, 0)</f>
        <v>0</v>
      </c>
      <c r="AH364" s="46">
        <f ca="1">IF(Table1[[#This Row],[Occupation]]="IT", 1, 0)</f>
        <v>0</v>
      </c>
      <c r="AI364" s="46">
        <f ca="1">IF(Table1[[#This Row],[Occupation]]="Health", 1, 0)</f>
        <v>1</v>
      </c>
      <c r="AJ364" s="46">
        <f ca="1">IF(Table1[[#This Row],[Occupation]]="Agriculture", 1, 0)</f>
        <v>0</v>
      </c>
      <c r="AK364" s="49"/>
      <c r="AL364" s="46"/>
      <c r="AM364" s="46"/>
      <c r="AN364" s="46"/>
      <c r="AO364" s="46"/>
      <c r="AP364" s="50"/>
      <c r="AQ364" s="48"/>
      <c r="AR364" s="47">
        <f t="shared" ca="1" si="155"/>
        <v>106298.47248045963</v>
      </c>
      <c r="AS364" s="48"/>
      <c r="AT364" s="45">
        <f ca="1">IF(Table1[[#This Row],[Debts of the Person]]&gt;$AU$2,1,0)</f>
        <v>1</v>
      </c>
      <c r="AU364" s="46"/>
      <c r="AV364" s="50"/>
      <c r="AW364" s="2">
        <f ca="1">Table1[[#This Row],[Mortgage Left]]/Table1[[#This Row],[Valued House]]</f>
        <v>0.36634054817623074</v>
      </c>
      <c r="AX364" s="46">
        <f t="shared" ca="1" si="156"/>
        <v>0</v>
      </c>
      <c r="AY364" s="46"/>
      <c r="AZ364" s="46"/>
      <c r="BA364" s="47">
        <f ca="1">IF(Table1[[#This Row],[Region]]="East",Table1[[#This Row],[Income]],0)</f>
        <v>0</v>
      </c>
      <c r="BB364" s="48">
        <f ca="1">IF(Table1[[#This Row],[Region]]="South",Table1[[#This Row],[Income]],0)</f>
        <v>0</v>
      </c>
      <c r="BC364" s="48">
        <f ca="1">IF(Table1[[#This Row],[Region]]="West",Table1[[#This Row],[Income]],0)</f>
        <v>0</v>
      </c>
      <c r="BD364" s="64">
        <f ca="1">IF(Table1[[#This Row],[Region]]="North",Table1[[#This Row],[Income]],0)</f>
        <v>96721</v>
      </c>
      <c r="BE364" s="47">
        <f ca="1">IF(Table1[[#This Row],[Occupation]]="Teaching",Table1[[#This Row],[Income]],0)</f>
        <v>0</v>
      </c>
      <c r="BF364" s="48">
        <f ca="1">IF(Table1[[#This Row],[Occupation]]="General Work",Table1[[#This Row],[Income]],0)</f>
        <v>0</v>
      </c>
      <c r="BG364" s="48">
        <f ca="1">IF(Table1[[#This Row],[Occupation]]="Construction",Table1[[#This Row],[Income]],0)</f>
        <v>0</v>
      </c>
      <c r="BH364" s="48">
        <f ca="1">IF(Table1[[#This Row],[Occupation]]="IT",Table1[[#This Row],[Income]],0)</f>
        <v>0</v>
      </c>
      <c r="BI364" s="48">
        <f ca="1">IF(Table1[[#This Row],[Occupation]]="Health",Table1[[#This Row],[Income]],0)</f>
        <v>96721</v>
      </c>
      <c r="BJ364" s="64">
        <f ca="1">IF(Table1[[#This Row],[Occupation]]="Agriculture",Table1[[#This Row],[Income]],0)</f>
        <v>0</v>
      </c>
      <c r="BK364" s="45">
        <f ca="1">IF(Table1[[#This Row],[Debts of the Person]]&gt;Table1[[#This Row],[Income]],1,0)</f>
        <v>1</v>
      </c>
      <c r="BL364" s="46"/>
      <c r="BM364" s="45">
        <f ca="1">IF(Table1[[#This Row],[Net worth of Person ('#)]]&gt;$BN$2,Table1[[#This Row],[Age]],0)</f>
        <v>25</v>
      </c>
      <c r="BN364" s="50"/>
      <c r="BO364" s="46"/>
      <c r="BP364" s="46"/>
      <c r="BQ364" s="46"/>
    </row>
    <row r="365" spans="1:69" x14ac:dyDescent="0.3">
      <c r="A365" s="12">
        <v>363</v>
      </c>
      <c r="B365" s="13">
        <f t="shared" ca="1" si="139"/>
        <v>2</v>
      </c>
      <c r="C365" s="13" t="str">
        <f t="shared" ca="1" si="140"/>
        <v>Female</v>
      </c>
      <c r="D365" s="13">
        <f t="shared" ca="1" si="141"/>
        <v>39</v>
      </c>
      <c r="E365" s="13">
        <f t="shared" ca="1" si="142"/>
        <v>4</v>
      </c>
      <c r="F365" s="13" t="str">
        <f t="shared" ca="1" si="143"/>
        <v>IT</v>
      </c>
      <c r="G365" s="13">
        <f t="shared" ca="1" si="144"/>
        <v>5</v>
      </c>
      <c r="H365" s="13" t="str">
        <f t="shared" ca="1" si="145"/>
        <v>Technical</v>
      </c>
      <c r="I365" s="13">
        <f t="shared" ca="1" si="146"/>
        <v>3</v>
      </c>
      <c r="J365" s="13">
        <f t="shared" ca="1" si="147"/>
        <v>3</v>
      </c>
      <c r="K365" s="14">
        <f t="shared" ca="1" si="148"/>
        <v>52598</v>
      </c>
      <c r="L365" s="13">
        <f t="shared" ca="1" si="149"/>
        <v>30</v>
      </c>
      <c r="M365" s="13" t="str">
        <f t="shared" ca="1" si="150"/>
        <v>Rivers</v>
      </c>
      <c r="N365" s="13" t="str">
        <f t="shared" ca="1" si="157"/>
        <v>South</v>
      </c>
      <c r="O365" s="14">
        <f t="shared" ca="1" si="158"/>
        <v>157794</v>
      </c>
      <c r="P365" s="14">
        <f t="shared" ca="1" si="151"/>
        <v>30765.547378116698</v>
      </c>
      <c r="Q365" s="14">
        <f t="shared" ca="1" si="159"/>
        <v>41034.95127018058</v>
      </c>
      <c r="R365" s="14">
        <f t="shared" ca="1" si="152"/>
        <v>35677</v>
      </c>
      <c r="S365" s="14">
        <f t="shared" ca="1" si="160"/>
        <v>90135.104221392074</v>
      </c>
      <c r="T365" s="14">
        <f t="shared" ca="1" si="161"/>
        <v>32214.304659419111</v>
      </c>
      <c r="U365" s="14">
        <f t="shared" ca="1" si="162"/>
        <v>231043.25592959969</v>
      </c>
      <c r="V365" s="14">
        <f t="shared" ca="1" si="163"/>
        <v>156577.65159950877</v>
      </c>
      <c r="W365" s="15">
        <f t="shared" ca="1" si="164"/>
        <v>74465.604330090922</v>
      </c>
      <c r="Z365" s="45">
        <f t="shared" ca="1" si="153"/>
        <v>0</v>
      </c>
      <c r="AA365" s="46">
        <f t="shared" ca="1" si="154"/>
        <v>1</v>
      </c>
      <c r="AB365" s="49"/>
      <c r="AC365" s="50"/>
      <c r="AE365" s="45">
        <f ca="1">IF(Table1[[#This Row],[Occupation]]="Teaching", 1, 0)</f>
        <v>0</v>
      </c>
      <c r="AF365" s="46">
        <f ca="1">IF(Table1[[#This Row],[Occupation]]="General Work", 1, 0)</f>
        <v>0</v>
      </c>
      <c r="AG365" s="46">
        <f ca="1">IF(Table1[[#This Row],[Occupation]]="Construction", 1, 0)</f>
        <v>0</v>
      </c>
      <c r="AH365" s="46">
        <f ca="1">IF(Table1[[#This Row],[Occupation]]="IT", 1, 0)</f>
        <v>1</v>
      </c>
      <c r="AI365" s="46">
        <f ca="1">IF(Table1[[#This Row],[Occupation]]="Health", 1, 0)</f>
        <v>0</v>
      </c>
      <c r="AJ365" s="46">
        <f ca="1">IF(Table1[[#This Row],[Occupation]]="Agriculture", 1, 0)</f>
        <v>0</v>
      </c>
      <c r="AK365" s="49"/>
      <c r="AL365" s="46"/>
      <c r="AM365" s="46"/>
      <c r="AN365" s="46"/>
      <c r="AO365" s="46"/>
      <c r="AP365" s="50"/>
      <c r="AQ365" s="48"/>
      <c r="AR365" s="47">
        <f t="shared" ca="1" si="155"/>
        <v>10255.182459372232</v>
      </c>
      <c r="AS365" s="48"/>
      <c r="AT365" s="45">
        <f ca="1">IF(Table1[[#This Row],[Debts of the Person]]&gt;$AU$2,1,0)</f>
        <v>1</v>
      </c>
      <c r="AU365" s="46"/>
      <c r="AV365" s="50"/>
      <c r="AW365" s="2">
        <f ca="1">Table1[[#This Row],[Mortgage Left]]/Table1[[#This Row],[Valued House]]</f>
        <v>0.19497285941237752</v>
      </c>
      <c r="AX365" s="46">
        <f t="shared" ca="1" si="156"/>
        <v>1</v>
      </c>
      <c r="AY365" s="46"/>
      <c r="AZ365" s="46"/>
      <c r="BA365" s="47">
        <f ca="1">IF(Table1[[#This Row],[Region]]="East",Table1[[#This Row],[Income]],0)</f>
        <v>0</v>
      </c>
      <c r="BB365" s="48">
        <f ca="1">IF(Table1[[#This Row],[Region]]="South",Table1[[#This Row],[Income]],0)</f>
        <v>52598</v>
      </c>
      <c r="BC365" s="48">
        <f ca="1">IF(Table1[[#This Row],[Region]]="West",Table1[[#This Row],[Income]],0)</f>
        <v>0</v>
      </c>
      <c r="BD365" s="64">
        <f ca="1">IF(Table1[[#This Row],[Region]]="North",Table1[[#This Row],[Income]],0)</f>
        <v>0</v>
      </c>
      <c r="BE365" s="47">
        <f ca="1">IF(Table1[[#This Row],[Occupation]]="Teaching",Table1[[#This Row],[Income]],0)</f>
        <v>0</v>
      </c>
      <c r="BF365" s="48">
        <f ca="1">IF(Table1[[#This Row],[Occupation]]="General Work",Table1[[#This Row],[Income]],0)</f>
        <v>0</v>
      </c>
      <c r="BG365" s="48">
        <f ca="1">IF(Table1[[#This Row],[Occupation]]="Construction",Table1[[#This Row],[Income]],0)</f>
        <v>0</v>
      </c>
      <c r="BH365" s="48">
        <f ca="1">IF(Table1[[#This Row],[Occupation]]="IT",Table1[[#This Row],[Income]],0)</f>
        <v>52598</v>
      </c>
      <c r="BI365" s="48">
        <f ca="1">IF(Table1[[#This Row],[Occupation]]="Health",Table1[[#This Row],[Income]],0)</f>
        <v>0</v>
      </c>
      <c r="BJ365" s="64">
        <f ca="1">IF(Table1[[#This Row],[Occupation]]="Agriculture",Table1[[#This Row],[Income]],0)</f>
        <v>0</v>
      </c>
      <c r="BK365" s="45">
        <f ca="1">IF(Table1[[#This Row],[Debts of the Person]]&gt;Table1[[#This Row],[Income]],1,0)</f>
        <v>1</v>
      </c>
      <c r="BL365" s="46"/>
      <c r="BM365" s="45">
        <f ca="1">IF(Table1[[#This Row],[Net worth of Person ('#)]]&gt;$BN$2,Table1[[#This Row],[Age]],0)</f>
        <v>0</v>
      </c>
      <c r="BN365" s="50"/>
      <c r="BO365" s="46"/>
      <c r="BP365" s="46"/>
      <c r="BQ365" s="46"/>
    </row>
    <row r="366" spans="1:69" x14ac:dyDescent="0.3">
      <c r="A366" s="12">
        <v>364</v>
      </c>
      <c r="B366" s="13">
        <f t="shared" ca="1" si="139"/>
        <v>1</v>
      </c>
      <c r="C366" s="13" t="str">
        <f t="shared" ca="1" si="140"/>
        <v>Male</v>
      </c>
      <c r="D366" s="13">
        <f t="shared" ca="1" si="141"/>
        <v>36</v>
      </c>
      <c r="E366" s="13">
        <f t="shared" ca="1" si="142"/>
        <v>3</v>
      </c>
      <c r="F366" s="13" t="str">
        <f t="shared" ca="1" si="143"/>
        <v>Teaching</v>
      </c>
      <c r="G366" s="13">
        <f t="shared" ca="1" si="144"/>
        <v>3</v>
      </c>
      <c r="H366" s="13" t="str">
        <f t="shared" ca="1" si="145"/>
        <v>Secondary</v>
      </c>
      <c r="I366" s="13">
        <f t="shared" ca="1" si="146"/>
        <v>2</v>
      </c>
      <c r="J366" s="13">
        <f t="shared" ca="1" si="147"/>
        <v>1</v>
      </c>
      <c r="K366" s="14">
        <f t="shared" ca="1" si="148"/>
        <v>51050</v>
      </c>
      <c r="L366" s="13">
        <f t="shared" ca="1" si="149"/>
        <v>29</v>
      </c>
      <c r="M366" s="13" t="str">
        <f t="shared" ca="1" si="150"/>
        <v>Plateau</v>
      </c>
      <c r="N366" s="13" t="str">
        <f t="shared" ca="1" si="157"/>
        <v>North</v>
      </c>
      <c r="O366" s="14">
        <f t="shared" ca="1" si="158"/>
        <v>153150</v>
      </c>
      <c r="P366" s="14">
        <f t="shared" ca="1" si="151"/>
        <v>90684.436874194129</v>
      </c>
      <c r="Q366" s="14">
        <f t="shared" ca="1" si="159"/>
        <v>8822.658025316241</v>
      </c>
      <c r="R366" s="14">
        <f t="shared" ca="1" si="152"/>
        <v>2713</v>
      </c>
      <c r="S366" s="14">
        <f t="shared" ca="1" si="160"/>
        <v>35367.994082947276</v>
      </c>
      <c r="T366" s="14">
        <f t="shared" ca="1" si="161"/>
        <v>27365.208578990983</v>
      </c>
      <c r="U366" s="14">
        <f t="shared" ca="1" si="162"/>
        <v>189337.86660430723</v>
      </c>
      <c r="V366" s="14">
        <f t="shared" ca="1" si="163"/>
        <v>128765.43095714141</v>
      </c>
      <c r="W366" s="15">
        <f t="shared" ca="1" si="164"/>
        <v>60572.435647165825</v>
      </c>
      <c r="Z366" s="45">
        <f t="shared" ca="1" si="153"/>
        <v>1</v>
      </c>
      <c r="AA366" s="46">
        <f t="shared" ca="1" si="154"/>
        <v>1</v>
      </c>
      <c r="AB366" s="49"/>
      <c r="AC366" s="50"/>
      <c r="AE366" s="45">
        <f ca="1">IF(Table1[[#This Row],[Occupation]]="Teaching", 1, 0)</f>
        <v>1</v>
      </c>
      <c r="AF366" s="46">
        <f ca="1">IF(Table1[[#This Row],[Occupation]]="General Work", 1, 0)</f>
        <v>0</v>
      </c>
      <c r="AG366" s="46">
        <f ca="1">IF(Table1[[#This Row],[Occupation]]="Construction", 1, 0)</f>
        <v>0</v>
      </c>
      <c r="AH366" s="46">
        <f ca="1">IF(Table1[[#This Row],[Occupation]]="IT", 1, 0)</f>
        <v>0</v>
      </c>
      <c r="AI366" s="46">
        <f ca="1">IF(Table1[[#This Row],[Occupation]]="Health", 1, 0)</f>
        <v>0</v>
      </c>
      <c r="AJ366" s="46">
        <f ca="1">IF(Table1[[#This Row],[Occupation]]="Agriculture", 1, 0)</f>
        <v>0</v>
      </c>
      <c r="AK366" s="49"/>
      <c r="AL366" s="46"/>
      <c r="AM366" s="46"/>
      <c r="AN366" s="46"/>
      <c r="AO366" s="46"/>
      <c r="AP366" s="50"/>
      <c r="AQ366" s="48"/>
      <c r="AR366" s="47">
        <f t="shared" ca="1" si="155"/>
        <v>90684.436874194129</v>
      </c>
      <c r="AS366" s="48"/>
      <c r="AT366" s="45">
        <f ca="1">IF(Table1[[#This Row],[Debts of the Person]]&gt;$AU$2,1,0)</f>
        <v>1</v>
      </c>
      <c r="AU366" s="46"/>
      <c r="AV366" s="50"/>
      <c r="AW366" s="2">
        <f ca="1">Table1[[#This Row],[Mortgage Left]]/Table1[[#This Row],[Valued House]]</f>
        <v>0.59212821987720621</v>
      </c>
      <c r="AX366" s="46">
        <f t="shared" ca="1" si="156"/>
        <v>0</v>
      </c>
      <c r="AY366" s="46"/>
      <c r="AZ366" s="46"/>
      <c r="BA366" s="47">
        <f ca="1">IF(Table1[[#This Row],[Region]]="East",Table1[[#This Row],[Income]],0)</f>
        <v>0</v>
      </c>
      <c r="BB366" s="48">
        <f ca="1">IF(Table1[[#This Row],[Region]]="South",Table1[[#This Row],[Income]],0)</f>
        <v>0</v>
      </c>
      <c r="BC366" s="48">
        <f ca="1">IF(Table1[[#This Row],[Region]]="West",Table1[[#This Row],[Income]],0)</f>
        <v>0</v>
      </c>
      <c r="BD366" s="64">
        <f ca="1">IF(Table1[[#This Row],[Region]]="North",Table1[[#This Row],[Income]],0)</f>
        <v>51050</v>
      </c>
      <c r="BE366" s="47">
        <f ca="1">IF(Table1[[#This Row],[Occupation]]="Teaching",Table1[[#This Row],[Income]],0)</f>
        <v>51050</v>
      </c>
      <c r="BF366" s="48">
        <f ca="1">IF(Table1[[#This Row],[Occupation]]="General Work",Table1[[#This Row],[Income]],0)</f>
        <v>0</v>
      </c>
      <c r="BG366" s="48">
        <f ca="1">IF(Table1[[#This Row],[Occupation]]="Construction",Table1[[#This Row],[Income]],0)</f>
        <v>0</v>
      </c>
      <c r="BH366" s="48">
        <f ca="1">IF(Table1[[#This Row],[Occupation]]="IT",Table1[[#This Row],[Income]],0)</f>
        <v>0</v>
      </c>
      <c r="BI366" s="48">
        <f ca="1">IF(Table1[[#This Row],[Occupation]]="Health",Table1[[#This Row],[Income]],0)</f>
        <v>0</v>
      </c>
      <c r="BJ366" s="64">
        <f ca="1">IF(Table1[[#This Row],[Occupation]]="Agriculture",Table1[[#This Row],[Income]],0)</f>
        <v>0</v>
      </c>
      <c r="BK366" s="45">
        <f ca="1">IF(Table1[[#This Row],[Debts of the Person]]&gt;Table1[[#This Row],[Income]],1,0)</f>
        <v>1</v>
      </c>
      <c r="BL366" s="46"/>
      <c r="BM366" s="45">
        <f ca="1">IF(Table1[[#This Row],[Net worth of Person ('#)]]&gt;$BN$2,Table1[[#This Row],[Age]],0)</f>
        <v>0</v>
      </c>
      <c r="BN366" s="50"/>
      <c r="BO366" s="46"/>
      <c r="BP366" s="46"/>
      <c r="BQ366" s="46"/>
    </row>
    <row r="367" spans="1:69" x14ac:dyDescent="0.3">
      <c r="A367" s="12">
        <v>365</v>
      </c>
      <c r="B367" s="13">
        <f t="shared" ca="1" si="139"/>
        <v>2</v>
      </c>
      <c r="C367" s="13" t="str">
        <f t="shared" ca="1" si="140"/>
        <v>Female</v>
      </c>
      <c r="D367" s="13">
        <f t="shared" ca="1" si="141"/>
        <v>25</v>
      </c>
      <c r="E367" s="13">
        <f t="shared" ca="1" si="142"/>
        <v>2</v>
      </c>
      <c r="F367" s="13" t="str">
        <f t="shared" ca="1" si="143"/>
        <v>Construction</v>
      </c>
      <c r="G367" s="13">
        <f t="shared" ca="1" si="144"/>
        <v>6</v>
      </c>
      <c r="H367" s="13" t="str">
        <f t="shared" ca="1" si="145"/>
        <v>Others</v>
      </c>
      <c r="I367" s="13">
        <f t="shared" ca="1" si="146"/>
        <v>1</v>
      </c>
      <c r="J367" s="13">
        <f t="shared" ca="1" si="147"/>
        <v>0</v>
      </c>
      <c r="K367" s="14">
        <f t="shared" ca="1" si="148"/>
        <v>46569</v>
      </c>
      <c r="L367" s="13">
        <f t="shared" ca="1" si="149"/>
        <v>18</v>
      </c>
      <c r="M367" s="13" t="str">
        <f t="shared" ca="1" si="150"/>
        <v>Kastina</v>
      </c>
      <c r="N367" s="13" t="str">
        <f t="shared" ca="1" si="157"/>
        <v>North</v>
      </c>
      <c r="O367" s="14">
        <f t="shared" ca="1" si="158"/>
        <v>232845</v>
      </c>
      <c r="P367" s="14">
        <f t="shared" ca="1" si="151"/>
        <v>17947.302185911358</v>
      </c>
      <c r="Q367" s="14">
        <f t="shared" ca="1" si="159"/>
        <v>0</v>
      </c>
      <c r="R367" s="14">
        <f t="shared" ca="1" si="152"/>
        <v>0</v>
      </c>
      <c r="S367" s="14">
        <f t="shared" ca="1" si="160"/>
        <v>41706.203769814827</v>
      </c>
      <c r="T367" s="14">
        <f t="shared" ca="1" si="161"/>
        <v>7154.1192981708746</v>
      </c>
      <c r="U367" s="14">
        <f t="shared" ca="1" si="162"/>
        <v>239999.11929817087</v>
      </c>
      <c r="V367" s="14">
        <f t="shared" ca="1" si="163"/>
        <v>59653.505955726185</v>
      </c>
      <c r="W367" s="15">
        <f t="shared" ca="1" si="164"/>
        <v>180345.6133424447</v>
      </c>
      <c r="Z367" s="45">
        <f t="shared" ca="1" si="153"/>
        <v>0</v>
      </c>
      <c r="AA367" s="46">
        <f t="shared" ca="1" si="154"/>
        <v>0</v>
      </c>
      <c r="AB367" s="49"/>
      <c r="AC367" s="50"/>
      <c r="AE367" s="45">
        <f ca="1">IF(Table1[[#This Row],[Occupation]]="Teaching", 1, 0)</f>
        <v>0</v>
      </c>
      <c r="AF367" s="46">
        <f ca="1">IF(Table1[[#This Row],[Occupation]]="General Work", 1, 0)</f>
        <v>0</v>
      </c>
      <c r="AG367" s="46">
        <f ca="1">IF(Table1[[#This Row],[Occupation]]="Construction", 1, 0)</f>
        <v>1</v>
      </c>
      <c r="AH367" s="46">
        <f ca="1">IF(Table1[[#This Row],[Occupation]]="IT", 1, 0)</f>
        <v>0</v>
      </c>
      <c r="AI367" s="46">
        <f ca="1">IF(Table1[[#This Row],[Occupation]]="Health", 1, 0)</f>
        <v>0</v>
      </c>
      <c r="AJ367" s="46">
        <f ca="1">IF(Table1[[#This Row],[Occupation]]="Agriculture", 1, 0)</f>
        <v>0</v>
      </c>
      <c r="AK367" s="49"/>
      <c r="AL367" s="46"/>
      <c r="AM367" s="46"/>
      <c r="AN367" s="46"/>
      <c r="AO367" s="46"/>
      <c r="AP367" s="50"/>
      <c r="AQ367" s="48"/>
      <c r="AR367" s="47">
        <f t="shared" ca="1" si="155"/>
        <v>0</v>
      </c>
      <c r="AS367" s="48"/>
      <c r="AT367" s="45">
        <f ca="1">IF(Table1[[#This Row],[Debts of the Person]]&gt;$AU$2,1,0)</f>
        <v>1</v>
      </c>
      <c r="AU367" s="46"/>
      <c r="AV367" s="50"/>
      <c r="AW367" s="2">
        <f ca="1">Table1[[#This Row],[Mortgage Left]]/Table1[[#This Row],[Valued House]]</f>
        <v>7.7078323287643524E-2</v>
      </c>
      <c r="AX367" s="46">
        <f t="shared" ca="1" si="156"/>
        <v>1</v>
      </c>
      <c r="AY367" s="46"/>
      <c r="AZ367" s="46"/>
      <c r="BA367" s="47">
        <f ca="1">IF(Table1[[#This Row],[Region]]="East",Table1[[#This Row],[Income]],0)</f>
        <v>0</v>
      </c>
      <c r="BB367" s="48">
        <f ca="1">IF(Table1[[#This Row],[Region]]="South",Table1[[#This Row],[Income]],0)</f>
        <v>0</v>
      </c>
      <c r="BC367" s="48">
        <f ca="1">IF(Table1[[#This Row],[Region]]="West",Table1[[#This Row],[Income]],0)</f>
        <v>0</v>
      </c>
      <c r="BD367" s="64">
        <f ca="1">IF(Table1[[#This Row],[Region]]="North",Table1[[#This Row],[Income]],0)</f>
        <v>46569</v>
      </c>
      <c r="BE367" s="47">
        <f ca="1">IF(Table1[[#This Row],[Occupation]]="Teaching",Table1[[#This Row],[Income]],0)</f>
        <v>0</v>
      </c>
      <c r="BF367" s="48">
        <f ca="1">IF(Table1[[#This Row],[Occupation]]="General Work",Table1[[#This Row],[Income]],0)</f>
        <v>0</v>
      </c>
      <c r="BG367" s="48">
        <f ca="1">IF(Table1[[#This Row],[Occupation]]="Construction",Table1[[#This Row],[Income]],0)</f>
        <v>46569</v>
      </c>
      <c r="BH367" s="48">
        <f ca="1">IF(Table1[[#This Row],[Occupation]]="IT",Table1[[#This Row],[Income]],0)</f>
        <v>0</v>
      </c>
      <c r="BI367" s="48">
        <f ca="1">IF(Table1[[#This Row],[Occupation]]="Health",Table1[[#This Row],[Income]],0)</f>
        <v>0</v>
      </c>
      <c r="BJ367" s="64">
        <f ca="1">IF(Table1[[#This Row],[Occupation]]="Agriculture",Table1[[#This Row],[Income]],0)</f>
        <v>0</v>
      </c>
      <c r="BK367" s="45">
        <f ca="1">IF(Table1[[#This Row],[Debts of the Person]]&gt;Table1[[#This Row],[Income]],1,0)</f>
        <v>1</v>
      </c>
      <c r="BL367" s="46"/>
      <c r="BM367" s="45">
        <f ca="1">IF(Table1[[#This Row],[Net worth of Person ('#)]]&gt;$BN$2,Table1[[#This Row],[Age]],0)</f>
        <v>25</v>
      </c>
      <c r="BN367" s="50"/>
      <c r="BO367" s="46"/>
      <c r="BP367" s="46"/>
      <c r="BQ367" s="46"/>
    </row>
    <row r="368" spans="1:69" x14ac:dyDescent="0.3">
      <c r="A368" s="12">
        <v>366</v>
      </c>
      <c r="B368" s="13">
        <f t="shared" ca="1" si="139"/>
        <v>1</v>
      </c>
      <c r="C368" s="13" t="str">
        <f t="shared" ca="1" si="140"/>
        <v>Male</v>
      </c>
      <c r="D368" s="13">
        <f t="shared" ca="1" si="141"/>
        <v>44</v>
      </c>
      <c r="E368" s="13">
        <f t="shared" ca="1" si="142"/>
        <v>4</v>
      </c>
      <c r="F368" s="13" t="str">
        <f t="shared" ca="1" si="143"/>
        <v>IT</v>
      </c>
      <c r="G368" s="13">
        <f t="shared" ca="1" si="144"/>
        <v>3</v>
      </c>
      <c r="H368" s="13" t="str">
        <f t="shared" ca="1" si="145"/>
        <v>Secondary</v>
      </c>
      <c r="I368" s="13">
        <f t="shared" ca="1" si="146"/>
        <v>2</v>
      </c>
      <c r="J368" s="13">
        <f t="shared" ca="1" si="147"/>
        <v>3</v>
      </c>
      <c r="K368" s="14">
        <f t="shared" ca="1" si="148"/>
        <v>95887</v>
      </c>
      <c r="L368" s="13">
        <f t="shared" ca="1" si="149"/>
        <v>19</v>
      </c>
      <c r="M368" s="13" t="str">
        <f t="shared" ca="1" si="150"/>
        <v>Kebbi</v>
      </c>
      <c r="N368" s="13" t="str">
        <f t="shared" ca="1" si="157"/>
        <v>North</v>
      </c>
      <c r="O368" s="14">
        <f t="shared" ca="1" si="158"/>
        <v>575322</v>
      </c>
      <c r="P368" s="14">
        <f t="shared" ca="1" si="151"/>
        <v>325260.32488632103</v>
      </c>
      <c r="Q368" s="14">
        <f t="shared" ca="1" si="159"/>
        <v>68912.307102348204</v>
      </c>
      <c r="R368" s="14">
        <f t="shared" ca="1" si="152"/>
        <v>16759</v>
      </c>
      <c r="S368" s="14">
        <f t="shared" ca="1" si="160"/>
        <v>125604.75789893315</v>
      </c>
      <c r="T368" s="14">
        <f t="shared" ca="1" si="161"/>
        <v>51330.016709983363</v>
      </c>
      <c r="U368" s="14">
        <f t="shared" ca="1" si="162"/>
        <v>695564.32381233154</v>
      </c>
      <c r="V368" s="14">
        <f t="shared" ca="1" si="163"/>
        <v>467624.08278525417</v>
      </c>
      <c r="W368" s="15">
        <f t="shared" ca="1" si="164"/>
        <v>227940.24102707737</v>
      </c>
      <c r="Z368" s="45">
        <f t="shared" ca="1" si="153"/>
        <v>1</v>
      </c>
      <c r="AA368" s="46">
        <f t="shared" ca="1" si="154"/>
        <v>1</v>
      </c>
      <c r="AB368" s="49"/>
      <c r="AC368" s="50"/>
      <c r="AE368" s="45">
        <f ca="1">IF(Table1[[#This Row],[Occupation]]="Teaching", 1, 0)</f>
        <v>0</v>
      </c>
      <c r="AF368" s="46">
        <f ca="1">IF(Table1[[#This Row],[Occupation]]="General Work", 1, 0)</f>
        <v>0</v>
      </c>
      <c r="AG368" s="46">
        <f ca="1">IF(Table1[[#This Row],[Occupation]]="Construction", 1, 0)</f>
        <v>0</v>
      </c>
      <c r="AH368" s="46">
        <f ca="1">IF(Table1[[#This Row],[Occupation]]="IT", 1, 0)</f>
        <v>1</v>
      </c>
      <c r="AI368" s="46">
        <f ca="1">IF(Table1[[#This Row],[Occupation]]="Health", 1, 0)</f>
        <v>0</v>
      </c>
      <c r="AJ368" s="46">
        <f ca="1">IF(Table1[[#This Row],[Occupation]]="Agriculture", 1, 0)</f>
        <v>0</v>
      </c>
      <c r="AK368" s="49"/>
      <c r="AL368" s="46"/>
      <c r="AM368" s="46"/>
      <c r="AN368" s="46"/>
      <c r="AO368" s="46"/>
      <c r="AP368" s="50"/>
      <c r="AQ368" s="48"/>
      <c r="AR368" s="47">
        <f t="shared" ca="1" si="155"/>
        <v>108420.10829544034</v>
      </c>
      <c r="AS368" s="48"/>
      <c r="AT368" s="45">
        <f ca="1">IF(Table1[[#This Row],[Debts of the Person]]&gt;$AU$2,1,0)</f>
        <v>1</v>
      </c>
      <c r="AU368" s="46"/>
      <c r="AV368" s="50"/>
      <c r="AW368" s="2">
        <f ca="1">Table1[[#This Row],[Mortgage Left]]/Table1[[#This Row],[Valued House]]</f>
        <v>0.56535353225901497</v>
      </c>
      <c r="AX368" s="46">
        <f t="shared" ca="1" si="156"/>
        <v>0</v>
      </c>
      <c r="AY368" s="46"/>
      <c r="AZ368" s="46"/>
      <c r="BA368" s="47">
        <f ca="1">IF(Table1[[#This Row],[Region]]="East",Table1[[#This Row],[Income]],0)</f>
        <v>0</v>
      </c>
      <c r="BB368" s="48">
        <f ca="1">IF(Table1[[#This Row],[Region]]="South",Table1[[#This Row],[Income]],0)</f>
        <v>0</v>
      </c>
      <c r="BC368" s="48">
        <f ca="1">IF(Table1[[#This Row],[Region]]="West",Table1[[#This Row],[Income]],0)</f>
        <v>0</v>
      </c>
      <c r="BD368" s="64">
        <f ca="1">IF(Table1[[#This Row],[Region]]="North",Table1[[#This Row],[Income]],0)</f>
        <v>95887</v>
      </c>
      <c r="BE368" s="47">
        <f ca="1">IF(Table1[[#This Row],[Occupation]]="Teaching",Table1[[#This Row],[Income]],0)</f>
        <v>0</v>
      </c>
      <c r="BF368" s="48">
        <f ca="1">IF(Table1[[#This Row],[Occupation]]="General Work",Table1[[#This Row],[Income]],0)</f>
        <v>0</v>
      </c>
      <c r="BG368" s="48">
        <f ca="1">IF(Table1[[#This Row],[Occupation]]="Construction",Table1[[#This Row],[Income]],0)</f>
        <v>0</v>
      </c>
      <c r="BH368" s="48">
        <f ca="1">IF(Table1[[#This Row],[Occupation]]="IT",Table1[[#This Row],[Income]],0)</f>
        <v>95887</v>
      </c>
      <c r="BI368" s="48">
        <f ca="1">IF(Table1[[#This Row],[Occupation]]="Health",Table1[[#This Row],[Income]],0)</f>
        <v>0</v>
      </c>
      <c r="BJ368" s="64">
        <f ca="1">IF(Table1[[#This Row],[Occupation]]="Agriculture",Table1[[#This Row],[Income]],0)</f>
        <v>0</v>
      </c>
      <c r="BK368" s="45">
        <f ca="1">IF(Table1[[#This Row],[Debts of the Person]]&gt;Table1[[#This Row],[Income]],1,0)</f>
        <v>1</v>
      </c>
      <c r="BL368" s="46"/>
      <c r="BM368" s="45">
        <f ca="1">IF(Table1[[#This Row],[Net worth of Person ('#)]]&gt;$BN$2,Table1[[#This Row],[Age]],0)</f>
        <v>44</v>
      </c>
      <c r="BN368" s="50"/>
      <c r="BO368" s="46"/>
      <c r="BP368" s="46"/>
      <c r="BQ368" s="46"/>
    </row>
    <row r="369" spans="1:69" x14ac:dyDescent="0.3">
      <c r="A369" s="12">
        <v>367</v>
      </c>
      <c r="B369" s="13">
        <f t="shared" ca="1" si="139"/>
        <v>2</v>
      </c>
      <c r="C369" s="13" t="str">
        <f t="shared" ca="1" si="140"/>
        <v>Female</v>
      </c>
      <c r="D369" s="13">
        <f t="shared" ca="1" si="141"/>
        <v>30</v>
      </c>
      <c r="E369" s="13">
        <f t="shared" ca="1" si="142"/>
        <v>1</v>
      </c>
      <c r="F369" s="13" t="str">
        <f t="shared" ca="1" si="143"/>
        <v>Health</v>
      </c>
      <c r="G369" s="13">
        <f t="shared" ca="1" si="144"/>
        <v>2</v>
      </c>
      <c r="H369" s="13" t="str">
        <f t="shared" ca="1" si="145"/>
        <v>Primary</v>
      </c>
      <c r="I369" s="13">
        <f t="shared" ca="1" si="146"/>
        <v>2</v>
      </c>
      <c r="J369" s="13">
        <f t="shared" ca="1" si="147"/>
        <v>2</v>
      </c>
      <c r="K369" s="14">
        <f t="shared" ca="1" si="148"/>
        <v>26745</v>
      </c>
      <c r="L369" s="13">
        <f t="shared" ca="1" si="149"/>
        <v>12</v>
      </c>
      <c r="M369" s="13" t="str">
        <f t="shared" ca="1" si="150"/>
        <v>Enugu</v>
      </c>
      <c r="N369" s="13" t="str">
        <f t="shared" ca="1" si="157"/>
        <v>East</v>
      </c>
      <c r="O369" s="14">
        <f t="shared" ca="1" si="158"/>
        <v>80235</v>
      </c>
      <c r="P369" s="14">
        <f t="shared" ca="1" si="151"/>
        <v>20077.901343529764</v>
      </c>
      <c r="Q369" s="14">
        <f t="shared" ca="1" si="159"/>
        <v>19773.993746840373</v>
      </c>
      <c r="R369" s="14">
        <f t="shared" ca="1" si="152"/>
        <v>7701</v>
      </c>
      <c r="S369" s="14">
        <f t="shared" ca="1" si="160"/>
        <v>39010.019580447362</v>
      </c>
      <c r="T369" s="14">
        <f t="shared" ca="1" si="161"/>
        <v>13367.695912427014</v>
      </c>
      <c r="U369" s="14">
        <f t="shared" ca="1" si="162"/>
        <v>113376.68965926737</v>
      </c>
      <c r="V369" s="14">
        <f t="shared" ca="1" si="163"/>
        <v>66788.92092397713</v>
      </c>
      <c r="W369" s="15">
        <f t="shared" ca="1" si="164"/>
        <v>46587.768735290243</v>
      </c>
      <c r="Z369" s="45">
        <f t="shared" ca="1" si="153"/>
        <v>0</v>
      </c>
      <c r="AA369" s="46">
        <f t="shared" ca="1" si="154"/>
        <v>0</v>
      </c>
      <c r="AB369" s="49"/>
      <c r="AC369" s="50"/>
      <c r="AE369" s="45">
        <f ca="1">IF(Table1[[#This Row],[Occupation]]="Teaching", 1, 0)</f>
        <v>0</v>
      </c>
      <c r="AF369" s="46">
        <f ca="1">IF(Table1[[#This Row],[Occupation]]="General Work", 1, 0)</f>
        <v>0</v>
      </c>
      <c r="AG369" s="46">
        <f ca="1">IF(Table1[[#This Row],[Occupation]]="Construction", 1, 0)</f>
        <v>0</v>
      </c>
      <c r="AH369" s="46">
        <f ca="1">IF(Table1[[#This Row],[Occupation]]="IT", 1, 0)</f>
        <v>0</v>
      </c>
      <c r="AI369" s="46">
        <f ca="1">IF(Table1[[#This Row],[Occupation]]="Health", 1, 0)</f>
        <v>1</v>
      </c>
      <c r="AJ369" s="46">
        <f ca="1">IF(Table1[[#This Row],[Occupation]]="Agriculture", 1, 0)</f>
        <v>0</v>
      </c>
      <c r="AK369" s="49"/>
      <c r="AL369" s="46"/>
      <c r="AM369" s="46"/>
      <c r="AN369" s="46"/>
      <c r="AO369" s="46"/>
      <c r="AP369" s="50"/>
      <c r="AQ369" s="48"/>
      <c r="AR369" s="47">
        <f t="shared" ca="1" si="155"/>
        <v>10038.950671764882</v>
      </c>
      <c r="AS369" s="48"/>
      <c r="AT369" s="45">
        <f ca="1">IF(Table1[[#This Row],[Debts of the Person]]&gt;$AU$2,1,0)</f>
        <v>1</v>
      </c>
      <c r="AU369" s="46"/>
      <c r="AV369" s="50"/>
      <c r="AW369" s="2">
        <f ca="1">Table1[[#This Row],[Mortgage Left]]/Table1[[#This Row],[Valued House]]</f>
        <v>0.25023869064036597</v>
      </c>
      <c r="AX369" s="46">
        <f t="shared" ca="1" si="156"/>
        <v>1</v>
      </c>
      <c r="AY369" s="46"/>
      <c r="AZ369" s="46"/>
      <c r="BA369" s="47">
        <f ca="1">IF(Table1[[#This Row],[Region]]="East",Table1[[#This Row],[Income]],0)</f>
        <v>26745</v>
      </c>
      <c r="BB369" s="48">
        <f ca="1">IF(Table1[[#This Row],[Region]]="South",Table1[[#This Row],[Income]],0)</f>
        <v>0</v>
      </c>
      <c r="BC369" s="48">
        <f ca="1">IF(Table1[[#This Row],[Region]]="West",Table1[[#This Row],[Income]],0)</f>
        <v>0</v>
      </c>
      <c r="BD369" s="64">
        <f ca="1">IF(Table1[[#This Row],[Region]]="North",Table1[[#This Row],[Income]],0)</f>
        <v>0</v>
      </c>
      <c r="BE369" s="47">
        <f ca="1">IF(Table1[[#This Row],[Occupation]]="Teaching",Table1[[#This Row],[Income]],0)</f>
        <v>0</v>
      </c>
      <c r="BF369" s="48">
        <f ca="1">IF(Table1[[#This Row],[Occupation]]="General Work",Table1[[#This Row],[Income]],0)</f>
        <v>0</v>
      </c>
      <c r="BG369" s="48">
        <f ca="1">IF(Table1[[#This Row],[Occupation]]="Construction",Table1[[#This Row],[Income]],0)</f>
        <v>0</v>
      </c>
      <c r="BH369" s="48">
        <f ca="1">IF(Table1[[#This Row],[Occupation]]="IT",Table1[[#This Row],[Income]],0)</f>
        <v>0</v>
      </c>
      <c r="BI369" s="48">
        <f ca="1">IF(Table1[[#This Row],[Occupation]]="Health",Table1[[#This Row],[Income]],0)</f>
        <v>26745</v>
      </c>
      <c r="BJ369" s="64">
        <f ca="1">IF(Table1[[#This Row],[Occupation]]="Agriculture",Table1[[#This Row],[Income]],0)</f>
        <v>0</v>
      </c>
      <c r="BK369" s="45">
        <f ca="1">IF(Table1[[#This Row],[Debts of the Person]]&gt;Table1[[#This Row],[Income]],1,0)</f>
        <v>1</v>
      </c>
      <c r="BL369" s="46"/>
      <c r="BM369" s="45">
        <f ca="1">IF(Table1[[#This Row],[Net worth of Person ('#)]]&gt;$BN$2,Table1[[#This Row],[Age]],0)</f>
        <v>0</v>
      </c>
      <c r="BN369" s="50"/>
      <c r="BO369" s="46"/>
      <c r="BP369" s="46"/>
      <c r="BQ369" s="46"/>
    </row>
    <row r="370" spans="1:69" x14ac:dyDescent="0.3">
      <c r="A370" s="12">
        <v>368</v>
      </c>
      <c r="B370" s="13">
        <f t="shared" ca="1" si="139"/>
        <v>2</v>
      </c>
      <c r="C370" s="13" t="str">
        <f t="shared" ca="1" si="140"/>
        <v>Female</v>
      </c>
      <c r="D370" s="13">
        <f t="shared" ca="1" si="141"/>
        <v>38</v>
      </c>
      <c r="E370" s="13">
        <f t="shared" ca="1" si="142"/>
        <v>4</v>
      </c>
      <c r="F370" s="13" t="str">
        <f t="shared" ca="1" si="143"/>
        <v>IT</v>
      </c>
      <c r="G370" s="13">
        <f t="shared" ca="1" si="144"/>
        <v>1</v>
      </c>
      <c r="H370" s="13" t="str">
        <f t="shared" ca="1" si="145"/>
        <v>No Formal</v>
      </c>
      <c r="I370" s="13">
        <f t="shared" ca="1" si="146"/>
        <v>2</v>
      </c>
      <c r="J370" s="13">
        <f t="shared" ca="1" si="147"/>
        <v>3</v>
      </c>
      <c r="K370" s="14">
        <f t="shared" ca="1" si="148"/>
        <v>62228</v>
      </c>
      <c r="L370" s="13">
        <f t="shared" ca="1" si="149"/>
        <v>26</v>
      </c>
      <c r="M370" s="13" t="str">
        <f t="shared" ca="1" si="150"/>
        <v>Ondo</v>
      </c>
      <c r="N370" s="13" t="str">
        <f t="shared" ca="1" si="157"/>
        <v>West</v>
      </c>
      <c r="O370" s="14">
        <f t="shared" ca="1" si="158"/>
        <v>311140</v>
      </c>
      <c r="P370" s="14">
        <f t="shared" ca="1" si="151"/>
        <v>274365.87983864365</v>
      </c>
      <c r="Q370" s="14">
        <f t="shared" ca="1" si="159"/>
        <v>128399.99692718186</v>
      </c>
      <c r="R370" s="14">
        <f t="shared" ca="1" si="152"/>
        <v>115753</v>
      </c>
      <c r="S370" s="14">
        <f t="shared" ca="1" si="160"/>
        <v>44267.278824001311</v>
      </c>
      <c r="T370" s="14">
        <f t="shared" ca="1" si="161"/>
        <v>3054.3724193625294</v>
      </c>
      <c r="U370" s="14">
        <f t="shared" ca="1" si="162"/>
        <v>442594.36934654438</v>
      </c>
      <c r="V370" s="14">
        <f t="shared" ca="1" si="163"/>
        <v>434386.15866264497</v>
      </c>
      <c r="W370" s="15">
        <f t="shared" ca="1" si="164"/>
        <v>8208.2106838994077</v>
      </c>
      <c r="Z370" s="45">
        <f t="shared" ca="1" si="153"/>
        <v>0</v>
      </c>
      <c r="AA370" s="46">
        <f t="shared" ca="1" si="154"/>
        <v>1</v>
      </c>
      <c r="AB370" s="49"/>
      <c r="AC370" s="50"/>
      <c r="AE370" s="45">
        <f ca="1">IF(Table1[[#This Row],[Occupation]]="Teaching", 1, 0)</f>
        <v>0</v>
      </c>
      <c r="AF370" s="46">
        <f ca="1">IF(Table1[[#This Row],[Occupation]]="General Work", 1, 0)</f>
        <v>0</v>
      </c>
      <c r="AG370" s="46">
        <f ca="1">IF(Table1[[#This Row],[Occupation]]="Construction", 1, 0)</f>
        <v>0</v>
      </c>
      <c r="AH370" s="46">
        <f ca="1">IF(Table1[[#This Row],[Occupation]]="IT", 1, 0)</f>
        <v>1</v>
      </c>
      <c r="AI370" s="46">
        <f ca="1">IF(Table1[[#This Row],[Occupation]]="Health", 1, 0)</f>
        <v>0</v>
      </c>
      <c r="AJ370" s="46">
        <f ca="1">IF(Table1[[#This Row],[Occupation]]="Agriculture", 1, 0)</f>
        <v>0</v>
      </c>
      <c r="AK370" s="49"/>
      <c r="AL370" s="46"/>
      <c r="AM370" s="46"/>
      <c r="AN370" s="46"/>
      <c r="AO370" s="46"/>
      <c r="AP370" s="50"/>
      <c r="AQ370" s="48"/>
      <c r="AR370" s="47">
        <f t="shared" ca="1" si="155"/>
        <v>91455.293279547885</v>
      </c>
      <c r="AS370" s="48"/>
      <c r="AT370" s="45">
        <f ca="1">IF(Table1[[#This Row],[Debts of the Person]]&gt;$AU$2,1,0)</f>
        <v>1</v>
      </c>
      <c r="AU370" s="46"/>
      <c r="AV370" s="50"/>
      <c r="AW370" s="2">
        <f ca="1">Table1[[#This Row],[Mortgage Left]]/Table1[[#This Row],[Valued House]]</f>
        <v>0.88180844583995521</v>
      </c>
      <c r="AX370" s="46">
        <f t="shared" ca="1" si="156"/>
        <v>0</v>
      </c>
      <c r="AY370" s="46"/>
      <c r="AZ370" s="46"/>
      <c r="BA370" s="47">
        <f ca="1">IF(Table1[[#This Row],[Region]]="East",Table1[[#This Row],[Income]],0)</f>
        <v>0</v>
      </c>
      <c r="BB370" s="48">
        <f ca="1">IF(Table1[[#This Row],[Region]]="South",Table1[[#This Row],[Income]],0)</f>
        <v>0</v>
      </c>
      <c r="BC370" s="48">
        <f ca="1">IF(Table1[[#This Row],[Region]]="West",Table1[[#This Row],[Income]],0)</f>
        <v>62228</v>
      </c>
      <c r="BD370" s="64">
        <f ca="1">IF(Table1[[#This Row],[Region]]="North",Table1[[#This Row],[Income]],0)</f>
        <v>0</v>
      </c>
      <c r="BE370" s="47">
        <f ca="1">IF(Table1[[#This Row],[Occupation]]="Teaching",Table1[[#This Row],[Income]],0)</f>
        <v>0</v>
      </c>
      <c r="BF370" s="48">
        <f ca="1">IF(Table1[[#This Row],[Occupation]]="General Work",Table1[[#This Row],[Income]],0)</f>
        <v>0</v>
      </c>
      <c r="BG370" s="48">
        <f ca="1">IF(Table1[[#This Row],[Occupation]]="Construction",Table1[[#This Row],[Income]],0)</f>
        <v>0</v>
      </c>
      <c r="BH370" s="48">
        <f ca="1">IF(Table1[[#This Row],[Occupation]]="IT",Table1[[#This Row],[Income]],0)</f>
        <v>62228</v>
      </c>
      <c r="BI370" s="48">
        <f ca="1">IF(Table1[[#This Row],[Occupation]]="Health",Table1[[#This Row],[Income]],0)</f>
        <v>0</v>
      </c>
      <c r="BJ370" s="64">
        <f ca="1">IF(Table1[[#This Row],[Occupation]]="Agriculture",Table1[[#This Row],[Income]],0)</f>
        <v>0</v>
      </c>
      <c r="BK370" s="45">
        <f ca="1">IF(Table1[[#This Row],[Debts of the Person]]&gt;Table1[[#This Row],[Income]],1,0)</f>
        <v>1</v>
      </c>
      <c r="BL370" s="46"/>
      <c r="BM370" s="45">
        <f ca="1">IF(Table1[[#This Row],[Net worth of Person ('#)]]&gt;$BN$2,Table1[[#This Row],[Age]],0)</f>
        <v>0</v>
      </c>
      <c r="BN370" s="50"/>
      <c r="BO370" s="46"/>
      <c r="BP370" s="46"/>
      <c r="BQ370" s="46"/>
    </row>
    <row r="371" spans="1:69" x14ac:dyDescent="0.3">
      <c r="A371" s="12">
        <v>369</v>
      </c>
      <c r="B371" s="13">
        <f t="shared" ca="1" si="139"/>
        <v>2</v>
      </c>
      <c r="C371" s="13" t="str">
        <f t="shared" ca="1" si="140"/>
        <v>Female</v>
      </c>
      <c r="D371" s="13">
        <f t="shared" ca="1" si="141"/>
        <v>42</v>
      </c>
      <c r="E371" s="13">
        <f t="shared" ca="1" si="142"/>
        <v>4</v>
      </c>
      <c r="F371" s="13" t="str">
        <f t="shared" ca="1" si="143"/>
        <v>IT</v>
      </c>
      <c r="G371" s="13">
        <f t="shared" ca="1" si="144"/>
        <v>3</v>
      </c>
      <c r="H371" s="13" t="str">
        <f t="shared" ca="1" si="145"/>
        <v>Secondary</v>
      </c>
      <c r="I371" s="13">
        <f t="shared" ca="1" si="146"/>
        <v>0</v>
      </c>
      <c r="J371" s="13">
        <f t="shared" ca="1" si="147"/>
        <v>3</v>
      </c>
      <c r="K371" s="14">
        <f t="shared" ca="1" si="148"/>
        <v>27508</v>
      </c>
      <c r="L371" s="13">
        <f t="shared" ca="1" si="149"/>
        <v>17</v>
      </c>
      <c r="M371" s="13" t="str">
        <f t="shared" ca="1" si="150"/>
        <v>Kano</v>
      </c>
      <c r="N371" s="13" t="str">
        <f t="shared" ca="1" si="157"/>
        <v>North</v>
      </c>
      <c r="O371" s="14">
        <f t="shared" ca="1" si="158"/>
        <v>110032</v>
      </c>
      <c r="P371" s="14">
        <f t="shared" ca="1" si="151"/>
        <v>51820.47187898658</v>
      </c>
      <c r="Q371" s="14">
        <f t="shared" ca="1" si="159"/>
        <v>31518.303611174782</v>
      </c>
      <c r="R371" s="14">
        <f t="shared" ca="1" si="152"/>
        <v>14527</v>
      </c>
      <c r="S371" s="14">
        <f t="shared" ca="1" si="160"/>
        <v>11005.795496887713</v>
      </c>
      <c r="T371" s="14">
        <f t="shared" ca="1" si="161"/>
        <v>36613.018948352699</v>
      </c>
      <c r="U371" s="14">
        <f t="shared" ca="1" si="162"/>
        <v>178163.32255952747</v>
      </c>
      <c r="V371" s="14">
        <f t="shared" ca="1" si="163"/>
        <v>77353.267375874289</v>
      </c>
      <c r="W371" s="15">
        <f t="shared" ca="1" si="164"/>
        <v>100810.05518365318</v>
      </c>
      <c r="Z371" s="45">
        <f t="shared" ca="1" si="153"/>
        <v>0</v>
      </c>
      <c r="AA371" s="46">
        <f t="shared" ca="1" si="154"/>
        <v>1</v>
      </c>
      <c r="AB371" s="49"/>
      <c r="AC371" s="50"/>
      <c r="AE371" s="45">
        <f ca="1">IF(Table1[[#This Row],[Occupation]]="Teaching", 1, 0)</f>
        <v>0</v>
      </c>
      <c r="AF371" s="46">
        <f ca="1">IF(Table1[[#This Row],[Occupation]]="General Work", 1, 0)</f>
        <v>0</v>
      </c>
      <c r="AG371" s="46">
        <f ca="1">IF(Table1[[#This Row],[Occupation]]="Construction", 1, 0)</f>
        <v>0</v>
      </c>
      <c r="AH371" s="46">
        <f ca="1">IF(Table1[[#This Row],[Occupation]]="IT", 1, 0)</f>
        <v>1</v>
      </c>
      <c r="AI371" s="46">
        <f ca="1">IF(Table1[[#This Row],[Occupation]]="Health", 1, 0)</f>
        <v>0</v>
      </c>
      <c r="AJ371" s="46">
        <f ca="1">IF(Table1[[#This Row],[Occupation]]="Agriculture", 1, 0)</f>
        <v>0</v>
      </c>
      <c r="AK371" s="49"/>
      <c r="AL371" s="46"/>
      <c r="AM371" s="46"/>
      <c r="AN371" s="46"/>
      <c r="AO371" s="46"/>
      <c r="AP371" s="50"/>
      <c r="AQ371" s="48"/>
      <c r="AR371" s="47">
        <f t="shared" ca="1" si="155"/>
        <v>17273.490626328861</v>
      </c>
      <c r="AS371" s="48"/>
      <c r="AT371" s="45">
        <f ca="1">IF(Table1[[#This Row],[Debts of the Person]]&gt;$AU$2,1,0)</f>
        <v>1</v>
      </c>
      <c r="AU371" s="46"/>
      <c r="AV371" s="50"/>
      <c r="AW371" s="2">
        <f ca="1">Table1[[#This Row],[Mortgage Left]]/Table1[[#This Row],[Valued House]]</f>
        <v>0.47095819288013108</v>
      </c>
      <c r="AX371" s="46">
        <f t="shared" ca="1" si="156"/>
        <v>0</v>
      </c>
      <c r="AY371" s="46"/>
      <c r="AZ371" s="46"/>
      <c r="BA371" s="47">
        <f ca="1">IF(Table1[[#This Row],[Region]]="East",Table1[[#This Row],[Income]],0)</f>
        <v>0</v>
      </c>
      <c r="BB371" s="48">
        <f ca="1">IF(Table1[[#This Row],[Region]]="South",Table1[[#This Row],[Income]],0)</f>
        <v>0</v>
      </c>
      <c r="BC371" s="48">
        <f ca="1">IF(Table1[[#This Row],[Region]]="West",Table1[[#This Row],[Income]],0)</f>
        <v>0</v>
      </c>
      <c r="BD371" s="64">
        <f ca="1">IF(Table1[[#This Row],[Region]]="North",Table1[[#This Row],[Income]],0)</f>
        <v>27508</v>
      </c>
      <c r="BE371" s="47">
        <f ca="1">IF(Table1[[#This Row],[Occupation]]="Teaching",Table1[[#This Row],[Income]],0)</f>
        <v>0</v>
      </c>
      <c r="BF371" s="48">
        <f ca="1">IF(Table1[[#This Row],[Occupation]]="General Work",Table1[[#This Row],[Income]],0)</f>
        <v>0</v>
      </c>
      <c r="BG371" s="48">
        <f ca="1">IF(Table1[[#This Row],[Occupation]]="Construction",Table1[[#This Row],[Income]],0)</f>
        <v>0</v>
      </c>
      <c r="BH371" s="48">
        <f ca="1">IF(Table1[[#This Row],[Occupation]]="IT",Table1[[#This Row],[Income]],0)</f>
        <v>27508</v>
      </c>
      <c r="BI371" s="48">
        <f ca="1">IF(Table1[[#This Row],[Occupation]]="Health",Table1[[#This Row],[Income]],0)</f>
        <v>0</v>
      </c>
      <c r="BJ371" s="64">
        <f ca="1">IF(Table1[[#This Row],[Occupation]]="Agriculture",Table1[[#This Row],[Income]],0)</f>
        <v>0</v>
      </c>
      <c r="BK371" s="45">
        <f ca="1">IF(Table1[[#This Row],[Debts of the Person]]&gt;Table1[[#This Row],[Income]],1,0)</f>
        <v>1</v>
      </c>
      <c r="BL371" s="46"/>
      <c r="BM371" s="45">
        <f ca="1">IF(Table1[[#This Row],[Net worth of Person ('#)]]&gt;$BN$2,Table1[[#This Row],[Age]],0)</f>
        <v>42</v>
      </c>
      <c r="BN371" s="50"/>
      <c r="BO371" s="46"/>
      <c r="BP371" s="46"/>
      <c r="BQ371" s="46"/>
    </row>
    <row r="372" spans="1:69" x14ac:dyDescent="0.3">
      <c r="A372" s="12">
        <v>370</v>
      </c>
      <c r="B372" s="13">
        <f t="shared" ca="1" si="139"/>
        <v>1</v>
      </c>
      <c r="C372" s="13" t="str">
        <f t="shared" ca="1" si="140"/>
        <v>Male</v>
      </c>
      <c r="D372" s="13">
        <f t="shared" ca="1" si="141"/>
        <v>29</v>
      </c>
      <c r="E372" s="13">
        <f t="shared" ca="1" si="142"/>
        <v>1</v>
      </c>
      <c r="F372" s="13" t="str">
        <f t="shared" ca="1" si="143"/>
        <v>Health</v>
      </c>
      <c r="G372" s="13">
        <f t="shared" ca="1" si="144"/>
        <v>2</v>
      </c>
      <c r="H372" s="13" t="str">
        <f t="shared" ca="1" si="145"/>
        <v>Primary</v>
      </c>
      <c r="I372" s="13">
        <f t="shared" ca="1" si="146"/>
        <v>0</v>
      </c>
      <c r="J372" s="13">
        <f t="shared" ca="1" si="147"/>
        <v>2</v>
      </c>
      <c r="K372" s="14">
        <f t="shared" ca="1" si="148"/>
        <v>47374</v>
      </c>
      <c r="L372" s="13">
        <f t="shared" ca="1" si="149"/>
        <v>26</v>
      </c>
      <c r="M372" s="13" t="str">
        <f t="shared" ca="1" si="150"/>
        <v>Ondo</v>
      </c>
      <c r="N372" s="13" t="str">
        <f t="shared" ca="1" si="157"/>
        <v>West</v>
      </c>
      <c r="O372" s="14">
        <f t="shared" ca="1" si="158"/>
        <v>236870</v>
      </c>
      <c r="P372" s="14">
        <f t="shared" ca="1" si="151"/>
        <v>92905.937648676481</v>
      </c>
      <c r="Q372" s="14">
        <f t="shared" ca="1" si="159"/>
        <v>73045.147903643257</v>
      </c>
      <c r="R372" s="14">
        <f t="shared" ca="1" si="152"/>
        <v>36589</v>
      </c>
      <c r="S372" s="14">
        <f t="shared" ca="1" si="160"/>
        <v>70119.201274159059</v>
      </c>
      <c r="T372" s="14">
        <f t="shared" ca="1" si="161"/>
        <v>69053.641218758159</v>
      </c>
      <c r="U372" s="14">
        <f t="shared" ca="1" si="162"/>
        <v>378968.78912240139</v>
      </c>
      <c r="V372" s="14">
        <f t="shared" ca="1" si="163"/>
        <v>199614.13892283553</v>
      </c>
      <c r="W372" s="15">
        <f t="shared" ca="1" si="164"/>
        <v>179354.65019956586</v>
      </c>
      <c r="Z372" s="45">
        <f t="shared" ca="1" si="153"/>
        <v>1</v>
      </c>
      <c r="AA372" s="46">
        <f t="shared" ca="1" si="154"/>
        <v>1</v>
      </c>
      <c r="AB372" s="49"/>
      <c r="AC372" s="50"/>
      <c r="AE372" s="45">
        <f ca="1">IF(Table1[[#This Row],[Occupation]]="Teaching", 1, 0)</f>
        <v>0</v>
      </c>
      <c r="AF372" s="46">
        <f ca="1">IF(Table1[[#This Row],[Occupation]]="General Work", 1, 0)</f>
        <v>0</v>
      </c>
      <c r="AG372" s="46">
        <f ca="1">IF(Table1[[#This Row],[Occupation]]="Construction", 1, 0)</f>
        <v>0</v>
      </c>
      <c r="AH372" s="46">
        <f ca="1">IF(Table1[[#This Row],[Occupation]]="IT", 1, 0)</f>
        <v>0</v>
      </c>
      <c r="AI372" s="46">
        <f ca="1">IF(Table1[[#This Row],[Occupation]]="Health", 1, 0)</f>
        <v>1</v>
      </c>
      <c r="AJ372" s="46">
        <f ca="1">IF(Table1[[#This Row],[Occupation]]="Agriculture", 1, 0)</f>
        <v>0</v>
      </c>
      <c r="AK372" s="49"/>
      <c r="AL372" s="46"/>
      <c r="AM372" s="46"/>
      <c r="AN372" s="46"/>
      <c r="AO372" s="46"/>
      <c r="AP372" s="50"/>
      <c r="AQ372" s="48"/>
      <c r="AR372" s="47">
        <f t="shared" ca="1" si="155"/>
        <v>46452.968824338241</v>
      </c>
      <c r="AS372" s="48"/>
      <c r="AT372" s="45">
        <f ca="1">IF(Table1[[#This Row],[Debts of the Person]]&gt;$AU$2,1,0)</f>
        <v>1</v>
      </c>
      <c r="AU372" s="46"/>
      <c r="AV372" s="50"/>
      <c r="AW372" s="2">
        <f ca="1">Table1[[#This Row],[Mortgage Left]]/Table1[[#This Row],[Valued House]]</f>
        <v>0.39222331932569121</v>
      </c>
      <c r="AX372" s="46">
        <f t="shared" ca="1" si="156"/>
        <v>0</v>
      </c>
      <c r="AY372" s="46"/>
      <c r="AZ372" s="46"/>
      <c r="BA372" s="47">
        <f ca="1">IF(Table1[[#This Row],[Region]]="East",Table1[[#This Row],[Income]],0)</f>
        <v>0</v>
      </c>
      <c r="BB372" s="48">
        <f ca="1">IF(Table1[[#This Row],[Region]]="South",Table1[[#This Row],[Income]],0)</f>
        <v>0</v>
      </c>
      <c r="BC372" s="48">
        <f ca="1">IF(Table1[[#This Row],[Region]]="West",Table1[[#This Row],[Income]],0)</f>
        <v>47374</v>
      </c>
      <c r="BD372" s="64">
        <f ca="1">IF(Table1[[#This Row],[Region]]="North",Table1[[#This Row],[Income]],0)</f>
        <v>0</v>
      </c>
      <c r="BE372" s="47">
        <f ca="1">IF(Table1[[#This Row],[Occupation]]="Teaching",Table1[[#This Row],[Income]],0)</f>
        <v>0</v>
      </c>
      <c r="BF372" s="48">
        <f ca="1">IF(Table1[[#This Row],[Occupation]]="General Work",Table1[[#This Row],[Income]],0)</f>
        <v>0</v>
      </c>
      <c r="BG372" s="48">
        <f ca="1">IF(Table1[[#This Row],[Occupation]]="Construction",Table1[[#This Row],[Income]],0)</f>
        <v>0</v>
      </c>
      <c r="BH372" s="48">
        <f ca="1">IF(Table1[[#This Row],[Occupation]]="IT",Table1[[#This Row],[Income]],0)</f>
        <v>0</v>
      </c>
      <c r="BI372" s="48">
        <f ca="1">IF(Table1[[#This Row],[Occupation]]="Health",Table1[[#This Row],[Income]],0)</f>
        <v>47374</v>
      </c>
      <c r="BJ372" s="64">
        <f ca="1">IF(Table1[[#This Row],[Occupation]]="Agriculture",Table1[[#This Row],[Income]],0)</f>
        <v>0</v>
      </c>
      <c r="BK372" s="45">
        <f ca="1">IF(Table1[[#This Row],[Debts of the Person]]&gt;Table1[[#This Row],[Income]],1,0)</f>
        <v>1</v>
      </c>
      <c r="BL372" s="46"/>
      <c r="BM372" s="45">
        <f ca="1">IF(Table1[[#This Row],[Net worth of Person ('#)]]&gt;$BN$2,Table1[[#This Row],[Age]],0)</f>
        <v>29</v>
      </c>
      <c r="BN372" s="50"/>
      <c r="BO372" s="46"/>
      <c r="BP372" s="46"/>
      <c r="BQ372" s="46"/>
    </row>
    <row r="373" spans="1:69" x14ac:dyDescent="0.3">
      <c r="A373" s="12">
        <v>371</v>
      </c>
      <c r="B373" s="13">
        <f t="shared" ca="1" si="139"/>
        <v>1</v>
      </c>
      <c r="C373" s="13" t="str">
        <f t="shared" ca="1" si="140"/>
        <v>Male</v>
      </c>
      <c r="D373" s="13">
        <f t="shared" ca="1" si="141"/>
        <v>37</v>
      </c>
      <c r="E373" s="13">
        <f t="shared" ca="1" si="142"/>
        <v>1</v>
      </c>
      <c r="F373" s="13" t="str">
        <f t="shared" ca="1" si="143"/>
        <v>Health</v>
      </c>
      <c r="G373" s="13">
        <f t="shared" ca="1" si="144"/>
        <v>2</v>
      </c>
      <c r="H373" s="13" t="str">
        <f t="shared" ca="1" si="145"/>
        <v>Primary</v>
      </c>
      <c r="I373" s="13">
        <f t="shared" ca="1" si="146"/>
        <v>4</v>
      </c>
      <c r="J373" s="13">
        <f t="shared" ca="1" si="147"/>
        <v>3</v>
      </c>
      <c r="K373" s="14">
        <f t="shared" ca="1" si="148"/>
        <v>75746</v>
      </c>
      <c r="L373" s="13">
        <f t="shared" ca="1" si="149"/>
        <v>11</v>
      </c>
      <c r="M373" s="13" t="str">
        <f t="shared" ca="1" si="150"/>
        <v>Edo</v>
      </c>
      <c r="N373" s="13" t="str">
        <f t="shared" ca="1" si="157"/>
        <v>South</v>
      </c>
      <c r="O373" s="14">
        <f t="shared" ca="1" si="158"/>
        <v>454476</v>
      </c>
      <c r="P373" s="14">
        <f t="shared" ca="1" si="151"/>
        <v>422555.09730941366</v>
      </c>
      <c r="Q373" s="14">
        <f t="shared" ca="1" si="159"/>
        <v>152068.1382624658</v>
      </c>
      <c r="R373" s="14">
        <f t="shared" ca="1" si="152"/>
        <v>86363</v>
      </c>
      <c r="S373" s="14">
        <f t="shared" ca="1" si="160"/>
        <v>5685.3770861917501</v>
      </c>
      <c r="T373" s="14">
        <f t="shared" ca="1" si="161"/>
        <v>15928.13752295119</v>
      </c>
      <c r="U373" s="14">
        <f t="shared" ca="1" si="162"/>
        <v>622472.27578541706</v>
      </c>
      <c r="V373" s="14">
        <f t="shared" ca="1" si="163"/>
        <v>514603.47439560539</v>
      </c>
      <c r="W373" s="15">
        <f t="shared" ca="1" si="164"/>
        <v>107868.80138981168</v>
      </c>
      <c r="Z373" s="45">
        <f t="shared" ca="1" si="153"/>
        <v>1</v>
      </c>
      <c r="AA373" s="46">
        <f t="shared" ca="1" si="154"/>
        <v>0</v>
      </c>
      <c r="AB373" s="49"/>
      <c r="AC373" s="50"/>
      <c r="AE373" s="45">
        <f ca="1">IF(Table1[[#This Row],[Occupation]]="Teaching", 1, 0)</f>
        <v>0</v>
      </c>
      <c r="AF373" s="46">
        <f ca="1">IF(Table1[[#This Row],[Occupation]]="General Work", 1, 0)</f>
        <v>0</v>
      </c>
      <c r="AG373" s="46">
        <f ca="1">IF(Table1[[#This Row],[Occupation]]="Construction", 1, 0)</f>
        <v>0</v>
      </c>
      <c r="AH373" s="46">
        <f ca="1">IF(Table1[[#This Row],[Occupation]]="IT", 1, 0)</f>
        <v>0</v>
      </c>
      <c r="AI373" s="46">
        <f ca="1">IF(Table1[[#This Row],[Occupation]]="Health", 1, 0)</f>
        <v>1</v>
      </c>
      <c r="AJ373" s="46">
        <f ca="1">IF(Table1[[#This Row],[Occupation]]="Agriculture", 1, 0)</f>
        <v>0</v>
      </c>
      <c r="AK373" s="49"/>
      <c r="AL373" s="46"/>
      <c r="AM373" s="46"/>
      <c r="AN373" s="46"/>
      <c r="AO373" s="46"/>
      <c r="AP373" s="50"/>
      <c r="AQ373" s="48"/>
      <c r="AR373" s="47">
        <f t="shared" ca="1" si="155"/>
        <v>140851.69910313789</v>
      </c>
      <c r="AS373" s="48"/>
      <c r="AT373" s="45">
        <f ca="1">IF(Table1[[#This Row],[Debts of the Person]]&gt;$AU$2,1,0)</f>
        <v>1</v>
      </c>
      <c r="AU373" s="46"/>
      <c r="AV373" s="50"/>
      <c r="AW373" s="2">
        <f ca="1">Table1[[#This Row],[Mortgage Left]]/Table1[[#This Row],[Valued House]]</f>
        <v>0.92976328191018587</v>
      </c>
      <c r="AX373" s="46">
        <f t="shared" ca="1" si="156"/>
        <v>0</v>
      </c>
      <c r="AY373" s="46"/>
      <c r="AZ373" s="46"/>
      <c r="BA373" s="47">
        <f ca="1">IF(Table1[[#This Row],[Region]]="East",Table1[[#This Row],[Income]],0)</f>
        <v>0</v>
      </c>
      <c r="BB373" s="48">
        <f ca="1">IF(Table1[[#This Row],[Region]]="South",Table1[[#This Row],[Income]],0)</f>
        <v>75746</v>
      </c>
      <c r="BC373" s="48">
        <f ca="1">IF(Table1[[#This Row],[Region]]="West",Table1[[#This Row],[Income]],0)</f>
        <v>0</v>
      </c>
      <c r="BD373" s="64">
        <f ca="1">IF(Table1[[#This Row],[Region]]="North",Table1[[#This Row],[Income]],0)</f>
        <v>0</v>
      </c>
      <c r="BE373" s="47">
        <f ca="1">IF(Table1[[#This Row],[Occupation]]="Teaching",Table1[[#This Row],[Income]],0)</f>
        <v>0</v>
      </c>
      <c r="BF373" s="48">
        <f ca="1">IF(Table1[[#This Row],[Occupation]]="General Work",Table1[[#This Row],[Income]],0)</f>
        <v>0</v>
      </c>
      <c r="BG373" s="48">
        <f ca="1">IF(Table1[[#This Row],[Occupation]]="Construction",Table1[[#This Row],[Income]],0)</f>
        <v>0</v>
      </c>
      <c r="BH373" s="48">
        <f ca="1">IF(Table1[[#This Row],[Occupation]]="IT",Table1[[#This Row],[Income]],0)</f>
        <v>0</v>
      </c>
      <c r="BI373" s="48">
        <f ca="1">IF(Table1[[#This Row],[Occupation]]="Health",Table1[[#This Row],[Income]],0)</f>
        <v>75746</v>
      </c>
      <c r="BJ373" s="64">
        <f ca="1">IF(Table1[[#This Row],[Occupation]]="Agriculture",Table1[[#This Row],[Income]],0)</f>
        <v>0</v>
      </c>
      <c r="BK373" s="45">
        <f ca="1">IF(Table1[[#This Row],[Debts of the Person]]&gt;Table1[[#This Row],[Income]],1,0)</f>
        <v>1</v>
      </c>
      <c r="BL373" s="46"/>
      <c r="BM373" s="45">
        <f ca="1">IF(Table1[[#This Row],[Net worth of Person ('#)]]&gt;$BN$2,Table1[[#This Row],[Age]],0)</f>
        <v>37</v>
      </c>
      <c r="BN373" s="50"/>
      <c r="BO373" s="46"/>
      <c r="BP373" s="46"/>
      <c r="BQ373" s="46"/>
    </row>
    <row r="374" spans="1:69" x14ac:dyDescent="0.3">
      <c r="A374" s="12">
        <v>372</v>
      </c>
      <c r="B374" s="13">
        <f t="shared" ca="1" si="139"/>
        <v>1</v>
      </c>
      <c r="C374" s="13" t="str">
        <f t="shared" ca="1" si="140"/>
        <v>Male</v>
      </c>
      <c r="D374" s="13">
        <f t="shared" ca="1" si="141"/>
        <v>30</v>
      </c>
      <c r="E374" s="13">
        <f t="shared" ca="1" si="142"/>
        <v>5</v>
      </c>
      <c r="F374" s="13" t="str">
        <f t="shared" ca="1" si="143"/>
        <v>General Work</v>
      </c>
      <c r="G374" s="13">
        <f t="shared" ca="1" si="144"/>
        <v>5</v>
      </c>
      <c r="H374" s="13" t="str">
        <f t="shared" ca="1" si="145"/>
        <v>Technical</v>
      </c>
      <c r="I374" s="13">
        <f t="shared" ca="1" si="146"/>
        <v>1</v>
      </c>
      <c r="J374" s="13">
        <f t="shared" ca="1" si="147"/>
        <v>2</v>
      </c>
      <c r="K374" s="14">
        <f t="shared" ca="1" si="148"/>
        <v>37877</v>
      </c>
      <c r="L374" s="13">
        <f t="shared" ca="1" si="149"/>
        <v>14</v>
      </c>
      <c r="M374" s="13" t="str">
        <f t="shared" ca="1" si="150"/>
        <v>Imo</v>
      </c>
      <c r="N374" s="13" t="str">
        <f t="shared" ca="1" si="157"/>
        <v>East</v>
      </c>
      <c r="O374" s="14">
        <f t="shared" ca="1" si="158"/>
        <v>151508</v>
      </c>
      <c r="P374" s="14">
        <f t="shared" ca="1" si="151"/>
        <v>100622.81448297499</v>
      </c>
      <c r="Q374" s="14">
        <f t="shared" ca="1" si="159"/>
        <v>65598.873644645515</v>
      </c>
      <c r="R374" s="14">
        <f t="shared" ca="1" si="152"/>
        <v>19406</v>
      </c>
      <c r="S374" s="14">
        <f t="shared" ca="1" si="160"/>
        <v>40632.095645260968</v>
      </c>
      <c r="T374" s="14">
        <f t="shared" ca="1" si="161"/>
        <v>11286.520178789906</v>
      </c>
      <c r="U374" s="14">
        <f t="shared" ca="1" si="162"/>
        <v>228393.39382343541</v>
      </c>
      <c r="V374" s="14">
        <f t="shared" ca="1" si="163"/>
        <v>160660.91012823596</v>
      </c>
      <c r="W374" s="15">
        <f t="shared" ca="1" si="164"/>
        <v>67732.483695199451</v>
      </c>
      <c r="Z374" s="45">
        <f t="shared" ca="1" si="153"/>
        <v>1</v>
      </c>
      <c r="AA374" s="46">
        <f t="shared" ca="1" si="154"/>
        <v>0</v>
      </c>
      <c r="AB374" s="49"/>
      <c r="AC374" s="50"/>
      <c r="AE374" s="45">
        <f ca="1">IF(Table1[[#This Row],[Occupation]]="Teaching", 1, 0)</f>
        <v>0</v>
      </c>
      <c r="AF374" s="46">
        <f ca="1">IF(Table1[[#This Row],[Occupation]]="General Work", 1, 0)</f>
        <v>1</v>
      </c>
      <c r="AG374" s="46">
        <f ca="1">IF(Table1[[#This Row],[Occupation]]="Construction", 1, 0)</f>
        <v>0</v>
      </c>
      <c r="AH374" s="46">
        <f ca="1">IF(Table1[[#This Row],[Occupation]]="IT", 1, 0)</f>
        <v>0</v>
      </c>
      <c r="AI374" s="46">
        <f ca="1">IF(Table1[[#This Row],[Occupation]]="Health", 1, 0)</f>
        <v>0</v>
      </c>
      <c r="AJ374" s="46">
        <f ca="1">IF(Table1[[#This Row],[Occupation]]="Agriculture", 1, 0)</f>
        <v>0</v>
      </c>
      <c r="AK374" s="49"/>
      <c r="AL374" s="46"/>
      <c r="AM374" s="46"/>
      <c r="AN374" s="46"/>
      <c r="AO374" s="46"/>
      <c r="AP374" s="50"/>
      <c r="AQ374" s="48"/>
      <c r="AR374" s="47">
        <f t="shared" ca="1" si="155"/>
        <v>50311.407241487497</v>
      </c>
      <c r="AS374" s="48"/>
      <c r="AT374" s="45">
        <f ca="1">IF(Table1[[#This Row],[Debts of the Person]]&gt;$AU$2,1,0)</f>
        <v>1</v>
      </c>
      <c r="AU374" s="46"/>
      <c r="AV374" s="50"/>
      <c r="AW374" s="2">
        <f ca="1">Table1[[#This Row],[Mortgage Left]]/Table1[[#This Row],[Valued House]]</f>
        <v>0.66414192308640463</v>
      </c>
      <c r="AX374" s="46">
        <f t="shared" ca="1" si="156"/>
        <v>0</v>
      </c>
      <c r="AY374" s="46"/>
      <c r="AZ374" s="46"/>
      <c r="BA374" s="47">
        <f ca="1">IF(Table1[[#This Row],[Region]]="East",Table1[[#This Row],[Income]],0)</f>
        <v>37877</v>
      </c>
      <c r="BB374" s="48">
        <f ca="1">IF(Table1[[#This Row],[Region]]="South",Table1[[#This Row],[Income]],0)</f>
        <v>0</v>
      </c>
      <c r="BC374" s="48">
        <f ca="1">IF(Table1[[#This Row],[Region]]="West",Table1[[#This Row],[Income]],0)</f>
        <v>0</v>
      </c>
      <c r="BD374" s="64">
        <f ca="1">IF(Table1[[#This Row],[Region]]="North",Table1[[#This Row],[Income]],0)</f>
        <v>0</v>
      </c>
      <c r="BE374" s="47">
        <f ca="1">IF(Table1[[#This Row],[Occupation]]="Teaching",Table1[[#This Row],[Income]],0)</f>
        <v>0</v>
      </c>
      <c r="BF374" s="48">
        <f ca="1">IF(Table1[[#This Row],[Occupation]]="General Work",Table1[[#This Row],[Income]],0)</f>
        <v>37877</v>
      </c>
      <c r="BG374" s="48">
        <f ca="1">IF(Table1[[#This Row],[Occupation]]="Construction",Table1[[#This Row],[Income]],0)</f>
        <v>0</v>
      </c>
      <c r="BH374" s="48">
        <f ca="1">IF(Table1[[#This Row],[Occupation]]="IT",Table1[[#This Row],[Income]],0)</f>
        <v>0</v>
      </c>
      <c r="BI374" s="48">
        <f ca="1">IF(Table1[[#This Row],[Occupation]]="Health",Table1[[#This Row],[Income]],0)</f>
        <v>0</v>
      </c>
      <c r="BJ374" s="64">
        <f ca="1">IF(Table1[[#This Row],[Occupation]]="Agriculture",Table1[[#This Row],[Income]],0)</f>
        <v>0</v>
      </c>
      <c r="BK374" s="45">
        <f ca="1">IF(Table1[[#This Row],[Debts of the Person]]&gt;Table1[[#This Row],[Income]],1,0)</f>
        <v>1</v>
      </c>
      <c r="BL374" s="46"/>
      <c r="BM374" s="45">
        <f ca="1">IF(Table1[[#This Row],[Net worth of Person ('#)]]&gt;$BN$2,Table1[[#This Row],[Age]],0)</f>
        <v>0</v>
      </c>
      <c r="BN374" s="50"/>
      <c r="BO374" s="46"/>
      <c r="BP374" s="46"/>
      <c r="BQ374" s="46"/>
    </row>
    <row r="375" spans="1:69" x14ac:dyDescent="0.3">
      <c r="A375" s="12">
        <v>373</v>
      </c>
      <c r="B375" s="13">
        <f t="shared" ca="1" si="139"/>
        <v>2</v>
      </c>
      <c r="C375" s="13" t="str">
        <f t="shared" ca="1" si="140"/>
        <v>Female</v>
      </c>
      <c r="D375" s="13">
        <f t="shared" ca="1" si="141"/>
        <v>28</v>
      </c>
      <c r="E375" s="13">
        <f t="shared" ca="1" si="142"/>
        <v>2</v>
      </c>
      <c r="F375" s="13" t="str">
        <f t="shared" ca="1" si="143"/>
        <v>Construction</v>
      </c>
      <c r="G375" s="13">
        <f t="shared" ca="1" si="144"/>
        <v>1</v>
      </c>
      <c r="H375" s="13" t="str">
        <f t="shared" ca="1" si="145"/>
        <v>No Formal</v>
      </c>
      <c r="I375" s="13">
        <f t="shared" ca="1" si="146"/>
        <v>4</v>
      </c>
      <c r="J375" s="13">
        <f t="shared" ca="1" si="147"/>
        <v>3</v>
      </c>
      <c r="K375" s="14">
        <f t="shared" ca="1" si="148"/>
        <v>56634</v>
      </c>
      <c r="L375" s="13">
        <f t="shared" ca="1" si="149"/>
        <v>2</v>
      </c>
      <c r="M375" s="13" t="str">
        <f t="shared" ca="1" si="150"/>
        <v>Abuja</v>
      </c>
      <c r="N375" s="13" t="str">
        <f t="shared" ca="1" si="157"/>
        <v>North</v>
      </c>
      <c r="O375" s="14">
        <f t="shared" ca="1" si="158"/>
        <v>226536</v>
      </c>
      <c r="P375" s="14">
        <f t="shared" ca="1" si="151"/>
        <v>161242.8066454301</v>
      </c>
      <c r="Q375" s="14">
        <f t="shared" ca="1" si="159"/>
        <v>10770.277468505685</v>
      </c>
      <c r="R375" s="14">
        <f t="shared" ca="1" si="152"/>
        <v>7695</v>
      </c>
      <c r="S375" s="14">
        <f t="shared" ca="1" si="160"/>
        <v>11714.266745279556</v>
      </c>
      <c r="T375" s="14">
        <f t="shared" ca="1" si="161"/>
        <v>12499.579033498854</v>
      </c>
      <c r="U375" s="14">
        <f t="shared" ca="1" si="162"/>
        <v>249805.85650200455</v>
      </c>
      <c r="V375" s="14">
        <f t="shared" ca="1" si="163"/>
        <v>180652.07339070964</v>
      </c>
      <c r="W375" s="15">
        <f t="shared" ca="1" si="164"/>
        <v>69153.783111294906</v>
      </c>
      <c r="Z375" s="45">
        <f t="shared" ca="1" si="153"/>
        <v>0</v>
      </c>
      <c r="AA375" s="46">
        <f t="shared" ca="1" si="154"/>
        <v>0</v>
      </c>
      <c r="AB375" s="49"/>
      <c r="AC375" s="50"/>
      <c r="AE375" s="45">
        <f ca="1">IF(Table1[[#This Row],[Occupation]]="Teaching", 1, 0)</f>
        <v>0</v>
      </c>
      <c r="AF375" s="46">
        <f ca="1">IF(Table1[[#This Row],[Occupation]]="General Work", 1, 0)</f>
        <v>0</v>
      </c>
      <c r="AG375" s="46">
        <f ca="1">IF(Table1[[#This Row],[Occupation]]="Construction", 1, 0)</f>
        <v>1</v>
      </c>
      <c r="AH375" s="46">
        <f ca="1">IF(Table1[[#This Row],[Occupation]]="IT", 1, 0)</f>
        <v>0</v>
      </c>
      <c r="AI375" s="46">
        <f ca="1">IF(Table1[[#This Row],[Occupation]]="Health", 1, 0)</f>
        <v>0</v>
      </c>
      <c r="AJ375" s="46">
        <f ca="1">IF(Table1[[#This Row],[Occupation]]="Agriculture", 1, 0)</f>
        <v>0</v>
      </c>
      <c r="AK375" s="49"/>
      <c r="AL375" s="46"/>
      <c r="AM375" s="46"/>
      <c r="AN375" s="46"/>
      <c r="AO375" s="46"/>
      <c r="AP375" s="50"/>
      <c r="AQ375" s="48"/>
      <c r="AR375" s="47">
        <f t="shared" ca="1" si="155"/>
        <v>53747.602215143364</v>
      </c>
      <c r="AS375" s="48"/>
      <c r="AT375" s="45">
        <f ca="1">IF(Table1[[#This Row],[Debts of the Person]]&gt;$AU$2,1,0)</f>
        <v>1</v>
      </c>
      <c r="AU375" s="46"/>
      <c r="AV375" s="50"/>
      <c r="AW375" s="2">
        <f ca="1">Table1[[#This Row],[Mortgage Left]]/Table1[[#This Row],[Valued House]]</f>
        <v>0.71177564115827108</v>
      </c>
      <c r="AX375" s="46">
        <f t="shared" ca="1" si="156"/>
        <v>0</v>
      </c>
      <c r="AY375" s="46"/>
      <c r="AZ375" s="46"/>
      <c r="BA375" s="47">
        <f ca="1">IF(Table1[[#This Row],[Region]]="East",Table1[[#This Row],[Income]],0)</f>
        <v>0</v>
      </c>
      <c r="BB375" s="48">
        <f ca="1">IF(Table1[[#This Row],[Region]]="South",Table1[[#This Row],[Income]],0)</f>
        <v>0</v>
      </c>
      <c r="BC375" s="48">
        <f ca="1">IF(Table1[[#This Row],[Region]]="West",Table1[[#This Row],[Income]],0)</f>
        <v>0</v>
      </c>
      <c r="BD375" s="64">
        <f ca="1">IF(Table1[[#This Row],[Region]]="North",Table1[[#This Row],[Income]],0)</f>
        <v>56634</v>
      </c>
      <c r="BE375" s="47">
        <f ca="1">IF(Table1[[#This Row],[Occupation]]="Teaching",Table1[[#This Row],[Income]],0)</f>
        <v>0</v>
      </c>
      <c r="BF375" s="48">
        <f ca="1">IF(Table1[[#This Row],[Occupation]]="General Work",Table1[[#This Row],[Income]],0)</f>
        <v>0</v>
      </c>
      <c r="BG375" s="48">
        <f ca="1">IF(Table1[[#This Row],[Occupation]]="Construction",Table1[[#This Row],[Income]],0)</f>
        <v>56634</v>
      </c>
      <c r="BH375" s="48">
        <f ca="1">IF(Table1[[#This Row],[Occupation]]="IT",Table1[[#This Row],[Income]],0)</f>
        <v>0</v>
      </c>
      <c r="BI375" s="48">
        <f ca="1">IF(Table1[[#This Row],[Occupation]]="Health",Table1[[#This Row],[Income]],0)</f>
        <v>0</v>
      </c>
      <c r="BJ375" s="64">
        <f ca="1">IF(Table1[[#This Row],[Occupation]]="Agriculture",Table1[[#This Row],[Income]],0)</f>
        <v>0</v>
      </c>
      <c r="BK375" s="45">
        <f ca="1">IF(Table1[[#This Row],[Debts of the Person]]&gt;Table1[[#This Row],[Income]],1,0)</f>
        <v>1</v>
      </c>
      <c r="BL375" s="46"/>
      <c r="BM375" s="45">
        <f ca="1">IF(Table1[[#This Row],[Net worth of Person ('#)]]&gt;$BN$2,Table1[[#This Row],[Age]],0)</f>
        <v>0</v>
      </c>
      <c r="BN375" s="50"/>
      <c r="BO375" s="46"/>
      <c r="BP375" s="46"/>
      <c r="BQ375" s="46"/>
    </row>
    <row r="376" spans="1:69" x14ac:dyDescent="0.3">
      <c r="A376" s="12">
        <v>374</v>
      </c>
      <c r="B376" s="13">
        <f t="shared" ca="1" si="139"/>
        <v>2</v>
      </c>
      <c r="C376" s="13" t="str">
        <f t="shared" ca="1" si="140"/>
        <v>Female</v>
      </c>
      <c r="D376" s="13">
        <f t="shared" ca="1" si="141"/>
        <v>44</v>
      </c>
      <c r="E376" s="13">
        <f t="shared" ca="1" si="142"/>
        <v>5</v>
      </c>
      <c r="F376" s="13" t="str">
        <f t="shared" ca="1" si="143"/>
        <v>General Work</v>
      </c>
      <c r="G376" s="13">
        <f t="shared" ca="1" si="144"/>
        <v>2</v>
      </c>
      <c r="H376" s="13" t="str">
        <f t="shared" ca="1" si="145"/>
        <v>Primary</v>
      </c>
      <c r="I376" s="13">
        <f t="shared" ca="1" si="146"/>
        <v>1</v>
      </c>
      <c r="J376" s="13">
        <f t="shared" ca="1" si="147"/>
        <v>1</v>
      </c>
      <c r="K376" s="14">
        <f t="shared" ca="1" si="148"/>
        <v>72306</v>
      </c>
      <c r="L376" s="13">
        <f t="shared" ca="1" si="149"/>
        <v>4</v>
      </c>
      <c r="M376" s="13" t="str">
        <f t="shared" ca="1" si="150"/>
        <v>Akwa Ibom</v>
      </c>
      <c r="N376" s="13" t="str">
        <f t="shared" ca="1" si="157"/>
        <v>South</v>
      </c>
      <c r="O376" s="14">
        <f t="shared" ca="1" si="158"/>
        <v>361530</v>
      </c>
      <c r="P376" s="14">
        <f t="shared" ca="1" si="151"/>
        <v>95286.102373386791</v>
      </c>
      <c r="Q376" s="14">
        <f t="shared" ca="1" si="159"/>
        <v>1982.5981207410166</v>
      </c>
      <c r="R376" s="14">
        <f t="shared" ca="1" si="152"/>
        <v>1497</v>
      </c>
      <c r="S376" s="14">
        <f t="shared" ca="1" si="160"/>
        <v>102702.16103212949</v>
      </c>
      <c r="T376" s="14">
        <f t="shared" ca="1" si="161"/>
        <v>78814.120815564049</v>
      </c>
      <c r="U376" s="14">
        <f t="shared" ca="1" si="162"/>
        <v>442326.71893630509</v>
      </c>
      <c r="V376" s="14">
        <f t="shared" ca="1" si="163"/>
        <v>199485.26340551628</v>
      </c>
      <c r="W376" s="15">
        <f t="shared" ca="1" si="164"/>
        <v>242841.45553078881</v>
      </c>
      <c r="Z376" s="45">
        <f t="shared" ca="1" si="153"/>
        <v>0</v>
      </c>
      <c r="AA376" s="46">
        <f t="shared" ca="1" si="154"/>
        <v>1</v>
      </c>
      <c r="AB376" s="49"/>
      <c r="AC376" s="50"/>
      <c r="AE376" s="45">
        <f ca="1">IF(Table1[[#This Row],[Occupation]]="Teaching", 1, 0)</f>
        <v>0</v>
      </c>
      <c r="AF376" s="46">
        <f ca="1">IF(Table1[[#This Row],[Occupation]]="General Work", 1, 0)</f>
        <v>1</v>
      </c>
      <c r="AG376" s="46">
        <f ca="1">IF(Table1[[#This Row],[Occupation]]="Construction", 1, 0)</f>
        <v>0</v>
      </c>
      <c r="AH376" s="46">
        <f ca="1">IF(Table1[[#This Row],[Occupation]]="IT", 1, 0)</f>
        <v>0</v>
      </c>
      <c r="AI376" s="46">
        <f ca="1">IF(Table1[[#This Row],[Occupation]]="Health", 1, 0)</f>
        <v>0</v>
      </c>
      <c r="AJ376" s="46">
        <f ca="1">IF(Table1[[#This Row],[Occupation]]="Agriculture", 1, 0)</f>
        <v>0</v>
      </c>
      <c r="AK376" s="49"/>
      <c r="AL376" s="46"/>
      <c r="AM376" s="46"/>
      <c r="AN376" s="46"/>
      <c r="AO376" s="46"/>
      <c r="AP376" s="50"/>
      <c r="AQ376" s="48"/>
      <c r="AR376" s="47">
        <f t="shared" ca="1" si="155"/>
        <v>95286.102373386791</v>
      </c>
      <c r="AS376" s="48"/>
      <c r="AT376" s="45">
        <f ca="1">IF(Table1[[#This Row],[Debts of the Person]]&gt;$AU$2,1,0)</f>
        <v>1</v>
      </c>
      <c r="AU376" s="46"/>
      <c r="AV376" s="50"/>
      <c r="AW376" s="2">
        <f ca="1">Table1[[#This Row],[Mortgage Left]]/Table1[[#This Row],[Valued House]]</f>
        <v>0.26356347294384086</v>
      </c>
      <c r="AX376" s="46">
        <f t="shared" ca="1" si="156"/>
        <v>1</v>
      </c>
      <c r="AY376" s="46"/>
      <c r="AZ376" s="46"/>
      <c r="BA376" s="47">
        <f ca="1">IF(Table1[[#This Row],[Region]]="East",Table1[[#This Row],[Income]],0)</f>
        <v>0</v>
      </c>
      <c r="BB376" s="48">
        <f ca="1">IF(Table1[[#This Row],[Region]]="South",Table1[[#This Row],[Income]],0)</f>
        <v>72306</v>
      </c>
      <c r="BC376" s="48">
        <f ca="1">IF(Table1[[#This Row],[Region]]="West",Table1[[#This Row],[Income]],0)</f>
        <v>0</v>
      </c>
      <c r="BD376" s="64">
        <f ca="1">IF(Table1[[#This Row],[Region]]="North",Table1[[#This Row],[Income]],0)</f>
        <v>0</v>
      </c>
      <c r="BE376" s="47">
        <f ca="1">IF(Table1[[#This Row],[Occupation]]="Teaching",Table1[[#This Row],[Income]],0)</f>
        <v>0</v>
      </c>
      <c r="BF376" s="48">
        <f ca="1">IF(Table1[[#This Row],[Occupation]]="General Work",Table1[[#This Row],[Income]],0)</f>
        <v>72306</v>
      </c>
      <c r="BG376" s="48">
        <f ca="1">IF(Table1[[#This Row],[Occupation]]="Construction",Table1[[#This Row],[Income]],0)</f>
        <v>0</v>
      </c>
      <c r="BH376" s="48">
        <f ca="1">IF(Table1[[#This Row],[Occupation]]="IT",Table1[[#This Row],[Income]],0)</f>
        <v>0</v>
      </c>
      <c r="BI376" s="48">
        <f ca="1">IF(Table1[[#This Row],[Occupation]]="Health",Table1[[#This Row],[Income]],0)</f>
        <v>0</v>
      </c>
      <c r="BJ376" s="64">
        <f ca="1">IF(Table1[[#This Row],[Occupation]]="Agriculture",Table1[[#This Row],[Income]],0)</f>
        <v>0</v>
      </c>
      <c r="BK376" s="45">
        <f ca="1">IF(Table1[[#This Row],[Debts of the Person]]&gt;Table1[[#This Row],[Income]],1,0)</f>
        <v>1</v>
      </c>
      <c r="BL376" s="46"/>
      <c r="BM376" s="45">
        <f ca="1">IF(Table1[[#This Row],[Net worth of Person ('#)]]&gt;$BN$2,Table1[[#This Row],[Age]],0)</f>
        <v>44</v>
      </c>
      <c r="BN376" s="50"/>
      <c r="BO376" s="46"/>
      <c r="BP376" s="46"/>
      <c r="BQ376" s="46"/>
    </row>
    <row r="377" spans="1:69" x14ac:dyDescent="0.3">
      <c r="A377" s="12">
        <v>375</v>
      </c>
      <c r="B377" s="13">
        <f t="shared" ca="1" si="139"/>
        <v>2</v>
      </c>
      <c r="C377" s="13" t="str">
        <f t="shared" ca="1" si="140"/>
        <v>Female</v>
      </c>
      <c r="D377" s="13">
        <f t="shared" ca="1" si="141"/>
        <v>28</v>
      </c>
      <c r="E377" s="13">
        <f t="shared" ca="1" si="142"/>
        <v>5</v>
      </c>
      <c r="F377" s="13" t="str">
        <f t="shared" ca="1" si="143"/>
        <v>General Work</v>
      </c>
      <c r="G377" s="13">
        <f t="shared" ca="1" si="144"/>
        <v>1</v>
      </c>
      <c r="H377" s="13" t="str">
        <f t="shared" ca="1" si="145"/>
        <v>No Formal</v>
      </c>
      <c r="I377" s="13">
        <f t="shared" ca="1" si="146"/>
        <v>0</v>
      </c>
      <c r="J377" s="13">
        <f t="shared" ca="1" si="147"/>
        <v>2</v>
      </c>
      <c r="K377" s="14">
        <f t="shared" ca="1" si="148"/>
        <v>75844</v>
      </c>
      <c r="L377" s="13">
        <f t="shared" ca="1" si="149"/>
        <v>25</v>
      </c>
      <c r="M377" s="13" t="str">
        <f t="shared" ca="1" si="150"/>
        <v>Ogun</v>
      </c>
      <c r="N377" s="13" t="str">
        <f t="shared" ca="1" si="157"/>
        <v>West</v>
      </c>
      <c r="O377" s="14">
        <f t="shared" ca="1" si="158"/>
        <v>455064</v>
      </c>
      <c r="P377" s="14">
        <f t="shared" ca="1" si="151"/>
        <v>191663.28542911611</v>
      </c>
      <c r="Q377" s="14">
        <f t="shared" ca="1" si="159"/>
        <v>137462.41094803857</v>
      </c>
      <c r="R377" s="14">
        <f t="shared" ca="1" si="152"/>
        <v>8295</v>
      </c>
      <c r="S377" s="14">
        <f t="shared" ca="1" si="160"/>
        <v>147759.19763867921</v>
      </c>
      <c r="T377" s="14">
        <f t="shared" ca="1" si="161"/>
        <v>80466.715954792846</v>
      </c>
      <c r="U377" s="14">
        <f t="shared" ca="1" si="162"/>
        <v>672993.12690283137</v>
      </c>
      <c r="V377" s="14">
        <f t="shared" ca="1" si="163"/>
        <v>347717.48306779529</v>
      </c>
      <c r="W377" s="15">
        <f t="shared" ca="1" si="164"/>
        <v>325275.64383503608</v>
      </c>
      <c r="Z377" s="45">
        <f t="shared" ca="1" si="153"/>
        <v>0</v>
      </c>
      <c r="AA377" s="46">
        <f t="shared" ca="1" si="154"/>
        <v>1</v>
      </c>
      <c r="AB377" s="49"/>
      <c r="AC377" s="50"/>
      <c r="AE377" s="45">
        <f ca="1">IF(Table1[[#This Row],[Occupation]]="Teaching", 1, 0)</f>
        <v>0</v>
      </c>
      <c r="AF377" s="46">
        <f ca="1">IF(Table1[[#This Row],[Occupation]]="General Work", 1, 0)</f>
        <v>1</v>
      </c>
      <c r="AG377" s="46">
        <f ca="1">IF(Table1[[#This Row],[Occupation]]="Construction", 1, 0)</f>
        <v>0</v>
      </c>
      <c r="AH377" s="46">
        <f ca="1">IF(Table1[[#This Row],[Occupation]]="IT", 1, 0)</f>
        <v>0</v>
      </c>
      <c r="AI377" s="46">
        <f ca="1">IF(Table1[[#This Row],[Occupation]]="Health", 1, 0)</f>
        <v>0</v>
      </c>
      <c r="AJ377" s="46">
        <f ca="1">IF(Table1[[#This Row],[Occupation]]="Agriculture", 1, 0)</f>
        <v>0</v>
      </c>
      <c r="AK377" s="49"/>
      <c r="AL377" s="46"/>
      <c r="AM377" s="46"/>
      <c r="AN377" s="46"/>
      <c r="AO377" s="46"/>
      <c r="AP377" s="50"/>
      <c r="AQ377" s="48"/>
      <c r="AR377" s="47">
        <f t="shared" ca="1" si="155"/>
        <v>95831.642714558053</v>
      </c>
      <c r="AS377" s="48"/>
      <c r="AT377" s="45">
        <f ca="1">IF(Table1[[#This Row],[Debts of the Person]]&gt;$AU$2,1,0)</f>
        <v>1</v>
      </c>
      <c r="AU377" s="46"/>
      <c r="AV377" s="50"/>
      <c r="AW377" s="2">
        <f ca="1">Table1[[#This Row],[Mortgage Left]]/Table1[[#This Row],[Valued House]]</f>
        <v>0.42117874722921633</v>
      </c>
      <c r="AX377" s="46">
        <f t="shared" ca="1" si="156"/>
        <v>0</v>
      </c>
      <c r="AY377" s="46"/>
      <c r="AZ377" s="46"/>
      <c r="BA377" s="47">
        <f ca="1">IF(Table1[[#This Row],[Region]]="East",Table1[[#This Row],[Income]],0)</f>
        <v>0</v>
      </c>
      <c r="BB377" s="48">
        <f ca="1">IF(Table1[[#This Row],[Region]]="South",Table1[[#This Row],[Income]],0)</f>
        <v>0</v>
      </c>
      <c r="BC377" s="48">
        <f ca="1">IF(Table1[[#This Row],[Region]]="West",Table1[[#This Row],[Income]],0)</f>
        <v>75844</v>
      </c>
      <c r="BD377" s="64">
        <f ca="1">IF(Table1[[#This Row],[Region]]="North",Table1[[#This Row],[Income]],0)</f>
        <v>0</v>
      </c>
      <c r="BE377" s="47">
        <f ca="1">IF(Table1[[#This Row],[Occupation]]="Teaching",Table1[[#This Row],[Income]],0)</f>
        <v>0</v>
      </c>
      <c r="BF377" s="48">
        <f ca="1">IF(Table1[[#This Row],[Occupation]]="General Work",Table1[[#This Row],[Income]],0)</f>
        <v>75844</v>
      </c>
      <c r="BG377" s="48">
        <f ca="1">IF(Table1[[#This Row],[Occupation]]="Construction",Table1[[#This Row],[Income]],0)</f>
        <v>0</v>
      </c>
      <c r="BH377" s="48">
        <f ca="1">IF(Table1[[#This Row],[Occupation]]="IT",Table1[[#This Row],[Income]],0)</f>
        <v>0</v>
      </c>
      <c r="BI377" s="48">
        <f ca="1">IF(Table1[[#This Row],[Occupation]]="Health",Table1[[#This Row],[Income]],0)</f>
        <v>0</v>
      </c>
      <c r="BJ377" s="64">
        <f ca="1">IF(Table1[[#This Row],[Occupation]]="Agriculture",Table1[[#This Row],[Income]],0)</f>
        <v>0</v>
      </c>
      <c r="BK377" s="45">
        <f ca="1">IF(Table1[[#This Row],[Debts of the Person]]&gt;Table1[[#This Row],[Income]],1,0)</f>
        <v>1</v>
      </c>
      <c r="BL377" s="46"/>
      <c r="BM377" s="45">
        <f ca="1">IF(Table1[[#This Row],[Net worth of Person ('#)]]&gt;$BN$2,Table1[[#This Row],[Age]],0)</f>
        <v>28</v>
      </c>
      <c r="BN377" s="50"/>
      <c r="BO377" s="46"/>
      <c r="BP377" s="46"/>
      <c r="BQ377" s="46"/>
    </row>
    <row r="378" spans="1:69" x14ac:dyDescent="0.3">
      <c r="A378" s="12">
        <v>376</v>
      </c>
      <c r="B378" s="13">
        <f t="shared" ca="1" si="139"/>
        <v>2</v>
      </c>
      <c r="C378" s="13" t="str">
        <f t="shared" ca="1" si="140"/>
        <v>Female</v>
      </c>
      <c r="D378" s="13">
        <f t="shared" ca="1" si="141"/>
        <v>29</v>
      </c>
      <c r="E378" s="13">
        <f t="shared" ca="1" si="142"/>
        <v>2</v>
      </c>
      <c r="F378" s="13" t="str">
        <f t="shared" ca="1" si="143"/>
        <v>Construction</v>
      </c>
      <c r="G378" s="13">
        <f t="shared" ca="1" si="144"/>
        <v>1</v>
      </c>
      <c r="H378" s="13" t="str">
        <f t="shared" ca="1" si="145"/>
        <v>No Formal</v>
      </c>
      <c r="I378" s="13">
        <f t="shared" ca="1" si="146"/>
        <v>3</v>
      </c>
      <c r="J378" s="13">
        <f t="shared" ca="1" si="147"/>
        <v>3</v>
      </c>
      <c r="K378" s="14">
        <f t="shared" ca="1" si="148"/>
        <v>84705</v>
      </c>
      <c r="L378" s="13">
        <f t="shared" ca="1" si="149"/>
        <v>1</v>
      </c>
      <c r="M378" s="13" t="str">
        <f t="shared" ca="1" si="150"/>
        <v>Abia</v>
      </c>
      <c r="N378" s="13" t="str">
        <f t="shared" ca="1" si="157"/>
        <v>East</v>
      </c>
      <c r="O378" s="14">
        <f t="shared" ca="1" si="158"/>
        <v>423525</v>
      </c>
      <c r="P378" s="14">
        <f t="shared" ca="1" si="151"/>
        <v>59812.028716930065</v>
      </c>
      <c r="Q378" s="14">
        <f t="shared" ca="1" si="159"/>
        <v>143373.89004389933</v>
      </c>
      <c r="R378" s="14">
        <f t="shared" ca="1" si="152"/>
        <v>62594</v>
      </c>
      <c r="S378" s="14">
        <f t="shared" ca="1" si="160"/>
        <v>152473.81234352023</v>
      </c>
      <c r="T378" s="14">
        <f t="shared" ca="1" si="161"/>
        <v>117362.87333905269</v>
      </c>
      <c r="U378" s="14">
        <f t="shared" ca="1" si="162"/>
        <v>684261.76338295196</v>
      </c>
      <c r="V378" s="14">
        <f t="shared" ca="1" si="163"/>
        <v>274879.8410604503</v>
      </c>
      <c r="W378" s="15">
        <f t="shared" ca="1" si="164"/>
        <v>409381.92232250166</v>
      </c>
      <c r="Z378" s="45">
        <f t="shared" ca="1" si="153"/>
        <v>0</v>
      </c>
      <c r="AA378" s="46">
        <f t="shared" ca="1" si="154"/>
        <v>1</v>
      </c>
      <c r="AB378" s="49"/>
      <c r="AC378" s="50"/>
      <c r="AE378" s="45">
        <f ca="1">IF(Table1[[#This Row],[Occupation]]="Teaching", 1, 0)</f>
        <v>0</v>
      </c>
      <c r="AF378" s="46">
        <f ca="1">IF(Table1[[#This Row],[Occupation]]="General Work", 1, 0)</f>
        <v>0</v>
      </c>
      <c r="AG378" s="46">
        <f ca="1">IF(Table1[[#This Row],[Occupation]]="Construction", 1, 0)</f>
        <v>1</v>
      </c>
      <c r="AH378" s="46">
        <f ca="1">IF(Table1[[#This Row],[Occupation]]="IT", 1, 0)</f>
        <v>0</v>
      </c>
      <c r="AI378" s="46">
        <f ca="1">IF(Table1[[#This Row],[Occupation]]="Health", 1, 0)</f>
        <v>0</v>
      </c>
      <c r="AJ378" s="46">
        <f ca="1">IF(Table1[[#This Row],[Occupation]]="Agriculture", 1, 0)</f>
        <v>0</v>
      </c>
      <c r="AK378" s="49"/>
      <c r="AL378" s="46"/>
      <c r="AM378" s="46"/>
      <c r="AN378" s="46"/>
      <c r="AO378" s="46"/>
      <c r="AP378" s="50"/>
      <c r="AQ378" s="48"/>
      <c r="AR378" s="47">
        <f t="shared" ca="1" si="155"/>
        <v>19937.342905643356</v>
      </c>
      <c r="AS378" s="48"/>
      <c r="AT378" s="45">
        <f ca="1">IF(Table1[[#This Row],[Debts of the Person]]&gt;$AU$2,1,0)</f>
        <v>1</v>
      </c>
      <c r="AU378" s="46"/>
      <c r="AV378" s="50"/>
      <c r="AW378" s="2">
        <f ca="1">Table1[[#This Row],[Mortgage Left]]/Table1[[#This Row],[Valued House]]</f>
        <v>0.1412243166682724</v>
      </c>
      <c r="AX378" s="46">
        <f t="shared" ca="1" si="156"/>
        <v>1</v>
      </c>
      <c r="AY378" s="46"/>
      <c r="AZ378" s="46"/>
      <c r="BA378" s="47">
        <f ca="1">IF(Table1[[#This Row],[Region]]="East",Table1[[#This Row],[Income]],0)</f>
        <v>84705</v>
      </c>
      <c r="BB378" s="48">
        <f ca="1">IF(Table1[[#This Row],[Region]]="South",Table1[[#This Row],[Income]],0)</f>
        <v>0</v>
      </c>
      <c r="BC378" s="48">
        <f ca="1">IF(Table1[[#This Row],[Region]]="West",Table1[[#This Row],[Income]],0)</f>
        <v>0</v>
      </c>
      <c r="BD378" s="64">
        <f ca="1">IF(Table1[[#This Row],[Region]]="North",Table1[[#This Row],[Income]],0)</f>
        <v>0</v>
      </c>
      <c r="BE378" s="47">
        <f ca="1">IF(Table1[[#This Row],[Occupation]]="Teaching",Table1[[#This Row],[Income]],0)</f>
        <v>0</v>
      </c>
      <c r="BF378" s="48">
        <f ca="1">IF(Table1[[#This Row],[Occupation]]="General Work",Table1[[#This Row],[Income]],0)</f>
        <v>0</v>
      </c>
      <c r="BG378" s="48">
        <f ca="1">IF(Table1[[#This Row],[Occupation]]="Construction",Table1[[#This Row],[Income]],0)</f>
        <v>84705</v>
      </c>
      <c r="BH378" s="48">
        <f ca="1">IF(Table1[[#This Row],[Occupation]]="IT",Table1[[#This Row],[Income]],0)</f>
        <v>0</v>
      </c>
      <c r="BI378" s="48">
        <f ca="1">IF(Table1[[#This Row],[Occupation]]="Health",Table1[[#This Row],[Income]],0)</f>
        <v>0</v>
      </c>
      <c r="BJ378" s="64">
        <f ca="1">IF(Table1[[#This Row],[Occupation]]="Agriculture",Table1[[#This Row],[Income]],0)</f>
        <v>0</v>
      </c>
      <c r="BK378" s="45">
        <f ca="1">IF(Table1[[#This Row],[Debts of the Person]]&gt;Table1[[#This Row],[Income]],1,0)</f>
        <v>1</v>
      </c>
      <c r="BL378" s="46"/>
      <c r="BM378" s="45">
        <f ca="1">IF(Table1[[#This Row],[Net worth of Person ('#)]]&gt;$BN$2,Table1[[#This Row],[Age]],0)</f>
        <v>29</v>
      </c>
      <c r="BN378" s="50"/>
      <c r="BO378" s="46"/>
      <c r="BP378" s="46"/>
      <c r="BQ378" s="46"/>
    </row>
    <row r="379" spans="1:69" x14ac:dyDescent="0.3">
      <c r="A379" s="12">
        <v>377</v>
      </c>
      <c r="B379" s="13">
        <f t="shared" ca="1" si="139"/>
        <v>2</v>
      </c>
      <c r="C379" s="13" t="str">
        <f t="shared" ca="1" si="140"/>
        <v>Female</v>
      </c>
      <c r="D379" s="13">
        <f t="shared" ca="1" si="141"/>
        <v>25</v>
      </c>
      <c r="E379" s="13">
        <f t="shared" ca="1" si="142"/>
        <v>6</v>
      </c>
      <c r="F379" s="13" t="str">
        <f t="shared" ca="1" si="143"/>
        <v>Agriculture</v>
      </c>
      <c r="G379" s="13">
        <f t="shared" ca="1" si="144"/>
        <v>2</v>
      </c>
      <c r="H379" s="13" t="str">
        <f t="shared" ca="1" si="145"/>
        <v>Primary</v>
      </c>
      <c r="I379" s="13">
        <f t="shared" ca="1" si="146"/>
        <v>3</v>
      </c>
      <c r="J379" s="13">
        <f t="shared" ca="1" si="147"/>
        <v>0</v>
      </c>
      <c r="K379" s="14">
        <f t="shared" ca="1" si="148"/>
        <v>55234</v>
      </c>
      <c r="L379" s="13">
        <f t="shared" ca="1" si="149"/>
        <v>9</v>
      </c>
      <c r="M379" s="13" t="str">
        <f t="shared" ca="1" si="150"/>
        <v>Delta</v>
      </c>
      <c r="N379" s="13" t="str">
        <f t="shared" ca="1" si="157"/>
        <v>South</v>
      </c>
      <c r="O379" s="14">
        <f t="shared" ca="1" si="158"/>
        <v>276170</v>
      </c>
      <c r="P379" s="14">
        <f t="shared" ca="1" si="151"/>
        <v>18656.336518337892</v>
      </c>
      <c r="Q379" s="14">
        <f t="shared" ca="1" si="159"/>
        <v>0</v>
      </c>
      <c r="R379" s="14">
        <f t="shared" ca="1" si="152"/>
        <v>0</v>
      </c>
      <c r="S379" s="14">
        <f t="shared" ca="1" si="160"/>
        <v>75087.115229653864</v>
      </c>
      <c r="T379" s="14">
        <f t="shared" ca="1" si="161"/>
        <v>72095.017751637817</v>
      </c>
      <c r="U379" s="14">
        <f t="shared" ca="1" si="162"/>
        <v>348265.01775163785</v>
      </c>
      <c r="V379" s="14">
        <f t="shared" ca="1" si="163"/>
        <v>93743.451747991756</v>
      </c>
      <c r="W379" s="15">
        <f t="shared" ca="1" si="164"/>
        <v>254521.56600364609</v>
      </c>
      <c r="Z379" s="45">
        <f t="shared" ca="1" si="153"/>
        <v>0</v>
      </c>
      <c r="AA379" s="46">
        <f t="shared" ca="1" si="154"/>
        <v>1</v>
      </c>
      <c r="AB379" s="49"/>
      <c r="AC379" s="50"/>
      <c r="AE379" s="45">
        <f ca="1">IF(Table1[[#This Row],[Occupation]]="Teaching", 1, 0)</f>
        <v>0</v>
      </c>
      <c r="AF379" s="46">
        <f ca="1">IF(Table1[[#This Row],[Occupation]]="General Work", 1, 0)</f>
        <v>0</v>
      </c>
      <c r="AG379" s="46">
        <f ca="1">IF(Table1[[#This Row],[Occupation]]="Construction", 1, 0)</f>
        <v>0</v>
      </c>
      <c r="AH379" s="46">
        <f ca="1">IF(Table1[[#This Row],[Occupation]]="IT", 1, 0)</f>
        <v>0</v>
      </c>
      <c r="AI379" s="46">
        <f ca="1">IF(Table1[[#This Row],[Occupation]]="Health", 1, 0)</f>
        <v>0</v>
      </c>
      <c r="AJ379" s="46">
        <f ca="1">IF(Table1[[#This Row],[Occupation]]="Agriculture", 1, 0)</f>
        <v>1</v>
      </c>
      <c r="AK379" s="49"/>
      <c r="AL379" s="46"/>
      <c r="AM379" s="46"/>
      <c r="AN379" s="46"/>
      <c r="AO379" s="46"/>
      <c r="AP379" s="50"/>
      <c r="AQ379" s="48"/>
      <c r="AR379" s="47">
        <f t="shared" ca="1" si="155"/>
        <v>0</v>
      </c>
      <c r="AS379" s="48"/>
      <c r="AT379" s="45">
        <f ca="1">IF(Table1[[#This Row],[Debts of the Person]]&gt;$AU$2,1,0)</f>
        <v>1</v>
      </c>
      <c r="AU379" s="46"/>
      <c r="AV379" s="50"/>
      <c r="AW379" s="2">
        <f ca="1">Table1[[#This Row],[Mortgage Left]]/Table1[[#This Row],[Valued House]]</f>
        <v>6.755381293528584E-2</v>
      </c>
      <c r="AX379" s="46">
        <f t="shared" ca="1" si="156"/>
        <v>1</v>
      </c>
      <c r="AY379" s="46"/>
      <c r="AZ379" s="46"/>
      <c r="BA379" s="47">
        <f ca="1">IF(Table1[[#This Row],[Region]]="East",Table1[[#This Row],[Income]],0)</f>
        <v>0</v>
      </c>
      <c r="BB379" s="48">
        <f ca="1">IF(Table1[[#This Row],[Region]]="South",Table1[[#This Row],[Income]],0)</f>
        <v>55234</v>
      </c>
      <c r="BC379" s="48">
        <f ca="1">IF(Table1[[#This Row],[Region]]="West",Table1[[#This Row],[Income]],0)</f>
        <v>0</v>
      </c>
      <c r="BD379" s="64">
        <f ca="1">IF(Table1[[#This Row],[Region]]="North",Table1[[#This Row],[Income]],0)</f>
        <v>0</v>
      </c>
      <c r="BE379" s="47">
        <f ca="1">IF(Table1[[#This Row],[Occupation]]="Teaching",Table1[[#This Row],[Income]],0)</f>
        <v>0</v>
      </c>
      <c r="BF379" s="48">
        <f ca="1">IF(Table1[[#This Row],[Occupation]]="General Work",Table1[[#This Row],[Income]],0)</f>
        <v>0</v>
      </c>
      <c r="BG379" s="48">
        <f ca="1">IF(Table1[[#This Row],[Occupation]]="Construction",Table1[[#This Row],[Income]],0)</f>
        <v>0</v>
      </c>
      <c r="BH379" s="48">
        <f ca="1">IF(Table1[[#This Row],[Occupation]]="IT",Table1[[#This Row],[Income]],0)</f>
        <v>0</v>
      </c>
      <c r="BI379" s="48">
        <f ca="1">IF(Table1[[#This Row],[Occupation]]="Health",Table1[[#This Row],[Income]],0)</f>
        <v>0</v>
      </c>
      <c r="BJ379" s="64">
        <f ca="1">IF(Table1[[#This Row],[Occupation]]="Agriculture",Table1[[#This Row],[Income]],0)</f>
        <v>55234</v>
      </c>
      <c r="BK379" s="45">
        <f ca="1">IF(Table1[[#This Row],[Debts of the Person]]&gt;Table1[[#This Row],[Income]],1,0)</f>
        <v>1</v>
      </c>
      <c r="BL379" s="46"/>
      <c r="BM379" s="45">
        <f ca="1">IF(Table1[[#This Row],[Net worth of Person ('#)]]&gt;$BN$2,Table1[[#This Row],[Age]],0)</f>
        <v>25</v>
      </c>
      <c r="BN379" s="50"/>
      <c r="BO379" s="46"/>
      <c r="BP379" s="46"/>
      <c r="BQ379" s="46"/>
    </row>
    <row r="380" spans="1:69" x14ac:dyDescent="0.3">
      <c r="A380" s="12">
        <v>378</v>
      </c>
      <c r="B380" s="13">
        <f t="shared" ca="1" si="139"/>
        <v>2</v>
      </c>
      <c r="C380" s="13" t="str">
        <f t="shared" ca="1" si="140"/>
        <v>Female</v>
      </c>
      <c r="D380" s="13">
        <f t="shared" ca="1" si="141"/>
        <v>42</v>
      </c>
      <c r="E380" s="13">
        <f t="shared" ca="1" si="142"/>
        <v>2</v>
      </c>
      <c r="F380" s="13" t="str">
        <f t="shared" ca="1" si="143"/>
        <v>Construction</v>
      </c>
      <c r="G380" s="13">
        <f t="shared" ca="1" si="144"/>
        <v>5</v>
      </c>
      <c r="H380" s="13" t="str">
        <f t="shared" ca="1" si="145"/>
        <v>Technical</v>
      </c>
      <c r="I380" s="13">
        <f t="shared" ca="1" si="146"/>
        <v>4</v>
      </c>
      <c r="J380" s="13">
        <f t="shared" ca="1" si="147"/>
        <v>2</v>
      </c>
      <c r="K380" s="14">
        <f t="shared" ca="1" si="148"/>
        <v>38153</v>
      </c>
      <c r="L380" s="13">
        <f t="shared" ca="1" si="149"/>
        <v>19</v>
      </c>
      <c r="M380" s="13" t="str">
        <f t="shared" ca="1" si="150"/>
        <v>Kebbi</v>
      </c>
      <c r="N380" s="13" t="str">
        <f t="shared" ca="1" si="157"/>
        <v>North</v>
      </c>
      <c r="O380" s="14">
        <f t="shared" ca="1" si="158"/>
        <v>190765</v>
      </c>
      <c r="P380" s="14">
        <f t="shared" ca="1" si="151"/>
        <v>186303.45627196078</v>
      </c>
      <c r="Q380" s="14">
        <f t="shared" ca="1" si="159"/>
        <v>75947.346916995593</v>
      </c>
      <c r="R380" s="14">
        <f t="shared" ca="1" si="152"/>
        <v>56606</v>
      </c>
      <c r="S380" s="14">
        <f t="shared" ca="1" si="160"/>
        <v>3276.9330125509305</v>
      </c>
      <c r="T380" s="14">
        <f t="shared" ca="1" si="161"/>
        <v>52161.439859146456</v>
      </c>
      <c r="U380" s="14">
        <f t="shared" ca="1" si="162"/>
        <v>318873.78677614208</v>
      </c>
      <c r="V380" s="14">
        <f t="shared" ca="1" si="163"/>
        <v>246186.38928451171</v>
      </c>
      <c r="W380" s="15">
        <f t="shared" ca="1" si="164"/>
        <v>72687.39749163037</v>
      </c>
      <c r="Z380" s="45">
        <f t="shared" ca="1" si="153"/>
        <v>0</v>
      </c>
      <c r="AA380" s="46">
        <f t="shared" ca="1" si="154"/>
        <v>1</v>
      </c>
      <c r="AB380" s="49"/>
      <c r="AC380" s="50"/>
      <c r="AE380" s="45">
        <f ca="1">IF(Table1[[#This Row],[Occupation]]="Teaching", 1, 0)</f>
        <v>0</v>
      </c>
      <c r="AF380" s="46">
        <f ca="1">IF(Table1[[#This Row],[Occupation]]="General Work", 1, 0)</f>
        <v>0</v>
      </c>
      <c r="AG380" s="46">
        <f ca="1">IF(Table1[[#This Row],[Occupation]]="Construction", 1, 0)</f>
        <v>1</v>
      </c>
      <c r="AH380" s="46">
        <f ca="1">IF(Table1[[#This Row],[Occupation]]="IT", 1, 0)</f>
        <v>0</v>
      </c>
      <c r="AI380" s="46">
        <f ca="1">IF(Table1[[#This Row],[Occupation]]="Health", 1, 0)</f>
        <v>0</v>
      </c>
      <c r="AJ380" s="46">
        <f ca="1">IF(Table1[[#This Row],[Occupation]]="Agriculture", 1, 0)</f>
        <v>0</v>
      </c>
      <c r="AK380" s="49"/>
      <c r="AL380" s="46"/>
      <c r="AM380" s="46"/>
      <c r="AN380" s="46"/>
      <c r="AO380" s="46"/>
      <c r="AP380" s="50"/>
      <c r="AQ380" s="48"/>
      <c r="AR380" s="47">
        <f t="shared" ca="1" si="155"/>
        <v>93151.728135980389</v>
      </c>
      <c r="AS380" s="48"/>
      <c r="AT380" s="45">
        <f ca="1">IF(Table1[[#This Row],[Debts of the Person]]&gt;$AU$2,1,0)</f>
        <v>1</v>
      </c>
      <c r="AU380" s="46"/>
      <c r="AV380" s="50"/>
      <c r="AW380" s="2">
        <f ca="1">Table1[[#This Row],[Mortgage Left]]/Table1[[#This Row],[Valued House]]</f>
        <v>0.97661235694158144</v>
      </c>
      <c r="AX380" s="46">
        <f t="shared" ca="1" si="156"/>
        <v>0</v>
      </c>
      <c r="AY380" s="46"/>
      <c r="AZ380" s="46"/>
      <c r="BA380" s="47">
        <f ca="1">IF(Table1[[#This Row],[Region]]="East",Table1[[#This Row],[Income]],0)</f>
        <v>0</v>
      </c>
      <c r="BB380" s="48">
        <f ca="1">IF(Table1[[#This Row],[Region]]="South",Table1[[#This Row],[Income]],0)</f>
        <v>0</v>
      </c>
      <c r="BC380" s="48">
        <f ca="1">IF(Table1[[#This Row],[Region]]="West",Table1[[#This Row],[Income]],0)</f>
        <v>0</v>
      </c>
      <c r="BD380" s="64">
        <f ca="1">IF(Table1[[#This Row],[Region]]="North",Table1[[#This Row],[Income]],0)</f>
        <v>38153</v>
      </c>
      <c r="BE380" s="47">
        <f ca="1">IF(Table1[[#This Row],[Occupation]]="Teaching",Table1[[#This Row],[Income]],0)</f>
        <v>0</v>
      </c>
      <c r="BF380" s="48">
        <f ca="1">IF(Table1[[#This Row],[Occupation]]="General Work",Table1[[#This Row],[Income]],0)</f>
        <v>0</v>
      </c>
      <c r="BG380" s="48">
        <f ca="1">IF(Table1[[#This Row],[Occupation]]="Construction",Table1[[#This Row],[Income]],0)</f>
        <v>38153</v>
      </c>
      <c r="BH380" s="48">
        <f ca="1">IF(Table1[[#This Row],[Occupation]]="IT",Table1[[#This Row],[Income]],0)</f>
        <v>0</v>
      </c>
      <c r="BI380" s="48">
        <f ca="1">IF(Table1[[#This Row],[Occupation]]="Health",Table1[[#This Row],[Income]],0)</f>
        <v>0</v>
      </c>
      <c r="BJ380" s="64">
        <f ca="1">IF(Table1[[#This Row],[Occupation]]="Agriculture",Table1[[#This Row],[Income]],0)</f>
        <v>0</v>
      </c>
      <c r="BK380" s="45">
        <f ca="1">IF(Table1[[#This Row],[Debts of the Person]]&gt;Table1[[#This Row],[Income]],1,0)</f>
        <v>1</v>
      </c>
      <c r="BL380" s="46"/>
      <c r="BM380" s="45">
        <f ca="1">IF(Table1[[#This Row],[Net worth of Person ('#)]]&gt;$BN$2,Table1[[#This Row],[Age]],0)</f>
        <v>0</v>
      </c>
      <c r="BN380" s="50"/>
      <c r="BO380" s="46"/>
      <c r="BP380" s="46"/>
      <c r="BQ380" s="46"/>
    </row>
    <row r="381" spans="1:69" x14ac:dyDescent="0.3">
      <c r="A381" s="12">
        <v>379</v>
      </c>
      <c r="B381" s="13">
        <f t="shared" ca="1" si="139"/>
        <v>2</v>
      </c>
      <c r="C381" s="13" t="str">
        <f t="shared" ca="1" si="140"/>
        <v>Female</v>
      </c>
      <c r="D381" s="13">
        <f t="shared" ca="1" si="141"/>
        <v>44</v>
      </c>
      <c r="E381" s="13">
        <f t="shared" ca="1" si="142"/>
        <v>1</v>
      </c>
      <c r="F381" s="13" t="str">
        <f t="shared" ca="1" si="143"/>
        <v>Health</v>
      </c>
      <c r="G381" s="13">
        <f t="shared" ca="1" si="144"/>
        <v>6</v>
      </c>
      <c r="H381" s="13" t="str">
        <f t="shared" ca="1" si="145"/>
        <v>Others</v>
      </c>
      <c r="I381" s="13">
        <f t="shared" ca="1" si="146"/>
        <v>4</v>
      </c>
      <c r="J381" s="13">
        <f t="shared" ca="1" si="147"/>
        <v>1</v>
      </c>
      <c r="K381" s="14">
        <f t="shared" ca="1" si="148"/>
        <v>88773</v>
      </c>
      <c r="L381" s="13">
        <f t="shared" ca="1" si="149"/>
        <v>2</v>
      </c>
      <c r="M381" s="13" t="str">
        <f t="shared" ca="1" si="150"/>
        <v>Abuja</v>
      </c>
      <c r="N381" s="13" t="str">
        <f t="shared" ca="1" si="157"/>
        <v>North</v>
      </c>
      <c r="O381" s="14">
        <f t="shared" ca="1" si="158"/>
        <v>532638</v>
      </c>
      <c r="P381" s="14">
        <f t="shared" ca="1" si="151"/>
        <v>217662.25021396123</v>
      </c>
      <c r="Q381" s="14">
        <f t="shared" ca="1" si="159"/>
        <v>42291.433350734442</v>
      </c>
      <c r="R381" s="14">
        <f t="shared" ca="1" si="152"/>
        <v>26517</v>
      </c>
      <c r="S381" s="14">
        <f t="shared" ca="1" si="160"/>
        <v>51923.725002222898</v>
      </c>
      <c r="T381" s="14">
        <f t="shared" ca="1" si="161"/>
        <v>88034.135150467191</v>
      </c>
      <c r="U381" s="14">
        <f t="shared" ca="1" si="162"/>
        <v>662963.56850120157</v>
      </c>
      <c r="V381" s="14">
        <f t="shared" ca="1" si="163"/>
        <v>296102.97521618416</v>
      </c>
      <c r="W381" s="15">
        <f t="shared" ca="1" si="164"/>
        <v>366860.59328501741</v>
      </c>
      <c r="Z381" s="45">
        <f t="shared" ca="1" si="153"/>
        <v>0</v>
      </c>
      <c r="AA381" s="46">
        <f t="shared" ca="1" si="154"/>
        <v>1</v>
      </c>
      <c r="AB381" s="49"/>
      <c r="AC381" s="50"/>
      <c r="AE381" s="45">
        <f ca="1">IF(Table1[[#This Row],[Occupation]]="Teaching", 1, 0)</f>
        <v>0</v>
      </c>
      <c r="AF381" s="46">
        <f ca="1">IF(Table1[[#This Row],[Occupation]]="General Work", 1, 0)</f>
        <v>0</v>
      </c>
      <c r="AG381" s="46">
        <f ca="1">IF(Table1[[#This Row],[Occupation]]="Construction", 1, 0)</f>
        <v>0</v>
      </c>
      <c r="AH381" s="46">
        <f ca="1">IF(Table1[[#This Row],[Occupation]]="IT", 1, 0)</f>
        <v>0</v>
      </c>
      <c r="AI381" s="46">
        <f ca="1">IF(Table1[[#This Row],[Occupation]]="Health", 1, 0)</f>
        <v>1</v>
      </c>
      <c r="AJ381" s="46">
        <f ca="1">IF(Table1[[#This Row],[Occupation]]="Agriculture", 1, 0)</f>
        <v>0</v>
      </c>
      <c r="AK381" s="49"/>
      <c r="AL381" s="46"/>
      <c r="AM381" s="46"/>
      <c r="AN381" s="46"/>
      <c r="AO381" s="46"/>
      <c r="AP381" s="50"/>
      <c r="AQ381" s="48"/>
      <c r="AR381" s="47">
        <f t="shared" ca="1" si="155"/>
        <v>217662.25021396123</v>
      </c>
      <c r="AS381" s="48"/>
      <c r="AT381" s="45">
        <f ca="1">IF(Table1[[#This Row],[Debts of the Person]]&gt;$AU$2,1,0)</f>
        <v>1</v>
      </c>
      <c r="AU381" s="46"/>
      <c r="AV381" s="50"/>
      <c r="AW381" s="2">
        <f ca="1">Table1[[#This Row],[Mortgage Left]]/Table1[[#This Row],[Valued House]]</f>
        <v>0.40864949593149802</v>
      </c>
      <c r="AX381" s="46">
        <f t="shared" ca="1" si="156"/>
        <v>0</v>
      </c>
      <c r="AY381" s="46"/>
      <c r="AZ381" s="46"/>
      <c r="BA381" s="47">
        <f ca="1">IF(Table1[[#This Row],[Region]]="East",Table1[[#This Row],[Income]],0)</f>
        <v>0</v>
      </c>
      <c r="BB381" s="48">
        <f ca="1">IF(Table1[[#This Row],[Region]]="South",Table1[[#This Row],[Income]],0)</f>
        <v>0</v>
      </c>
      <c r="BC381" s="48">
        <f ca="1">IF(Table1[[#This Row],[Region]]="West",Table1[[#This Row],[Income]],0)</f>
        <v>0</v>
      </c>
      <c r="BD381" s="64">
        <f ca="1">IF(Table1[[#This Row],[Region]]="North",Table1[[#This Row],[Income]],0)</f>
        <v>88773</v>
      </c>
      <c r="BE381" s="47">
        <f ca="1">IF(Table1[[#This Row],[Occupation]]="Teaching",Table1[[#This Row],[Income]],0)</f>
        <v>0</v>
      </c>
      <c r="BF381" s="48">
        <f ca="1">IF(Table1[[#This Row],[Occupation]]="General Work",Table1[[#This Row],[Income]],0)</f>
        <v>0</v>
      </c>
      <c r="BG381" s="48">
        <f ca="1">IF(Table1[[#This Row],[Occupation]]="Construction",Table1[[#This Row],[Income]],0)</f>
        <v>0</v>
      </c>
      <c r="BH381" s="48">
        <f ca="1">IF(Table1[[#This Row],[Occupation]]="IT",Table1[[#This Row],[Income]],0)</f>
        <v>0</v>
      </c>
      <c r="BI381" s="48">
        <f ca="1">IF(Table1[[#This Row],[Occupation]]="Health",Table1[[#This Row],[Income]],0)</f>
        <v>88773</v>
      </c>
      <c r="BJ381" s="64">
        <f ca="1">IF(Table1[[#This Row],[Occupation]]="Agriculture",Table1[[#This Row],[Income]],0)</f>
        <v>0</v>
      </c>
      <c r="BK381" s="45">
        <f ca="1">IF(Table1[[#This Row],[Debts of the Person]]&gt;Table1[[#This Row],[Income]],1,0)</f>
        <v>1</v>
      </c>
      <c r="BL381" s="46"/>
      <c r="BM381" s="45">
        <f ca="1">IF(Table1[[#This Row],[Net worth of Person ('#)]]&gt;$BN$2,Table1[[#This Row],[Age]],0)</f>
        <v>44</v>
      </c>
      <c r="BN381" s="50"/>
      <c r="BO381" s="46"/>
      <c r="BP381" s="46"/>
      <c r="BQ381" s="46"/>
    </row>
    <row r="382" spans="1:69" x14ac:dyDescent="0.3">
      <c r="A382" s="12">
        <v>380</v>
      </c>
      <c r="B382" s="13">
        <f t="shared" ca="1" si="139"/>
        <v>2</v>
      </c>
      <c r="C382" s="13" t="str">
        <f t="shared" ca="1" si="140"/>
        <v>Female</v>
      </c>
      <c r="D382" s="13">
        <f t="shared" ca="1" si="141"/>
        <v>40</v>
      </c>
      <c r="E382" s="13">
        <f t="shared" ca="1" si="142"/>
        <v>4</v>
      </c>
      <c r="F382" s="13" t="str">
        <f t="shared" ca="1" si="143"/>
        <v>IT</v>
      </c>
      <c r="G382" s="13">
        <f t="shared" ca="1" si="144"/>
        <v>3</v>
      </c>
      <c r="H382" s="13" t="str">
        <f t="shared" ca="1" si="145"/>
        <v>Secondary</v>
      </c>
      <c r="I382" s="13">
        <f t="shared" ca="1" si="146"/>
        <v>1</v>
      </c>
      <c r="J382" s="13">
        <f t="shared" ca="1" si="147"/>
        <v>3</v>
      </c>
      <c r="K382" s="14">
        <f t="shared" ca="1" si="148"/>
        <v>37334</v>
      </c>
      <c r="L382" s="13">
        <f t="shared" ca="1" si="149"/>
        <v>4</v>
      </c>
      <c r="M382" s="13" t="str">
        <f t="shared" ca="1" si="150"/>
        <v>Akwa Ibom</v>
      </c>
      <c r="N382" s="13" t="str">
        <f t="shared" ca="1" si="157"/>
        <v>South</v>
      </c>
      <c r="O382" s="14">
        <f t="shared" ca="1" si="158"/>
        <v>149336</v>
      </c>
      <c r="P382" s="14">
        <f t="shared" ca="1" si="151"/>
        <v>16715.491397643862</v>
      </c>
      <c r="Q382" s="14">
        <f t="shared" ca="1" si="159"/>
        <v>81666.019217153735</v>
      </c>
      <c r="R382" s="14">
        <f t="shared" ca="1" si="152"/>
        <v>27721</v>
      </c>
      <c r="S382" s="14">
        <f t="shared" ca="1" si="160"/>
        <v>38678.459805104692</v>
      </c>
      <c r="T382" s="14">
        <f t="shared" ca="1" si="161"/>
        <v>15441.589423032225</v>
      </c>
      <c r="U382" s="14">
        <f t="shared" ca="1" si="162"/>
        <v>246443.60864018594</v>
      </c>
      <c r="V382" s="14">
        <f t="shared" ca="1" si="163"/>
        <v>83114.951202748547</v>
      </c>
      <c r="W382" s="15">
        <f t="shared" ca="1" si="164"/>
        <v>163328.65743743739</v>
      </c>
      <c r="Z382" s="45">
        <f t="shared" ca="1" si="153"/>
        <v>0</v>
      </c>
      <c r="AA382" s="46">
        <f t="shared" ca="1" si="154"/>
        <v>1</v>
      </c>
      <c r="AB382" s="49"/>
      <c r="AC382" s="50"/>
      <c r="AE382" s="45">
        <f ca="1">IF(Table1[[#This Row],[Occupation]]="Teaching", 1, 0)</f>
        <v>0</v>
      </c>
      <c r="AF382" s="46">
        <f ca="1">IF(Table1[[#This Row],[Occupation]]="General Work", 1, 0)</f>
        <v>0</v>
      </c>
      <c r="AG382" s="46">
        <f ca="1">IF(Table1[[#This Row],[Occupation]]="Construction", 1, 0)</f>
        <v>0</v>
      </c>
      <c r="AH382" s="46">
        <f ca="1">IF(Table1[[#This Row],[Occupation]]="IT", 1, 0)</f>
        <v>1</v>
      </c>
      <c r="AI382" s="46">
        <f ca="1">IF(Table1[[#This Row],[Occupation]]="Health", 1, 0)</f>
        <v>0</v>
      </c>
      <c r="AJ382" s="46">
        <f ca="1">IF(Table1[[#This Row],[Occupation]]="Agriculture", 1, 0)</f>
        <v>0</v>
      </c>
      <c r="AK382" s="49"/>
      <c r="AL382" s="46"/>
      <c r="AM382" s="46"/>
      <c r="AN382" s="46"/>
      <c r="AO382" s="46"/>
      <c r="AP382" s="50"/>
      <c r="AQ382" s="48"/>
      <c r="AR382" s="47">
        <f t="shared" ca="1" si="155"/>
        <v>5571.8304658812876</v>
      </c>
      <c r="AS382" s="48"/>
      <c r="AT382" s="45">
        <f ca="1">IF(Table1[[#This Row],[Debts of the Person]]&gt;$AU$2,1,0)</f>
        <v>1</v>
      </c>
      <c r="AU382" s="46"/>
      <c r="AV382" s="50"/>
      <c r="AW382" s="2">
        <f ca="1">Table1[[#This Row],[Mortgage Left]]/Table1[[#This Row],[Valued House]]</f>
        <v>0.11193209539323312</v>
      </c>
      <c r="AX382" s="46">
        <f t="shared" ca="1" si="156"/>
        <v>1</v>
      </c>
      <c r="AY382" s="46"/>
      <c r="AZ382" s="46"/>
      <c r="BA382" s="47">
        <f ca="1">IF(Table1[[#This Row],[Region]]="East",Table1[[#This Row],[Income]],0)</f>
        <v>0</v>
      </c>
      <c r="BB382" s="48">
        <f ca="1">IF(Table1[[#This Row],[Region]]="South",Table1[[#This Row],[Income]],0)</f>
        <v>37334</v>
      </c>
      <c r="BC382" s="48">
        <f ca="1">IF(Table1[[#This Row],[Region]]="West",Table1[[#This Row],[Income]],0)</f>
        <v>0</v>
      </c>
      <c r="BD382" s="64">
        <f ca="1">IF(Table1[[#This Row],[Region]]="North",Table1[[#This Row],[Income]],0)</f>
        <v>0</v>
      </c>
      <c r="BE382" s="47">
        <f ca="1">IF(Table1[[#This Row],[Occupation]]="Teaching",Table1[[#This Row],[Income]],0)</f>
        <v>0</v>
      </c>
      <c r="BF382" s="48">
        <f ca="1">IF(Table1[[#This Row],[Occupation]]="General Work",Table1[[#This Row],[Income]],0)</f>
        <v>0</v>
      </c>
      <c r="BG382" s="48">
        <f ca="1">IF(Table1[[#This Row],[Occupation]]="Construction",Table1[[#This Row],[Income]],0)</f>
        <v>0</v>
      </c>
      <c r="BH382" s="48">
        <f ca="1">IF(Table1[[#This Row],[Occupation]]="IT",Table1[[#This Row],[Income]],0)</f>
        <v>37334</v>
      </c>
      <c r="BI382" s="48">
        <f ca="1">IF(Table1[[#This Row],[Occupation]]="Health",Table1[[#This Row],[Income]],0)</f>
        <v>0</v>
      </c>
      <c r="BJ382" s="64">
        <f ca="1">IF(Table1[[#This Row],[Occupation]]="Agriculture",Table1[[#This Row],[Income]],0)</f>
        <v>0</v>
      </c>
      <c r="BK382" s="45">
        <f ca="1">IF(Table1[[#This Row],[Debts of the Person]]&gt;Table1[[#This Row],[Income]],1,0)</f>
        <v>1</v>
      </c>
      <c r="BL382" s="46"/>
      <c r="BM382" s="45">
        <f ca="1">IF(Table1[[#This Row],[Net worth of Person ('#)]]&gt;$BN$2,Table1[[#This Row],[Age]],0)</f>
        <v>40</v>
      </c>
      <c r="BN382" s="50"/>
      <c r="BO382" s="46"/>
      <c r="BP382" s="46"/>
      <c r="BQ382" s="46"/>
    </row>
    <row r="383" spans="1:69" x14ac:dyDescent="0.3">
      <c r="A383" s="12">
        <v>381</v>
      </c>
      <c r="B383" s="13">
        <f t="shared" ca="1" si="139"/>
        <v>2</v>
      </c>
      <c r="C383" s="13" t="str">
        <f t="shared" ca="1" si="140"/>
        <v>Female</v>
      </c>
      <c r="D383" s="13">
        <f t="shared" ca="1" si="141"/>
        <v>27</v>
      </c>
      <c r="E383" s="13">
        <f t="shared" ca="1" si="142"/>
        <v>3</v>
      </c>
      <c r="F383" s="13" t="str">
        <f t="shared" ca="1" si="143"/>
        <v>Teaching</v>
      </c>
      <c r="G383" s="13">
        <f t="shared" ca="1" si="144"/>
        <v>6</v>
      </c>
      <c r="H383" s="13" t="str">
        <f t="shared" ca="1" si="145"/>
        <v>Others</v>
      </c>
      <c r="I383" s="13">
        <f t="shared" ca="1" si="146"/>
        <v>3</v>
      </c>
      <c r="J383" s="13">
        <f t="shared" ca="1" si="147"/>
        <v>2</v>
      </c>
      <c r="K383" s="14">
        <f t="shared" ca="1" si="148"/>
        <v>83142</v>
      </c>
      <c r="L383" s="13">
        <f t="shared" ca="1" si="149"/>
        <v>28</v>
      </c>
      <c r="M383" s="13" t="str">
        <f t="shared" ca="1" si="150"/>
        <v>Oyo</v>
      </c>
      <c r="N383" s="13" t="str">
        <f t="shared" ca="1" si="157"/>
        <v>West</v>
      </c>
      <c r="O383" s="14">
        <f t="shared" ca="1" si="158"/>
        <v>498852</v>
      </c>
      <c r="P383" s="14">
        <f t="shared" ca="1" si="151"/>
        <v>388753.34986154351</v>
      </c>
      <c r="Q383" s="14">
        <f t="shared" ca="1" si="159"/>
        <v>92684.992135706299</v>
      </c>
      <c r="R383" s="14">
        <f t="shared" ca="1" si="152"/>
        <v>82919</v>
      </c>
      <c r="S383" s="14">
        <f t="shared" ca="1" si="160"/>
        <v>152761.02063277285</v>
      </c>
      <c r="T383" s="14">
        <f t="shared" ca="1" si="161"/>
        <v>63488.038946112996</v>
      </c>
      <c r="U383" s="14">
        <f t="shared" ca="1" si="162"/>
        <v>655025.03108181932</v>
      </c>
      <c r="V383" s="14">
        <f t="shared" ca="1" si="163"/>
        <v>624433.37049431633</v>
      </c>
      <c r="W383" s="15">
        <f t="shared" ca="1" si="164"/>
        <v>30591.660587502993</v>
      </c>
      <c r="Z383" s="45">
        <f t="shared" ca="1" si="153"/>
        <v>0</v>
      </c>
      <c r="AA383" s="46">
        <f t="shared" ca="1" si="154"/>
        <v>1</v>
      </c>
      <c r="AB383" s="49"/>
      <c r="AC383" s="50"/>
      <c r="AE383" s="45">
        <f ca="1">IF(Table1[[#This Row],[Occupation]]="Teaching", 1, 0)</f>
        <v>1</v>
      </c>
      <c r="AF383" s="46">
        <f ca="1">IF(Table1[[#This Row],[Occupation]]="General Work", 1, 0)</f>
        <v>0</v>
      </c>
      <c r="AG383" s="46">
        <f ca="1">IF(Table1[[#This Row],[Occupation]]="Construction", 1, 0)</f>
        <v>0</v>
      </c>
      <c r="AH383" s="46">
        <f ca="1">IF(Table1[[#This Row],[Occupation]]="IT", 1, 0)</f>
        <v>0</v>
      </c>
      <c r="AI383" s="46">
        <f ca="1">IF(Table1[[#This Row],[Occupation]]="Health", 1, 0)</f>
        <v>0</v>
      </c>
      <c r="AJ383" s="46">
        <f ca="1">IF(Table1[[#This Row],[Occupation]]="Agriculture", 1, 0)</f>
        <v>0</v>
      </c>
      <c r="AK383" s="49"/>
      <c r="AL383" s="46"/>
      <c r="AM383" s="46"/>
      <c r="AN383" s="46"/>
      <c r="AO383" s="46"/>
      <c r="AP383" s="50"/>
      <c r="AQ383" s="48"/>
      <c r="AR383" s="47">
        <f t="shared" ca="1" si="155"/>
        <v>194376.67493077175</v>
      </c>
      <c r="AS383" s="48"/>
      <c r="AT383" s="45">
        <f ca="1">IF(Table1[[#This Row],[Debts of the Person]]&gt;$AU$2,1,0)</f>
        <v>1</v>
      </c>
      <c r="AU383" s="46"/>
      <c r="AV383" s="50"/>
      <c r="AW383" s="2">
        <f ca="1">Table1[[#This Row],[Mortgage Left]]/Table1[[#This Row],[Valued House]]</f>
        <v>0.77929596325471984</v>
      </c>
      <c r="AX383" s="46">
        <f t="shared" ca="1" si="156"/>
        <v>0</v>
      </c>
      <c r="AY383" s="46"/>
      <c r="AZ383" s="46"/>
      <c r="BA383" s="47">
        <f ca="1">IF(Table1[[#This Row],[Region]]="East",Table1[[#This Row],[Income]],0)</f>
        <v>0</v>
      </c>
      <c r="BB383" s="48">
        <f ca="1">IF(Table1[[#This Row],[Region]]="South",Table1[[#This Row],[Income]],0)</f>
        <v>0</v>
      </c>
      <c r="BC383" s="48">
        <f ca="1">IF(Table1[[#This Row],[Region]]="West",Table1[[#This Row],[Income]],0)</f>
        <v>83142</v>
      </c>
      <c r="BD383" s="64">
        <f ca="1">IF(Table1[[#This Row],[Region]]="North",Table1[[#This Row],[Income]],0)</f>
        <v>0</v>
      </c>
      <c r="BE383" s="47">
        <f ca="1">IF(Table1[[#This Row],[Occupation]]="Teaching",Table1[[#This Row],[Income]],0)</f>
        <v>83142</v>
      </c>
      <c r="BF383" s="48">
        <f ca="1">IF(Table1[[#This Row],[Occupation]]="General Work",Table1[[#This Row],[Income]],0)</f>
        <v>0</v>
      </c>
      <c r="BG383" s="48">
        <f ca="1">IF(Table1[[#This Row],[Occupation]]="Construction",Table1[[#This Row],[Income]],0)</f>
        <v>0</v>
      </c>
      <c r="BH383" s="48">
        <f ca="1">IF(Table1[[#This Row],[Occupation]]="IT",Table1[[#This Row],[Income]],0)</f>
        <v>0</v>
      </c>
      <c r="BI383" s="48">
        <f ca="1">IF(Table1[[#This Row],[Occupation]]="Health",Table1[[#This Row],[Income]],0)</f>
        <v>0</v>
      </c>
      <c r="BJ383" s="64">
        <f ca="1">IF(Table1[[#This Row],[Occupation]]="Agriculture",Table1[[#This Row],[Income]],0)</f>
        <v>0</v>
      </c>
      <c r="BK383" s="45">
        <f ca="1">IF(Table1[[#This Row],[Debts of the Person]]&gt;Table1[[#This Row],[Income]],1,0)</f>
        <v>1</v>
      </c>
      <c r="BL383" s="46"/>
      <c r="BM383" s="45">
        <f ca="1">IF(Table1[[#This Row],[Net worth of Person ('#)]]&gt;$BN$2,Table1[[#This Row],[Age]],0)</f>
        <v>0</v>
      </c>
      <c r="BN383" s="50"/>
      <c r="BO383" s="46"/>
      <c r="BP383" s="46"/>
      <c r="BQ383" s="46"/>
    </row>
    <row r="384" spans="1:69" x14ac:dyDescent="0.3">
      <c r="A384" s="12">
        <v>382</v>
      </c>
      <c r="B384" s="13">
        <f t="shared" ca="1" si="139"/>
        <v>2</v>
      </c>
      <c r="C384" s="13" t="str">
        <f t="shared" ca="1" si="140"/>
        <v>Female</v>
      </c>
      <c r="D384" s="13">
        <f t="shared" ca="1" si="141"/>
        <v>39</v>
      </c>
      <c r="E384" s="13">
        <f t="shared" ca="1" si="142"/>
        <v>4</v>
      </c>
      <c r="F384" s="13" t="str">
        <f t="shared" ca="1" si="143"/>
        <v>IT</v>
      </c>
      <c r="G384" s="13">
        <f t="shared" ca="1" si="144"/>
        <v>6</v>
      </c>
      <c r="H384" s="13" t="str">
        <f t="shared" ca="1" si="145"/>
        <v>Others</v>
      </c>
      <c r="I384" s="13">
        <f t="shared" ca="1" si="146"/>
        <v>2</v>
      </c>
      <c r="J384" s="13">
        <f t="shared" ca="1" si="147"/>
        <v>1</v>
      </c>
      <c r="K384" s="14">
        <f t="shared" ca="1" si="148"/>
        <v>70137</v>
      </c>
      <c r="L384" s="13">
        <f t="shared" ca="1" si="149"/>
        <v>14</v>
      </c>
      <c r="M384" s="13" t="str">
        <f t="shared" ca="1" si="150"/>
        <v>Imo</v>
      </c>
      <c r="N384" s="13" t="str">
        <f t="shared" ca="1" si="157"/>
        <v>East</v>
      </c>
      <c r="O384" s="14">
        <f t="shared" ca="1" si="158"/>
        <v>280548</v>
      </c>
      <c r="P384" s="14">
        <f t="shared" ca="1" si="151"/>
        <v>120942.59974829883</v>
      </c>
      <c r="Q384" s="14">
        <f t="shared" ca="1" si="159"/>
        <v>28033.295214623417</v>
      </c>
      <c r="R384" s="14">
        <f t="shared" ca="1" si="152"/>
        <v>11922</v>
      </c>
      <c r="S384" s="14">
        <f t="shared" ca="1" si="160"/>
        <v>23709.851482391943</v>
      </c>
      <c r="T384" s="14">
        <f t="shared" ca="1" si="161"/>
        <v>84035.161871765071</v>
      </c>
      <c r="U384" s="14">
        <f t="shared" ca="1" si="162"/>
        <v>392616.45708638849</v>
      </c>
      <c r="V384" s="14">
        <f t="shared" ca="1" si="163"/>
        <v>156574.45123069076</v>
      </c>
      <c r="W384" s="15">
        <f t="shared" ca="1" si="164"/>
        <v>236042.00585569773</v>
      </c>
      <c r="Z384" s="45">
        <f t="shared" ca="1" si="153"/>
        <v>0</v>
      </c>
      <c r="AA384" s="46">
        <f t="shared" ca="1" si="154"/>
        <v>1</v>
      </c>
      <c r="AB384" s="49"/>
      <c r="AC384" s="50"/>
      <c r="AE384" s="45">
        <f ca="1">IF(Table1[[#This Row],[Occupation]]="Teaching", 1, 0)</f>
        <v>0</v>
      </c>
      <c r="AF384" s="46">
        <f ca="1">IF(Table1[[#This Row],[Occupation]]="General Work", 1, 0)</f>
        <v>0</v>
      </c>
      <c r="AG384" s="46">
        <f ca="1">IF(Table1[[#This Row],[Occupation]]="Construction", 1, 0)</f>
        <v>0</v>
      </c>
      <c r="AH384" s="46">
        <f ca="1">IF(Table1[[#This Row],[Occupation]]="IT", 1, 0)</f>
        <v>1</v>
      </c>
      <c r="AI384" s="46">
        <f ca="1">IF(Table1[[#This Row],[Occupation]]="Health", 1, 0)</f>
        <v>0</v>
      </c>
      <c r="AJ384" s="46">
        <f ca="1">IF(Table1[[#This Row],[Occupation]]="Agriculture", 1, 0)</f>
        <v>0</v>
      </c>
      <c r="AK384" s="49"/>
      <c r="AL384" s="46"/>
      <c r="AM384" s="46"/>
      <c r="AN384" s="46"/>
      <c r="AO384" s="46"/>
      <c r="AP384" s="50"/>
      <c r="AQ384" s="48"/>
      <c r="AR384" s="47">
        <f t="shared" ca="1" si="155"/>
        <v>120942.59974829883</v>
      </c>
      <c r="AS384" s="48"/>
      <c r="AT384" s="45">
        <f ca="1">IF(Table1[[#This Row],[Debts of the Person]]&gt;$AU$2,1,0)</f>
        <v>1</v>
      </c>
      <c r="AU384" s="46"/>
      <c r="AV384" s="50"/>
      <c r="AW384" s="2">
        <f ca="1">Table1[[#This Row],[Mortgage Left]]/Table1[[#This Row],[Valued House]]</f>
        <v>0.43109414342037311</v>
      </c>
      <c r="AX384" s="46">
        <f t="shared" ca="1" si="156"/>
        <v>0</v>
      </c>
      <c r="AY384" s="46"/>
      <c r="AZ384" s="46"/>
      <c r="BA384" s="47">
        <f ca="1">IF(Table1[[#This Row],[Region]]="East",Table1[[#This Row],[Income]],0)</f>
        <v>70137</v>
      </c>
      <c r="BB384" s="48">
        <f ca="1">IF(Table1[[#This Row],[Region]]="South",Table1[[#This Row],[Income]],0)</f>
        <v>0</v>
      </c>
      <c r="BC384" s="48">
        <f ca="1">IF(Table1[[#This Row],[Region]]="West",Table1[[#This Row],[Income]],0)</f>
        <v>0</v>
      </c>
      <c r="BD384" s="64">
        <f ca="1">IF(Table1[[#This Row],[Region]]="North",Table1[[#This Row],[Income]],0)</f>
        <v>0</v>
      </c>
      <c r="BE384" s="47">
        <f ca="1">IF(Table1[[#This Row],[Occupation]]="Teaching",Table1[[#This Row],[Income]],0)</f>
        <v>0</v>
      </c>
      <c r="BF384" s="48">
        <f ca="1">IF(Table1[[#This Row],[Occupation]]="General Work",Table1[[#This Row],[Income]],0)</f>
        <v>0</v>
      </c>
      <c r="BG384" s="48">
        <f ca="1">IF(Table1[[#This Row],[Occupation]]="Construction",Table1[[#This Row],[Income]],0)</f>
        <v>0</v>
      </c>
      <c r="BH384" s="48">
        <f ca="1">IF(Table1[[#This Row],[Occupation]]="IT",Table1[[#This Row],[Income]],0)</f>
        <v>70137</v>
      </c>
      <c r="BI384" s="48">
        <f ca="1">IF(Table1[[#This Row],[Occupation]]="Health",Table1[[#This Row],[Income]],0)</f>
        <v>0</v>
      </c>
      <c r="BJ384" s="64">
        <f ca="1">IF(Table1[[#This Row],[Occupation]]="Agriculture",Table1[[#This Row],[Income]],0)</f>
        <v>0</v>
      </c>
      <c r="BK384" s="45">
        <f ca="1">IF(Table1[[#This Row],[Debts of the Person]]&gt;Table1[[#This Row],[Income]],1,0)</f>
        <v>1</v>
      </c>
      <c r="BL384" s="46"/>
      <c r="BM384" s="45">
        <f ca="1">IF(Table1[[#This Row],[Net worth of Person ('#)]]&gt;$BN$2,Table1[[#This Row],[Age]],0)</f>
        <v>39</v>
      </c>
      <c r="BN384" s="50"/>
      <c r="BO384" s="46"/>
      <c r="BP384" s="46"/>
      <c r="BQ384" s="46"/>
    </row>
    <row r="385" spans="1:69" x14ac:dyDescent="0.3">
      <c r="A385" s="12">
        <v>383</v>
      </c>
      <c r="B385" s="13">
        <f t="shared" ca="1" si="139"/>
        <v>2</v>
      </c>
      <c r="C385" s="13" t="str">
        <f t="shared" ca="1" si="140"/>
        <v>Female</v>
      </c>
      <c r="D385" s="13">
        <f t="shared" ca="1" si="141"/>
        <v>44</v>
      </c>
      <c r="E385" s="13">
        <f t="shared" ca="1" si="142"/>
        <v>6</v>
      </c>
      <c r="F385" s="13" t="str">
        <f t="shared" ca="1" si="143"/>
        <v>Agriculture</v>
      </c>
      <c r="G385" s="13">
        <f t="shared" ca="1" si="144"/>
        <v>2</v>
      </c>
      <c r="H385" s="13" t="str">
        <f t="shared" ca="1" si="145"/>
        <v>Primary</v>
      </c>
      <c r="I385" s="13">
        <f t="shared" ca="1" si="146"/>
        <v>4</v>
      </c>
      <c r="J385" s="13">
        <f t="shared" ca="1" si="147"/>
        <v>0</v>
      </c>
      <c r="K385" s="14">
        <f t="shared" ca="1" si="148"/>
        <v>86720</v>
      </c>
      <c r="L385" s="13">
        <f t="shared" ca="1" si="149"/>
        <v>12</v>
      </c>
      <c r="M385" s="13" t="str">
        <f t="shared" ca="1" si="150"/>
        <v>Enugu</v>
      </c>
      <c r="N385" s="13" t="str">
        <f t="shared" ca="1" si="157"/>
        <v>East</v>
      </c>
      <c r="O385" s="14">
        <f t="shared" ca="1" si="158"/>
        <v>260160</v>
      </c>
      <c r="P385" s="14">
        <f t="shared" ca="1" si="151"/>
        <v>246767.84680046517</v>
      </c>
      <c r="Q385" s="14">
        <f t="shared" ca="1" si="159"/>
        <v>0</v>
      </c>
      <c r="R385" s="14">
        <f t="shared" ca="1" si="152"/>
        <v>0</v>
      </c>
      <c r="S385" s="14">
        <f t="shared" ca="1" si="160"/>
        <v>170790.37342764929</v>
      </c>
      <c r="T385" s="14">
        <f t="shared" ca="1" si="161"/>
        <v>89364.075542144303</v>
      </c>
      <c r="U385" s="14">
        <f t="shared" ca="1" si="162"/>
        <v>349524.0755421443</v>
      </c>
      <c r="V385" s="14">
        <f t="shared" ca="1" si="163"/>
        <v>417558.22022811446</v>
      </c>
      <c r="W385" s="15">
        <f t="shared" ca="1" si="164"/>
        <v>-68034.144685970154</v>
      </c>
      <c r="Z385" s="45">
        <f t="shared" ca="1" si="153"/>
        <v>0</v>
      </c>
      <c r="AA385" s="46">
        <f t="shared" ca="1" si="154"/>
        <v>1</v>
      </c>
      <c r="AB385" s="49"/>
      <c r="AC385" s="50"/>
      <c r="AE385" s="45">
        <f ca="1">IF(Table1[[#This Row],[Occupation]]="Teaching", 1, 0)</f>
        <v>0</v>
      </c>
      <c r="AF385" s="46">
        <f ca="1">IF(Table1[[#This Row],[Occupation]]="General Work", 1, 0)</f>
        <v>0</v>
      </c>
      <c r="AG385" s="46">
        <f ca="1">IF(Table1[[#This Row],[Occupation]]="Construction", 1, 0)</f>
        <v>0</v>
      </c>
      <c r="AH385" s="46">
        <f ca="1">IF(Table1[[#This Row],[Occupation]]="IT", 1, 0)</f>
        <v>0</v>
      </c>
      <c r="AI385" s="46">
        <f ca="1">IF(Table1[[#This Row],[Occupation]]="Health", 1, 0)</f>
        <v>0</v>
      </c>
      <c r="AJ385" s="46">
        <f ca="1">IF(Table1[[#This Row],[Occupation]]="Agriculture", 1, 0)</f>
        <v>1</v>
      </c>
      <c r="AK385" s="49"/>
      <c r="AL385" s="46"/>
      <c r="AM385" s="46"/>
      <c r="AN385" s="46"/>
      <c r="AO385" s="46"/>
      <c r="AP385" s="50"/>
      <c r="AQ385" s="48"/>
      <c r="AR385" s="47">
        <f t="shared" ca="1" si="155"/>
        <v>0</v>
      </c>
      <c r="AS385" s="48"/>
      <c r="AT385" s="45">
        <f ca="1">IF(Table1[[#This Row],[Debts of the Person]]&gt;$AU$2,1,0)</f>
        <v>1</v>
      </c>
      <c r="AU385" s="46"/>
      <c r="AV385" s="50"/>
      <c r="AW385" s="2">
        <f ca="1">Table1[[#This Row],[Mortgage Left]]/Table1[[#This Row],[Valued House]]</f>
        <v>0.94852339637325167</v>
      </c>
      <c r="AX385" s="46">
        <f t="shared" ca="1" si="156"/>
        <v>0</v>
      </c>
      <c r="AY385" s="46"/>
      <c r="AZ385" s="46"/>
      <c r="BA385" s="47">
        <f ca="1">IF(Table1[[#This Row],[Region]]="East",Table1[[#This Row],[Income]],0)</f>
        <v>86720</v>
      </c>
      <c r="BB385" s="48">
        <f ca="1">IF(Table1[[#This Row],[Region]]="South",Table1[[#This Row],[Income]],0)</f>
        <v>0</v>
      </c>
      <c r="BC385" s="48">
        <f ca="1">IF(Table1[[#This Row],[Region]]="West",Table1[[#This Row],[Income]],0)</f>
        <v>0</v>
      </c>
      <c r="BD385" s="64">
        <f ca="1">IF(Table1[[#This Row],[Region]]="North",Table1[[#This Row],[Income]],0)</f>
        <v>0</v>
      </c>
      <c r="BE385" s="47">
        <f ca="1">IF(Table1[[#This Row],[Occupation]]="Teaching",Table1[[#This Row],[Income]],0)</f>
        <v>0</v>
      </c>
      <c r="BF385" s="48">
        <f ca="1">IF(Table1[[#This Row],[Occupation]]="General Work",Table1[[#This Row],[Income]],0)</f>
        <v>0</v>
      </c>
      <c r="BG385" s="48">
        <f ca="1">IF(Table1[[#This Row],[Occupation]]="Construction",Table1[[#This Row],[Income]],0)</f>
        <v>0</v>
      </c>
      <c r="BH385" s="48">
        <f ca="1">IF(Table1[[#This Row],[Occupation]]="IT",Table1[[#This Row],[Income]],0)</f>
        <v>0</v>
      </c>
      <c r="BI385" s="48">
        <f ca="1">IF(Table1[[#This Row],[Occupation]]="Health",Table1[[#This Row],[Income]],0)</f>
        <v>0</v>
      </c>
      <c r="BJ385" s="64">
        <f ca="1">IF(Table1[[#This Row],[Occupation]]="Agriculture",Table1[[#This Row],[Income]],0)</f>
        <v>86720</v>
      </c>
      <c r="BK385" s="45">
        <f ca="1">IF(Table1[[#This Row],[Debts of the Person]]&gt;Table1[[#This Row],[Income]],1,0)</f>
        <v>1</v>
      </c>
      <c r="BL385" s="46"/>
      <c r="BM385" s="45">
        <f ca="1">IF(Table1[[#This Row],[Net worth of Person ('#)]]&gt;$BN$2,Table1[[#This Row],[Age]],0)</f>
        <v>0</v>
      </c>
      <c r="BN385" s="50"/>
      <c r="BO385" s="46"/>
      <c r="BP385" s="46"/>
      <c r="BQ385" s="46"/>
    </row>
    <row r="386" spans="1:69" x14ac:dyDescent="0.3">
      <c r="A386" s="12">
        <v>384</v>
      </c>
      <c r="B386" s="13">
        <f t="shared" ca="1" si="139"/>
        <v>1</v>
      </c>
      <c r="C386" s="13" t="str">
        <f t="shared" ca="1" si="140"/>
        <v>Male</v>
      </c>
      <c r="D386" s="13">
        <f t="shared" ca="1" si="141"/>
        <v>28</v>
      </c>
      <c r="E386" s="13">
        <f t="shared" ca="1" si="142"/>
        <v>5</v>
      </c>
      <c r="F386" s="13" t="str">
        <f t="shared" ca="1" si="143"/>
        <v>General Work</v>
      </c>
      <c r="G386" s="13">
        <f t="shared" ca="1" si="144"/>
        <v>4</v>
      </c>
      <c r="H386" s="13" t="str">
        <f t="shared" ca="1" si="145"/>
        <v>Tertiary</v>
      </c>
      <c r="I386" s="13">
        <f t="shared" ca="1" si="146"/>
        <v>4</v>
      </c>
      <c r="J386" s="13">
        <f t="shared" ca="1" si="147"/>
        <v>2</v>
      </c>
      <c r="K386" s="14">
        <f t="shared" ca="1" si="148"/>
        <v>31895</v>
      </c>
      <c r="L386" s="13">
        <f t="shared" ca="1" si="149"/>
        <v>21</v>
      </c>
      <c r="M386" s="13" t="str">
        <f t="shared" ca="1" si="150"/>
        <v>Kwara</v>
      </c>
      <c r="N386" s="13" t="str">
        <f t="shared" ca="1" si="157"/>
        <v>North</v>
      </c>
      <c r="O386" s="14">
        <f t="shared" ca="1" si="158"/>
        <v>191370</v>
      </c>
      <c r="P386" s="14">
        <f t="shared" ca="1" si="151"/>
        <v>179811.25248813524</v>
      </c>
      <c r="Q386" s="14">
        <f t="shared" ca="1" si="159"/>
        <v>52531.764171214512</v>
      </c>
      <c r="R386" s="14">
        <f t="shared" ca="1" si="152"/>
        <v>1927</v>
      </c>
      <c r="S386" s="14">
        <f t="shared" ca="1" si="160"/>
        <v>50190.28456244283</v>
      </c>
      <c r="T386" s="14">
        <f t="shared" ca="1" si="161"/>
        <v>22920.216683990002</v>
      </c>
      <c r="U386" s="14">
        <f t="shared" ca="1" si="162"/>
        <v>266821.98085520451</v>
      </c>
      <c r="V386" s="14">
        <f t="shared" ca="1" si="163"/>
        <v>231928.53705057807</v>
      </c>
      <c r="W386" s="15">
        <f t="shared" ca="1" si="164"/>
        <v>34893.44380462644</v>
      </c>
      <c r="Z386" s="45">
        <f t="shared" ca="1" si="153"/>
        <v>1</v>
      </c>
      <c r="AA386" s="46">
        <f t="shared" ca="1" si="154"/>
        <v>1</v>
      </c>
      <c r="AB386" s="49"/>
      <c r="AC386" s="50"/>
      <c r="AE386" s="45">
        <f ca="1">IF(Table1[[#This Row],[Occupation]]="Teaching", 1, 0)</f>
        <v>0</v>
      </c>
      <c r="AF386" s="46">
        <f ca="1">IF(Table1[[#This Row],[Occupation]]="General Work", 1, 0)</f>
        <v>1</v>
      </c>
      <c r="AG386" s="46">
        <f ca="1">IF(Table1[[#This Row],[Occupation]]="Construction", 1, 0)</f>
        <v>0</v>
      </c>
      <c r="AH386" s="46">
        <f ca="1">IF(Table1[[#This Row],[Occupation]]="IT", 1, 0)</f>
        <v>0</v>
      </c>
      <c r="AI386" s="46">
        <f ca="1">IF(Table1[[#This Row],[Occupation]]="Health", 1, 0)</f>
        <v>0</v>
      </c>
      <c r="AJ386" s="46">
        <f ca="1">IF(Table1[[#This Row],[Occupation]]="Agriculture", 1, 0)</f>
        <v>0</v>
      </c>
      <c r="AK386" s="49"/>
      <c r="AL386" s="46"/>
      <c r="AM386" s="46"/>
      <c r="AN386" s="46"/>
      <c r="AO386" s="46"/>
      <c r="AP386" s="50"/>
      <c r="AQ386" s="48"/>
      <c r="AR386" s="47">
        <f t="shared" ca="1" si="155"/>
        <v>89905.626244067622</v>
      </c>
      <c r="AS386" s="48"/>
      <c r="AT386" s="45">
        <f ca="1">IF(Table1[[#This Row],[Debts of the Person]]&gt;$AU$2,1,0)</f>
        <v>1</v>
      </c>
      <c r="AU386" s="46"/>
      <c r="AV386" s="50"/>
      <c r="AW386" s="2">
        <f ca="1">Table1[[#This Row],[Mortgage Left]]/Table1[[#This Row],[Valued House]]</f>
        <v>0.93960000255074072</v>
      </c>
      <c r="AX386" s="46">
        <f t="shared" ca="1" si="156"/>
        <v>0</v>
      </c>
      <c r="AY386" s="46"/>
      <c r="AZ386" s="46"/>
      <c r="BA386" s="47">
        <f ca="1">IF(Table1[[#This Row],[Region]]="East",Table1[[#This Row],[Income]],0)</f>
        <v>0</v>
      </c>
      <c r="BB386" s="48">
        <f ca="1">IF(Table1[[#This Row],[Region]]="South",Table1[[#This Row],[Income]],0)</f>
        <v>0</v>
      </c>
      <c r="BC386" s="48">
        <f ca="1">IF(Table1[[#This Row],[Region]]="West",Table1[[#This Row],[Income]],0)</f>
        <v>0</v>
      </c>
      <c r="BD386" s="64">
        <f ca="1">IF(Table1[[#This Row],[Region]]="North",Table1[[#This Row],[Income]],0)</f>
        <v>31895</v>
      </c>
      <c r="BE386" s="47">
        <f ca="1">IF(Table1[[#This Row],[Occupation]]="Teaching",Table1[[#This Row],[Income]],0)</f>
        <v>0</v>
      </c>
      <c r="BF386" s="48">
        <f ca="1">IF(Table1[[#This Row],[Occupation]]="General Work",Table1[[#This Row],[Income]],0)</f>
        <v>31895</v>
      </c>
      <c r="BG386" s="48">
        <f ca="1">IF(Table1[[#This Row],[Occupation]]="Construction",Table1[[#This Row],[Income]],0)</f>
        <v>0</v>
      </c>
      <c r="BH386" s="48">
        <f ca="1">IF(Table1[[#This Row],[Occupation]]="IT",Table1[[#This Row],[Income]],0)</f>
        <v>0</v>
      </c>
      <c r="BI386" s="48">
        <f ca="1">IF(Table1[[#This Row],[Occupation]]="Health",Table1[[#This Row],[Income]],0)</f>
        <v>0</v>
      </c>
      <c r="BJ386" s="64">
        <f ca="1">IF(Table1[[#This Row],[Occupation]]="Agriculture",Table1[[#This Row],[Income]],0)</f>
        <v>0</v>
      </c>
      <c r="BK386" s="45">
        <f ca="1">IF(Table1[[#This Row],[Debts of the Person]]&gt;Table1[[#This Row],[Income]],1,0)</f>
        <v>1</v>
      </c>
      <c r="BL386" s="46"/>
      <c r="BM386" s="45">
        <f ca="1">IF(Table1[[#This Row],[Net worth of Person ('#)]]&gt;$BN$2,Table1[[#This Row],[Age]],0)</f>
        <v>0</v>
      </c>
      <c r="BN386" s="50"/>
      <c r="BO386" s="46"/>
      <c r="BP386" s="46"/>
      <c r="BQ386" s="46"/>
    </row>
    <row r="387" spans="1:69" x14ac:dyDescent="0.3">
      <c r="A387" s="12">
        <v>385</v>
      </c>
      <c r="B387" s="13">
        <f t="shared" ca="1" si="139"/>
        <v>1</v>
      </c>
      <c r="C387" s="13" t="str">
        <f t="shared" ca="1" si="140"/>
        <v>Male</v>
      </c>
      <c r="D387" s="13">
        <f t="shared" ca="1" si="141"/>
        <v>30</v>
      </c>
      <c r="E387" s="13">
        <f t="shared" ca="1" si="142"/>
        <v>5</v>
      </c>
      <c r="F387" s="13" t="str">
        <f t="shared" ca="1" si="143"/>
        <v>General Work</v>
      </c>
      <c r="G387" s="13">
        <f t="shared" ca="1" si="144"/>
        <v>1</v>
      </c>
      <c r="H387" s="13" t="str">
        <f t="shared" ca="1" si="145"/>
        <v>No Formal</v>
      </c>
      <c r="I387" s="13">
        <f t="shared" ca="1" si="146"/>
        <v>4</v>
      </c>
      <c r="J387" s="13">
        <f t="shared" ca="1" si="147"/>
        <v>0</v>
      </c>
      <c r="K387" s="14">
        <f t="shared" ca="1" si="148"/>
        <v>69796</v>
      </c>
      <c r="L387" s="13">
        <f t="shared" ca="1" si="149"/>
        <v>21</v>
      </c>
      <c r="M387" s="13" t="str">
        <f t="shared" ca="1" si="150"/>
        <v>Kwara</v>
      </c>
      <c r="N387" s="13" t="str">
        <f t="shared" ca="1" si="157"/>
        <v>North</v>
      </c>
      <c r="O387" s="14">
        <f t="shared" ca="1" si="158"/>
        <v>348980</v>
      </c>
      <c r="P387" s="14">
        <f t="shared" ca="1" si="151"/>
        <v>182380.06052508173</v>
      </c>
      <c r="Q387" s="14">
        <f t="shared" ca="1" si="159"/>
        <v>0</v>
      </c>
      <c r="R387" s="14">
        <f t="shared" ca="1" si="152"/>
        <v>0</v>
      </c>
      <c r="S387" s="14">
        <f t="shared" ca="1" si="160"/>
        <v>94533.758055797793</v>
      </c>
      <c r="T387" s="14">
        <f t="shared" ca="1" si="161"/>
        <v>76370.386427169287</v>
      </c>
      <c r="U387" s="14">
        <f t="shared" ca="1" si="162"/>
        <v>425350.38642716932</v>
      </c>
      <c r="V387" s="14">
        <f t="shared" ca="1" si="163"/>
        <v>276913.81858087954</v>
      </c>
      <c r="W387" s="15">
        <f t="shared" ca="1" si="164"/>
        <v>148436.56784628978</v>
      </c>
      <c r="Z387" s="45">
        <f t="shared" ca="1" si="153"/>
        <v>1</v>
      </c>
      <c r="AA387" s="46">
        <f t="shared" ca="1" si="154"/>
        <v>0</v>
      </c>
      <c r="AB387" s="49"/>
      <c r="AC387" s="50"/>
      <c r="AE387" s="45">
        <f ca="1">IF(Table1[[#This Row],[Occupation]]="Teaching", 1, 0)</f>
        <v>0</v>
      </c>
      <c r="AF387" s="46">
        <f ca="1">IF(Table1[[#This Row],[Occupation]]="General Work", 1, 0)</f>
        <v>1</v>
      </c>
      <c r="AG387" s="46">
        <f ca="1">IF(Table1[[#This Row],[Occupation]]="Construction", 1, 0)</f>
        <v>0</v>
      </c>
      <c r="AH387" s="46">
        <f ca="1">IF(Table1[[#This Row],[Occupation]]="IT", 1, 0)</f>
        <v>0</v>
      </c>
      <c r="AI387" s="46">
        <f ca="1">IF(Table1[[#This Row],[Occupation]]="Health", 1, 0)</f>
        <v>0</v>
      </c>
      <c r="AJ387" s="46">
        <f ca="1">IF(Table1[[#This Row],[Occupation]]="Agriculture", 1, 0)</f>
        <v>0</v>
      </c>
      <c r="AK387" s="49"/>
      <c r="AL387" s="46"/>
      <c r="AM387" s="46"/>
      <c r="AN387" s="46"/>
      <c r="AO387" s="46"/>
      <c r="AP387" s="50"/>
      <c r="AQ387" s="48"/>
      <c r="AR387" s="47">
        <f t="shared" ca="1" si="155"/>
        <v>0</v>
      </c>
      <c r="AS387" s="48"/>
      <c r="AT387" s="45">
        <f ca="1">IF(Table1[[#This Row],[Debts of the Person]]&gt;$AU$2,1,0)</f>
        <v>1</v>
      </c>
      <c r="AU387" s="46"/>
      <c r="AV387" s="50"/>
      <c r="AW387" s="2">
        <f ca="1">Table1[[#This Row],[Mortgage Left]]/Table1[[#This Row],[Valued House]]</f>
        <v>0.52260891892108929</v>
      </c>
      <c r="AX387" s="46">
        <f t="shared" ca="1" si="156"/>
        <v>0</v>
      </c>
      <c r="AY387" s="46"/>
      <c r="AZ387" s="46"/>
      <c r="BA387" s="47">
        <f ca="1">IF(Table1[[#This Row],[Region]]="East",Table1[[#This Row],[Income]],0)</f>
        <v>0</v>
      </c>
      <c r="BB387" s="48">
        <f ca="1">IF(Table1[[#This Row],[Region]]="South",Table1[[#This Row],[Income]],0)</f>
        <v>0</v>
      </c>
      <c r="BC387" s="48">
        <f ca="1">IF(Table1[[#This Row],[Region]]="West",Table1[[#This Row],[Income]],0)</f>
        <v>0</v>
      </c>
      <c r="BD387" s="64">
        <f ca="1">IF(Table1[[#This Row],[Region]]="North",Table1[[#This Row],[Income]],0)</f>
        <v>69796</v>
      </c>
      <c r="BE387" s="47">
        <f ca="1">IF(Table1[[#This Row],[Occupation]]="Teaching",Table1[[#This Row],[Income]],0)</f>
        <v>0</v>
      </c>
      <c r="BF387" s="48">
        <f ca="1">IF(Table1[[#This Row],[Occupation]]="General Work",Table1[[#This Row],[Income]],0)</f>
        <v>69796</v>
      </c>
      <c r="BG387" s="48">
        <f ca="1">IF(Table1[[#This Row],[Occupation]]="Construction",Table1[[#This Row],[Income]],0)</f>
        <v>0</v>
      </c>
      <c r="BH387" s="48">
        <f ca="1">IF(Table1[[#This Row],[Occupation]]="IT",Table1[[#This Row],[Income]],0)</f>
        <v>0</v>
      </c>
      <c r="BI387" s="48">
        <f ca="1">IF(Table1[[#This Row],[Occupation]]="Health",Table1[[#This Row],[Income]],0)</f>
        <v>0</v>
      </c>
      <c r="BJ387" s="64">
        <f ca="1">IF(Table1[[#This Row],[Occupation]]="Agriculture",Table1[[#This Row],[Income]],0)</f>
        <v>0</v>
      </c>
      <c r="BK387" s="45">
        <f ca="1">IF(Table1[[#This Row],[Debts of the Person]]&gt;Table1[[#This Row],[Income]],1,0)</f>
        <v>1</v>
      </c>
      <c r="BL387" s="46"/>
      <c r="BM387" s="45">
        <f ca="1">IF(Table1[[#This Row],[Net worth of Person ('#)]]&gt;$BN$2,Table1[[#This Row],[Age]],0)</f>
        <v>30</v>
      </c>
      <c r="BN387" s="50"/>
      <c r="BO387" s="46"/>
      <c r="BP387" s="46"/>
      <c r="BQ387" s="46"/>
    </row>
    <row r="388" spans="1:69" x14ac:dyDescent="0.3">
      <c r="A388" s="12">
        <v>386</v>
      </c>
      <c r="B388" s="13">
        <f t="shared" ref="B388:B451" ca="1" si="165">RANDBETWEEN(1,2)</f>
        <v>2</v>
      </c>
      <c r="C388" s="13" t="str">
        <f t="shared" ref="C388:C451" ca="1" si="166">IF(B388=1, "Male", "Female")</f>
        <v>Female</v>
      </c>
      <c r="D388" s="13">
        <f t="shared" ref="D388:D451" ca="1" si="167">RANDBETWEEN(25,45)</f>
        <v>40</v>
      </c>
      <c r="E388" s="13">
        <f t="shared" ref="E388:E451" ca="1" si="168">RANDBETWEEN(1,6)</f>
        <v>6</v>
      </c>
      <c r="F388" s="13" t="str">
        <f t="shared" ref="F388:F451" ca="1" si="169">VLOOKUP(E388, $BS$3:$BT$8, 2)</f>
        <v>Agriculture</v>
      </c>
      <c r="G388" s="13">
        <f t="shared" ref="G388:G451" ca="1" si="170">RANDBETWEEN(1,6)</f>
        <v>4</v>
      </c>
      <c r="H388" s="13" t="str">
        <f t="shared" ref="H388:H451" ca="1" si="171">VLOOKUP(G388, $BV$3:$BW$8, 2)</f>
        <v>Tertiary</v>
      </c>
      <c r="I388" s="13">
        <f t="shared" ref="I388:I451" ca="1" si="172">RANDBETWEEN(0,4)</f>
        <v>1</v>
      </c>
      <c r="J388" s="13">
        <f t="shared" ref="J388:J451" ca="1" si="173">RANDBETWEEN(0,3)</f>
        <v>0</v>
      </c>
      <c r="K388" s="14">
        <f t="shared" ref="K388:K451" ca="1" si="174">RANDBETWEEN(25000, 100000)</f>
        <v>68469</v>
      </c>
      <c r="L388" s="13">
        <f t="shared" ref="L388:L451" ca="1" si="175">RANDBETWEEN(1, 33)</f>
        <v>23</v>
      </c>
      <c r="M388" s="13" t="str">
        <f t="shared" ref="M388:M451" ca="1" si="176">VLOOKUP(L388, $BS$12:$BT$44, 2)</f>
        <v>Nasarawa</v>
      </c>
      <c r="N388" s="13" t="str">
        <f t="shared" ca="1" si="157"/>
        <v>North</v>
      </c>
      <c r="O388" s="14">
        <f t="shared" ca="1" si="158"/>
        <v>273876</v>
      </c>
      <c r="P388" s="14">
        <f t="shared" ref="P388:P451" ca="1" si="177">RAND()*O388</f>
        <v>272690.42999006703</v>
      </c>
      <c r="Q388" s="14">
        <f t="shared" ca="1" si="159"/>
        <v>0</v>
      </c>
      <c r="R388" s="14">
        <f t="shared" ref="R388:R451" ca="1" si="178">RANDBETWEEN(0, Q388)</f>
        <v>0</v>
      </c>
      <c r="S388" s="14">
        <f t="shared" ca="1" si="160"/>
        <v>85751.167590020807</v>
      </c>
      <c r="T388" s="14">
        <f t="shared" ca="1" si="161"/>
        <v>78796.845986131244</v>
      </c>
      <c r="U388" s="14">
        <f t="shared" ca="1" si="162"/>
        <v>352672.84598613123</v>
      </c>
      <c r="V388" s="14">
        <f t="shared" ca="1" si="163"/>
        <v>358441.59758008784</v>
      </c>
      <c r="W388" s="15">
        <f t="shared" ca="1" si="164"/>
        <v>-5768.7515939566074</v>
      </c>
      <c r="Z388" s="45">
        <f t="shared" ref="Z388:Z451" ca="1" si="179">IF(C388="Male", 1, 0)</f>
        <v>0</v>
      </c>
      <c r="AA388" s="46">
        <f t="shared" ref="AA388:AA451" ca="1" si="180">IF(C387="Female", 1, 0)</f>
        <v>0</v>
      </c>
      <c r="AB388" s="49"/>
      <c r="AC388" s="50"/>
      <c r="AE388" s="45">
        <f ca="1">IF(Table1[[#This Row],[Occupation]]="Teaching", 1, 0)</f>
        <v>0</v>
      </c>
      <c r="AF388" s="46">
        <f ca="1">IF(Table1[[#This Row],[Occupation]]="General Work", 1, 0)</f>
        <v>0</v>
      </c>
      <c r="AG388" s="46">
        <f ca="1">IF(Table1[[#This Row],[Occupation]]="Construction", 1, 0)</f>
        <v>0</v>
      </c>
      <c r="AH388" s="46">
        <f ca="1">IF(Table1[[#This Row],[Occupation]]="IT", 1, 0)</f>
        <v>0</v>
      </c>
      <c r="AI388" s="46">
        <f ca="1">IF(Table1[[#This Row],[Occupation]]="Health", 1, 0)</f>
        <v>0</v>
      </c>
      <c r="AJ388" s="46">
        <f ca="1">IF(Table1[[#This Row],[Occupation]]="Agriculture", 1, 0)</f>
        <v>1</v>
      </c>
      <c r="AK388" s="49"/>
      <c r="AL388" s="46"/>
      <c r="AM388" s="46"/>
      <c r="AN388" s="46"/>
      <c r="AO388" s="46"/>
      <c r="AP388" s="50"/>
      <c r="AQ388" s="48"/>
      <c r="AR388" s="47">
        <f t="shared" ref="AR388:AR451" ca="1" si="181">IFERROR(P388/J388, 0)</f>
        <v>0</v>
      </c>
      <c r="AS388" s="48"/>
      <c r="AT388" s="45">
        <f ca="1">IF(Table1[[#This Row],[Debts of the Person]]&gt;$AU$2,1,0)</f>
        <v>1</v>
      </c>
      <c r="AU388" s="46"/>
      <c r="AV388" s="50"/>
      <c r="AW388" s="2">
        <f ca="1">Table1[[#This Row],[Mortgage Left]]/Table1[[#This Row],[Valued House]]</f>
        <v>0.99567114310880478</v>
      </c>
      <c r="AX388" s="46">
        <f t="shared" ref="AX388:AX451" ca="1" si="182">IF(AW388&lt;$AY$2,1,0)</f>
        <v>0</v>
      </c>
      <c r="AY388" s="46"/>
      <c r="AZ388" s="46"/>
      <c r="BA388" s="47">
        <f ca="1">IF(Table1[[#This Row],[Region]]="East",Table1[[#This Row],[Income]],0)</f>
        <v>0</v>
      </c>
      <c r="BB388" s="48">
        <f ca="1">IF(Table1[[#This Row],[Region]]="South",Table1[[#This Row],[Income]],0)</f>
        <v>0</v>
      </c>
      <c r="BC388" s="48">
        <f ca="1">IF(Table1[[#This Row],[Region]]="West",Table1[[#This Row],[Income]],0)</f>
        <v>0</v>
      </c>
      <c r="BD388" s="64">
        <f ca="1">IF(Table1[[#This Row],[Region]]="North",Table1[[#This Row],[Income]],0)</f>
        <v>68469</v>
      </c>
      <c r="BE388" s="47">
        <f ca="1">IF(Table1[[#This Row],[Occupation]]="Teaching",Table1[[#This Row],[Income]],0)</f>
        <v>0</v>
      </c>
      <c r="BF388" s="48">
        <f ca="1">IF(Table1[[#This Row],[Occupation]]="General Work",Table1[[#This Row],[Income]],0)</f>
        <v>0</v>
      </c>
      <c r="BG388" s="48">
        <f ca="1">IF(Table1[[#This Row],[Occupation]]="Construction",Table1[[#This Row],[Income]],0)</f>
        <v>0</v>
      </c>
      <c r="BH388" s="48">
        <f ca="1">IF(Table1[[#This Row],[Occupation]]="IT",Table1[[#This Row],[Income]],0)</f>
        <v>0</v>
      </c>
      <c r="BI388" s="48">
        <f ca="1">IF(Table1[[#This Row],[Occupation]]="Health",Table1[[#This Row],[Income]],0)</f>
        <v>0</v>
      </c>
      <c r="BJ388" s="64">
        <f ca="1">IF(Table1[[#This Row],[Occupation]]="Agriculture",Table1[[#This Row],[Income]],0)</f>
        <v>68469</v>
      </c>
      <c r="BK388" s="45">
        <f ca="1">IF(Table1[[#This Row],[Debts of the Person]]&gt;Table1[[#This Row],[Income]],1,0)</f>
        <v>1</v>
      </c>
      <c r="BL388" s="46"/>
      <c r="BM388" s="45">
        <f ca="1">IF(Table1[[#This Row],[Net worth of Person ('#)]]&gt;$BN$2,Table1[[#This Row],[Age]],0)</f>
        <v>0</v>
      </c>
      <c r="BN388" s="50"/>
      <c r="BO388" s="46"/>
      <c r="BP388" s="46"/>
      <c r="BQ388" s="46"/>
    </row>
    <row r="389" spans="1:69" x14ac:dyDescent="0.3">
      <c r="A389" s="12">
        <v>387</v>
      </c>
      <c r="B389" s="13">
        <f t="shared" ca="1" si="165"/>
        <v>2</v>
      </c>
      <c r="C389" s="13" t="str">
        <f t="shared" ca="1" si="166"/>
        <v>Female</v>
      </c>
      <c r="D389" s="13">
        <f t="shared" ca="1" si="167"/>
        <v>29</v>
      </c>
      <c r="E389" s="13">
        <f t="shared" ca="1" si="168"/>
        <v>1</v>
      </c>
      <c r="F389" s="13" t="str">
        <f t="shared" ca="1" si="169"/>
        <v>Health</v>
      </c>
      <c r="G389" s="13">
        <f t="shared" ca="1" si="170"/>
        <v>4</v>
      </c>
      <c r="H389" s="13" t="str">
        <f t="shared" ca="1" si="171"/>
        <v>Tertiary</v>
      </c>
      <c r="I389" s="13">
        <f t="shared" ca="1" si="172"/>
        <v>1</v>
      </c>
      <c r="J389" s="13">
        <f t="shared" ca="1" si="173"/>
        <v>1</v>
      </c>
      <c r="K389" s="14">
        <f t="shared" ca="1" si="174"/>
        <v>77573</v>
      </c>
      <c r="L389" s="13">
        <f t="shared" ca="1" si="175"/>
        <v>22</v>
      </c>
      <c r="M389" s="13" t="str">
        <f t="shared" ca="1" si="176"/>
        <v>Lagos</v>
      </c>
      <c r="N389" s="13" t="str">
        <f t="shared" ca="1" si="157"/>
        <v>West</v>
      </c>
      <c r="O389" s="14">
        <f t="shared" ca="1" si="158"/>
        <v>387865</v>
      </c>
      <c r="P389" s="14">
        <f t="shared" ca="1" si="177"/>
        <v>382560.20558261848</v>
      </c>
      <c r="Q389" s="14">
        <f t="shared" ca="1" si="159"/>
        <v>36258.620132430442</v>
      </c>
      <c r="R389" s="14">
        <f t="shared" ca="1" si="178"/>
        <v>23104</v>
      </c>
      <c r="S389" s="14">
        <f t="shared" ca="1" si="160"/>
        <v>26753.999875547095</v>
      </c>
      <c r="T389" s="14">
        <f t="shared" ca="1" si="161"/>
        <v>104147.02954545282</v>
      </c>
      <c r="U389" s="14">
        <f t="shared" ca="1" si="162"/>
        <v>528270.64967788325</v>
      </c>
      <c r="V389" s="14">
        <f t="shared" ca="1" si="163"/>
        <v>432418.20545816555</v>
      </c>
      <c r="W389" s="15">
        <f t="shared" ca="1" si="164"/>
        <v>95852.444219717698</v>
      </c>
      <c r="Z389" s="45">
        <f t="shared" ca="1" si="179"/>
        <v>0</v>
      </c>
      <c r="AA389" s="46">
        <f t="shared" ca="1" si="180"/>
        <v>1</v>
      </c>
      <c r="AB389" s="49"/>
      <c r="AC389" s="50"/>
      <c r="AE389" s="45">
        <f ca="1">IF(Table1[[#This Row],[Occupation]]="Teaching", 1, 0)</f>
        <v>0</v>
      </c>
      <c r="AF389" s="46">
        <f ca="1">IF(Table1[[#This Row],[Occupation]]="General Work", 1, 0)</f>
        <v>0</v>
      </c>
      <c r="AG389" s="46">
        <f ca="1">IF(Table1[[#This Row],[Occupation]]="Construction", 1, 0)</f>
        <v>0</v>
      </c>
      <c r="AH389" s="46">
        <f ca="1">IF(Table1[[#This Row],[Occupation]]="IT", 1, 0)</f>
        <v>0</v>
      </c>
      <c r="AI389" s="46">
        <f ca="1">IF(Table1[[#This Row],[Occupation]]="Health", 1, 0)</f>
        <v>1</v>
      </c>
      <c r="AJ389" s="46">
        <f ca="1">IF(Table1[[#This Row],[Occupation]]="Agriculture", 1, 0)</f>
        <v>0</v>
      </c>
      <c r="AK389" s="49"/>
      <c r="AL389" s="46"/>
      <c r="AM389" s="46"/>
      <c r="AN389" s="46"/>
      <c r="AO389" s="46"/>
      <c r="AP389" s="50"/>
      <c r="AQ389" s="48"/>
      <c r="AR389" s="47">
        <f t="shared" ca="1" si="181"/>
        <v>382560.20558261848</v>
      </c>
      <c r="AS389" s="48"/>
      <c r="AT389" s="45">
        <f ca="1">IF(Table1[[#This Row],[Debts of the Person]]&gt;$AU$2,1,0)</f>
        <v>1</v>
      </c>
      <c r="AU389" s="46"/>
      <c r="AV389" s="50"/>
      <c r="AW389" s="2">
        <f ca="1">Table1[[#This Row],[Mortgage Left]]/Table1[[#This Row],[Valued House]]</f>
        <v>0.98632309072130375</v>
      </c>
      <c r="AX389" s="46">
        <f t="shared" ca="1" si="182"/>
        <v>0</v>
      </c>
      <c r="AY389" s="46"/>
      <c r="AZ389" s="46"/>
      <c r="BA389" s="47">
        <f ca="1">IF(Table1[[#This Row],[Region]]="East",Table1[[#This Row],[Income]],0)</f>
        <v>0</v>
      </c>
      <c r="BB389" s="48">
        <f ca="1">IF(Table1[[#This Row],[Region]]="South",Table1[[#This Row],[Income]],0)</f>
        <v>0</v>
      </c>
      <c r="BC389" s="48">
        <f ca="1">IF(Table1[[#This Row],[Region]]="West",Table1[[#This Row],[Income]],0)</f>
        <v>77573</v>
      </c>
      <c r="BD389" s="64">
        <f ca="1">IF(Table1[[#This Row],[Region]]="North",Table1[[#This Row],[Income]],0)</f>
        <v>0</v>
      </c>
      <c r="BE389" s="47">
        <f ca="1">IF(Table1[[#This Row],[Occupation]]="Teaching",Table1[[#This Row],[Income]],0)</f>
        <v>0</v>
      </c>
      <c r="BF389" s="48">
        <f ca="1">IF(Table1[[#This Row],[Occupation]]="General Work",Table1[[#This Row],[Income]],0)</f>
        <v>0</v>
      </c>
      <c r="BG389" s="48">
        <f ca="1">IF(Table1[[#This Row],[Occupation]]="Construction",Table1[[#This Row],[Income]],0)</f>
        <v>0</v>
      </c>
      <c r="BH389" s="48">
        <f ca="1">IF(Table1[[#This Row],[Occupation]]="IT",Table1[[#This Row],[Income]],0)</f>
        <v>0</v>
      </c>
      <c r="BI389" s="48">
        <f ca="1">IF(Table1[[#This Row],[Occupation]]="Health",Table1[[#This Row],[Income]],0)</f>
        <v>77573</v>
      </c>
      <c r="BJ389" s="64">
        <f ca="1">IF(Table1[[#This Row],[Occupation]]="Agriculture",Table1[[#This Row],[Income]],0)</f>
        <v>0</v>
      </c>
      <c r="BK389" s="45">
        <f ca="1">IF(Table1[[#This Row],[Debts of the Person]]&gt;Table1[[#This Row],[Income]],1,0)</f>
        <v>1</v>
      </c>
      <c r="BL389" s="46"/>
      <c r="BM389" s="45">
        <f ca="1">IF(Table1[[#This Row],[Net worth of Person ('#)]]&gt;$BN$2,Table1[[#This Row],[Age]],0)</f>
        <v>0</v>
      </c>
      <c r="BN389" s="50"/>
      <c r="BO389" s="46"/>
      <c r="BP389" s="46"/>
      <c r="BQ389" s="46"/>
    </row>
    <row r="390" spans="1:69" x14ac:dyDescent="0.3">
      <c r="A390" s="12">
        <v>388</v>
      </c>
      <c r="B390" s="13">
        <f t="shared" ca="1" si="165"/>
        <v>2</v>
      </c>
      <c r="C390" s="13" t="str">
        <f t="shared" ca="1" si="166"/>
        <v>Female</v>
      </c>
      <c r="D390" s="13">
        <f t="shared" ca="1" si="167"/>
        <v>32</v>
      </c>
      <c r="E390" s="13">
        <f t="shared" ca="1" si="168"/>
        <v>2</v>
      </c>
      <c r="F390" s="13" t="str">
        <f t="shared" ca="1" si="169"/>
        <v>Construction</v>
      </c>
      <c r="G390" s="13">
        <f t="shared" ca="1" si="170"/>
        <v>2</v>
      </c>
      <c r="H390" s="13" t="str">
        <f t="shared" ca="1" si="171"/>
        <v>Primary</v>
      </c>
      <c r="I390" s="13">
        <f t="shared" ca="1" si="172"/>
        <v>3</v>
      </c>
      <c r="J390" s="13">
        <f t="shared" ca="1" si="173"/>
        <v>2</v>
      </c>
      <c r="K390" s="14">
        <f t="shared" ca="1" si="174"/>
        <v>51187</v>
      </c>
      <c r="L390" s="13">
        <f t="shared" ca="1" si="175"/>
        <v>17</v>
      </c>
      <c r="M390" s="13" t="str">
        <f t="shared" ca="1" si="176"/>
        <v>Kano</v>
      </c>
      <c r="N390" s="13" t="str">
        <f t="shared" ca="1" si="157"/>
        <v>North</v>
      </c>
      <c r="O390" s="14">
        <f t="shared" ca="1" si="158"/>
        <v>307122</v>
      </c>
      <c r="P390" s="14">
        <f t="shared" ca="1" si="177"/>
        <v>222284.67372659527</v>
      </c>
      <c r="Q390" s="14">
        <f t="shared" ca="1" si="159"/>
        <v>70732.826311799043</v>
      </c>
      <c r="R390" s="14">
        <f t="shared" ca="1" si="178"/>
        <v>18324</v>
      </c>
      <c r="S390" s="14">
        <f t="shared" ca="1" si="160"/>
        <v>54834.730028257116</v>
      </c>
      <c r="T390" s="14">
        <f t="shared" ca="1" si="161"/>
        <v>46249.46109086553</v>
      </c>
      <c r="U390" s="14">
        <f t="shared" ca="1" si="162"/>
        <v>424104.2874026646</v>
      </c>
      <c r="V390" s="14">
        <f t="shared" ca="1" si="163"/>
        <v>295443.40375485236</v>
      </c>
      <c r="W390" s="15">
        <f t="shared" ca="1" si="164"/>
        <v>128660.88364781224</v>
      </c>
      <c r="Z390" s="45">
        <f t="shared" ca="1" si="179"/>
        <v>0</v>
      </c>
      <c r="AA390" s="46">
        <f t="shared" ca="1" si="180"/>
        <v>1</v>
      </c>
      <c r="AB390" s="49"/>
      <c r="AC390" s="50"/>
      <c r="AE390" s="45">
        <f ca="1">IF(Table1[[#This Row],[Occupation]]="Teaching", 1, 0)</f>
        <v>0</v>
      </c>
      <c r="AF390" s="46">
        <f ca="1">IF(Table1[[#This Row],[Occupation]]="General Work", 1, 0)</f>
        <v>0</v>
      </c>
      <c r="AG390" s="46">
        <f ca="1">IF(Table1[[#This Row],[Occupation]]="Construction", 1, 0)</f>
        <v>1</v>
      </c>
      <c r="AH390" s="46">
        <f ca="1">IF(Table1[[#This Row],[Occupation]]="IT", 1, 0)</f>
        <v>0</v>
      </c>
      <c r="AI390" s="46">
        <f ca="1">IF(Table1[[#This Row],[Occupation]]="Health", 1, 0)</f>
        <v>0</v>
      </c>
      <c r="AJ390" s="46">
        <f ca="1">IF(Table1[[#This Row],[Occupation]]="Agriculture", 1, 0)</f>
        <v>0</v>
      </c>
      <c r="AK390" s="49"/>
      <c r="AL390" s="46"/>
      <c r="AM390" s="46"/>
      <c r="AN390" s="46"/>
      <c r="AO390" s="46"/>
      <c r="AP390" s="50"/>
      <c r="AQ390" s="48"/>
      <c r="AR390" s="47">
        <f t="shared" ca="1" si="181"/>
        <v>111142.33686329763</v>
      </c>
      <c r="AS390" s="48"/>
      <c r="AT390" s="45">
        <f ca="1">IF(Table1[[#This Row],[Debts of the Person]]&gt;$AU$2,1,0)</f>
        <v>1</v>
      </c>
      <c r="AU390" s="46"/>
      <c r="AV390" s="50"/>
      <c r="AW390" s="2">
        <f ca="1">Table1[[#This Row],[Mortgage Left]]/Table1[[#This Row],[Valued House]]</f>
        <v>0.72376669117352477</v>
      </c>
      <c r="AX390" s="46">
        <f t="shared" ca="1" si="182"/>
        <v>0</v>
      </c>
      <c r="AY390" s="46"/>
      <c r="AZ390" s="46"/>
      <c r="BA390" s="47">
        <f ca="1">IF(Table1[[#This Row],[Region]]="East",Table1[[#This Row],[Income]],0)</f>
        <v>0</v>
      </c>
      <c r="BB390" s="48">
        <f ca="1">IF(Table1[[#This Row],[Region]]="South",Table1[[#This Row],[Income]],0)</f>
        <v>0</v>
      </c>
      <c r="BC390" s="48">
        <f ca="1">IF(Table1[[#This Row],[Region]]="West",Table1[[#This Row],[Income]],0)</f>
        <v>0</v>
      </c>
      <c r="BD390" s="64">
        <f ca="1">IF(Table1[[#This Row],[Region]]="North",Table1[[#This Row],[Income]],0)</f>
        <v>51187</v>
      </c>
      <c r="BE390" s="47">
        <f ca="1">IF(Table1[[#This Row],[Occupation]]="Teaching",Table1[[#This Row],[Income]],0)</f>
        <v>0</v>
      </c>
      <c r="BF390" s="48">
        <f ca="1">IF(Table1[[#This Row],[Occupation]]="General Work",Table1[[#This Row],[Income]],0)</f>
        <v>0</v>
      </c>
      <c r="BG390" s="48">
        <f ca="1">IF(Table1[[#This Row],[Occupation]]="Construction",Table1[[#This Row],[Income]],0)</f>
        <v>51187</v>
      </c>
      <c r="BH390" s="48">
        <f ca="1">IF(Table1[[#This Row],[Occupation]]="IT",Table1[[#This Row],[Income]],0)</f>
        <v>0</v>
      </c>
      <c r="BI390" s="48">
        <f ca="1">IF(Table1[[#This Row],[Occupation]]="Health",Table1[[#This Row],[Income]],0)</f>
        <v>0</v>
      </c>
      <c r="BJ390" s="64">
        <f ca="1">IF(Table1[[#This Row],[Occupation]]="Agriculture",Table1[[#This Row],[Income]],0)</f>
        <v>0</v>
      </c>
      <c r="BK390" s="45">
        <f ca="1">IF(Table1[[#This Row],[Debts of the Person]]&gt;Table1[[#This Row],[Income]],1,0)</f>
        <v>1</v>
      </c>
      <c r="BL390" s="46"/>
      <c r="BM390" s="45">
        <f ca="1">IF(Table1[[#This Row],[Net worth of Person ('#)]]&gt;$BN$2,Table1[[#This Row],[Age]],0)</f>
        <v>32</v>
      </c>
      <c r="BN390" s="50"/>
      <c r="BO390" s="46"/>
      <c r="BP390" s="46"/>
      <c r="BQ390" s="46"/>
    </row>
    <row r="391" spans="1:69" x14ac:dyDescent="0.3">
      <c r="A391" s="12">
        <v>389</v>
      </c>
      <c r="B391" s="13">
        <f t="shared" ca="1" si="165"/>
        <v>1</v>
      </c>
      <c r="C391" s="13" t="str">
        <f t="shared" ca="1" si="166"/>
        <v>Male</v>
      </c>
      <c r="D391" s="13">
        <f t="shared" ca="1" si="167"/>
        <v>39</v>
      </c>
      <c r="E391" s="13">
        <f t="shared" ca="1" si="168"/>
        <v>1</v>
      </c>
      <c r="F391" s="13" t="str">
        <f t="shared" ca="1" si="169"/>
        <v>Health</v>
      </c>
      <c r="G391" s="13">
        <f t="shared" ca="1" si="170"/>
        <v>1</v>
      </c>
      <c r="H391" s="13" t="str">
        <f t="shared" ca="1" si="171"/>
        <v>No Formal</v>
      </c>
      <c r="I391" s="13">
        <f t="shared" ca="1" si="172"/>
        <v>4</v>
      </c>
      <c r="J391" s="13">
        <f t="shared" ca="1" si="173"/>
        <v>3</v>
      </c>
      <c r="K391" s="14">
        <f t="shared" ca="1" si="174"/>
        <v>62046</v>
      </c>
      <c r="L391" s="13">
        <f t="shared" ca="1" si="175"/>
        <v>20</v>
      </c>
      <c r="M391" s="13" t="str">
        <f t="shared" ca="1" si="176"/>
        <v>Kogi</v>
      </c>
      <c r="N391" s="13" t="str">
        <f t="shared" ca="1" si="157"/>
        <v>North</v>
      </c>
      <c r="O391" s="14">
        <f t="shared" ca="1" si="158"/>
        <v>248184</v>
      </c>
      <c r="P391" s="14">
        <f t="shared" ca="1" si="177"/>
        <v>139620.90705836038</v>
      </c>
      <c r="Q391" s="14">
        <f t="shared" ca="1" si="159"/>
        <v>47745.01793152211</v>
      </c>
      <c r="R391" s="14">
        <f t="shared" ca="1" si="178"/>
        <v>14704</v>
      </c>
      <c r="S391" s="14">
        <f t="shared" ca="1" si="160"/>
        <v>43134.450070629609</v>
      </c>
      <c r="T391" s="14">
        <f t="shared" ca="1" si="161"/>
        <v>84410.198677060907</v>
      </c>
      <c r="U391" s="14">
        <f t="shared" ca="1" si="162"/>
        <v>380339.216608583</v>
      </c>
      <c r="V391" s="14">
        <f t="shared" ca="1" si="163"/>
        <v>197459.35712899</v>
      </c>
      <c r="W391" s="15">
        <f t="shared" ca="1" si="164"/>
        <v>182879.859479593</v>
      </c>
      <c r="Z391" s="45">
        <f t="shared" ca="1" si="179"/>
        <v>1</v>
      </c>
      <c r="AA391" s="46">
        <f t="shared" ca="1" si="180"/>
        <v>1</v>
      </c>
      <c r="AB391" s="49"/>
      <c r="AC391" s="50"/>
      <c r="AE391" s="45">
        <f ca="1">IF(Table1[[#This Row],[Occupation]]="Teaching", 1, 0)</f>
        <v>0</v>
      </c>
      <c r="AF391" s="46">
        <f ca="1">IF(Table1[[#This Row],[Occupation]]="General Work", 1, 0)</f>
        <v>0</v>
      </c>
      <c r="AG391" s="46">
        <f ca="1">IF(Table1[[#This Row],[Occupation]]="Construction", 1, 0)</f>
        <v>0</v>
      </c>
      <c r="AH391" s="46">
        <f ca="1">IF(Table1[[#This Row],[Occupation]]="IT", 1, 0)</f>
        <v>0</v>
      </c>
      <c r="AI391" s="46">
        <f ca="1">IF(Table1[[#This Row],[Occupation]]="Health", 1, 0)</f>
        <v>1</v>
      </c>
      <c r="AJ391" s="46">
        <f ca="1">IF(Table1[[#This Row],[Occupation]]="Agriculture", 1, 0)</f>
        <v>0</v>
      </c>
      <c r="AK391" s="49"/>
      <c r="AL391" s="46"/>
      <c r="AM391" s="46"/>
      <c r="AN391" s="46"/>
      <c r="AO391" s="46"/>
      <c r="AP391" s="50"/>
      <c r="AQ391" s="48"/>
      <c r="AR391" s="47">
        <f t="shared" ca="1" si="181"/>
        <v>46540.302352786792</v>
      </c>
      <c r="AS391" s="48"/>
      <c r="AT391" s="45">
        <f ca="1">IF(Table1[[#This Row],[Debts of the Person]]&gt;$AU$2,1,0)</f>
        <v>1</v>
      </c>
      <c r="AU391" s="46"/>
      <c r="AV391" s="50"/>
      <c r="AW391" s="2">
        <f ca="1">Table1[[#This Row],[Mortgage Left]]/Table1[[#This Row],[Valued House]]</f>
        <v>0.56257013771379449</v>
      </c>
      <c r="AX391" s="46">
        <f t="shared" ca="1" si="182"/>
        <v>0</v>
      </c>
      <c r="AY391" s="46"/>
      <c r="AZ391" s="46"/>
      <c r="BA391" s="47">
        <f ca="1">IF(Table1[[#This Row],[Region]]="East",Table1[[#This Row],[Income]],0)</f>
        <v>0</v>
      </c>
      <c r="BB391" s="48">
        <f ca="1">IF(Table1[[#This Row],[Region]]="South",Table1[[#This Row],[Income]],0)</f>
        <v>0</v>
      </c>
      <c r="BC391" s="48">
        <f ca="1">IF(Table1[[#This Row],[Region]]="West",Table1[[#This Row],[Income]],0)</f>
        <v>0</v>
      </c>
      <c r="BD391" s="64">
        <f ca="1">IF(Table1[[#This Row],[Region]]="North",Table1[[#This Row],[Income]],0)</f>
        <v>62046</v>
      </c>
      <c r="BE391" s="47">
        <f ca="1">IF(Table1[[#This Row],[Occupation]]="Teaching",Table1[[#This Row],[Income]],0)</f>
        <v>0</v>
      </c>
      <c r="BF391" s="48">
        <f ca="1">IF(Table1[[#This Row],[Occupation]]="General Work",Table1[[#This Row],[Income]],0)</f>
        <v>0</v>
      </c>
      <c r="BG391" s="48">
        <f ca="1">IF(Table1[[#This Row],[Occupation]]="Construction",Table1[[#This Row],[Income]],0)</f>
        <v>0</v>
      </c>
      <c r="BH391" s="48">
        <f ca="1">IF(Table1[[#This Row],[Occupation]]="IT",Table1[[#This Row],[Income]],0)</f>
        <v>0</v>
      </c>
      <c r="BI391" s="48">
        <f ca="1">IF(Table1[[#This Row],[Occupation]]="Health",Table1[[#This Row],[Income]],0)</f>
        <v>62046</v>
      </c>
      <c r="BJ391" s="64">
        <f ca="1">IF(Table1[[#This Row],[Occupation]]="Agriculture",Table1[[#This Row],[Income]],0)</f>
        <v>0</v>
      </c>
      <c r="BK391" s="45">
        <f ca="1">IF(Table1[[#This Row],[Debts of the Person]]&gt;Table1[[#This Row],[Income]],1,0)</f>
        <v>1</v>
      </c>
      <c r="BL391" s="46"/>
      <c r="BM391" s="45">
        <f ca="1">IF(Table1[[#This Row],[Net worth of Person ('#)]]&gt;$BN$2,Table1[[#This Row],[Age]],0)</f>
        <v>39</v>
      </c>
      <c r="BN391" s="50"/>
      <c r="BO391" s="46"/>
      <c r="BP391" s="46"/>
      <c r="BQ391" s="46"/>
    </row>
    <row r="392" spans="1:69" x14ac:dyDescent="0.3">
      <c r="A392" s="12">
        <v>390</v>
      </c>
      <c r="B392" s="13">
        <f t="shared" ca="1" si="165"/>
        <v>2</v>
      </c>
      <c r="C392" s="13" t="str">
        <f t="shared" ca="1" si="166"/>
        <v>Female</v>
      </c>
      <c r="D392" s="13">
        <f t="shared" ca="1" si="167"/>
        <v>33</v>
      </c>
      <c r="E392" s="13">
        <f t="shared" ca="1" si="168"/>
        <v>6</v>
      </c>
      <c r="F392" s="13" t="str">
        <f t="shared" ca="1" si="169"/>
        <v>Agriculture</v>
      </c>
      <c r="G392" s="13">
        <f t="shared" ca="1" si="170"/>
        <v>3</v>
      </c>
      <c r="H392" s="13" t="str">
        <f t="shared" ca="1" si="171"/>
        <v>Secondary</v>
      </c>
      <c r="I392" s="13">
        <f t="shared" ca="1" si="172"/>
        <v>2</v>
      </c>
      <c r="J392" s="13">
        <f t="shared" ca="1" si="173"/>
        <v>1</v>
      </c>
      <c r="K392" s="14">
        <f t="shared" ca="1" si="174"/>
        <v>99874</v>
      </c>
      <c r="L392" s="13">
        <f t="shared" ca="1" si="175"/>
        <v>12</v>
      </c>
      <c r="M392" s="13" t="str">
        <f t="shared" ca="1" si="176"/>
        <v>Enugu</v>
      </c>
      <c r="N392" s="13" t="str">
        <f t="shared" ca="1" si="157"/>
        <v>East</v>
      </c>
      <c r="O392" s="14">
        <f t="shared" ca="1" si="158"/>
        <v>399496</v>
      </c>
      <c r="P392" s="14">
        <f t="shared" ca="1" si="177"/>
        <v>220191.82753430109</v>
      </c>
      <c r="Q392" s="14">
        <f t="shared" ca="1" si="159"/>
        <v>10606.80326076621</v>
      </c>
      <c r="R392" s="14">
        <f t="shared" ca="1" si="178"/>
        <v>1766</v>
      </c>
      <c r="S392" s="14">
        <f t="shared" ca="1" si="160"/>
        <v>160803.64150306743</v>
      </c>
      <c r="T392" s="14">
        <f t="shared" ca="1" si="161"/>
        <v>44265.424898374309</v>
      </c>
      <c r="U392" s="14">
        <f t="shared" ca="1" si="162"/>
        <v>454368.2281591405</v>
      </c>
      <c r="V392" s="14">
        <f t="shared" ca="1" si="163"/>
        <v>382761.46903736854</v>
      </c>
      <c r="W392" s="15">
        <f t="shared" ca="1" si="164"/>
        <v>71606.75912177196</v>
      </c>
      <c r="Z392" s="45">
        <f t="shared" ca="1" si="179"/>
        <v>0</v>
      </c>
      <c r="AA392" s="46">
        <f t="shared" ca="1" si="180"/>
        <v>0</v>
      </c>
      <c r="AB392" s="49"/>
      <c r="AC392" s="50"/>
      <c r="AE392" s="45">
        <f ca="1">IF(Table1[[#This Row],[Occupation]]="Teaching", 1, 0)</f>
        <v>0</v>
      </c>
      <c r="AF392" s="46">
        <f ca="1">IF(Table1[[#This Row],[Occupation]]="General Work", 1, 0)</f>
        <v>0</v>
      </c>
      <c r="AG392" s="46">
        <f ca="1">IF(Table1[[#This Row],[Occupation]]="Construction", 1, 0)</f>
        <v>0</v>
      </c>
      <c r="AH392" s="46">
        <f ca="1">IF(Table1[[#This Row],[Occupation]]="IT", 1, 0)</f>
        <v>0</v>
      </c>
      <c r="AI392" s="46">
        <f ca="1">IF(Table1[[#This Row],[Occupation]]="Health", 1, 0)</f>
        <v>0</v>
      </c>
      <c r="AJ392" s="46">
        <f ca="1">IF(Table1[[#This Row],[Occupation]]="Agriculture", 1, 0)</f>
        <v>1</v>
      </c>
      <c r="AK392" s="49"/>
      <c r="AL392" s="46"/>
      <c r="AM392" s="46"/>
      <c r="AN392" s="46"/>
      <c r="AO392" s="46"/>
      <c r="AP392" s="50"/>
      <c r="AQ392" s="48"/>
      <c r="AR392" s="47">
        <f t="shared" ca="1" si="181"/>
        <v>220191.82753430109</v>
      </c>
      <c r="AS392" s="48"/>
      <c r="AT392" s="45">
        <f ca="1">IF(Table1[[#This Row],[Debts of the Person]]&gt;$AU$2,1,0)</f>
        <v>1</v>
      </c>
      <c r="AU392" s="46"/>
      <c r="AV392" s="50"/>
      <c r="AW392" s="2">
        <f ca="1">Table1[[#This Row],[Mortgage Left]]/Table1[[#This Row],[Valued House]]</f>
        <v>0.55117404813640458</v>
      </c>
      <c r="AX392" s="46">
        <f t="shared" ca="1" si="182"/>
        <v>0</v>
      </c>
      <c r="AY392" s="46"/>
      <c r="AZ392" s="46"/>
      <c r="BA392" s="47">
        <f ca="1">IF(Table1[[#This Row],[Region]]="East",Table1[[#This Row],[Income]],0)</f>
        <v>99874</v>
      </c>
      <c r="BB392" s="48">
        <f ca="1">IF(Table1[[#This Row],[Region]]="South",Table1[[#This Row],[Income]],0)</f>
        <v>0</v>
      </c>
      <c r="BC392" s="48">
        <f ca="1">IF(Table1[[#This Row],[Region]]="West",Table1[[#This Row],[Income]],0)</f>
        <v>0</v>
      </c>
      <c r="BD392" s="64">
        <f ca="1">IF(Table1[[#This Row],[Region]]="North",Table1[[#This Row],[Income]],0)</f>
        <v>0</v>
      </c>
      <c r="BE392" s="47">
        <f ca="1">IF(Table1[[#This Row],[Occupation]]="Teaching",Table1[[#This Row],[Income]],0)</f>
        <v>0</v>
      </c>
      <c r="BF392" s="48">
        <f ca="1">IF(Table1[[#This Row],[Occupation]]="General Work",Table1[[#This Row],[Income]],0)</f>
        <v>0</v>
      </c>
      <c r="BG392" s="48">
        <f ca="1">IF(Table1[[#This Row],[Occupation]]="Construction",Table1[[#This Row],[Income]],0)</f>
        <v>0</v>
      </c>
      <c r="BH392" s="48">
        <f ca="1">IF(Table1[[#This Row],[Occupation]]="IT",Table1[[#This Row],[Income]],0)</f>
        <v>0</v>
      </c>
      <c r="BI392" s="48">
        <f ca="1">IF(Table1[[#This Row],[Occupation]]="Health",Table1[[#This Row],[Income]],0)</f>
        <v>0</v>
      </c>
      <c r="BJ392" s="64">
        <f ca="1">IF(Table1[[#This Row],[Occupation]]="Agriculture",Table1[[#This Row],[Income]],0)</f>
        <v>99874</v>
      </c>
      <c r="BK392" s="45">
        <f ca="1">IF(Table1[[#This Row],[Debts of the Person]]&gt;Table1[[#This Row],[Income]],1,0)</f>
        <v>1</v>
      </c>
      <c r="BL392" s="46"/>
      <c r="BM392" s="45">
        <f ca="1">IF(Table1[[#This Row],[Net worth of Person ('#)]]&gt;$BN$2,Table1[[#This Row],[Age]],0)</f>
        <v>0</v>
      </c>
      <c r="BN392" s="50"/>
      <c r="BO392" s="46"/>
      <c r="BP392" s="46"/>
      <c r="BQ392" s="46"/>
    </row>
    <row r="393" spans="1:69" x14ac:dyDescent="0.3">
      <c r="A393" s="12">
        <v>391</v>
      </c>
      <c r="B393" s="13">
        <f t="shared" ca="1" si="165"/>
        <v>2</v>
      </c>
      <c r="C393" s="13" t="str">
        <f t="shared" ca="1" si="166"/>
        <v>Female</v>
      </c>
      <c r="D393" s="13">
        <f t="shared" ca="1" si="167"/>
        <v>44</v>
      </c>
      <c r="E393" s="13">
        <f t="shared" ca="1" si="168"/>
        <v>3</v>
      </c>
      <c r="F393" s="13" t="str">
        <f t="shared" ca="1" si="169"/>
        <v>Teaching</v>
      </c>
      <c r="G393" s="13">
        <f t="shared" ca="1" si="170"/>
        <v>3</v>
      </c>
      <c r="H393" s="13" t="str">
        <f t="shared" ca="1" si="171"/>
        <v>Secondary</v>
      </c>
      <c r="I393" s="13">
        <f t="shared" ca="1" si="172"/>
        <v>4</v>
      </c>
      <c r="J393" s="13">
        <f t="shared" ca="1" si="173"/>
        <v>1</v>
      </c>
      <c r="K393" s="14">
        <f t="shared" ca="1" si="174"/>
        <v>68809</v>
      </c>
      <c r="L393" s="13">
        <f t="shared" ca="1" si="175"/>
        <v>21</v>
      </c>
      <c r="M393" s="13" t="str">
        <f t="shared" ca="1" si="176"/>
        <v>Kwara</v>
      </c>
      <c r="N393" s="13" t="str">
        <f t="shared" ca="1" si="157"/>
        <v>North</v>
      </c>
      <c r="O393" s="14">
        <f t="shared" ca="1" si="158"/>
        <v>412854</v>
      </c>
      <c r="P393" s="14">
        <f t="shared" ca="1" si="177"/>
        <v>24345.417545128374</v>
      </c>
      <c r="Q393" s="14">
        <f t="shared" ca="1" si="159"/>
        <v>43960.094116673412</v>
      </c>
      <c r="R393" s="14">
        <f t="shared" ca="1" si="178"/>
        <v>42669</v>
      </c>
      <c r="S393" s="14">
        <f t="shared" ca="1" si="160"/>
        <v>6359.4075521800614</v>
      </c>
      <c r="T393" s="14">
        <f t="shared" ca="1" si="161"/>
        <v>12350.136054565888</v>
      </c>
      <c r="U393" s="14">
        <f t="shared" ca="1" si="162"/>
        <v>469164.23017123929</v>
      </c>
      <c r="V393" s="14">
        <f t="shared" ca="1" si="163"/>
        <v>73373.825097308436</v>
      </c>
      <c r="W393" s="15">
        <f t="shared" ca="1" si="164"/>
        <v>395790.40507393086</v>
      </c>
      <c r="Z393" s="45">
        <f t="shared" ca="1" si="179"/>
        <v>0</v>
      </c>
      <c r="AA393" s="46">
        <f t="shared" ca="1" si="180"/>
        <v>1</v>
      </c>
      <c r="AB393" s="49"/>
      <c r="AC393" s="50"/>
      <c r="AE393" s="45">
        <f ca="1">IF(Table1[[#This Row],[Occupation]]="Teaching", 1, 0)</f>
        <v>1</v>
      </c>
      <c r="AF393" s="46">
        <f ca="1">IF(Table1[[#This Row],[Occupation]]="General Work", 1, 0)</f>
        <v>0</v>
      </c>
      <c r="AG393" s="46">
        <f ca="1">IF(Table1[[#This Row],[Occupation]]="Construction", 1, 0)</f>
        <v>0</v>
      </c>
      <c r="AH393" s="46">
        <f ca="1">IF(Table1[[#This Row],[Occupation]]="IT", 1, 0)</f>
        <v>0</v>
      </c>
      <c r="AI393" s="46">
        <f ca="1">IF(Table1[[#This Row],[Occupation]]="Health", 1, 0)</f>
        <v>0</v>
      </c>
      <c r="AJ393" s="46">
        <f ca="1">IF(Table1[[#This Row],[Occupation]]="Agriculture", 1, 0)</f>
        <v>0</v>
      </c>
      <c r="AK393" s="49"/>
      <c r="AL393" s="46"/>
      <c r="AM393" s="46"/>
      <c r="AN393" s="46"/>
      <c r="AO393" s="46"/>
      <c r="AP393" s="50"/>
      <c r="AQ393" s="48"/>
      <c r="AR393" s="47">
        <f t="shared" ca="1" si="181"/>
        <v>24345.417545128374</v>
      </c>
      <c r="AS393" s="48"/>
      <c r="AT393" s="45">
        <f ca="1">IF(Table1[[#This Row],[Debts of the Person]]&gt;$AU$2,1,0)</f>
        <v>1</v>
      </c>
      <c r="AU393" s="46"/>
      <c r="AV393" s="50"/>
      <c r="AW393" s="2">
        <f ca="1">Table1[[#This Row],[Mortgage Left]]/Table1[[#This Row],[Valued House]]</f>
        <v>5.8968588278491607E-2</v>
      </c>
      <c r="AX393" s="46">
        <f t="shared" ca="1" si="182"/>
        <v>1</v>
      </c>
      <c r="AY393" s="46"/>
      <c r="AZ393" s="46"/>
      <c r="BA393" s="47">
        <f ca="1">IF(Table1[[#This Row],[Region]]="East",Table1[[#This Row],[Income]],0)</f>
        <v>0</v>
      </c>
      <c r="BB393" s="48">
        <f ca="1">IF(Table1[[#This Row],[Region]]="South",Table1[[#This Row],[Income]],0)</f>
        <v>0</v>
      </c>
      <c r="BC393" s="48">
        <f ca="1">IF(Table1[[#This Row],[Region]]="West",Table1[[#This Row],[Income]],0)</f>
        <v>0</v>
      </c>
      <c r="BD393" s="64">
        <f ca="1">IF(Table1[[#This Row],[Region]]="North",Table1[[#This Row],[Income]],0)</f>
        <v>68809</v>
      </c>
      <c r="BE393" s="47">
        <f ca="1">IF(Table1[[#This Row],[Occupation]]="Teaching",Table1[[#This Row],[Income]],0)</f>
        <v>68809</v>
      </c>
      <c r="BF393" s="48">
        <f ca="1">IF(Table1[[#This Row],[Occupation]]="General Work",Table1[[#This Row],[Income]],0)</f>
        <v>0</v>
      </c>
      <c r="BG393" s="48">
        <f ca="1">IF(Table1[[#This Row],[Occupation]]="Construction",Table1[[#This Row],[Income]],0)</f>
        <v>0</v>
      </c>
      <c r="BH393" s="48">
        <f ca="1">IF(Table1[[#This Row],[Occupation]]="IT",Table1[[#This Row],[Income]],0)</f>
        <v>0</v>
      </c>
      <c r="BI393" s="48">
        <f ca="1">IF(Table1[[#This Row],[Occupation]]="Health",Table1[[#This Row],[Income]],0)</f>
        <v>0</v>
      </c>
      <c r="BJ393" s="64">
        <f ca="1">IF(Table1[[#This Row],[Occupation]]="Agriculture",Table1[[#This Row],[Income]],0)</f>
        <v>0</v>
      </c>
      <c r="BK393" s="45">
        <f ca="1">IF(Table1[[#This Row],[Debts of the Person]]&gt;Table1[[#This Row],[Income]],1,0)</f>
        <v>1</v>
      </c>
      <c r="BL393" s="46"/>
      <c r="BM393" s="45">
        <f ca="1">IF(Table1[[#This Row],[Net worth of Person ('#)]]&gt;$BN$2,Table1[[#This Row],[Age]],0)</f>
        <v>44</v>
      </c>
      <c r="BN393" s="50"/>
      <c r="BO393" s="46"/>
      <c r="BP393" s="46"/>
      <c r="BQ393" s="46"/>
    </row>
    <row r="394" spans="1:69" x14ac:dyDescent="0.3">
      <c r="A394" s="12">
        <v>392</v>
      </c>
      <c r="B394" s="13">
        <f t="shared" ca="1" si="165"/>
        <v>2</v>
      </c>
      <c r="C394" s="13" t="str">
        <f t="shared" ca="1" si="166"/>
        <v>Female</v>
      </c>
      <c r="D394" s="13">
        <f t="shared" ca="1" si="167"/>
        <v>26</v>
      </c>
      <c r="E394" s="13">
        <f t="shared" ca="1" si="168"/>
        <v>2</v>
      </c>
      <c r="F394" s="13" t="str">
        <f t="shared" ca="1" si="169"/>
        <v>Construction</v>
      </c>
      <c r="G394" s="13">
        <f t="shared" ca="1" si="170"/>
        <v>6</v>
      </c>
      <c r="H394" s="13" t="str">
        <f t="shared" ca="1" si="171"/>
        <v>Others</v>
      </c>
      <c r="I394" s="13">
        <f t="shared" ca="1" si="172"/>
        <v>0</v>
      </c>
      <c r="J394" s="13">
        <f t="shared" ca="1" si="173"/>
        <v>0</v>
      </c>
      <c r="K394" s="14">
        <f t="shared" ca="1" si="174"/>
        <v>59411</v>
      </c>
      <c r="L394" s="13">
        <f t="shared" ca="1" si="175"/>
        <v>32</v>
      </c>
      <c r="M394" s="13" t="str">
        <f t="shared" ca="1" si="176"/>
        <v>Taraba</v>
      </c>
      <c r="N394" s="13" t="str">
        <f t="shared" ca="1" si="157"/>
        <v>North</v>
      </c>
      <c r="O394" s="14">
        <f t="shared" ca="1" si="158"/>
        <v>297055</v>
      </c>
      <c r="P394" s="14">
        <f t="shared" ca="1" si="177"/>
        <v>272390.75483684574</v>
      </c>
      <c r="Q394" s="14">
        <f t="shared" ca="1" si="159"/>
        <v>0</v>
      </c>
      <c r="R394" s="14">
        <f t="shared" ca="1" si="178"/>
        <v>0</v>
      </c>
      <c r="S394" s="14">
        <f t="shared" ca="1" si="160"/>
        <v>3662.240694778945</v>
      </c>
      <c r="T394" s="14">
        <f t="shared" ca="1" si="161"/>
        <v>62695.665611203134</v>
      </c>
      <c r="U394" s="14">
        <f t="shared" ca="1" si="162"/>
        <v>359750.66561120312</v>
      </c>
      <c r="V394" s="14">
        <f t="shared" ca="1" si="163"/>
        <v>276052.99553162471</v>
      </c>
      <c r="W394" s="15">
        <f t="shared" ca="1" si="164"/>
        <v>83697.670079578413</v>
      </c>
      <c r="Z394" s="45">
        <f t="shared" ca="1" si="179"/>
        <v>0</v>
      </c>
      <c r="AA394" s="46">
        <f t="shared" ca="1" si="180"/>
        <v>1</v>
      </c>
      <c r="AB394" s="49"/>
      <c r="AC394" s="50"/>
      <c r="AE394" s="45">
        <f ca="1">IF(Table1[[#This Row],[Occupation]]="Teaching", 1, 0)</f>
        <v>0</v>
      </c>
      <c r="AF394" s="46">
        <f ca="1">IF(Table1[[#This Row],[Occupation]]="General Work", 1, 0)</f>
        <v>0</v>
      </c>
      <c r="AG394" s="46">
        <f ca="1">IF(Table1[[#This Row],[Occupation]]="Construction", 1, 0)</f>
        <v>1</v>
      </c>
      <c r="AH394" s="46">
        <f ca="1">IF(Table1[[#This Row],[Occupation]]="IT", 1, 0)</f>
        <v>0</v>
      </c>
      <c r="AI394" s="46">
        <f ca="1">IF(Table1[[#This Row],[Occupation]]="Health", 1, 0)</f>
        <v>0</v>
      </c>
      <c r="AJ394" s="46">
        <f ca="1">IF(Table1[[#This Row],[Occupation]]="Agriculture", 1, 0)</f>
        <v>0</v>
      </c>
      <c r="AK394" s="49"/>
      <c r="AL394" s="46"/>
      <c r="AM394" s="46"/>
      <c r="AN394" s="46"/>
      <c r="AO394" s="46"/>
      <c r="AP394" s="50"/>
      <c r="AQ394" s="48"/>
      <c r="AR394" s="47">
        <f t="shared" ca="1" si="181"/>
        <v>0</v>
      </c>
      <c r="AS394" s="48"/>
      <c r="AT394" s="45">
        <f ca="1">IF(Table1[[#This Row],[Debts of the Person]]&gt;$AU$2,1,0)</f>
        <v>1</v>
      </c>
      <c r="AU394" s="46"/>
      <c r="AV394" s="50"/>
      <c r="AW394" s="2">
        <f ca="1">Table1[[#This Row],[Mortgage Left]]/Table1[[#This Row],[Valued House]]</f>
        <v>0.91697077927267923</v>
      </c>
      <c r="AX394" s="46">
        <f t="shared" ca="1" si="182"/>
        <v>0</v>
      </c>
      <c r="AY394" s="46"/>
      <c r="AZ394" s="46"/>
      <c r="BA394" s="47">
        <f ca="1">IF(Table1[[#This Row],[Region]]="East",Table1[[#This Row],[Income]],0)</f>
        <v>0</v>
      </c>
      <c r="BB394" s="48">
        <f ca="1">IF(Table1[[#This Row],[Region]]="South",Table1[[#This Row],[Income]],0)</f>
        <v>0</v>
      </c>
      <c r="BC394" s="48">
        <f ca="1">IF(Table1[[#This Row],[Region]]="West",Table1[[#This Row],[Income]],0)</f>
        <v>0</v>
      </c>
      <c r="BD394" s="64">
        <f ca="1">IF(Table1[[#This Row],[Region]]="North",Table1[[#This Row],[Income]],0)</f>
        <v>59411</v>
      </c>
      <c r="BE394" s="47">
        <f ca="1">IF(Table1[[#This Row],[Occupation]]="Teaching",Table1[[#This Row],[Income]],0)</f>
        <v>0</v>
      </c>
      <c r="BF394" s="48">
        <f ca="1">IF(Table1[[#This Row],[Occupation]]="General Work",Table1[[#This Row],[Income]],0)</f>
        <v>0</v>
      </c>
      <c r="BG394" s="48">
        <f ca="1">IF(Table1[[#This Row],[Occupation]]="Construction",Table1[[#This Row],[Income]],0)</f>
        <v>59411</v>
      </c>
      <c r="BH394" s="48">
        <f ca="1">IF(Table1[[#This Row],[Occupation]]="IT",Table1[[#This Row],[Income]],0)</f>
        <v>0</v>
      </c>
      <c r="BI394" s="48">
        <f ca="1">IF(Table1[[#This Row],[Occupation]]="Health",Table1[[#This Row],[Income]],0)</f>
        <v>0</v>
      </c>
      <c r="BJ394" s="64">
        <f ca="1">IF(Table1[[#This Row],[Occupation]]="Agriculture",Table1[[#This Row],[Income]],0)</f>
        <v>0</v>
      </c>
      <c r="BK394" s="45">
        <f ca="1">IF(Table1[[#This Row],[Debts of the Person]]&gt;Table1[[#This Row],[Income]],1,0)</f>
        <v>1</v>
      </c>
      <c r="BL394" s="46"/>
      <c r="BM394" s="45">
        <f ca="1">IF(Table1[[#This Row],[Net worth of Person ('#)]]&gt;$BN$2,Table1[[#This Row],[Age]],0)</f>
        <v>0</v>
      </c>
      <c r="BN394" s="50"/>
      <c r="BO394" s="46"/>
      <c r="BP394" s="46"/>
      <c r="BQ394" s="46"/>
    </row>
    <row r="395" spans="1:69" x14ac:dyDescent="0.3">
      <c r="A395" s="12">
        <v>393</v>
      </c>
      <c r="B395" s="13">
        <f t="shared" ca="1" si="165"/>
        <v>2</v>
      </c>
      <c r="C395" s="13" t="str">
        <f t="shared" ca="1" si="166"/>
        <v>Female</v>
      </c>
      <c r="D395" s="13">
        <f t="shared" ca="1" si="167"/>
        <v>40</v>
      </c>
      <c r="E395" s="13">
        <f t="shared" ca="1" si="168"/>
        <v>4</v>
      </c>
      <c r="F395" s="13" t="str">
        <f t="shared" ca="1" si="169"/>
        <v>IT</v>
      </c>
      <c r="G395" s="13">
        <f t="shared" ca="1" si="170"/>
        <v>4</v>
      </c>
      <c r="H395" s="13" t="str">
        <f t="shared" ca="1" si="171"/>
        <v>Tertiary</v>
      </c>
      <c r="I395" s="13">
        <f t="shared" ca="1" si="172"/>
        <v>1</v>
      </c>
      <c r="J395" s="13">
        <f t="shared" ca="1" si="173"/>
        <v>1</v>
      </c>
      <c r="K395" s="14">
        <f t="shared" ca="1" si="174"/>
        <v>95837</v>
      </c>
      <c r="L395" s="13">
        <f t="shared" ca="1" si="175"/>
        <v>32</v>
      </c>
      <c r="M395" s="13" t="str">
        <f t="shared" ca="1" si="176"/>
        <v>Taraba</v>
      </c>
      <c r="N395" s="13" t="str">
        <f t="shared" ca="1" si="157"/>
        <v>North</v>
      </c>
      <c r="O395" s="14">
        <f t="shared" ca="1" si="158"/>
        <v>575022</v>
      </c>
      <c r="P395" s="14">
        <f t="shared" ca="1" si="177"/>
        <v>182196.77611433255</v>
      </c>
      <c r="Q395" s="14">
        <f t="shared" ca="1" si="159"/>
        <v>48951.503884277045</v>
      </c>
      <c r="R395" s="14">
        <f t="shared" ca="1" si="178"/>
        <v>5606</v>
      </c>
      <c r="S395" s="14">
        <f t="shared" ca="1" si="160"/>
        <v>68674.480841715922</v>
      </c>
      <c r="T395" s="14">
        <f t="shared" ca="1" si="161"/>
        <v>138254.93965677443</v>
      </c>
      <c r="U395" s="14">
        <f t="shared" ca="1" si="162"/>
        <v>762228.44354105147</v>
      </c>
      <c r="V395" s="14">
        <f t="shared" ca="1" si="163"/>
        <v>256477.25695604848</v>
      </c>
      <c r="W395" s="15">
        <f t="shared" ca="1" si="164"/>
        <v>505751.18658500299</v>
      </c>
      <c r="Z395" s="45">
        <f t="shared" ca="1" si="179"/>
        <v>0</v>
      </c>
      <c r="AA395" s="46">
        <f t="shared" ca="1" si="180"/>
        <v>1</v>
      </c>
      <c r="AB395" s="49"/>
      <c r="AC395" s="50"/>
      <c r="AE395" s="45">
        <f ca="1">IF(Table1[[#This Row],[Occupation]]="Teaching", 1, 0)</f>
        <v>0</v>
      </c>
      <c r="AF395" s="46">
        <f ca="1">IF(Table1[[#This Row],[Occupation]]="General Work", 1, 0)</f>
        <v>0</v>
      </c>
      <c r="AG395" s="46">
        <f ca="1">IF(Table1[[#This Row],[Occupation]]="Construction", 1, 0)</f>
        <v>0</v>
      </c>
      <c r="AH395" s="46">
        <f ca="1">IF(Table1[[#This Row],[Occupation]]="IT", 1, 0)</f>
        <v>1</v>
      </c>
      <c r="AI395" s="46">
        <f ca="1">IF(Table1[[#This Row],[Occupation]]="Health", 1, 0)</f>
        <v>0</v>
      </c>
      <c r="AJ395" s="46">
        <f ca="1">IF(Table1[[#This Row],[Occupation]]="Agriculture", 1, 0)</f>
        <v>0</v>
      </c>
      <c r="AK395" s="49"/>
      <c r="AL395" s="46"/>
      <c r="AM395" s="46"/>
      <c r="AN395" s="46"/>
      <c r="AO395" s="46"/>
      <c r="AP395" s="50"/>
      <c r="AQ395" s="48"/>
      <c r="AR395" s="47">
        <f t="shared" ca="1" si="181"/>
        <v>182196.77611433255</v>
      </c>
      <c r="AS395" s="48"/>
      <c r="AT395" s="45">
        <f ca="1">IF(Table1[[#This Row],[Debts of the Person]]&gt;$AU$2,1,0)</f>
        <v>1</v>
      </c>
      <c r="AU395" s="46"/>
      <c r="AV395" s="50"/>
      <c r="AW395" s="2">
        <f ca="1">Table1[[#This Row],[Mortgage Left]]/Table1[[#This Row],[Valued House]]</f>
        <v>0.3168518354329618</v>
      </c>
      <c r="AX395" s="46">
        <f t="shared" ca="1" si="182"/>
        <v>0</v>
      </c>
      <c r="AY395" s="46"/>
      <c r="AZ395" s="46"/>
      <c r="BA395" s="47">
        <f ca="1">IF(Table1[[#This Row],[Region]]="East",Table1[[#This Row],[Income]],0)</f>
        <v>0</v>
      </c>
      <c r="BB395" s="48">
        <f ca="1">IF(Table1[[#This Row],[Region]]="South",Table1[[#This Row],[Income]],0)</f>
        <v>0</v>
      </c>
      <c r="BC395" s="48">
        <f ca="1">IF(Table1[[#This Row],[Region]]="West",Table1[[#This Row],[Income]],0)</f>
        <v>0</v>
      </c>
      <c r="BD395" s="64">
        <f ca="1">IF(Table1[[#This Row],[Region]]="North",Table1[[#This Row],[Income]],0)</f>
        <v>95837</v>
      </c>
      <c r="BE395" s="47">
        <f ca="1">IF(Table1[[#This Row],[Occupation]]="Teaching",Table1[[#This Row],[Income]],0)</f>
        <v>0</v>
      </c>
      <c r="BF395" s="48">
        <f ca="1">IF(Table1[[#This Row],[Occupation]]="General Work",Table1[[#This Row],[Income]],0)</f>
        <v>0</v>
      </c>
      <c r="BG395" s="48">
        <f ca="1">IF(Table1[[#This Row],[Occupation]]="Construction",Table1[[#This Row],[Income]],0)</f>
        <v>0</v>
      </c>
      <c r="BH395" s="48">
        <f ca="1">IF(Table1[[#This Row],[Occupation]]="IT",Table1[[#This Row],[Income]],0)</f>
        <v>95837</v>
      </c>
      <c r="BI395" s="48">
        <f ca="1">IF(Table1[[#This Row],[Occupation]]="Health",Table1[[#This Row],[Income]],0)</f>
        <v>0</v>
      </c>
      <c r="BJ395" s="64">
        <f ca="1">IF(Table1[[#This Row],[Occupation]]="Agriculture",Table1[[#This Row],[Income]],0)</f>
        <v>0</v>
      </c>
      <c r="BK395" s="45">
        <f ca="1">IF(Table1[[#This Row],[Debts of the Person]]&gt;Table1[[#This Row],[Income]],1,0)</f>
        <v>1</v>
      </c>
      <c r="BL395" s="46"/>
      <c r="BM395" s="45">
        <f ca="1">IF(Table1[[#This Row],[Net worth of Person ('#)]]&gt;$BN$2,Table1[[#This Row],[Age]],0)</f>
        <v>40</v>
      </c>
      <c r="BN395" s="50"/>
      <c r="BO395" s="46"/>
      <c r="BP395" s="46"/>
      <c r="BQ395" s="46"/>
    </row>
    <row r="396" spans="1:69" x14ac:dyDescent="0.3">
      <c r="A396" s="12">
        <v>394</v>
      </c>
      <c r="B396" s="13">
        <f t="shared" ca="1" si="165"/>
        <v>1</v>
      </c>
      <c r="C396" s="13" t="str">
        <f t="shared" ca="1" si="166"/>
        <v>Male</v>
      </c>
      <c r="D396" s="13">
        <f t="shared" ca="1" si="167"/>
        <v>29</v>
      </c>
      <c r="E396" s="13">
        <f t="shared" ca="1" si="168"/>
        <v>3</v>
      </c>
      <c r="F396" s="13" t="str">
        <f t="shared" ca="1" si="169"/>
        <v>Teaching</v>
      </c>
      <c r="G396" s="13">
        <f t="shared" ca="1" si="170"/>
        <v>5</v>
      </c>
      <c r="H396" s="13" t="str">
        <f t="shared" ca="1" si="171"/>
        <v>Technical</v>
      </c>
      <c r="I396" s="13">
        <f t="shared" ca="1" si="172"/>
        <v>1</v>
      </c>
      <c r="J396" s="13">
        <f t="shared" ca="1" si="173"/>
        <v>0</v>
      </c>
      <c r="K396" s="14">
        <f t="shared" ca="1" si="174"/>
        <v>37873</v>
      </c>
      <c r="L396" s="13">
        <f t="shared" ca="1" si="175"/>
        <v>23</v>
      </c>
      <c r="M396" s="13" t="str">
        <f t="shared" ca="1" si="176"/>
        <v>Nasarawa</v>
      </c>
      <c r="N396" s="13" t="str">
        <f t="shared" ca="1" si="157"/>
        <v>North</v>
      </c>
      <c r="O396" s="14">
        <f t="shared" ca="1" si="158"/>
        <v>113619</v>
      </c>
      <c r="P396" s="14">
        <f t="shared" ca="1" si="177"/>
        <v>84450.109466458525</v>
      </c>
      <c r="Q396" s="14">
        <f t="shared" ca="1" si="159"/>
        <v>0</v>
      </c>
      <c r="R396" s="14">
        <f t="shared" ca="1" si="178"/>
        <v>0</v>
      </c>
      <c r="S396" s="14">
        <f t="shared" ca="1" si="160"/>
        <v>9362.9509048006548</v>
      </c>
      <c r="T396" s="14">
        <f t="shared" ca="1" si="161"/>
        <v>41999.280443219453</v>
      </c>
      <c r="U396" s="14">
        <f t="shared" ca="1" si="162"/>
        <v>155618.28044321947</v>
      </c>
      <c r="V396" s="14">
        <f t="shared" ca="1" si="163"/>
        <v>93813.060371259184</v>
      </c>
      <c r="W396" s="15">
        <f t="shared" ca="1" si="164"/>
        <v>61805.220071960284</v>
      </c>
      <c r="Z396" s="45">
        <f t="shared" ca="1" si="179"/>
        <v>1</v>
      </c>
      <c r="AA396" s="46">
        <f t="shared" ca="1" si="180"/>
        <v>1</v>
      </c>
      <c r="AB396" s="49"/>
      <c r="AC396" s="50"/>
      <c r="AE396" s="45">
        <f ca="1">IF(Table1[[#This Row],[Occupation]]="Teaching", 1, 0)</f>
        <v>1</v>
      </c>
      <c r="AF396" s="46">
        <f ca="1">IF(Table1[[#This Row],[Occupation]]="General Work", 1, 0)</f>
        <v>0</v>
      </c>
      <c r="AG396" s="46">
        <f ca="1">IF(Table1[[#This Row],[Occupation]]="Construction", 1, 0)</f>
        <v>0</v>
      </c>
      <c r="AH396" s="46">
        <f ca="1">IF(Table1[[#This Row],[Occupation]]="IT", 1, 0)</f>
        <v>0</v>
      </c>
      <c r="AI396" s="46">
        <f ca="1">IF(Table1[[#This Row],[Occupation]]="Health", 1, 0)</f>
        <v>0</v>
      </c>
      <c r="AJ396" s="46">
        <f ca="1">IF(Table1[[#This Row],[Occupation]]="Agriculture", 1, 0)</f>
        <v>0</v>
      </c>
      <c r="AK396" s="49"/>
      <c r="AL396" s="46"/>
      <c r="AM396" s="46"/>
      <c r="AN396" s="46"/>
      <c r="AO396" s="46"/>
      <c r="AP396" s="50"/>
      <c r="AQ396" s="48"/>
      <c r="AR396" s="47">
        <f t="shared" ca="1" si="181"/>
        <v>0</v>
      </c>
      <c r="AS396" s="48"/>
      <c r="AT396" s="45">
        <f ca="1">IF(Table1[[#This Row],[Debts of the Person]]&gt;$AU$2,1,0)</f>
        <v>1</v>
      </c>
      <c r="AU396" s="46"/>
      <c r="AV396" s="50"/>
      <c r="AW396" s="2">
        <f ca="1">Table1[[#This Row],[Mortgage Left]]/Table1[[#This Row],[Valued House]]</f>
        <v>0.74327453565388291</v>
      </c>
      <c r="AX396" s="46">
        <f t="shared" ca="1" si="182"/>
        <v>0</v>
      </c>
      <c r="AY396" s="46"/>
      <c r="AZ396" s="46"/>
      <c r="BA396" s="47">
        <f ca="1">IF(Table1[[#This Row],[Region]]="East",Table1[[#This Row],[Income]],0)</f>
        <v>0</v>
      </c>
      <c r="BB396" s="48">
        <f ca="1">IF(Table1[[#This Row],[Region]]="South",Table1[[#This Row],[Income]],0)</f>
        <v>0</v>
      </c>
      <c r="BC396" s="48">
        <f ca="1">IF(Table1[[#This Row],[Region]]="West",Table1[[#This Row],[Income]],0)</f>
        <v>0</v>
      </c>
      <c r="BD396" s="64">
        <f ca="1">IF(Table1[[#This Row],[Region]]="North",Table1[[#This Row],[Income]],0)</f>
        <v>37873</v>
      </c>
      <c r="BE396" s="47">
        <f ca="1">IF(Table1[[#This Row],[Occupation]]="Teaching",Table1[[#This Row],[Income]],0)</f>
        <v>37873</v>
      </c>
      <c r="BF396" s="48">
        <f ca="1">IF(Table1[[#This Row],[Occupation]]="General Work",Table1[[#This Row],[Income]],0)</f>
        <v>0</v>
      </c>
      <c r="BG396" s="48">
        <f ca="1">IF(Table1[[#This Row],[Occupation]]="Construction",Table1[[#This Row],[Income]],0)</f>
        <v>0</v>
      </c>
      <c r="BH396" s="48">
        <f ca="1">IF(Table1[[#This Row],[Occupation]]="IT",Table1[[#This Row],[Income]],0)</f>
        <v>0</v>
      </c>
      <c r="BI396" s="48">
        <f ca="1">IF(Table1[[#This Row],[Occupation]]="Health",Table1[[#This Row],[Income]],0)</f>
        <v>0</v>
      </c>
      <c r="BJ396" s="64">
        <f ca="1">IF(Table1[[#This Row],[Occupation]]="Agriculture",Table1[[#This Row],[Income]],0)</f>
        <v>0</v>
      </c>
      <c r="BK396" s="45">
        <f ca="1">IF(Table1[[#This Row],[Debts of the Person]]&gt;Table1[[#This Row],[Income]],1,0)</f>
        <v>1</v>
      </c>
      <c r="BL396" s="46"/>
      <c r="BM396" s="45">
        <f ca="1">IF(Table1[[#This Row],[Net worth of Person ('#)]]&gt;$BN$2,Table1[[#This Row],[Age]],0)</f>
        <v>0</v>
      </c>
      <c r="BN396" s="50"/>
      <c r="BO396" s="46"/>
      <c r="BP396" s="46"/>
      <c r="BQ396" s="46"/>
    </row>
    <row r="397" spans="1:69" x14ac:dyDescent="0.3">
      <c r="A397" s="12">
        <v>395</v>
      </c>
      <c r="B397" s="13">
        <f t="shared" ca="1" si="165"/>
        <v>2</v>
      </c>
      <c r="C397" s="13" t="str">
        <f t="shared" ca="1" si="166"/>
        <v>Female</v>
      </c>
      <c r="D397" s="13">
        <f t="shared" ca="1" si="167"/>
        <v>45</v>
      </c>
      <c r="E397" s="13">
        <f t="shared" ca="1" si="168"/>
        <v>5</v>
      </c>
      <c r="F397" s="13" t="str">
        <f t="shared" ca="1" si="169"/>
        <v>General Work</v>
      </c>
      <c r="G397" s="13">
        <f t="shared" ca="1" si="170"/>
        <v>2</v>
      </c>
      <c r="H397" s="13" t="str">
        <f t="shared" ca="1" si="171"/>
        <v>Primary</v>
      </c>
      <c r="I397" s="13">
        <f t="shared" ca="1" si="172"/>
        <v>3</v>
      </c>
      <c r="J397" s="13">
        <f t="shared" ca="1" si="173"/>
        <v>2</v>
      </c>
      <c r="K397" s="14">
        <f t="shared" ca="1" si="174"/>
        <v>56561</v>
      </c>
      <c r="L397" s="13">
        <f t="shared" ca="1" si="175"/>
        <v>21</v>
      </c>
      <c r="M397" s="13" t="str">
        <f t="shared" ca="1" si="176"/>
        <v>Kwara</v>
      </c>
      <c r="N397" s="13" t="str">
        <f t="shared" ca="1" si="157"/>
        <v>North</v>
      </c>
      <c r="O397" s="14">
        <f t="shared" ca="1" si="158"/>
        <v>339366</v>
      </c>
      <c r="P397" s="14">
        <f t="shared" ca="1" si="177"/>
        <v>42815.456312151488</v>
      </c>
      <c r="Q397" s="14">
        <f t="shared" ca="1" si="159"/>
        <v>99018.501811199923</v>
      </c>
      <c r="R397" s="14">
        <f t="shared" ca="1" si="178"/>
        <v>76439</v>
      </c>
      <c r="S397" s="14">
        <f t="shared" ca="1" si="160"/>
        <v>21890.050539848165</v>
      </c>
      <c r="T397" s="14">
        <f t="shared" ca="1" si="161"/>
        <v>11927.899611284402</v>
      </c>
      <c r="U397" s="14">
        <f t="shared" ca="1" si="162"/>
        <v>450312.40142248431</v>
      </c>
      <c r="V397" s="14">
        <f t="shared" ca="1" si="163"/>
        <v>141144.50685199964</v>
      </c>
      <c r="W397" s="15">
        <f t="shared" ca="1" si="164"/>
        <v>309167.89457048464</v>
      </c>
      <c r="Z397" s="45">
        <f t="shared" ca="1" si="179"/>
        <v>0</v>
      </c>
      <c r="AA397" s="46">
        <f t="shared" ca="1" si="180"/>
        <v>0</v>
      </c>
      <c r="AB397" s="49"/>
      <c r="AC397" s="50"/>
      <c r="AE397" s="45">
        <f ca="1">IF(Table1[[#This Row],[Occupation]]="Teaching", 1, 0)</f>
        <v>0</v>
      </c>
      <c r="AF397" s="46">
        <f ca="1">IF(Table1[[#This Row],[Occupation]]="General Work", 1, 0)</f>
        <v>1</v>
      </c>
      <c r="AG397" s="46">
        <f ca="1">IF(Table1[[#This Row],[Occupation]]="Construction", 1, 0)</f>
        <v>0</v>
      </c>
      <c r="AH397" s="46">
        <f ca="1">IF(Table1[[#This Row],[Occupation]]="IT", 1, 0)</f>
        <v>0</v>
      </c>
      <c r="AI397" s="46">
        <f ca="1">IF(Table1[[#This Row],[Occupation]]="Health", 1, 0)</f>
        <v>0</v>
      </c>
      <c r="AJ397" s="46">
        <f ca="1">IF(Table1[[#This Row],[Occupation]]="Agriculture", 1, 0)</f>
        <v>0</v>
      </c>
      <c r="AK397" s="49"/>
      <c r="AL397" s="46"/>
      <c r="AM397" s="46"/>
      <c r="AN397" s="46"/>
      <c r="AO397" s="46"/>
      <c r="AP397" s="50"/>
      <c r="AQ397" s="48"/>
      <c r="AR397" s="47">
        <f t="shared" ca="1" si="181"/>
        <v>21407.728156075744</v>
      </c>
      <c r="AS397" s="48"/>
      <c r="AT397" s="45">
        <f ca="1">IF(Table1[[#This Row],[Debts of the Person]]&gt;$AU$2,1,0)</f>
        <v>1</v>
      </c>
      <c r="AU397" s="46"/>
      <c r="AV397" s="50"/>
      <c r="AW397" s="2">
        <f ca="1">Table1[[#This Row],[Mortgage Left]]/Table1[[#This Row],[Valued House]]</f>
        <v>0.12616306970100566</v>
      </c>
      <c r="AX397" s="46">
        <f t="shared" ca="1" si="182"/>
        <v>1</v>
      </c>
      <c r="AY397" s="46"/>
      <c r="AZ397" s="46"/>
      <c r="BA397" s="47">
        <f ca="1">IF(Table1[[#This Row],[Region]]="East",Table1[[#This Row],[Income]],0)</f>
        <v>0</v>
      </c>
      <c r="BB397" s="48">
        <f ca="1">IF(Table1[[#This Row],[Region]]="South",Table1[[#This Row],[Income]],0)</f>
        <v>0</v>
      </c>
      <c r="BC397" s="48">
        <f ca="1">IF(Table1[[#This Row],[Region]]="West",Table1[[#This Row],[Income]],0)</f>
        <v>0</v>
      </c>
      <c r="BD397" s="64">
        <f ca="1">IF(Table1[[#This Row],[Region]]="North",Table1[[#This Row],[Income]],0)</f>
        <v>56561</v>
      </c>
      <c r="BE397" s="47">
        <f ca="1">IF(Table1[[#This Row],[Occupation]]="Teaching",Table1[[#This Row],[Income]],0)</f>
        <v>0</v>
      </c>
      <c r="BF397" s="48">
        <f ca="1">IF(Table1[[#This Row],[Occupation]]="General Work",Table1[[#This Row],[Income]],0)</f>
        <v>56561</v>
      </c>
      <c r="BG397" s="48">
        <f ca="1">IF(Table1[[#This Row],[Occupation]]="Construction",Table1[[#This Row],[Income]],0)</f>
        <v>0</v>
      </c>
      <c r="BH397" s="48">
        <f ca="1">IF(Table1[[#This Row],[Occupation]]="IT",Table1[[#This Row],[Income]],0)</f>
        <v>0</v>
      </c>
      <c r="BI397" s="48">
        <f ca="1">IF(Table1[[#This Row],[Occupation]]="Health",Table1[[#This Row],[Income]],0)</f>
        <v>0</v>
      </c>
      <c r="BJ397" s="64">
        <f ca="1">IF(Table1[[#This Row],[Occupation]]="Agriculture",Table1[[#This Row],[Income]],0)</f>
        <v>0</v>
      </c>
      <c r="BK397" s="45">
        <f ca="1">IF(Table1[[#This Row],[Debts of the Person]]&gt;Table1[[#This Row],[Income]],1,0)</f>
        <v>1</v>
      </c>
      <c r="BL397" s="46"/>
      <c r="BM397" s="45">
        <f ca="1">IF(Table1[[#This Row],[Net worth of Person ('#)]]&gt;$BN$2,Table1[[#This Row],[Age]],0)</f>
        <v>45</v>
      </c>
      <c r="BN397" s="50"/>
      <c r="BO397" s="46"/>
      <c r="BP397" s="46"/>
      <c r="BQ397" s="46"/>
    </row>
    <row r="398" spans="1:69" x14ac:dyDescent="0.3">
      <c r="A398" s="12">
        <v>396</v>
      </c>
      <c r="B398" s="13">
        <f t="shared" ca="1" si="165"/>
        <v>2</v>
      </c>
      <c r="C398" s="13" t="str">
        <f t="shared" ca="1" si="166"/>
        <v>Female</v>
      </c>
      <c r="D398" s="13">
        <f t="shared" ca="1" si="167"/>
        <v>25</v>
      </c>
      <c r="E398" s="13">
        <f t="shared" ca="1" si="168"/>
        <v>2</v>
      </c>
      <c r="F398" s="13" t="str">
        <f t="shared" ca="1" si="169"/>
        <v>Construction</v>
      </c>
      <c r="G398" s="13">
        <f t="shared" ca="1" si="170"/>
        <v>4</v>
      </c>
      <c r="H398" s="13" t="str">
        <f t="shared" ca="1" si="171"/>
        <v>Tertiary</v>
      </c>
      <c r="I398" s="13">
        <f t="shared" ca="1" si="172"/>
        <v>0</v>
      </c>
      <c r="J398" s="13">
        <f t="shared" ca="1" si="173"/>
        <v>3</v>
      </c>
      <c r="K398" s="14">
        <f t="shared" ca="1" si="174"/>
        <v>67381</v>
      </c>
      <c r="L398" s="13">
        <f t="shared" ca="1" si="175"/>
        <v>4</v>
      </c>
      <c r="M398" s="13" t="str">
        <f t="shared" ca="1" si="176"/>
        <v>Akwa Ibom</v>
      </c>
      <c r="N398" s="13" t="str">
        <f t="shared" ca="1" si="157"/>
        <v>South</v>
      </c>
      <c r="O398" s="14">
        <f t="shared" ca="1" si="158"/>
        <v>404286</v>
      </c>
      <c r="P398" s="14">
        <f t="shared" ca="1" si="177"/>
        <v>21460.356401754419</v>
      </c>
      <c r="Q398" s="14">
        <f t="shared" ca="1" si="159"/>
        <v>68334.486627272825</v>
      </c>
      <c r="R398" s="14">
        <f t="shared" ca="1" si="178"/>
        <v>5121</v>
      </c>
      <c r="S398" s="14">
        <f t="shared" ca="1" si="160"/>
        <v>88386.240123536685</v>
      </c>
      <c r="T398" s="14">
        <f t="shared" ca="1" si="161"/>
        <v>1038.6457989962992</v>
      </c>
      <c r="U398" s="14">
        <f t="shared" ca="1" si="162"/>
        <v>473659.13242626912</v>
      </c>
      <c r="V398" s="14">
        <f t="shared" ca="1" si="163"/>
        <v>114967.5965252911</v>
      </c>
      <c r="W398" s="15">
        <f t="shared" ca="1" si="164"/>
        <v>358691.53590097802</v>
      </c>
      <c r="Z398" s="45">
        <f t="shared" ca="1" si="179"/>
        <v>0</v>
      </c>
      <c r="AA398" s="46">
        <f t="shared" ca="1" si="180"/>
        <v>1</v>
      </c>
      <c r="AB398" s="49"/>
      <c r="AC398" s="50"/>
      <c r="AE398" s="45">
        <f ca="1">IF(Table1[[#This Row],[Occupation]]="Teaching", 1, 0)</f>
        <v>0</v>
      </c>
      <c r="AF398" s="46">
        <f ca="1">IF(Table1[[#This Row],[Occupation]]="General Work", 1, 0)</f>
        <v>0</v>
      </c>
      <c r="AG398" s="46">
        <f ca="1">IF(Table1[[#This Row],[Occupation]]="Construction", 1, 0)</f>
        <v>1</v>
      </c>
      <c r="AH398" s="46">
        <f ca="1">IF(Table1[[#This Row],[Occupation]]="IT", 1, 0)</f>
        <v>0</v>
      </c>
      <c r="AI398" s="46">
        <f ca="1">IF(Table1[[#This Row],[Occupation]]="Health", 1, 0)</f>
        <v>0</v>
      </c>
      <c r="AJ398" s="46">
        <f ca="1">IF(Table1[[#This Row],[Occupation]]="Agriculture", 1, 0)</f>
        <v>0</v>
      </c>
      <c r="AK398" s="49"/>
      <c r="AL398" s="46"/>
      <c r="AM398" s="46"/>
      <c r="AN398" s="46"/>
      <c r="AO398" s="46"/>
      <c r="AP398" s="50"/>
      <c r="AQ398" s="48"/>
      <c r="AR398" s="47">
        <f t="shared" ca="1" si="181"/>
        <v>7153.4521339181401</v>
      </c>
      <c r="AS398" s="48"/>
      <c r="AT398" s="45">
        <f ca="1">IF(Table1[[#This Row],[Debts of the Person]]&gt;$AU$2,1,0)</f>
        <v>1</v>
      </c>
      <c r="AU398" s="46"/>
      <c r="AV398" s="50"/>
      <c r="AW398" s="2">
        <f ca="1">Table1[[#This Row],[Mortgage Left]]/Table1[[#This Row],[Valued House]]</f>
        <v>5.3082116130052537E-2</v>
      </c>
      <c r="AX398" s="46">
        <f t="shared" ca="1" si="182"/>
        <v>1</v>
      </c>
      <c r="AY398" s="46"/>
      <c r="AZ398" s="46"/>
      <c r="BA398" s="47">
        <f ca="1">IF(Table1[[#This Row],[Region]]="East",Table1[[#This Row],[Income]],0)</f>
        <v>0</v>
      </c>
      <c r="BB398" s="48">
        <f ca="1">IF(Table1[[#This Row],[Region]]="South",Table1[[#This Row],[Income]],0)</f>
        <v>67381</v>
      </c>
      <c r="BC398" s="48">
        <f ca="1">IF(Table1[[#This Row],[Region]]="West",Table1[[#This Row],[Income]],0)</f>
        <v>0</v>
      </c>
      <c r="BD398" s="64">
        <f ca="1">IF(Table1[[#This Row],[Region]]="North",Table1[[#This Row],[Income]],0)</f>
        <v>0</v>
      </c>
      <c r="BE398" s="47">
        <f ca="1">IF(Table1[[#This Row],[Occupation]]="Teaching",Table1[[#This Row],[Income]],0)</f>
        <v>0</v>
      </c>
      <c r="BF398" s="48">
        <f ca="1">IF(Table1[[#This Row],[Occupation]]="General Work",Table1[[#This Row],[Income]],0)</f>
        <v>0</v>
      </c>
      <c r="BG398" s="48">
        <f ca="1">IF(Table1[[#This Row],[Occupation]]="Construction",Table1[[#This Row],[Income]],0)</f>
        <v>67381</v>
      </c>
      <c r="BH398" s="48">
        <f ca="1">IF(Table1[[#This Row],[Occupation]]="IT",Table1[[#This Row],[Income]],0)</f>
        <v>0</v>
      </c>
      <c r="BI398" s="48">
        <f ca="1">IF(Table1[[#This Row],[Occupation]]="Health",Table1[[#This Row],[Income]],0)</f>
        <v>0</v>
      </c>
      <c r="BJ398" s="64">
        <f ca="1">IF(Table1[[#This Row],[Occupation]]="Agriculture",Table1[[#This Row],[Income]],0)</f>
        <v>0</v>
      </c>
      <c r="BK398" s="45">
        <f ca="1">IF(Table1[[#This Row],[Debts of the Person]]&gt;Table1[[#This Row],[Income]],1,0)</f>
        <v>1</v>
      </c>
      <c r="BL398" s="46"/>
      <c r="BM398" s="45">
        <f ca="1">IF(Table1[[#This Row],[Net worth of Person ('#)]]&gt;$BN$2,Table1[[#This Row],[Age]],0)</f>
        <v>25</v>
      </c>
      <c r="BN398" s="50"/>
      <c r="BO398" s="46"/>
      <c r="BP398" s="46"/>
      <c r="BQ398" s="46"/>
    </row>
    <row r="399" spans="1:69" x14ac:dyDescent="0.3">
      <c r="A399" s="12">
        <v>397</v>
      </c>
      <c r="B399" s="13">
        <f t="shared" ca="1" si="165"/>
        <v>2</v>
      </c>
      <c r="C399" s="13" t="str">
        <f t="shared" ca="1" si="166"/>
        <v>Female</v>
      </c>
      <c r="D399" s="13">
        <f t="shared" ca="1" si="167"/>
        <v>33</v>
      </c>
      <c r="E399" s="13">
        <f t="shared" ca="1" si="168"/>
        <v>4</v>
      </c>
      <c r="F399" s="13" t="str">
        <f t="shared" ca="1" si="169"/>
        <v>IT</v>
      </c>
      <c r="G399" s="13">
        <f t="shared" ca="1" si="170"/>
        <v>2</v>
      </c>
      <c r="H399" s="13" t="str">
        <f t="shared" ca="1" si="171"/>
        <v>Primary</v>
      </c>
      <c r="I399" s="13">
        <f t="shared" ca="1" si="172"/>
        <v>2</v>
      </c>
      <c r="J399" s="13">
        <f t="shared" ca="1" si="173"/>
        <v>1</v>
      </c>
      <c r="K399" s="14">
        <f t="shared" ca="1" si="174"/>
        <v>91048</v>
      </c>
      <c r="L399" s="13">
        <f t="shared" ca="1" si="175"/>
        <v>12</v>
      </c>
      <c r="M399" s="13" t="str">
        <f t="shared" ca="1" si="176"/>
        <v>Enugu</v>
      </c>
      <c r="N399" s="13" t="str">
        <f t="shared" ref="N399:N462" ca="1" si="183">VLOOKUP(L399, $BS$12:$BU$44, 3)</f>
        <v>East</v>
      </c>
      <c r="O399" s="14">
        <f t="shared" ref="O399:O462" ca="1" si="184">K399*RANDBETWEEN(3, 6)</f>
        <v>546288</v>
      </c>
      <c r="P399" s="14">
        <f t="shared" ca="1" si="177"/>
        <v>291557.95269828389</v>
      </c>
      <c r="Q399" s="14">
        <f t="shared" ref="Q399:Q462" ca="1" si="185">J399*RAND()*K399</f>
        <v>40924.211048077632</v>
      </c>
      <c r="R399" s="14">
        <f t="shared" ca="1" si="178"/>
        <v>28071</v>
      </c>
      <c r="S399" s="14">
        <f t="shared" ref="S399:S462" ca="1" si="186">RAND()*K399*2</f>
        <v>105410.79425740978</v>
      </c>
      <c r="T399" s="14">
        <f t="shared" ref="T399:T462" ca="1" si="187">RAND()*K399*1.5</f>
        <v>122759.35488117702</v>
      </c>
      <c r="U399" s="14">
        <f t="shared" ref="U399:U462" ca="1" si="188">O399+Q399+T399</f>
        <v>709971.56592925475</v>
      </c>
      <c r="V399" s="14">
        <f t="shared" ref="V399:V462" ca="1" si="189">P399+R399+S399</f>
        <v>425039.7469556937</v>
      </c>
      <c r="W399" s="15">
        <f t="shared" ref="W399:W462" ca="1" si="190">U399-V399</f>
        <v>284931.81897356105</v>
      </c>
      <c r="Z399" s="45">
        <f t="shared" ca="1" si="179"/>
        <v>0</v>
      </c>
      <c r="AA399" s="46">
        <f t="shared" ca="1" si="180"/>
        <v>1</v>
      </c>
      <c r="AB399" s="49"/>
      <c r="AC399" s="50"/>
      <c r="AE399" s="45">
        <f ca="1">IF(Table1[[#This Row],[Occupation]]="Teaching", 1, 0)</f>
        <v>0</v>
      </c>
      <c r="AF399" s="46">
        <f ca="1">IF(Table1[[#This Row],[Occupation]]="General Work", 1, 0)</f>
        <v>0</v>
      </c>
      <c r="AG399" s="46">
        <f ca="1">IF(Table1[[#This Row],[Occupation]]="Construction", 1, 0)</f>
        <v>0</v>
      </c>
      <c r="AH399" s="46">
        <f ca="1">IF(Table1[[#This Row],[Occupation]]="IT", 1, 0)</f>
        <v>1</v>
      </c>
      <c r="AI399" s="46">
        <f ca="1">IF(Table1[[#This Row],[Occupation]]="Health", 1, 0)</f>
        <v>0</v>
      </c>
      <c r="AJ399" s="46">
        <f ca="1">IF(Table1[[#This Row],[Occupation]]="Agriculture", 1, 0)</f>
        <v>0</v>
      </c>
      <c r="AK399" s="49"/>
      <c r="AL399" s="46"/>
      <c r="AM399" s="46"/>
      <c r="AN399" s="46"/>
      <c r="AO399" s="46"/>
      <c r="AP399" s="50"/>
      <c r="AQ399" s="48"/>
      <c r="AR399" s="47">
        <f t="shared" ca="1" si="181"/>
        <v>291557.95269828389</v>
      </c>
      <c r="AS399" s="48"/>
      <c r="AT399" s="45">
        <f ca="1">IF(Table1[[#This Row],[Debts of the Person]]&gt;$AU$2,1,0)</f>
        <v>1</v>
      </c>
      <c r="AU399" s="46"/>
      <c r="AV399" s="50"/>
      <c r="AW399" s="2">
        <f ca="1">Table1[[#This Row],[Mortgage Left]]/Table1[[#This Row],[Valued House]]</f>
        <v>0.53370740836021269</v>
      </c>
      <c r="AX399" s="46">
        <f t="shared" ca="1" si="182"/>
        <v>0</v>
      </c>
      <c r="AY399" s="46"/>
      <c r="AZ399" s="46"/>
      <c r="BA399" s="47">
        <f ca="1">IF(Table1[[#This Row],[Region]]="East",Table1[[#This Row],[Income]],0)</f>
        <v>91048</v>
      </c>
      <c r="BB399" s="48">
        <f ca="1">IF(Table1[[#This Row],[Region]]="South",Table1[[#This Row],[Income]],0)</f>
        <v>0</v>
      </c>
      <c r="BC399" s="48">
        <f ca="1">IF(Table1[[#This Row],[Region]]="West",Table1[[#This Row],[Income]],0)</f>
        <v>0</v>
      </c>
      <c r="BD399" s="64">
        <f ca="1">IF(Table1[[#This Row],[Region]]="North",Table1[[#This Row],[Income]],0)</f>
        <v>0</v>
      </c>
      <c r="BE399" s="47">
        <f ca="1">IF(Table1[[#This Row],[Occupation]]="Teaching",Table1[[#This Row],[Income]],0)</f>
        <v>0</v>
      </c>
      <c r="BF399" s="48">
        <f ca="1">IF(Table1[[#This Row],[Occupation]]="General Work",Table1[[#This Row],[Income]],0)</f>
        <v>0</v>
      </c>
      <c r="BG399" s="48">
        <f ca="1">IF(Table1[[#This Row],[Occupation]]="Construction",Table1[[#This Row],[Income]],0)</f>
        <v>0</v>
      </c>
      <c r="BH399" s="48">
        <f ca="1">IF(Table1[[#This Row],[Occupation]]="IT",Table1[[#This Row],[Income]],0)</f>
        <v>91048</v>
      </c>
      <c r="BI399" s="48">
        <f ca="1">IF(Table1[[#This Row],[Occupation]]="Health",Table1[[#This Row],[Income]],0)</f>
        <v>0</v>
      </c>
      <c r="BJ399" s="64">
        <f ca="1">IF(Table1[[#This Row],[Occupation]]="Agriculture",Table1[[#This Row],[Income]],0)</f>
        <v>0</v>
      </c>
      <c r="BK399" s="45">
        <f ca="1">IF(Table1[[#This Row],[Debts of the Person]]&gt;Table1[[#This Row],[Income]],1,0)</f>
        <v>1</v>
      </c>
      <c r="BL399" s="46"/>
      <c r="BM399" s="45">
        <f ca="1">IF(Table1[[#This Row],[Net worth of Person ('#)]]&gt;$BN$2,Table1[[#This Row],[Age]],0)</f>
        <v>33</v>
      </c>
      <c r="BN399" s="50"/>
      <c r="BO399" s="46"/>
      <c r="BP399" s="46"/>
      <c r="BQ399" s="46"/>
    </row>
    <row r="400" spans="1:69" x14ac:dyDescent="0.3">
      <c r="A400" s="12">
        <v>398</v>
      </c>
      <c r="B400" s="13">
        <f t="shared" ca="1" si="165"/>
        <v>1</v>
      </c>
      <c r="C400" s="13" t="str">
        <f t="shared" ca="1" si="166"/>
        <v>Male</v>
      </c>
      <c r="D400" s="13">
        <f t="shared" ca="1" si="167"/>
        <v>34</v>
      </c>
      <c r="E400" s="13">
        <f t="shared" ca="1" si="168"/>
        <v>1</v>
      </c>
      <c r="F400" s="13" t="str">
        <f t="shared" ca="1" si="169"/>
        <v>Health</v>
      </c>
      <c r="G400" s="13">
        <f t="shared" ca="1" si="170"/>
        <v>6</v>
      </c>
      <c r="H400" s="13" t="str">
        <f t="shared" ca="1" si="171"/>
        <v>Others</v>
      </c>
      <c r="I400" s="13">
        <f t="shared" ca="1" si="172"/>
        <v>0</v>
      </c>
      <c r="J400" s="13">
        <f t="shared" ca="1" si="173"/>
        <v>2</v>
      </c>
      <c r="K400" s="14">
        <f t="shared" ca="1" si="174"/>
        <v>67255</v>
      </c>
      <c r="L400" s="13">
        <f t="shared" ca="1" si="175"/>
        <v>6</v>
      </c>
      <c r="M400" s="13" t="str">
        <f t="shared" ca="1" si="176"/>
        <v>Beyelsa</v>
      </c>
      <c r="N400" s="13" t="str">
        <f t="shared" ca="1" si="183"/>
        <v>South</v>
      </c>
      <c r="O400" s="14">
        <f t="shared" ca="1" si="184"/>
        <v>201765</v>
      </c>
      <c r="P400" s="14">
        <f t="shared" ca="1" si="177"/>
        <v>113642.64997806109</v>
      </c>
      <c r="Q400" s="14">
        <f t="shared" ca="1" si="185"/>
        <v>121332.71871141759</v>
      </c>
      <c r="R400" s="14">
        <f t="shared" ca="1" si="178"/>
        <v>100142</v>
      </c>
      <c r="S400" s="14">
        <f t="shared" ca="1" si="186"/>
        <v>50846.739195084905</v>
      </c>
      <c r="T400" s="14">
        <f t="shared" ca="1" si="187"/>
        <v>75571.124662870003</v>
      </c>
      <c r="U400" s="14">
        <f t="shared" ca="1" si="188"/>
        <v>398668.84337428759</v>
      </c>
      <c r="V400" s="14">
        <f t="shared" ca="1" si="189"/>
        <v>264631.38917314599</v>
      </c>
      <c r="W400" s="15">
        <f t="shared" ca="1" si="190"/>
        <v>134037.45420114161</v>
      </c>
      <c r="Z400" s="45">
        <f t="shared" ca="1" si="179"/>
        <v>1</v>
      </c>
      <c r="AA400" s="46">
        <f t="shared" ca="1" si="180"/>
        <v>1</v>
      </c>
      <c r="AB400" s="49"/>
      <c r="AC400" s="50"/>
      <c r="AE400" s="45">
        <f ca="1">IF(Table1[[#This Row],[Occupation]]="Teaching", 1, 0)</f>
        <v>0</v>
      </c>
      <c r="AF400" s="46">
        <f ca="1">IF(Table1[[#This Row],[Occupation]]="General Work", 1, 0)</f>
        <v>0</v>
      </c>
      <c r="AG400" s="46">
        <f ca="1">IF(Table1[[#This Row],[Occupation]]="Construction", 1, 0)</f>
        <v>0</v>
      </c>
      <c r="AH400" s="46">
        <f ca="1">IF(Table1[[#This Row],[Occupation]]="IT", 1, 0)</f>
        <v>0</v>
      </c>
      <c r="AI400" s="46">
        <f ca="1">IF(Table1[[#This Row],[Occupation]]="Health", 1, 0)</f>
        <v>1</v>
      </c>
      <c r="AJ400" s="46">
        <f ca="1">IF(Table1[[#This Row],[Occupation]]="Agriculture", 1, 0)</f>
        <v>0</v>
      </c>
      <c r="AK400" s="49"/>
      <c r="AL400" s="46"/>
      <c r="AM400" s="46"/>
      <c r="AN400" s="46"/>
      <c r="AO400" s="46"/>
      <c r="AP400" s="50"/>
      <c r="AQ400" s="48"/>
      <c r="AR400" s="47">
        <f t="shared" ca="1" si="181"/>
        <v>56821.324989030545</v>
      </c>
      <c r="AS400" s="48"/>
      <c r="AT400" s="45">
        <f ca="1">IF(Table1[[#This Row],[Debts of the Person]]&gt;$AU$2,1,0)</f>
        <v>1</v>
      </c>
      <c r="AU400" s="46"/>
      <c r="AV400" s="50"/>
      <c r="AW400" s="2">
        <f ca="1">Table1[[#This Row],[Mortgage Left]]/Table1[[#This Row],[Valued House]]</f>
        <v>0.56324263364835869</v>
      </c>
      <c r="AX400" s="46">
        <f t="shared" ca="1" si="182"/>
        <v>0</v>
      </c>
      <c r="AY400" s="46"/>
      <c r="AZ400" s="46"/>
      <c r="BA400" s="47">
        <f ca="1">IF(Table1[[#This Row],[Region]]="East",Table1[[#This Row],[Income]],0)</f>
        <v>0</v>
      </c>
      <c r="BB400" s="48">
        <f ca="1">IF(Table1[[#This Row],[Region]]="South",Table1[[#This Row],[Income]],0)</f>
        <v>67255</v>
      </c>
      <c r="BC400" s="48">
        <f ca="1">IF(Table1[[#This Row],[Region]]="West",Table1[[#This Row],[Income]],0)</f>
        <v>0</v>
      </c>
      <c r="BD400" s="64">
        <f ca="1">IF(Table1[[#This Row],[Region]]="North",Table1[[#This Row],[Income]],0)</f>
        <v>0</v>
      </c>
      <c r="BE400" s="47">
        <f ca="1">IF(Table1[[#This Row],[Occupation]]="Teaching",Table1[[#This Row],[Income]],0)</f>
        <v>0</v>
      </c>
      <c r="BF400" s="48">
        <f ca="1">IF(Table1[[#This Row],[Occupation]]="General Work",Table1[[#This Row],[Income]],0)</f>
        <v>0</v>
      </c>
      <c r="BG400" s="48">
        <f ca="1">IF(Table1[[#This Row],[Occupation]]="Construction",Table1[[#This Row],[Income]],0)</f>
        <v>0</v>
      </c>
      <c r="BH400" s="48">
        <f ca="1">IF(Table1[[#This Row],[Occupation]]="IT",Table1[[#This Row],[Income]],0)</f>
        <v>0</v>
      </c>
      <c r="BI400" s="48">
        <f ca="1">IF(Table1[[#This Row],[Occupation]]="Health",Table1[[#This Row],[Income]],0)</f>
        <v>67255</v>
      </c>
      <c r="BJ400" s="64">
        <f ca="1">IF(Table1[[#This Row],[Occupation]]="Agriculture",Table1[[#This Row],[Income]],0)</f>
        <v>0</v>
      </c>
      <c r="BK400" s="45">
        <f ca="1">IF(Table1[[#This Row],[Debts of the Person]]&gt;Table1[[#This Row],[Income]],1,0)</f>
        <v>1</v>
      </c>
      <c r="BL400" s="46"/>
      <c r="BM400" s="45">
        <f ca="1">IF(Table1[[#This Row],[Net worth of Person ('#)]]&gt;$BN$2,Table1[[#This Row],[Age]],0)</f>
        <v>34</v>
      </c>
      <c r="BN400" s="50"/>
      <c r="BO400" s="46"/>
      <c r="BP400" s="46"/>
      <c r="BQ400" s="46"/>
    </row>
    <row r="401" spans="1:69" x14ac:dyDescent="0.3">
      <c r="A401" s="12">
        <v>399</v>
      </c>
      <c r="B401" s="13">
        <f t="shared" ca="1" si="165"/>
        <v>2</v>
      </c>
      <c r="C401" s="13" t="str">
        <f t="shared" ca="1" si="166"/>
        <v>Female</v>
      </c>
      <c r="D401" s="13">
        <f t="shared" ca="1" si="167"/>
        <v>38</v>
      </c>
      <c r="E401" s="13">
        <f t="shared" ca="1" si="168"/>
        <v>4</v>
      </c>
      <c r="F401" s="13" t="str">
        <f t="shared" ca="1" si="169"/>
        <v>IT</v>
      </c>
      <c r="G401" s="13">
        <f t="shared" ca="1" si="170"/>
        <v>5</v>
      </c>
      <c r="H401" s="13" t="str">
        <f t="shared" ca="1" si="171"/>
        <v>Technical</v>
      </c>
      <c r="I401" s="13">
        <f t="shared" ca="1" si="172"/>
        <v>4</v>
      </c>
      <c r="J401" s="13">
        <f t="shared" ca="1" si="173"/>
        <v>3</v>
      </c>
      <c r="K401" s="14">
        <f t="shared" ca="1" si="174"/>
        <v>27270</v>
      </c>
      <c r="L401" s="13">
        <f t="shared" ca="1" si="175"/>
        <v>7</v>
      </c>
      <c r="M401" s="13" t="str">
        <f t="shared" ca="1" si="176"/>
        <v>Benue</v>
      </c>
      <c r="N401" s="13" t="str">
        <f t="shared" ca="1" si="183"/>
        <v>North</v>
      </c>
      <c r="O401" s="14">
        <f t="shared" ca="1" si="184"/>
        <v>81810</v>
      </c>
      <c r="P401" s="14">
        <f t="shared" ca="1" si="177"/>
        <v>57233.669275445194</v>
      </c>
      <c r="Q401" s="14">
        <f t="shared" ca="1" si="185"/>
        <v>13319.793241428606</v>
      </c>
      <c r="R401" s="14">
        <f t="shared" ca="1" si="178"/>
        <v>8709</v>
      </c>
      <c r="S401" s="14">
        <f t="shared" ca="1" si="186"/>
        <v>36300.331813503995</v>
      </c>
      <c r="T401" s="14">
        <f t="shared" ca="1" si="187"/>
        <v>13797.43291288627</v>
      </c>
      <c r="U401" s="14">
        <f t="shared" ca="1" si="188"/>
        <v>108927.22615431488</v>
      </c>
      <c r="V401" s="14">
        <f t="shared" ca="1" si="189"/>
        <v>102243.00108894918</v>
      </c>
      <c r="W401" s="15">
        <f t="shared" ca="1" si="190"/>
        <v>6684.2250653656956</v>
      </c>
      <c r="Z401" s="45">
        <f t="shared" ca="1" si="179"/>
        <v>0</v>
      </c>
      <c r="AA401" s="46">
        <f t="shared" ca="1" si="180"/>
        <v>0</v>
      </c>
      <c r="AB401" s="49"/>
      <c r="AC401" s="50"/>
      <c r="AE401" s="45">
        <f ca="1">IF(Table1[[#This Row],[Occupation]]="Teaching", 1, 0)</f>
        <v>0</v>
      </c>
      <c r="AF401" s="46">
        <f ca="1">IF(Table1[[#This Row],[Occupation]]="General Work", 1, 0)</f>
        <v>0</v>
      </c>
      <c r="AG401" s="46">
        <f ca="1">IF(Table1[[#This Row],[Occupation]]="Construction", 1, 0)</f>
        <v>0</v>
      </c>
      <c r="AH401" s="46">
        <f ca="1">IF(Table1[[#This Row],[Occupation]]="IT", 1, 0)</f>
        <v>1</v>
      </c>
      <c r="AI401" s="46">
        <f ca="1">IF(Table1[[#This Row],[Occupation]]="Health", 1, 0)</f>
        <v>0</v>
      </c>
      <c r="AJ401" s="46">
        <f ca="1">IF(Table1[[#This Row],[Occupation]]="Agriculture", 1, 0)</f>
        <v>0</v>
      </c>
      <c r="AK401" s="49"/>
      <c r="AL401" s="46"/>
      <c r="AM401" s="46"/>
      <c r="AN401" s="46"/>
      <c r="AO401" s="46"/>
      <c r="AP401" s="50"/>
      <c r="AQ401" s="48"/>
      <c r="AR401" s="47">
        <f t="shared" ca="1" si="181"/>
        <v>19077.889758481731</v>
      </c>
      <c r="AS401" s="48"/>
      <c r="AT401" s="45">
        <f ca="1">IF(Table1[[#This Row],[Debts of the Person]]&gt;$AU$2,1,0)</f>
        <v>1</v>
      </c>
      <c r="AU401" s="46"/>
      <c r="AV401" s="50"/>
      <c r="AW401" s="2">
        <f ca="1">Table1[[#This Row],[Mortgage Left]]/Table1[[#This Row],[Valued House]]</f>
        <v>0.69959258373603705</v>
      </c>
      <c r="AX401" s="46">
        <f t="shared" ca="1" si="182"/>
        <v>0</v>
      </c>
      <c r="AY401" s="46"/>
      <c r="AZ401" s="46"/>
      <c r="BA401" s="47">
        <f ca="1">IF(Table1[[#This Row],[Region]]="East",Table1[[#This Row],[Income]],0)</f>
        <v>0</v>
      </c>
      <c r="BB401" s="48">
        <f ca="1">IF(Table1[[#This Row],[Region]]="South",Table1[[#This Row],[Income]],0)</f>
        <v>0</v>
      </c>
      <c r="BC401" s="48">
        <f ca="1">IF(Table1[[#This Row],[Region]]="West",Table1[[#This Row],[Income]],0)</f>
        <v>0</v>
      </c>
      <c r="BD401" s="64">
        <f ca="1">IF(Table1[[#This Row],[Region]]="North",Table1[[#This Row],[Income]],0)</f>
        <v>27270</v>
      </c>
      <c r="BE401" s="47">
        <f ca="1">IF(Table1[[#This Row],[Occupation]]="Teaching",Table1[[#This Row],[Income]],0)</f>
        <v>0</v>
      </c>
      <c r="BF401" s="48">
        <f ca="1">IF(Table1[[#This Row],[Occupation]]="General Work",Table1[[#This Row],[Income]],0)</f>
        <v>0</v>
      </c>
      <c r="BG401" s="48">
        <f ca="1">IF(Table1[[#This Row],[Occupation]]="Construction",Table1[[#This Row],[Income]],0)</f>
        <v>0</v>
      </c>
      <c r="BH401" s="48">
        <f ca="1">IF(Table1[[#This Row],[Occupation]]="IT",Table1[[#This Row],[Income]],0)</f>
        <v>27270</v>
      </c>
      <c r="BI401" s="48">
        <f ca="1">IF(Table1[[#This Row],[Occupation]]="Health",Table1[[#This Row],[Income]],0)</f>
        <v>0</v>
      </c>
      <c r="BJ401" s="64">
        <f ca="1">IF(Table1[[#This Row],[Occupation]]="Agriculture",Table1[[#This Row],[Income]],0)</f>
        <v>0</v>
      </c>
      <c r="BK401" s="45">
        <f ca="1">IF(Table1[[#This Row],[Debts of the Person]]&gt;Table1[[#This Row],[Income]],1,0)</f>
        <v>1</v>
      </c>
      <c r="BL401" s="46"/>
      <c r="BM401" s="45">
        <f ca="1">IF(Table1[[#This Row],[Net worth of Person ('#)]]&gt;$BN$2,Table1[[#This Row],[Age]],0)</f>
        <v>0</v>
      </c>
      <c r="BN401" s="50"/>
      <c r="BO401" s="46"/>
      <c r="BP401" s="46"/>
      <c r="BQ401" s="46"/>
    </row>
    <row r="402" spans="1:69" x14ac:dyDescent="0.3">
      <c r="A402" s="12">
        <v>400</v>
      </c>
      <c r="B402" s="13">
        <f t="shared" ca="1" si="165"/>
        <v>2</v>
      </c>
      <c r="C402" s="13" t="str">
        <f t="shared" ca="1" si="166"/>
        <v>Female</v>
      </c>
      <c r="D402" s="13">
        <f t="shared" ca="1" si="167"/>
        <v>45</v>
      </c>
      <c r="E402" s="13">
        <f t="shared" ca="1" si="168"/>
        <v>4</v>
      </c>
      <c r="F402" s="13" t="str">
        <f t="shared" ca="1" si="169"/>
        <v>IT</v>
      </c>
      <c r="G402" s="13">
        <f t="shared" ca="1" si="170"/>
        <v>2</v>
      </c>
      <c r="H402" s="13" t="str">
        <f t="shared" ca="1" si="171"/>
        <v>Primary</v>
      </c>
      <c r="I402" s="13">
        <f t="shared" ca="1" si="172"/>
        <v>0</v>
      </c>
      <c r="J402" s="13">
        <f t="shared" ca="1" si="173"/>
        <v>1</v>
      </c>
      <c r="K402" s="14">
        <f t="shared" ca="1" si="174"/>
        <v>80750</v>
      </c>
      <c r="L402" s="13">
        <f t="shared" ca="1" si="175"/>
        <v>21</v>
      </c>
      <c r="M402" s="13" t="str">
        <f t="shared" ca="1" si="176"/>
        <v>Kwara</v>
      </c>
      <c r="N402" s="13" t="str">
        <f t="shared" ca="1" si="183"/>
        <v>North</v>
      </c>
      <c r="O402" s="14">
        <f t="shared" ca="1" si="184"/>
        <v>403750</v>
      </c>
      <c r="P402" s="14">
        <f t="shared" ca="1" si="177"/>
        <v>68553.675882549593</v>
      </c>
      <c r="Q402" s="14">
        <f t="shared" ca="1" si="185"/>
        <v>4022.589980644213</v>
      </c>
      <c r="R402" s="14">
        <f t="shared" ca="1" si="178"/>
        <v>396</v>
      </c>
      <c r="S402" s="14">
        <f t="shared" ca="1" si="186"/>
        <v>146616.06633387331</v>
      </c>
      <c r="T402" s="14">
        <f t="shared" ca="1" si="187"/>
        <v>100386.67582953698</v>
      </c>
      <c r="U402" s="14">
        <f t="shared" ca="1" si="188"/>
        <v>508159.26581018121</v>
      </c>
      <c r="V402" s="14">
        <f t="shared" ca="1" si="189"/>
        <v>215565.74221642292</v>
      </c>
      <c r="W402" s="15">
        <f t="shared" ca="1" si="190"/>
        <v>292593.52359375829</v>
      </c>
      <c r="Z402" s="45">
        <f t="shared" ca="1" si="179"/>
        <v>0</v>
      </c>
      <c r="AA402" s="46">
        <f t="shared" ca="1" si="180"/>
        <v>1</v>
      </c>
      <c r="AB402" s="49"/>
      <c r="AC402" s="50"/>
      <c r="AE402" s="45">
        <f ca="1">IF(Table1[[#This Row],[Occupation]]="Teaching", 1, 0)</f>
        <v>0</v>
      </c>
      <c r="AF402" s="46">
        <f ca="1">IF(Table1[[#This Row],[Occupation]]="General Work", 1, 0)</f>
        <v>0</v>
      </c>
      <c r="AG402" s="46">
        <f ca="1">IF(Table1[[#This Row],[Occupation]]="Construction", 1, 0)</f>
        <v>0</v>
      </c>
      <c r="AH402" s="46">
        <f ca="1">IF(Table1[[#This Row],[Occupation]]="IT", 1, 0)</f>
        <v>1</v>
      </c>
      <c r="AI402" s="46">
        <f ca="1">IF(Table1[[#This Row],[Occupation]]="Health", 1, 0)</f>
        <v>0</v>
      </c>
      <c r="AJ402" s="46">
        <f ca="1">IF(Table1[[#This Row],[Occupation]]="Agriculture", 1, 0)</f>
        <v>0</v>
      </c>
      <c r="AK402" s="49"/>
      <c r="AL402" s="46"/>
      <c r="AM402" s="46"/>
      <c r="AN402" s="46"/>
      <c r="AO402" s="46"/>
      <c r="AP402" s="50"/>
      <c r="AQ402" s="48"/>
      <c r="AR402" s="47">
        <f t="shared" ca="1" si="181"/>
        <v>68553.675882549593</v>
      </c>
      <c r="AS402" s="48"/>
      <c r="AT402" s="45">
        <f ca="1">IF(Table1[[#This Row],[Debts of the Person]]&gt;$AU$2,1,0)</f>
        <v>1</v>
      </c>
      <c r="AU402" s="46"/>
      <c r="AV402" s="50"/>
      <c r="AW402" s="2">
        <f ca="1">Table1[[#This Row],[Mortgage Left]]/Table1[[#This Row],[Valued House]]</f>
        <v>0.16979238608681013</v>
      </c>
      <c r="AX402" s="46">
        <f t="shared" ca="1" si="182"/>
        <v>1</v>
      </c>
      <c r="AY402" s="46"/>
      <c r="AZ402" s="46"/>
      <c r="BA402" s="47">
        <f ca="1">IF(Table1[[#This Row],[Region]]="East",Table1[[#This Row],[Income]],0)</f>
        <v>0</v>
      </c>
      <c r="BB402" s="48">
        <f ca="1">IF(Table1[[#This Row],[Region]]="South",Table1[[#This Row],[Income]],0)</f>
        <v>0</v>
      </c>
      <c r="BC402" s="48">
        <f ca="1">IF(Table1[[#This Row],[Region]]="West",Table1[[#This Row],[Income]],0)</f>
        <v>0</v>
      </c>
      <c r="BD402" s="64">
        <f ca="1">IF(Table1[[#This Row],[Region]]="North",Table1[[#This Row],[Income]],0)</f>
        <v>80750</v>
      </c>
      <c r="BE402" s="47">
        <f ca="1">IF(Table1[[#This Row],[Occupation]]="Teaching",Table1[[#This Row],[Income]],0)</f>
        <v>0</v>
      </c>
      <c r="BF402" s="48">
        <f ca="1">IF(Table1[[#This Row],[Occupation]]="General Work",Table1[[#This Row],[Income]],0)</f>
        <v>0</v>
      </c>
      <c r="BG402" s="48">
        <f ca="1">IF(Table1[[#This Row],[Occupation]]="Construction",Table1[[#This Row],[Income]],0)</f>
        <v>0</v>
      </c>
      <c r="BH402" s="48">
        <f ca="1">IF(Table1[[#This Row],[Occupation]]="IT",Table1[[#This Row],[Income]],0)</f>
        <v>80750</v>
      </c>
      <c r="BI402" s="48">
        <f ca="1">IF(Table1[[#This Row],[Occupation]]="Health",Table1[[#This Row],[Income]],0)</f>
        <v>0</v>
      </c>
      <c r="BJ402" s="64">
        <f ca="1">IF(Table1[[#This Row],[Occupation]]="Agriculture",Table1[[#This Row],[Income]],0)</f>
        <v>0</v>
      </c>
      <c r="BK402" s="45">
        <f ca="1">IF(Table1[[#This Row],[Debts of the Person]]&gt;Table1[[#This Row],[Income]],1,0)</f>
        <v>1</v>
      </c>
      <c r="BL402" s="46"/>
      <c r="BM402" s="45">
        <f ca="1">IF(Table1[[#This Row],[Net worth of Person ('#)]]&gt;$BN$2,Table1[[#This Row],[Age]],0)</f>
        <v>45</v>
      </c>
      <c r="BN402" s="50"/>
      <c r="BO402" s="46"/>
      <c r="BP402" s="46"/>
      <c r="BQ402" s="46"/>
    </row>
    <row r="403" spans="1:69" x14ac:dyDescent="0.3">
      <c r="A403" s="12">
        <v>401</v>
      </c>
      <c r="B403" s="13">
        <f t="shared" ca="1" si="165"/>
        <v>1</v>
      </c>
      <c r="C403" s="13" t="str">
        <f t="shared" ca="1" si="166"/>
        <v>Male</v>
      </c>
      <c r="D403" s="13">
        <f t="shared" ca="1" si="167"/>
        <v>35</v>
      </c>
      <c r="E403" s="13">
        <f t="shared" ca="1" si="168"/>
        <v>5</v>
      </c>
      <c r="F403" s="13" t="str">
        <f t="shared" ca="1" si="169"/>
        <v>General Work</v>
      </c>
      <c r="G403" s="13">
        <f t="shared" ca="1" si="170"/>
        <v>5</v>
      </c>
      <c r="H403" s="13" t="str">
        <f t="shared" ca="1" si="171"/>
        <v>Technical</v>
      </c>
      <c r="I403" s="13">
        <f t="shared" ca="1" si="172"/>
        <v>4</v>
      </c>
      <c r="J403" s="13">
        <f t="shared" ca="1" si="173"/>
        <v>1</v>
      </c>
      <c r="K403" s="14">
        <f t="shared" ca="1" si="174"/>
        <v>86079</v>
      </c>
      <c r="L403" s="13">
        <f t="shared" ca="1" si="175"/>
        <v>31</v>
      </c>
      <c r="M403" s="13" t="str">
        <f t="shared" ca="1" si="176"/>
        <v>Sokoto</v>
      </c>
      <c r="N403" s="13" t="str">
        <f t="shared" ca="1" si="183"/>
        <v>North</v>
      </c>
      <c r="O403" s="14">
        <f t="shared" ca="1" si="184"/>
        <v>344316</v>
      </c>
      <c r="P403" s="14">
        <f t="shared" ca="1" si="177"/>
        <v>32829.918995028333</v>
      </c>
      <c r="Q403" s="14">
        <f t="shared" ca="1" si="185"/>
        <v>14814.112039842852</v>
      </c>
      <c r="R403" s="14">
        <f t="shared" ca="1" si="178"/>
        <v>12109</v>
      </c>
      <c r="S403" s="14">
        <f t="shared" ca="1" si="186"/>
        <v>152422.71050043602</v>
      </c>
      <c r="T403" s="14">
        <f t="shared" ca="1" si="187"/>
        <v>10819.043225008443</v>
      </c>
      <c r="U403" s="14">
        <f t="shared" ca="1" si="188"/>
        <v>369949.15526485135</v>
      </c>
      <c r="V403" s="14">
        <f t="shared" ca="1" si="189"/>
        <v>197361.62949546435</v>
      </c>
      <c r="W403" s="15">
        <f t="shared" ca="1" si="190"/>
        <v>172587.52576938699</v>
      </c>
      <c r="Z403" s="45">
        <f t="shared" ca="1" si="179"/>
        <v>1</v>
      </c>
      <c r="AA403" s="46">
        <f t="shared" ca="1" si="180"/>
        <v>1</v>
      </c>
      <c r="AB403" s="49"/>
      <c r="AC403" s="50"/>
      <c r="AE403" s="45">
        <f ca="1">IF(Table1[[#This Row],[Occupation]]="Teaching", 1, 0)</f>
        <v>0</v>
      </c>
      <c r="AF403" s="46">
        <f ca="1">IF(Table1[[#This Row],[Occupation]]="General Work", 1, 0)</f>
        <v>1</v>
      </c>
      <c r="AG403" s="46">
        <f ca="1">IF(Table1[[#This Row],[Occupation]]="Construction", 1, 0)</f>
        <v>0</v>
      </c>
      <c r="AH403" s="46">
        <f ca="1">IF(Table1[[#This Row],[Occupation]]="IT", 1, 0)</f>
        <v>0</v>
      </c>
      <c r="AI403" s="46">
        <f ca="1">IF(Table1[[#This Row],[Occupation]]="Health", 1, 0)</f>
        <v>0</v>
      </c>
      <c r="AJ403" s="46">
        <f ca="1">IF(Table1[[#This Row],[Occupation]]="Agriculture", 1, 0)</f>
        <v>0</v>
      </c>
      <c r="AK403" s="49"/>
      <c r="AL403" s="46"/>
      <c r="AM403" s="46"/>
      <c r="AN403" s="46"/>
      <c r="AO403" s="46"/>
      <c r="AP403" s="50"/>
      <c r="AQ403" s="48"/>
      <c r="AR403" s="47">
        <f t="shared" ca="1" si="181"/>
        <v>32829.918995028333</v>
      </c>
      <c r="AS403" s="48"/>
      <c r="AT403" s="45">
        <f ca="1">IF(Table1[[#This Row],[Debts of the Person]]&gt;$AU$2,1,0)</f>
        <v>1</v>
      </c>
      <c r="AU403" s="46"/>
      <c r="AV403" s="50"/>
      <c r="AW403" s="2">
        <f ca="1">Table1[[#This Row],[Mortgage Left]]/Table1[[#This Row],[Valued House]]</f>
        <v>9.5348223710278734E-2</v>
      </c>
      <c r="AX403" s="46">
        <f t="shared" ca="1" si="182"/>
        <v>1</v>
      </c>
      <c r="AY403" s="46"/>
      <c r="AZ403" s="46"/>
      <c r="BA403" s="47">
        <f ca="1">IF(Table1[[#This Row],[Region]]="East",Table1[[#This Row],[Income]],0)</f>
        <v>0</v>
      </c>
      <c r="BB403" s="48">
        <f ca="1">IF(Table1[[#This Row],[Region]]="South",Table1[[#This Row],[Income]],0)</f>
        <v>0</v>
      </c>
      <c r="BC403" s="48">
        <f ca="1">IF(Table1[[#This Row],[Region]]="West",Table1[[#This Row],[Income]],0)</f>
        <v>0</v>
      </c>
      <c r="BD403" s="64">
        <f ca="1">IF(Table1[[#This Row],[Region]]="North",Table1[[#This Row],[Income]],0)</f>
        <v>86079</v>
      </c>
      <c r="BE403" s="47">
        <f ca="1">IF(Table1[[#This Row],[Occupation]]="Teaching",Table1[[#This Row],[Income]],0)</f>
        <v>0</v>
      </c>
      <c r="BF403" s="48">
        <f ca="1">IF(Table1[[#This Row],[Occupation]]="General Work",Table1[[#This Row],[Income]],0)</f>
        <v>86079</v>
      </c>
      <c r="BG403" s="48">
        <f ca="1">IF(Table1[[#This Row],[Occupation]]="Construction",Table1[[#This Row],[Income]],0)</f>
        <v>0</v>
      </c>
      <c r="BH403" s="48">
        <f ca="1">IF(Table1[[#This Row],[Occupation]]="IT",Table1[[#This Row],[Income]],0)</f>
        <v>0</v>
      </c>
      <c r="BI403" s="48">
        <f ca="1">IF(Table1[[#This Row],[Occupation]]="Health",Table1[[#This Row],[Income]],0)</f>
        <v>0</v>
      </c>
      <c r="BJ403" s="64">
        <f ca="1">IF(Table1[[#This Row],[Occupation]]="Agriculture",Table1[[#This Row],[Income]],0)</f>
        <v>0</v>
      </c>
      <c r="BK403" s="45">
        <f ca="1">IF(Table1[[#This Row],[Debts of the Person]]&gt;Table1[[#This Row],[Income]],1,0)</f>
        <v>1</v>
      </c>
      <c r="BL403" s="46"/>
      <c r="BM403" s="45">
        <f ca="1">IF(Table1[[#This Row],[Net worth of Person ('#)]]&gt;$BN$2,Table1[[#This Row],[Age]],0)</f>
        <v>35</v>
      </c>
      <c r="BN403" s="50"/>
      <c r="BO403" s="46"/>
      <c r="BP403" s="46"/>
      <c r="BQ403" s="46"/>
    </row>
    <row r="404" spans="1:69" x14ac:dyDescent="0.3">
      <c r="A404" s="12">
        <v>402</v>
      </c>
      <c r="B404" s="13">
        <f t="shared" ca="1" si="165"/>
        <v>1</v>
      </c>
      <c r="C404" s="13" t="str">
        <f t="shared" ca="1" si="166"/>
        <v>Male</v>
      </c>
      <c r="D404" s="13">
        <f t="shared" ca="1" si="167"/>
        <v>33</v>
      </c>
      <c r="E404" s="13">
        <f t="shared" ca="1" si="168"/>
        <v>2</v>
      </c>
      <c r="F404" s="13" t="str">
        <f t="shared" ca="1" si="169"/>
        <v>Construction</v>
      </c>
      <c r="G404" s="13">
        <f t="shared" ca="1" si="170"/>
        <v>4</v>
      </c>
      <c r="H404" s="13" t="str">
        <f t="shared" ca="1" si="171"/>
        <v>Tertiary</v>
      </c>
      <c r="I404" s="13">
        <f t="shared" ca="1" si="172"/>
        <v>3</v>
      </c>
      <c r="J404" s="13">
        <f t="shared" ca="1" si="173"/>
        <v>0</v>
      </c>
      <c r="K404" s="14">
        <f t="shared" ca="1" si="174"/>
        <v>96358</v>
      </c>
      <c r="L404" s="13">
        <f t="shared" ca="1" si="175"/>
        <v>25</v>
      </c>
      <c r="M404" s="13" t="str">
        <f t="shared" ca="1" si="176"/>
        <v>Ogun</v>
      </c>
      <c r="N404" s="13" t="str">
        <f t="shared" ca="1" si="183"/>
        <v>West</v>
      </c>
      <c r="O404" s="14">
        <f t="shared" ca="1" si="184"/>
        <v>578148</v>
      </c>
      <c r="P404" s="14">
        <f t="shared" ca="1" si="177"/>
        <v>457727.15828809724</v>
      </c>
      <c r="Q404" s="14">
        <f t="shared" ca="1" si="185"/>
        <v>0</v>
      </c>
      <c r="R404" s="14">
        <f t="shared" ca="1" si="178"/>
        <v>0</v>
      </c>
      <c r="S404" s="14">
        <f t="shared" ca="1" si="186"/>
        <v>184286.84329928845</v>
      </c>
      <c r="T404" s="14">
        <f t="shared" ca="1" si="187"/>
        <v>111955.89880453158</v>
      </c>
      <c r="U404" s="14">
        <f t="shared" ca="1" si="188"/>
        <v>690103.89880453155</v>
      </c>
      <c r="V404" s="14">
        <f t="shared" ca="1" si="189"/>
        <v>642014.00158738566</v>
      </c>
      <c r="W404" s="15">
        <f t="shared" ca="1" si="190"/>
        <v>48089.897217145888</v>
      </c>
      <c r="Z404" s="45">
        <f t="shared" ca="1" si="179"/>
        <v>1</v>
      </c>
      <c r="AA404" s="46">
        <f t="shared" ca="1" si="180"/>
        <v>0</v>
      </c>
      <c r="AB404" s="49"/>
      <c r="AC404" s="50"/>
      <c r="AE404" s="45">
        <f ca="1">IF(Table1[[#This Row],[Occupation]]="Teaching", 1, 0)</f>
        <v>0</v>
      </c>
      <c r="AF404" s="46">
        <f ca="1">IF(Table1[[#This Row],[Occupation]]="General Work", 1, 0)</f>
        <v>0</v>
      </c>
      <c r="AG404" s="46">
        <f ca="1">IF(Table1[[#This Row],[Occupation]]="Construction", 1, 0)</f>
        <v>1</v>
      </c>
      <c r="AH404" s="46">
        <f ca="1">IF(Table1[[#This Row],[Occupation]]="IT", 1, 0)</f>
        <v>0</v>
      </c>
      <c r="AI404" s="46">
        <f ca="1">IF(Table1[[#This Row],[Occupation]]="Health", 1, 0)</f>
        <v>0</v>
      </c>
      <c r="AJ404" s="46">
        <f ca="1">IF(Table1[[#This Row],[Occupation]]="Agriculture", 1, 0)</f>
        <v>0</v>
      </c>
      <c r="AK404" s="49"/>
      <c r="AL404" s="46"/>
      <c r="AM404" s="46"/>
      <c r="AN404" s="46"/>
      <c r="AO404" s="46"/>
      <c r="AP404" s="50"/>
      <c r="AQ404" s="48"/>
      <c r="AR404" s="47">
        <f t="shared" ca="1" si="181"/>
        <v>0</v>
      </c>
      <c r="AS404" s="48"/>
      <c r="AT404" s="45">
        <f ca="1">IF(Table1[[#This Row],[Debts of the Person]]&gt;$AU$2,1,0)</f>
        <v>1</v>
      </c>
      <c r="AU404" s="46"/>
      <c r="AV404" s="50"/>
      <c r="AW404" s="2">
        <f ca="1">Table1[[#This Row],[Mortgage Left]]/Table1[[#This Row],[Valued House]]</f>
        <v>0.79171277646570992</v>
      </c>
      <c r="AX404" s="46">
        <f t="shared" ca="1" si="182"/>
        <v>0</v>
      </c>
      <c r="AY404" s="46"/>
      <c r="AZ404" s="46"/>
      <c r="BA404" s="47">
        <f ca="1">IF(Table1[[#This Row],[Region]]="East",Table1[[#This Row],[Income]],0)</f>
        <v>0</v>
      </c>
      <c r="BB404" s="48">
        <f ca="1">IF(Table1[[#This Row],[Region]]="South",Table1[[#This Row],[Income]],0)</f>
        <v>0</v>
      </c>
      <c r="BC404" s="48">
        <f ca="1">IF(Table1[[#This Row],[Region]]="West",Table1[[#This Row],[Income]],0)</f>
        <v>96358</v>
      </c>
      <c r="BD404" s="64">
        <f ca="1">IF(Table1[[#This Row],[Region]]="North",Table1[[#This Row],[Income]],0)</f>
        <v>0</v>
      </c>
      <c r="BE404" s="47">
        <f ca="1">IF(Table1[[#This Row],[Occupation]]="Teaching",Table1[[#This Row],[Income]],0)</f>
        <v>0</v>
      </c>
      <c r="BF404" s="48">
        <f ca="1">IF(Table1[[#This Row],[Occupation]]="General Work",Table1[[#This Row],[Income]],0)</f>
        <v>0</v>
      </c>
      <c r="BG404" s="48">
        <f ca="1">IF(Table1[[#This Row],[Occupation]]="Construction",Table1[[#This Row],[Income]],0)</f>
        <v>96358</v>
      </c>
      <c r="BH404" s="48">
        <f ca="1">IF(Table1[[#This Row],[Occupation]]="IT",Table1[[#This Row],[Income]],0)</f>
        <v>0</v>
      </c>
      <c r="BI404" s="48">
        <f ca="1">IF(Table1[[#This Row],[Occupation]]="Health",Table1[[#This Row],[Income]],0)</f>
        <v>0</v>
      </c>
      <c r="BJ404" s="64">
        <f ca="1">IF(Table1[[#This Row],[Occupation]]="Agriculture",Table1[[#This Row],[Income]],0)</f>
        <v>0</v>
      </c>
      <c r="BK404" s="45">
        <f ca="1">IF(Table1[[#This Row],[Debts of the Person]]&gt;Table1[[#This Row],[Income]],1,0)</f>
        <v>1</v>
      </c>
      <c r="BL404" s="46"/>
      <c r="BM404" s="45">
        <f ca="1">IF(Table1[[#This Row],[Net worth of Person ('#)]]&gt;$BN$2,Table1[[#This Row],[Age]],0)</f>
        <v>0</v>
      </c>
      <c r="BN404" s="50"/>
      <c r="BO404" s="46"/>
      <c r="BP404" s="46"/>
      <c r="BQ404" s="46"/>
    </row>
    <row r="405" spans="1:69" x14ac:dyDescent="0.3">
      <c r="A405" s="12">
        <v>403</v>
      </c>
      <c r="B405" s="13">
        <f t="shared" ca="1" si="165"/>
        <v>2</v>
      </c>
      <c r="C405" s="13" t="str">
        <f t="shared" ca="1" si="166"/>
        <v>Female</v>
      </c>
      <c r="D405" s="13">
        <f t="shared" ca="1" si="167"/>
        <v>31</v>
      </c>
      <c r="E405" s="13">
        <f t="shared" ca="1" si="168"/>
        <v>1</v>
      </c>
      <c r="F405" s="13" t="str">
        <f t="shared" ca="1" si="169"/>
        <v>Health</v>
      </c>
      <c r="G405" s="13">
        <f t="shared" ca="1" si="170"/>
        <v>6</v>
      </c>
      <c r="H405" s="13" t="str">
        <f t="shared" ca="1" si="171"/>
        <v>Others</v>
      </c>
      <c r="I405" s="13">
        <f t="shared" ca="1" si="172"/>
        <v>3</v>
      </c>
      <c r="J405" s="13">
        <f t="shared" ca="1" si="173"/>
        <v>0</v>
      </c>
      <c r="K405" s="14">
        <f t="shared" ca="1" si="174"/>
        <v>81780</v>
      </c>
      <c r="L405" s="13">
        <f t="shared" ca="1" si="175"/>
        <v>5</v>
      </c>
      <c r="M405" s="13" t="str">
        <f t="shared" ca="1" si="176"/>
        <v>Bauchi</v>
      </c>
      <c r="N405" s="13" t="str">
        <f t="shared" ca="1" si="183"/>
        <v>North</v>
      </c>
      <c r="O405" s="14">
        <f t="shared" ca="1" si="184"/>
        <v>327120</v>
      </c>
      <c r="P405" s="14">
        <f t="shared" ca="1" si="177"/>
        <v>150057.14023101359</v>
      </c>
      <c r="Q405" s="14">
        <f t="shared" ca="1" si="185"/>
        <v>0</v>
      </c>
      <c r="R405" s="14">
        <f t="shared" ca="1" si="178"/>
        <v>0</v>
      </c>
      <c r="S405" s="14">
        <f t="shared" ca="1" si="186"/>
        <v>140985.25099050108</v>
      </c>
      <c r="T405" s="14">
        <f t="shared" ca="1" si="187"/>
        <v>57710.012282943579</v>
      </c>
      <c r="U405" s="14">
        <f t="shared" ca="1" si="188"/>
        <v>384830.01228294359</v>
      </c>
      <c r="V405" s="14">
        <f t="shared" ca="1" si="189"/>
        <v>291042.39122151467</v>
      </c>
      <c r="W405" s="15">
        <f t="shared" ca="1" si="190"/>
        <v>93787.621061428916</v>
      </c>
      <c r="Z405" s="45">
        <f t="shared" ca="1" si="179"/>
        <v>0</v>
      </c>
      <c r="AA405" s="46">
        <f t="shared" ca="1" si="180"/>
        <v>0</v>
      </c>
      <c r="AB405" s="49"/>
      <c r="AC405" s="50"/>
      <c r="AE405" s="45">
        <f ca="1">IF(Table1[[#This Row],[Occupation]]="Teaching", 1, 0)</f>
        <v>0</v>
      </c>
      <c r="AF405" s="46">
        <f ca="1">IF(Table1[[#This Row],[Occupation]]="General Work", 1, 0)</f>
        <v>0</v>
      </c>
      <c r="AG405" s="46">
        <f ca="1">IF(Table1[[#This Row],[Occupation]]="Construction", 1, 0)</f>
        <v>0</v>
      </c>
      <c r="AH405" s="46">
        <f ca="1">IF(Table1[[#This Row],[Occupation]]="IT", 1, 0)</f>
        <v>0</v>
      </c>
      <c r="AI405" s="46">
        <f ca="1">IF(Table1[[#This Row],[Occupation]]="Health", 1, 0)</f>
        <v>1</v>
      </c>
      <c r="AJ405" s="46">
        <f ca="1">IF(Table1[[#This Row],[Occupation]]="Agriculture", 1, 0)</f>
        <v>0</v>
      </c>
      <c r="AK405" s="49"/>
      <c r="AL405" s="46"/>
      <c r="AM405" s="46"/>
      <c r="AN405" s="46"/>
      <c r="AO405" s="46"/>
      <c r="AP405" s="50"/>
      <c r="AQ405" s="48"/>
      <c r="AR405" s="47">
        <f t="shared" ca="1" si="181"/>
        <v>0</v>
      </c>
      <c r="AS405" s="48"/>
      <c r="AT405" s="45">
        <f ca="1">IF(Table1[[#This Row],[Debts of the Person]]&gt;$AU$2,1,0)</f>
        <v>1</v>
      </c>
      <c r="AU405" s="46"/>
      <c r="AV405" s="50"/>
      <c r="AW405" s="2">
        <f ca="1">Table1[[#This Row],[Mortgage Left]]/Table1[[#This Row],[Valued House]]</f>
        <v>0.45872199874973585</v>
      </c>
      <c r="AX405" s="46">
        <f t="shared" ca="1" si="182"/>
        <v>0</v>
      </c>
      <c r="AY405" s="46"/>
      <c r="AZ405" s="46"/>
      <c r="BA405" s="47">
        <f ca="1">IF(Table1[[#This Row],[Region]]="East",Table1[[#This Row],[Income]],0)</f>
        <v>0</v>
      </c>
      <c r="BB405" s="48">
        <f ca="1">IF(Table1[[#This Row],[Region]]="South",Table1[[#This Row],[Income]],0)</f>
        <v>0</v>
      </c>
      <c r="BC405" s="48">
        <f ca="1">IF(Table1[[#This Row],[Region]]="West",Table1[[#This Row],[Income]],0)</f>
        <v>0</v>
      </c>
      <c r="BD405" s="64">
        <f ca="1">IF(Table1[[#This Row],[Region]]="North",Table1[[#This Row],[Income]],0)</f>
        <v>81780</v>
      </c>
      <c r="BE405" s="47">
        <f ca="1">IF(Table1[[#This Row],[Occupation]]="Teaching",Table1[[#This Row],[Income]],0)</f>
        <v>0</v>
      </c>
      <c r="BF405" s="48">
        <f ca="1">IF(Table1[[#This Row],[Occupation]]="General Work",Table1[[#This Row],[Income]],0)</f>
        <v>0</v>
      </c>
      <c r="BG405" s="48">
        <f ca="1">IF(Table1[[#This Row],[Occupation]]="Construction",Table1[[#This Row],[Income]],0)</f>
        <v>0</v>
      </c>
      <c r="BH405" s="48">
        <f ca="1">IF(Table1[[#This Row],[Occupation]]="IT",Table1[[#This Row],[Income]],0)</f>
        <v>0</v>
      </c>
      <c r="BI405" s="48">
        <f ca="1">IF(Table1[[#This Row],[Occupation]]="Health",Table1[[#This Row],[Income]],0)</f>
        <v>81780</v>
      </c>
      <c r="BJ405" s="64">
        <f ca="1">IF(Table1[[#This Row],[Occupation]]="Agriculture",Table1[[#This Row],[Income]],0)</f>
        <v>0</v>
      </c>
      <c r="BK405" s="45">
        <f ca="1">IF(Table1[[#This Row],[Debts of the Person]]&gt;Table1[[#This Row],[Income]],1,0)</f>
        <v>1</v>
      </c>
      <c r="BL405" s="46"/>
      <c r="BM405" s="45">
        <f ca="1">IF(Table1[[#This Row],[Net worth of Person ('#)]]&gt;$BN$2,Table1[[#This Row],[Age]],0)</f>
        <v>0</v>
      </c>
      <c r="BN405" s="50"/>
      <c r="BO405" s="46"/>
      <c r="BP405" s="46"/>
      <c r="BQ405" s="46"/>
    </row>
    <row r="406" spans="1:69" x14ac:dyDescent="0.3">
      <c r="A406" s="12">
        <v>404</v>
      </c>
      <c r="B406" s="13">
        <f t="shared" ca="1" si="165"/>
        <v>2</v>
      </c>
      <c r="C406" s="13" t="str">
        <f t="shared" ca="1" si="166"/>
        <v>Female</v>
      </c>
      <c r="D406" s="13">
        <f t="shared" ca="1" si="167"/>
        <v>27</v>
      </c>
      <c r="E406" s="13">
        <f t="shared" ca="1" si="168"/>
        <v>3</v>
      </c>
      <c r="F406" s="13" t="str">
        <f t="shared" ca="1" si="169"/>
        <v>Teaching</v>
      </c>
      <c r="G406" s="13">
        <f t="shared" ca="1" si="170"/>
        <v>2</v>
      </c>
      <c r="H406" s="13" t="str">
        <f t="shared" ca="1" si="171"/>
        <v>Primary</v>
      </c>
      <c r="I406" s="13">
        <f t="shared" ca="1" si="172"/>
        <v>4</v>
      </c>
      <c r="J406" s="13">
        <f t="shared" ca="1" si="173"/>
        <v>2</v>
      </c>
      <c r="K406" s="14">
        <f t="shared" ca="1" si="174"/>
        <v>37580</v>
      </c>
      <c r="L406" s="13">
        <f t="shared" ca="1" si="175"/>
        <v>1</v>
      </c>
      <c r="M406" s="13" t="str">
        <f t="shared" ca="1" si="176"/>
        <v>Abia</v>
      </c>
      <c r="N406" s="13" t="str">
        <f t="shared" ca="1" si="183"/>
        <v>East</v>
      </c>
      <c r="O406" s="14">
        <f t="shared" ca="1" si="184"/>
        <v>225480</v>
      </c>
      <c r="P406" s="14">
        <f t="shared" ca="1" si="177"/>
        <v>128938.0379960237</v>
      </c>
      <c r="Q406" s="14">
        <f t="shared" ca="1" si="185"/>
        <v>48365.128021860779</v>
      </c>
      <c r="R406" s="14">
        <f t="shared" ca="1" si="178"/>
        <v>26145</v>
      </c>
      <c r="S406" s="14">
        <f t="shared" ca="1" si="186"/>
        <v>46730.623930266134</v>
      </c>
      <c r="T406" s="14">
        <f t="shared" ca="1" si="187"/>
        <v>19178.485995991894</v>
      </c>
      <c r="U406" s="14">
        <f t="shared" ca="1" si="188"/>
        <v>293023.6140178527</v>
      </c>
      <c r="V406" s="14">
        <f t="shared" ca="1" si="189"/>
        <v>201813.66192628985</v>
      </c>
      <c r="W406" s="15">
        <f t="shared" ca="1" si="190"/>
        <v>91209.952091562853</v>
      </c>
      <c r="Z406" s="45">
        <f t="shared" ca="1" si="179"/>
        <v>0</v>
      </c>
      <c r="AA406" s="46">
        <f t="shared" ca="1" si="180"/>
        <v>1</v>
      </c>
      <c r="AB406" s="49"/>
      <c r="AC406" s="50"/>
      <c r="AE406" s="45">
        <f ca="1">IF(Table1[[#This Row],[Occupation]]="Teaching", 1, 0)</f>
        <v>1</v>
      </c>
      <c r="AF406" s="46">
        <f ca="1">IF(Table1[[#This Row],[Occupation]]="General Work", 1, 0)</f>
        <v>0</v>
      </c>
      <c r="AG406" s="46">
        <f ca="1">IF(Table1[[#This Row],[Occupation]]="Construction", 1, 0)</f>
        <v>0</v>
      </c>
      <c r="AH406" s="46">
        <f ca="1">IF(Table1[[#This Row],[Occupation]]="IT", 1, 0)</f>
        <v>0</v>
      </c>
      <c r="AI406" s="46">
        <f ca="1">IF(Table1[[#This Row],[Occupation]]="Health", 1, 0)</f>
        <v>0</v>
      </c>
      <c r="AJ406" s="46">
        <f ca="1">IF(Table1[[#This Row],[Occupation]]="Agriculture", 1, 0)</f>
        <v>0</v>
      </c>
      <c r="AK406" s="49"/>
      <c r="AL406" s="46"/>
      <c r="AM406" s="46"/>
      <c r="AN406" s="46"/>
      <c r="AO406" s="46"/>
      <c r="AP406" s="50"/>
      <c r="AQ406" s="48"/>
      <c r="AR406" s="47">
        <f t="shared" ca="1" si="181"/>
        <v>64469.018998011852</v>
      </c>
      <c r="AS406" s="48"/>
      <c r="AT406" s="45">
        <f ca="1">IF(Table1[[#This Row],[Debts of the Person]]&gt;$AU$2,1,0)</f>
        <v>1</v>
      </c>
      <c r="AU406" s="46"/>
      <c r="AV406" s="50"/>
      <c r="AW406" s="2">
        <f ca="1">Table1[[#This Row],[Mortgage Left]]/Table1[[#This Row],[Valued House]]</f>
        <v>0.57183802552786811</v>
      </c>
      <c r="AX406" s="46">
        <f t="shared" ca="1" si="182"/>
        <v>0</v>
      </c>
      <c r="AY406" s="46"/>
      <c r="AZ406" s="46"/>
      <c r="BA406" s="47">
        <f ca="1">IF(Table1[[#This Row],[Region]]="East",Table1[[#This Row],[Income]],0)</f>
        <v>37580</v>
      </c>
      <c r="BB406" s="48">
        <f ca="1">IF(Table1[[#This Row],[Region]]="South",Table1[[#This Row],[Income]],0)</f>
        <v>0</v>
      </c>
      <c r="BC406" s="48">
        <f ca="1">IF(Table1[[#This Row],[Region]]="West",Table1[[#This Row],[Income]],0)</f>
        <v>0</v>
      </c>
      <c r="BD406" s="64">
        <f ca="1">IF(Table1[[#This Row],[Region]]="North",Table1[[#This Row],[Income]],0)</f>
        <v>0</v>
      </c>
      <c r="BE406" s="47">
        <f ca="1">IF(Table1[[#This Row],[Occupation]]="Teaching",Table1[[#This Row],[Income]],0)</f>
        <v>37580</v>
      </c>
      <c r="BF406" s="48">
        <f ca="1">IF(Table1[[#This Row],[Occupation]]="General Work",Table1[[#This Row],[Income]],0)</f>
        <v>0</v>
      </c>
      <c r="BG406" s="48">
        <f ca="1">IF(Table1[[#This Row],[Occupation]]="Construction",Table1[[#This Row],[Income]],0)</f>
        <v>0</v>
      </c>
      <c r="BH406" s="48">
        <f ca="1">IF(Table1[[#This Row],[Occupation]]="IT",Table1[[#This Row],[Income]],0)</f>
        <v>0</v>
      </c>
      <c r="BI406" s="48">
        <f ca="1">IF(Table1[[#This Row],[Occupation]]="Health",Table1[[#This Row],[Income]],0)</f>
        <v>0</v>
      </c>
      <c r="BJ406" s="64">
        <f ca="1">IF(Table1[[#This Row],[Occupation]]="Agriculture",Table1[[#This Row],[Income]],0)</f>
        <v>0</v>
      </c>
      <c r="BK406" s="45">
        <f ca="1">IF(Table1[[#This Row],[Debts of the Person]]&gt;Table1[[#This Row],[Income]],1,0)</f>
        <v>1</v>
      </c>
      <c r="BL406" s="46"/>
      <c r="BM406" s="45">
        <f ca="1">IF(Table1[[#This Row],[Net worth of Person ('#)]]&gt;$BN$2,Table1[[#This Row],[Age]],0)</f>
        <v>0</v>
      </c>
      <c r="BN406" s="50"/>
      <c r="BO406" s="46"/>
      <c r="BP406" s="46"/>
      <c r="BQ406" s="46"/>
    </row>
    <row r="407" spans="1:69" x14ac:dyDescent="0.3">
      <c r="A407" s="12">
        <v>405</v>
      </c>
      <c r="B407" s="13">
        <f t="shared" ca="1" si="165"/>
        <v>2</v>
      </c>
      <c r="C407" s="13" t="str">
        <f t="shared" ca="1" si="166"/>
        <v>Female</v>
      </c>
      <c r="D407" s="13">
        <f t="shared" ca="1" si="167"/>
        <v>39</v>
      </c>
      <c r="E407" s="13">
        <f t="shared" ca="1" si="168"/>
        <v>4</v>
      </c>
      <c r="F407" s="13" t="str">
        <f t="shared" ca="1" si="169"/>
        <v>IT</v>
      </c>
      <c r="G407" s="13">
        <f t="shared" ca="1" si="170"/>
        <v>2</v>
      </c>
      <c r="H407" s="13" t="str">
        <f t="shared" ca="1" si="171"/>
        <v>Primary</v>
      </c>
      <c r="I407" s="13">
        <f t="shared" ca="1" si="172"/>
        <v>2</v>
      </c>
      <c r="J407" s="13">
        <f t="shared" ca="1" si="173"/>
        <v>3</v>
      </c>
      <c r="K407" s="14">
        <f t="shared" ca="1" si="174"/>
        <v>95057</v>
      </c>
      <c r="L407" s="13">
        <f t="shared" ca="1" si="175"/>
        <v>1</v>
      </c>
      <c r="M407" s="13" t="str">
        <f t="shared" ca="1" si="176"/>
        <v>Abia</v>
      </c>
      <c r="N407" s="13" t="str">
        <f t="shared" ca="1" si="183"/>
        <v>East</v>
      </c>
      <c r="O407" s="14">
        <f t="shared" ca="1" si="184"/>
        <v>570342</v>
      </c>
      <c r="P407" s="14">
        <f t="shared" ca="1" si="177"/>
        <v>43258.245116455771</v>
      </c>
      <c r="Q407" s="14">
        <f t="shared" ca="1" si="185"/>
        <v>260246.33728710157</v>
      </c>
      <c r="R407" s="14">
        <f t="shared" ca="1" si="178"/>
        <v>15469</v>
      </c>
      <c r="S407" s="14">
        <f t="shared" ca="1" si="186"/>
        <v>140630.49836348047</v>
      </c>
      <c r="T407" s="14">
        <f t="shared" ca="1" si="187"/>
        <v>119727.5054130402</v>
      </c>
      <c r="U407" s="14">
        <f t="shared" ca="1" si="188"/>
        <v>950315.84270014171</v>
      </c>
      <c r="V407" s="14">
        <f t="shared" ca="1" si="189"/>
        <v>199357.74347993624</v>
      </c>
      <c r="W407" s="15">
        <f t="shared" ca="1" si="190"/>
        <v>750958.09922020545</v>
      </c>
      <c r="Z407" s="45">
        <f t="shared" ca="1" si="179"/>
        <v>0</v>
      </c>
      <c r="AA407" s="46">
        <f t="shared" ca="1" si="180"/>
        <v>1</v>
      </c>
      <c r="AB407" s="49"/>
      <c r="AC407" s="50"/>
      <c r="AE407" s="45">
        <f ca="1">IF(Table1[[#This Row],[Occupation]]="Teaching", 1, 0)</f>
        <v>0</v>
      </c>
      <c r="AF407" s="46">
        <f ca="1">IF(Table1[[#This Row],[Occupation]]="General Work", 1, 0)</f>
        <v>0</v>
      </c>
      <c r="AG407" s="46">
        <f ca="1">IF(Table1[[#This Row],[Occupation]]="Construction", 1, 0)</f>
        <v>0</v>
      </c>
      <c r="AH407" s="46">
        <f ca="1">IF(Table1[[#This Row],[Occupation]]="IT", 1, 0)</f>
        <v>1</v>
      </c>
      <c r="AI407" s="46">
        <f ca="1">IF(Table1[[#This Row],[Occupation]]="Health", 1, 0)</f>
        <v>0</v>
      </c>
      <c r="AJ407" s="46">
        <f ca="1">IF(Table1[[#This Row],[Occupation]]="Agriculture", 1, 0)</f>
        <v>0</v>
      </c>
      <c r="AK407" s="49"/>
      <c r="AL407" s="46"/>
      <c r="AM407" s="46"/>
      <c r="AN407" s="46"/>
      <c r="AO407" s="46"/>
      <c r="AP407" s="50"/>
      <c r="AQ407" s="48"/>
      <c r="AR407" s="47">
        <f t="shared" ca="1" si="181"/>
        <v>14419.41503881859</v>
      </c>
      <c r="AS407" s="48"/>
      <c r="AT407" s="45">
        <f ca="1">IF(Table1[[#This Row],[Debts of the Person]]&gt;$AU$2,1,0)</f>
        <v>1</v>
      </c>
      <c r="AU407" s="46"/>
      <c r="AV407" s="50"/>
      <c r="AW407" s="2">
        <f ca="1">Table1[[#This Row],[Mortgage Left]]/Table1[[#This Row],[Valued House]]</f>
        <v>7.5846150408799939E-2</v>
      </c>
      <c r="AX407" s="46">
        <f t="shared" ca="1" si="182"/>
        <v>1</v>
      </c>
      <c r="AY407" s="46"/>
      <c r="AZ407" s="46"/>
      <c r="BA407" s="47">
        <f ca="1">IF(Table1[[#This Row],[Region]]="East",Table1[[#This Row],[Income]],0)</f>
        <v>95057</v>
      </c>
      <c r="BB407" s="48">
        <f ca="1">IF(Table1[[#This Row],[Region]]="South",Table1[[#This Row],[Income]],0)</f>
        <v>0</v>
      </c>
      <c r="BC407" s="48">
        <f ca="1">IF(Table1[[#This Row],[Region]]="West",Table1[[#This Row],[Income]],0)</f>
        <v>0</v>
      </c>
      <c r="BD407" s="64">
        <f ca="1">IF(Table1[[#This Row],[Region]]="North",Table1[[#This Row],[Income]],0)</f>
        <v>0</v>
      </c>
      <c r="BE407" s="47">
        <f ca="1">IF(Table1[[#This Row],[Occupation]]="Teaching",Table1[[#This Row],[Income]],0)</f>
        <v>0</v>
      </c>
      <c r="BF407" s="48">
        <f ca="1">IF(Table1[[#This Row],[Occupation]]="General Work",Table1[[#This Row],[Income]],0)</f>
        <v>0</v>
      </c>
      <c r="BG407" s="48">
        <f ca="1">IF(Table1[[#This Row],[Occupation]]="Construction",Table1[[#This Row],[Income]],0)</f>
        <v>0</v>
      </c>
      <c r="BH407" s="48">
        <f ca="1">IF(Table1[[#This Row],[Occupation]]="IT",Table1[[#This Row],[Income]],0)</f>
        <v>95057</v>
      </c>
      <c r="BI407" s="48">
        <f ca="1">IF(Table1[[#This Row],[Occupation]]="Health",Table1[[#This Row],[Income]],0)</f>
        <v>0</v>
      </c>
      <c r="BJ407" s="64">
        <f ca="1">IF(Table1[[#This Row],[Occupation]]="Agriculture",Table1[[#This Row],[Income]],0)</f>
        <v>0</v>
      </c>
      <c r="BK407" s="45">
        <f ca="1">IF(Table1[[#This Row],[Debts of the Person]]&gt;Table1[[#This Row],[Income]],1,0)</f>
        <v>1</v>
      </c>
      <c r="BL407" s="46"/>
      <c r="BM407" s="45">
        <f ca="1">IF(Table1[[#This Row],[Net worth of Person ('#)]]&gt;$BN$2,Table1[[#This Row],[Age]],0)</f>
        <v>39</v>
      </c>
      <c r="BN407" s="50"/>
      <c r="BO407" s="46"/>
      <c r="BP407" s="46"/>
      <c r="BQ407" s="46"/>
    </row>
    <row r="408" spans="1:69" x14ac:dyDescent="0.3">
      <c r="A408" s="12">
        <v>406</v>
      </c>
      <c r="B408" s="13">
        <f t="shared" ca="1" si="165"/>
        <v>2</v>
      </c>
      <c r="C408" s="13" t="str">
        <f t="shared" ca="1" si="166"/>
        <v>Female</v>
      </c>
      <c r="D408" s="13">
        <f t="shared" ca="1" si="167"/>
        <v>43</v>
      </c>
      <c r="E408" s="13">
        <f t="shared" ca="1" si="168"/>
        <v>6</v>
      </c>
      <c r="F408" s="13" t="str">
        <f t="shared" ca="1" si="169"/>
        <v>Agriculture</v>
      </c>
      <c r="G408" s="13">
        <f t="shared" ca="1" si="170"/>
        <v>5</v>
      </c>
      <c r="H408" s="13" t="str">
        <f t="shared" ca="1" si="171"/>
        <v>Technical</v>
      </c>
      <c r="I408" s="13">
        <f t="shared" ca="1" si="172"/>
        <v>4</v>
      </c>
      <c r="J408" s="13">
        <f t="shared" ca="1" si="173"/>
        <v>2</v>
      </c>
      <c r="K408" s="14">
        <f t="shared" ca="1" si="174"/>
        <v>95391</v>
      </c>
      <c r="L408" s="13">
        <f t="shared" ca="1" si="175"/>
        <v>17</v>
      </c>
      <c r="M408" s="13" t="str">
        <f t="shared" ca="1" si="176"/>
        <v>Kano</v>
      </c>
      <c r="N408" s="13" t="str">
        <f t="shared" ca="1" si="183"/>
        <v>North</v>
      </c>
      <c r="O408" s="14">
        <f t="shared" ca="1" si="184"/>
        <v>286173</v>
      </c>
      <c r="P408" s="14">
        <f t="shared" ca="1" si="177"/>
        <v>23657.209033792704</v>
      </c>
      <c r="Q408" s="14">
        <f t="shared" ca="1" si="185"/>
        <v>54487.753054884874</v>
      </c>
      <c r="R408" s="14">
        <f t="shared" ca="1" si="178"/>
        <v>43986</v>
      </c>
      <c r="S408" s="14">
        <f t="shared" ca="1" si="186"/>
        <v>46882.272406217926</v>
      </c>
      <c r="T408" s="14">
        <f t="shared" ca="1" si="187"/>
        <v>127820.93728006925</v>
      </c>
      <c r="U408" s="14">
        <f t="shared" ca="1" si="188"/>
        <v>468481.69033495407</v>
      </c>
      <c r="V408" s="14">
        <f t="shared" ca="1" si="189"/>
        <v>114525.48144001063</v>
      </c>
      <c r="W408" s="15">
        <f t="shared" ca="1" si="190"/>
        <v>353956.20889494347</v>
      </c>
      <c r="Z408" s="45">
        <f t="shared" ca="1" si="179"/>
        <v>0</v>
      </c>
      <c r="AA408" s="46">
        <f t="shared" ca="1" si="180"/>
        <v>1</v>
      </c>
      <c r="AB408" s="49"/>
      <c r="AC408" s="50"/>
      <c r="AE408" s="45">
        <f ca="1">IF(Table1[[#This Row],[Occupation]]="Teaching", 1, 0)</f>
        <v>0</v>
      </c>
      <c r="AF408" s="46">
        <f ca="1">IF(Table1[[#This Row],[Occupation]]="General Work", 1, 0)</f>
        <v>0</v>
      </c>
      <c r="AG408" s="46">
        <f ca="1">IF(Table1[[#This Row],[Occupation]]="Construction", 1, 0)</f>
        <v>0</v>
      </c>
      <c r="AH408" s="46">
        <f ca="1">IF(Table1[[#This Row],[Occupation]]="IT", 1, 0)</f>
        <v>0</v>
      </c>
      <c r="AI408" s="46">
        <f ca="1">IF(Table1[[#This Row],[Occupation]]="Health", 1, 0)</f>
        <v>0</v>
      </c>
      <c r="AJ408" s="46">
        <f ca="1">IF(Table1[[#This Row],[Occupation]]="Agriculture", 1, 0)</f>
        <v>1</v>
      </c>
      <c r="AK408" s="49"/>
      <c r="AL408" s="46"/>
      <c r="AM408" s="46"/>
      <c r="AN408" s="46"/>
      <c r="AO408" s="46"/>
      <c r="AP408" s="50"/>
      <c r="AQ408" s="48"/>
      <c r="AR408" s="47">
        <f t="shared" ca="1" si="181"/>
        <v>11828.604516896352</v>
      </c>
      <c r="AS408" s="48"/>
      <c r="AT408" s="45">
        <f ca="1">IF(Table1[[#This Row],[Debts of the Person]]&gt;$AU$2,1,0)</f>
        <v>1</v>
      </c>
      <c r="AU408" s="46"/>
      <c r="AV408" s="50"/>
      <c r="AW408" s="2">
        <f ca="1">Table1[[#This Row],[Mortgage Left]]/Table1[[#This Row],[Valued House]]</f>
        <v>8.2667508932683043E-2</v>
      </c>
      <c r="AX408" s="46">
        <f t="shared" ca="1" si="182"/>
        <v>1</v>
      </c>
      <c r="AY408" s="46"/>
      <c r="AZ408" s="46"/>
      <c r="BA408" s="47">
        <f ca="1">IF(Table1[[#This Row],[Region]]="East",Table1[[#This Row],[Income]],0)</f>
        <v>0</v>
      </c>
      <c r="BB408" s="48">
        <f ca="1">IF(Table1[[#This Row],[Region]]="South",Table1[[#This Row],[Income]],0)</f>
        <v>0</v>
      </c>
      <c r="BC408" s="48">
        <f ca="1">IF(Table1[[#This Row],[Region]]="West",Table1[[#This Row],[Income]],0)</f>
        <v>0</v>
      </c>
      <c r="BD408" s="64">
        <f ca="1">IF(Table1[[#This Row],[Region]]="North",Table1[[#This Row],[Income]],0)</f>
        <v>95391</v>
      </c>
      <c r="BE408" s="47">
        <f ca="1">IF(Table1[[#This Row],[Occupation]]="Teaching",Table1[[#This Row],[Income]],0)</f>
        <v>0</v>
      </c>
      <c r="BF408" s="48">
        <f ca="1">IF(Table1[[#This Row],[Occupation]]="General Work",Table1[[#This Row],[Income]],0)</f>
        <v>0</v>
      </c>
      <c r="BG408" s="48">
        <f ca="1">IF(Table1[[#This Row],[Occupation]]="Construction",Table1[[#This Row],[Income]],0)</f>
        <v>0</v>
      </c>
      <c r="BH408" s="48">
        <f ca="1">IF(Table1[[#This Row],[Occupation]]="IT",Table1[[#This Row],[Income]],0)</f>
        <v>0</v>
      </c>
      <c r="BI408" s="48">
        <f ca="1">IF(Table1[[#This Row],[Occupation]]="Health",Table1[[#This Row],[Income]],0)</f>
        <v>0</v>
      </c>
      <c r="BJ408" s="64">
        <f ca="1">IF(Table1[[#This Row],[Occupation]]="Agriculture",Table1[[#This Row],[Income]],0)</f>
        <v>95391</v>
      </c>
      <c r="BK408" s="45">
        <f ca="1">IF(Table1[[#This Row],[Debts of the Person]]&gt;Table1[[#This Row],[Income]],1,0)</f>
        <v>1</v>
      </c>
      <c r="BL408" s="46"/>
      <c r="BM408" s="45">
        <f ca="1">IF(Table1[[#This Row],[Net worth of Person ('#)]]&gt;$BN$2,Table1[[#This Row],[Age]],0)</f>
        <v>43</v>
      </c>
      <c r="BN408" s="50"/>
      <c r="BO408" s="46"/>
      <c r="BP408" s="46"/>
      <c r="BQ408" s="46"/>
    </row>
    <row r="409" spans="1:69" x14ac:dyDescent="0.3">
      <c r="A409" s="12">
        <v>407</v>
      </c>
      <c r="B409" s="13">
        <f t="shared" ca="1" si="165"/>
        <v>2</v>
      </c>
      <c r="C409" s="13" t="str">
        <f t="shared" ca="1" si="166"/>
        <v>Female</v>
      </c>
      <c r="D409" s="13">
        <f t="shared" ca="1" si="167"/>
        <v>30</v>
      </c>
      <c r="E409" s="13">
        <f t="shared" ca="1" si="168"/>
        <v>6</v>
      </c>
      <c r="F409" s="13" t="str">
        <f t="shared" ca="1" si="169"/>
        <v>Agriculture</v>
      </c>
      <c r="G409" s="13">
        <f t="shared" ca="1" si="170"/>
        <v>2</v>
      </c>
      <c r="H409" s="13" t="str">
        <f t="shared" ca="1" si="171"/>
        <v>Primary</v>
      </c>
      <c r="I409" s="13">
        <f t="shared" ca="1" si="172"/>
        <v>3</v>
      </c>
      <c r="J409" s="13">
        <f t="shared" ca="1" si="173"/>
        <v>1</v>
      </c>
      <c r="K409" s="14">
        <f t="shared" ca="1" si="174"/>
        <v>69673</v>
      </c>
      <c r="L409" s="13">
        <f t="shared" ca="1" si="175"/>
        <v>27</v>
      </c>
      <c r="M409" s="13" t="str">
        <f t="shared" ca="1" si="176"/>
        <v>Osun</v>
      </c>
      <c r="N409" s="13" t="str">
        <f t="shared" ca="1" si="183"/>
        <v>West</v>
      </c>
      <c r="O409" s="14">
        <f t="shared" ca="1" si="184"/>
        <v>418038</v>
      </c>
      <c r="P409" s="14">
        <f t="shared" ca="1" si="177"/>
        <v>90880.890839417843</v>
      </c>
      <c r="Q409" s="14">
        <f t="shared" ca="1" si="185"/>
        <v>45989.251304096571</v>
      </c>
      <c r="R409" s="14">
        <f t="shared" ca="1" si="178"/>
        <v>14367</v>
      </c>
      <c r="S409" s="14">
        <f t="shared" ca="1" si="186"/>
        <v>24828.134439705151</v>
      </c>
      <c r="T409" s="14">
        <f t="shared" ca="1" si="187"/>
        <v>79233.541358603645</v>
      </c>
      <c r="U409" s="14">
        <f t="shared" ca="1" si="188"/>
        <v>543260.79266270017</v>
      </c>
      <c r="V409" s="14">
        <f t="shared" ca="1" si="189"/>
        <v>130076.02527912299</v>
      </c>
      <c r="W409" s="15">
        <f t="shared" ca="1" si="190"/>
        <v>413184.76738357719</v>
      </c>
      <c r="Z409" s="45">
        <f t="shared" ca="1" si="179"/>
        <v>0</v>
      </c>
      <c r="AA409" s="46">
        <f t="shared" ca="1" si="180"/>
        <v>1</v>
      </c>
      <c r="AB409" s="49"/>
      <c r="AC409" s="50"/>
      <c r="AE409" s="45">
        <f ca="1">IF(Table1[[#This Row],[Occupation]]="Teaching", 1, 0)</f>
        <v>0</v>
      </c>
      <c r="AF409" s="46">
        <f ca="1">IF(Table1[[#This Row],[Occupation]]="General Work", 1, 0)</f>
        <v>0</v>
      </c>
      <c r="AG409" s="46">
        <f ca="1">IF(Table1[[#This Row],[Occupation]]="Construction", 1, 0)</f>
        <v>0</v>
      </c>
      <c r="AH409" s="46">
        <f ca="1">IF(Table1[[#This Row],[Occupation]]="IT", 1, 0)</f>
        <v>0</v>
      </c>
      <c r="AI409" s="46">
        <f ca="1">IF(Table1[[#This Row],[Occupation]]="Health", 1, 0)</f>
        <v>0</v>
      </c>
      <c r="AJ409" s="46">
        <f ca="1">IF(Table1[[#This Row],[Occupation]]="Agriculture", 1, 0)</f>
        <v>1</v>
      </c>
      <c r="AK409" s="49"/>
      <c r="AL409" s="46"/>
      <c r="AM409" s="46"/>
      <c r="AN409" s="46"/>
      <c r="AO409" s="46"/>
      <c r="AP409" s="50"/>
      <c r="AQ409" s="48"/>
      <c r="AR409" s="47">
        <f t="shared" ca="1" si="181"/>
        <v>90880.890839417843</v>
      </c>
      <c r="AS409" s="48"/>
      <c r="AT409" s="45">
        <f ca="1">IF(Table1[[#This Row],[Debts of the Person]]&gt;$AU$2,1,0)</f>
        <v>1</v>
      </c>
      <c r="AU409" s="46"/>
      <c r="AV409" s="50"/>
      <c r="AW409" s="2">
        <f ca="1">Table1[[#This Row],[Mortgage Left]]/Table1[[#This Row],[Valued House]]</f>
        <v>0.21739863562503373</v>
      </c>
      <c r="AX409" s="46">
        <f t="shared" ca="1" si="182"/>
        <v>1</v>
      </c>
      <c r="AY409" s="46"/>
      <c r="AZ409" s="46"/>
      <c r="BA409" s="47">
        <f ca="1">IF(Table1[[#This Row],[Region]]="East",Table1[[#This Row],[Income]],0)</f>
        <v>0</v>
      </c>
      <c r="BB409" s="48">
        <f ca="1">IF(Table1[[#This Row],[Region]]="South",Table1[[#This Row],[Income]],0)</f>
        <v>0</v>
      </c>
      <c r="BC409" s="48">
        <f ca="1">IF(Table1[[#This Row],[Region]]="West",Table1[[#This Row],[Income]],0)</f>
        <v>69673</v>
      </c>
      <c r="BD409" s="64">
        <f ca="1">IF(Table1[[#This Row],[Region]]="North",Table1[[#This Row],[Income]],0)</f>
        <v>0</v>
      </c>
      <c r="BE409" s="47">
        <f ca="1">IF(Table1[[#This Row],[Occupation]]="Teaching",Table1[[#This Row],[Income]],0)</f>
        <v>0</v>
      </c>
      <c r="BF409" s="48">
        <f ca="1">IF(Table1[[#This Row],[Occupation]]="General Work",Table1[[#This Row],[Income]],0)</f>
        <v>0</v>
      </c>
      <c r="BG409" s="48">
        <f ca="1">IF(Table1[[#This Row],[Occupation]]="Construction",Table1[[#This Row],[Income]],0)</f>
        <v>0</v>
      </c>
      <c r="BH409" s="48">
        <f ca="1">IF(Table1[[#This Row],[Occupation]]="IT",Table1[[#This Row],[Income]],0)</f>
        <v>0</v>
      </c>
      <c r="BI409" s="48">
        <f ca="1">IF(Table1[[#This Row],[Occupation]]="Health",Table1[[#This Row],[Income]],0)</f>
        <v>0</v>
      </c>
      <c r="BJ409" s="64">
        <f ca="1">IF(Table1[[#This Row],[Occupation]]="Agriculture",Table1[[#This Row],[Income]],0)</f>
        <v>69673</v>
      </c>
      <c r="BK409" s="45">
        <f ca="1">IF(Table1[[#This Row],[Debts of the Person]]&gt;Table1[[#This Row],[Income]],1,0)</f>
        <v>1</v>
      </c>
      <c r="BL409" s="46"/>
      <c r="BM409" s="45">
        <f ca="1">IF(Table1[[#This Row],[Net worth of Person ('#)]]&gt;$BN$2,Table1[[#This Row],[Age]],0)</f>
        <v>30</v>
      </c>
      <c r="BN409" s="50"/>
      <c r="BO409" s="46"/>
      <c r="BP409" s="46"/>
      <c r="BQ409" s="46"/>
    </row>
    <row r="410" spans="1:69" x14ac:dyDescent="0.3">
      <c r="A410" s="12">
        <v>408</v>
      </c>
      <c r="B410" s="13">
        <f t="shared" ca="1" si="165"/>
        <v>1</v>
      </c>
      <c r="C410" s="13" t="str">
        <f t="shared" ca="1" si="166"/>
        <v>Male</v>
      </c>
      <c r="D410" s="13">
        <f t="shared" ca="1" si="167"/>
        <v>34</v>
      </c>
      <c r="E410" s="13">
        <f t="shared" ca="1" si="168"/>
        <v>2</v>
      </c>
      <c r="F410" s="13" t="str">
        <f t="shared" ca="1" si="169"/>
        <v>Construction</v>
      </c>
      <c r="G410" s="13">
        <f t="shared" ca="1" si="170"/>
        <v>4</v>
      </c>
      <c r="H410" s="13" t="str">
        <f t="shared" ca="1" si="171"/>
        <v>Tertiary</v>
      </c>
      <c r="I410" s="13">
        <f t="shared" ca="1" si="172"/>
        <v>3</v>
      </c>
      <c r="J410" s="13">
        <f t="shared" ca="1" si="173"/>
        <v>0</v>
      </c>
      <c r="K410" s="14">
        <f t="shared" ca="1" si="174"/>
        <v>56558</v>
      </c>
      <c r="L410" s="13">
        <f t="shared" ca="1" si="175"/>
        <v>1</v>
      </c>
      <c r="M410" s="13" t="str">
        <f t="shared" ca="1" si="176"/>
        <v>Abia</v>
      </c>
      <c r="N410" s="13" t="str">
        <f t="shared" ca="1" si="183"/>
        <v>East</v>
      </c>
      <c r="O410" s="14">
        <f t="shared" ca="1" si="184"/>
        <v>226232</v>
      </c>
      <c r="P410" s="14">
        <f t="shared" ca="1" si="177"/>
        <v>28279.430837618005</v>
      </c>
      <c r="Q410" s="14">
        <f t="shared" ca="1" si="185"/>
        <v>0</v>
      </c>
      <c r="R410" s="14">
        <f t="shared" ca="1" si="178"/>
        <v>0</v>
      </c>
      <c r="S410" s="14">
        <f t="shared" ca="1" si="186"/>
        <v>8329.6523752882695</v>
      </c>
      <c r="T410" s="14">
        <f t="shared" ca="1" si="187"/>
        <v>40401.988331436885</v>
      </c>
      <c r="U410" s="14">
        <f t="shared" ca="1" si="188"/>
        <v>266633.98833143688</v>
      </c>
      <c r="V410" s="14">
        <f t="shared" ca="1" si="189"/>
        <v>36609.083212906276</v>
      </c>
      <c r="W410" s="15">
        <f t="shared" ca="1" si="190"/>
        <v>230024.90511853062</v>
      </c>
      <c r="Z410" s="45">
        <f t="shared" ca="1" si="179"/>
        <v>1</v>
      </c>
      <c r="AA410" s="46">
        <f t="shared" ca="1" si="180"/>
        <v>1</v>
      </c>
      <c r="AB410" s="49"/>
      <c r="AC410" s="50"/>
      <c r="AE410" s="45">
        <f ca="1">IF(Table1[[#This Row],[Occupation]]="Teaching", 1, 0)</f>
        <v>0</v>
      </c>
      <c r="AF410" s="46">
        <f ca="1">IF(Table1[[#This Row],[Occupation]]="General Work", 1, 0)</f>
        <v>0</v>
      </c>
      <c r="AG410" s="46">
        <f ca="1">IF(Table1[[#This Row],[Occupation]]="Construction", 1, 0)</f>
        <v>1</v>
      </c>
      <c r="AH410" s="46">
        <f ca="1">IF(Table1[[#This Row],[Occupation]]="IT", 1, 0)</f>
        <v>0</v>
      </c>
      <c r="AI410" s="46">
        <f ca="1">IF(Table1[[#This Row],[Occupation]]="Health", 1, 0)</f>
        <v>0</v>
      </c>
      <c r="AJ410" s="46">
        <f ca="1">IF(Table1[[#This Row],[Occupation]]="Agriculture", 1, 0)</f>
        <v>0</v>
      </c>
      <c r="AK410" s="49"/>
      <c r="AL410" s="46"/>
      <c r="AM410" s="46"/>
      <c r="AN410" s="46"/>
      <c r="AO410" s="46"/>
      <c r="AP410" s="50"/>
      <c r="AQ410" s="48"/>
      <c r="AR410" s="47">
        <f t="shared" ca="1" si="181"/>
        <v>0</v>
      </c>
      <c r="AS410" s="48"/>
      <c r="AT410" s="45">
        <f ca="1">IF(Table1[[#This Row],[Debts of the Person]]&gt;$AU$2,1,0)</f>
        <v>1</v>
      </c>
      <c r="AU410" s="46"/>
      <c r="AV410" s="50"/>
      <c r="AW410" s="2">
        <f ca="1">Table1[[#This Row],[Mortgage Left]]/Table1[[#This Row],[Valued House]]</f>
        <v>0.12500190440617598</v>
      </c>
      <c r="AX410" s="46">
        <f t="shared" ca="1" si="182"/>
        <v>1</v>
      </c>
      <c r="AY410" s="46"/>
      <c r="AZ410" s="46"/>
      <c r="BA410" s="47">
        <f ca="1">IF(Table1[[#This Row],[Region]]="East",Table1[[#This Row],[Income]],0)</f>
        <v>56558</v>
      </c>
      <c r="BB410" s="48">
        <f ca="1">IF(Table1[[#This Row],[Region]]="South",Table1[[#This Row],[Income]],0)</f>
        <v>0</v>
      </c>
      <c r="BC410" s="48">
        <f ca="1">IF(Table1[[#This Row],[Region]]="West",Table1[[#This Row],[Income]],0)</f>
        <v>0</v>
      </c>
      <c r="BD410" s="64">
        <f ca="1">IF(Table1[[#This Row],[Region]]="North",Table1[[#This Row],[Income]],0)</f>
        <v>0</v>
      </c>
      <c r="BE410" s="47">
        <f ca="1">IF(Table1[[#This Row],[Occupation]]="Teaching",Table1[[#This Row],[Income]],0)</f>
        <v>0</v>
      </c>
      <c r="BF410" s="48">
        <f ca="1">IF(Table1[[#This Row],[Occupation]]="General Work",Table1[[#This Row],[Income]],0)</f>
        <v>0</v>
      </c>
      <c r="BG410" s="48">
        <f ca="1">IF(Table1[[#This Row],[Occupation]]="Construction",Table1[[#This Row],[Income]],0)</f>
        <v>56558</v>
      </c>
      <c r="BH410" s="48">
        <f ca="1">IF(Table1[[#This Row],[Occupation]]="IT",Table1[[#This Row],[Income]],0)</f>
        <v>0</v>
      </c>
      <c r="BI410" s="48">
        <f ca="1">IF(Table1[[#This Row],[Occupation]]="Health",Table1[[#This Row],[Income]],0)</f>
        <v>0</v>
      </c>
      <c r="BJ410" s="64">
        <f ca="1">IF(Table1[[#This Row],[Occupation]]="Agriculture",Table1[[#This Row],[Income]],0)</f>
        <v>0</v>
      </c>
      <c r="BK410" s="45">
        <f ca="1">IF(Table1[[#This Row],[Debts of the Person]]&gt;Table1[[#This Row],[Income]],1,0)</f>
        <v>0</v>
      </c>
      <c r="BL410" s="46"/>
      <c r="BM410" s="45">
        <f ca="1">IF(Table1[[#This Row],[Net worth of Person ('#)]]&gt;$BN$2,Table1[[#This Row],[Age]],0)</f>
        <v>34</v>
      </c>
      <c r="BN410" s="50"/>
      <c r="BO410" s="46"/>
      <c r="BP410" s="46"/>
      <c r="BQ410" s="46"/>
    </row>
    <row r="411" spans="1:69" x14ac:dyDescent="0.3">
      <c r="A411" s="12">
        <v>409</v>
      </c>
      <c r="B411" s="13">
        <f t="shared" ca="1" si="165"/>
        <v>1</v>
      </c>
      <c r="C411" s="13" t="str">
        <f t="shared" ca="1" si="166"/>
        <v>Male</v>
      </c>
      <c r="D411" s="13">
        <f t="shared" ca="1" si="167"/>
        <v>35</v>
      </c>
      <c r="E411" s="13">
        <f t="shared" ca="1" si="168"/>
        <v>1</v>
      </c>
      <c r="F411" s="13" t="str">
        <f t="shared" ca="1" si="169"/>
        <v>Health</v>
      </c>
      <c r="G411" s="13">
        <f t="shared" ca="1" si="170"/>
        <v>3</v>
      </c>
      <c r="H411" s="13" t="str">
        <f t="shared" ca="1" si="171"/>
        <v>Secondary</v>
      </c>
      <c r="I411" s="13">
        <f t="shared" ca="1" si="172"/>
        <v>0</v>
      </c>
      <c r="J411" s="13">
        <f t="shared" ca="1" si="173"/>
        <v>3</v>
      </c>
      <c r="K411" s="14">
        <f t="shared" ca="1" si="174"/>
        <v>89580</v>
      </c>
      <c r="L411" s="13">
        <f t="shared" ca="1" si="175"/>
        <v>25</v>
      </c>
      <c r="M411" s="13" t="str">
        <f t="shared" ca="1" si="176"/>
        <v>Ogun</v>
      </c>
      <c r="N411" s="13" t="str">
        <f t="shared" ca="1" si="183"/>
        <v>West</v>
      </c>
      <c r="O411" s="14">
        <f t="shared" ca="1" si="184"/>
        <v>358320</v>
      </c>
      <c r="P411" s="14">
        <f t="shared" ca="1" si="177"/>
        <v>96329.553670730849</v>
      </c>
      <c r="Q411" s="14">
        <f t="shared" ca="1" si="185"/>
        <v>209816.83348847082</v>
      </c>
      <c r="R411" s="14">
        <f t="shared" ca="1" si="178"/>
        <v>26084</v>
      </c>
      <c r="S411" s="14">
        <f t="shared" ca="1" si="186"/>
        <v>71553.332132843367</v>
      </c>
      <c r="T411" s="14">
        <f t="shared" ca="1" si="187"/>
        <v>61990.498263924979</v>
      </c>
      <c r="U411" s="14">
        <f t="shared" ca="1" si="188"/>
        <v>630127.33175239584</v>
      </c>
      <c r="V411" s="14">
        <f t="shared" ca="1" si="189"/>
        <v>193966.88580357423</v>
      </c>
      <c r="W411" s="15">
        <f t="shared" ca="1" si="190"/>
        <v>436160.44594882161</v>
      </c>
      <c r="Z411" s="45">
        <f t="shared" ca="1" si="179"/>
        <v>1</v>
      </c>
      <c r="AA411" s="46">
        <f t="shared" ca="1" si="180"/>
        <v>0</v>
      </c>
      <c r="AB411" s="49"/>
      <c r="AC411" s="50"/>
      <c r="AE411" s="45">
        <f ca="1">IF(Table1[[#This Row],[Occupation]]="Teaching", 1, 0)</f>
        <v>0</v>
      </c>
      <c r="AF411" s="46">
        <f ca="1">IF(Table1[[#This Row],[Occupation]]="General Work", 1, 0)</f>
        <v>0</v>
      </c>
      <c r="AG411" s="46">
        <f ca="1">IF(Table1[[#This Row],[Occupation]]="Construction", 1, 0)</f>
        <v>0</v>
      </c>
      <c r="AH411" s="46">
        <f ca="1">IF(Table1[[#This Row],[Occupation]]="IT", 1, 0)</f>
        <v>0</v>
      </c>
      <c r="AI411" s="46">
        <f ca="1">IF(Table1[[#This Row],[Occupation]]="Health", 1, 0)</f>
        <v>1</v>
      </c>
      <c r="AJ411" s="46">
        <f ca="1">IF(Table1[[#This Row],[Occupation]]="Agriculture", 1, 0)</f>
        <v>0</v>
      </c>
      <c r="AK411" s="49"/>
      <c r="AL411" s="46"/>
      <c r="AM411" s="46"/>
      <c r="AN411" s="46"/>
      <c r="AO411" s="46"/>
      <c r="AP411" s="50"/>
      <c r="AQ411" s="48"/>
      <c r="AR411" s="47">
        <f t="shared" ca="1" si="181"/>
        <v>32109.851223576949</v>
      </c>
      <c r="AS411" s="48"/>
      <c r="AT411" s="45">
        <f ca="1">IF(Table1[[#This Row],[Debts of the Person]]&gt;$AU$2,1,0)</f>
        <v>1</v>
      </c>
      <c r="AU411" s="46"/>
      <c r="AV411" s="50"/>
      <c r="AW411" s="2">
        <f ca="1">Table1[[#This Row],[Mortgage Left]]/Table1[[#This Row],[Valued House]]</f>
        <v>0.2688366646314212</v>
      </c>
      <c r="AX411" s="46">
        <f t="shared" ca="1" si="182"/>
        <v>1</v>
      </c>
      <c r="AY411" s="46"/>
      <c r="AZ411" s="46"/>
      <c r="BA411" s="47">
        <f ca="1">IF(Table1[[#This Row],[Region]]="East",Table1[[#This Row],[Income]],0)</f>
        <v>0</v>
      </c>
      <c r="BB411" s="48">
        <f ca="1">IF(Table1[[#This Row],[Region]]="South",Table1[[#This Row],[Income]],0)</f>
        <v>0</v>
      </c>
      <c r="BC411" s="48">
        <f ca="1">IF(Table1[[#This Row],[Region]]="West",Table1[[#This Row],[Income]],0)</f>
        <v>89580</v>
      </c>
      <c r="BD411" s="64">
        <f ca="1">IF(Table1[[#This Row],[Region]]="North",Table1[[#This Row],[Income]],0)</f>
        <v>0</v>
      </c>
      <c r="BE411" s="47">
        <f ca="1">IF(Table1[[#This Row],[Occupation]]="Teaching",Table1[[#This Row],[Income]],0)</f>
        <v>0</v>
      </c>
      <c r="BF411" s="48">
        <f ca="1">IF(Table1[[#This Row],[Occupation]]="General Work",Table1[[#This Row],[Income]],0)</f>
        <v>0</v>
      </c>
      <c r="BG411" s="48">
        <f ca="1">IF(Table1[[#This Row],[Occupation]]="Construction",Table1[[#This Row],[Income]],0)</f>
        <v>0</v>
      </c>
      <c r="BH411" s="48">
        <f ca="1">IF(Table1[[#This Row],[Occupation]]="IT",Table1[[#This Row],[Income]],0)</f>
        <v>0</v>
      </c>
      <c r="BI411" s="48">
        <f ca="1">IF(Table1[[#This Row],[Occupation]]="Health",Table1[[#This Row],[Income]],0)</f>
        <v>89580</v>
      </c>
      <c r="BJ411" s="64">
        <f ca="1">IF(Table1[[#This Row],[Occupation]]="Agriculture",Table1[[#This Row],[Income]],0)</f>
        <v>0</v>
      </c>
      <c r="BK411" s="45">
        <f ca="1">IF(Table1[[#This Row],[Debts of the Person]]&gt;Table1[[#This Row],[Income]],1,0)</f>
        <v>1</v>
      </c>
      <c r="BL411" s="46"/>
      <c r="BM411" s="45">
        <f ca="1">IF(Table1[[#This Row],[Net worth of Person ('#)]]&gt;$BN$2,Table1[[#This Row],[Age]],0)</f>
        <v>35</v>
      </c>
      <c r="BN411" s="50"/>
      <c r="BO411" s="46"/>
      <c r="BP411" s="46"/>
      <c r="BQ411" s="46"/>
    </row>
    <row r="412" spans="1:69" x14ac:dyDescent="0.3">
      <c r="A412" s="12">
        <v>410</v>
      </c>
      <c r="B412" s="13">
        <f t="shared" ca="1" si="165"/>
        <v>1</v>
      </c>
      <c r="C412" s="13" t="str">
        <f t="shared" ca="1" si="166"/>
        <v>Male</v>
      </c>
      <c r="D412" s="13">
        <f t="shared" ca="1" si="167"/>
        <v>26</v>
      </c>
      <c r="E412" s="13">
        <f t="shared" ca="1" si="168"/>
        <v>4</v>
      </c>
      <c r="F412" s="13" t="str">
        <f t="shared" ca="1" si="169"/>
        <v>IT</v>
      </c>
      <c r="G412" s="13">
        <f t="shared" ca="1" si="170"/>
        <v>5</v>
      </c>
      <c r="H412" s="13" t="str">
        <f t="shared" ca="1" si="171"/>
        <v>Technical</v>
      </c>
      <c r="I412" s="13">
        <f t="shared" ca="1" si="172"/>
        <v>4</v>
      </c>
      <c r="J412" s="13">
        <f t="shared" ca="1" si="173"/>
        <v>2</v>
      </c>
      <c r="K412" s="14">
        <f t="shared" ca="1" si="174"/>
        <v>32116</v>
      </c>
      <c r="L412" s="13">
        <f t="shared" ca="1" si="175"/>
        <v>33</v>
      </c>
      <c r="M412" s="13" t="str">
        <f t="shared" ca="1" si="176"/>
        <v>Zamfara</v>
      </c>
      <c r="N412" s="13" t="str">
        <f t="shared" ca="1" si="183"/>
        <v>North</v>
      </c>
      <c r="O412" s="14">
        <f t="shared" ca="1" si="184"/>
        <v>160580</v>
      </c>
      <c r="P412" s="14">
        <f t="shared" ca="1" si="177"/>
        <v>102240.14648625541</v>
      </c>
      <c r="Q412" s="14">
        <f t="shared" ca="1" si="185"/>
        <v>54438.491334584782</v>
      </c>
      <c r="R412" s="14">
        <f t="shared" ca="1" si="178"/>
        <v>2072</v>
      </c>
      <c r="S412" s="14">
        <f t="shared" ca="1" si="186"/>
        <v>12063.59163771173</v>
      </c>
      <c r="T412" s="14">
        <f t="shared" ca="1" si="187"/>
        <v>42463.932756934861</v>
      </c>
      <c r="U412" s="14">
        <f t="shared" ca="1" si="188"/>
        <v>257482.42409151964</v>
      </c>
      <c r="V412" s="14">
        <f t="shared" ca="1" si="189"/>
        <v>116375.73812396714</v>
      </c>
      <c r="W412" s="15">
        <f t="shared" ca="1" si="190"/>
        <v>141106.6859675525</v>
      </c>
      <c r="Z412" s="45">
        <f t="shared" ca="1" si="179"/>
        <v>1</v>
      </c>
      <c r="AA412" s="46">
        <f t="shared" ca="1" si="180"/>
        <v>0</v>
      </c>
      <c r="AB412" s="49"/>
      <c r="AC412" s="50"/>
      <c r="AE412" s="45">
        <f ca="1">IF(Table1[[#This Row],[Occupation]]="Teaching", 1, 0)</f>
        <v>0</v>
      </c>
      <c r="AF412" s="46">
        <f ca="1">IF(Table1[[#This Row],[Occupation]]="General Work", 1, 0)</f>
        <v>0</v>
      </c>
      <c r="AG412" s="46">
        <f ca="1">IF(Table1[[#This Row],[Occupation]]="Construction", 1, 0)</f>
        <v>0</v>
      </c>
      <c r="AH412" s="46">
        <f ca="1">IF(Table1[[#This Row],[Occupation]]="IT", 1, 0)</f>
        <v>1</v>
      </c>
      <c r="AI412" s="46">
        <f ca="1">IF(Table1[[#This Row],[Occupation]]="Health", 1, 0)</f>
        <v>0</v>
      </c>
      <c r="AJ412" s="46">
        <f ca="1">IF(Table1[[#This Row],[Occupation]]="Agriculture", 1, 0)</f>
        <v>0</v>
      </c>
      <c r="AK412" s="49"/>
      <c r="AL412" s="46"/>
      <c r="AM412" s="46"/>
      <c r="AN412" s="46"/>
      <c r="AO412" s="46"/>
      <c r="AP412" s="50"/>
      <c r="AQ412" s="48"/>
      <c r="AR412" s="47">
        <f t="shared" ca="1" si="181"/>
        <v>51120.073243127707</v>
      </c>
      <c r="AS412" s="48"/>
      <c r="AT412" s="45">
        <f ca="1">IF(Table1[[#This Row],[Debts of the Person]]&gt;$AU$2,1,0)</f>
        <v>1</v>
      </c>
      <c r="AU412" s="46"/>
      <c r="AV412" s="50"/>
      <c r="AW412" s="2">
        <f ca="1">Table1[[#This Row],[Mortgage Left]]/Table1[[#This Row],[Valued House]]</f>
        <v>0.63669290376295562</v>
      </c>
      <c r="AX412" s="46">
        <f t="shared" ca="1" si="182"/>
        <v>0</v>
      </c>
      <c r="AY412" s="46"/>
      <c r="AZ412" s="46"/>
      <c r="BA412" s="47">
        <f ca="1">IF(Table1[[#This Row],[Region]]="East",Table1[[#This Row],[Income]],0)</f>
        <v>0</v>
      </c>
      <c r="BB412" s="48">
        <f ca="1">IF(Table1[[#This Row],[Region]]="South",Table1[[#This Row],[Income]],0)</f>
        <v>0</v>
      </c>
      <c r="BC412" s="48">
        <f ca="1">IF(Table1[[#This Row],[Region]]="West",Table1[[#This Row],[Income]],0)</f>
        <v>0</v>
      </c>
      <c r="BD412" s="64">
        <f ca="1">IF(Table1[[#This Row],[Region]]="North",Table1[[#This Row],[Income]],0)</f>
        <v>32116</v>
      </c>
      <c r="BE412" s="47">
        <f ca="1">IF(Table1[[#This Row],[Occupation]]="Teaching",Table1[[#This Row],[Income]],0)</f>
        <v>0</v>
      </c>
      <c r="BF412" s="48">
        <f ca="1">IF(Table1[[#This Row],[Occupation]]="General Work",Table1[[#This Row],[Income]],0)</f>
        <v>0</v>
      </c>
      <c r="BG412" s="48">
        <f ca="1">IF(Table1[[#This Row],[Occupation]]="Construction",Table1[[#This Row],[Income]],0)</f>
        <v>0</v>
      </c>
      <c r="BH412" s="48">
        <f ca="1">IF(Table1[[#This Row],[Occupation]]="IT",Table1[[#This Row],[Income]],0)</f>
        <v>32116</v>
      </c>
      <c r="BI412" s="48">
        <f ca="1">IF(Table1[[#This Row],[Occupation]]="Health",Table1[[#This Row],[Income]],0)</f>
        <v>0</v>
      </c>
      <c r="BJ412" s="64">
        <f ca="1">IF(Table1[[#This Row],[Occupation]]="Agriculture",Table1[[#This Row],[Income]],0)</f>
        <v>0</v>
      </c>
      <c r="BK412" s="45">
        <f ca="1">IF(Table1[[#This Row],[Debts of the Person]]&gt;Table1[[#This Row],[Income]],1,0)</f>
        <v>1</v>
      </c>
      <c r="BL412" s="46"/>
      <c r="BM412" s="45">
        <f ca="1">IF(Table1[[#This Row],[Net worth of Person ('#)]]&gt;$BN$2,Table1[[#This Row],[Age]],0)</f>
        <v>26</v>
      </c>
      <c r="BN412" s="50"/>
      <c r="BO412" s="46"/>
      <c r="BP412" s="46"/>
      <c r="BQ412" s="46"/>
    </row>
    <row r="413" spans="1:69" x14ac:dyDescent="0.3">
      <c r="A413" s="12">
        <v>411</v>
      </c>
      <c r="B413" s="13">
        <f t="shared" ca="1" si="165"/>
        <v>1</v>
      </c>
      <c r="C413" s="13" t="str">
        <f t="shared" ca="1" si="166"/>
        <v>Male</v>
      </c>
      <c r="D413" s="13">
        <f t="shared" ca="1" si="167"/>
        <v>35</v>
      </c>
      <c r="E413" s="13">
        <f t="shared" ca="1" si="168"/>
        <v>2</v>
      </c>
      <c r="F413" s="13" t="str">
        <f t="shared" ca="1" si="169"/>
        <v>Construction</v>
      </c>
      <c r="G413" s="13">
        <f t="shared" ca="1" si="170"/>
        <v>4</v>
      </c>
      <c r="H413" s="13" t="str">
        <f t="shared" ca="1" si="171"/>
        <v>Tertiary</v>
      </c>
      <c r="I413" s="13">
        <f t="shared" ca="1" si="172"/>
        <v>0</v>
      </c>
      <c r="J413" s="13">
        <f t="shared" ca="1" si="173"/>
        <v>3</v>
      </c>
      <c r="K413" s="14">
        <f t="shared" ca="1" si="174"/>
        <v>82868</v>
      </c>
      <c r="L413" s="13">
        <f t="shared" ca="1" si="175"/>
        <v>17</v>
      </c>
      <c r="M413" s="13" t="str">
        <f t="shared" ca="1" si="176"/>
        <v>Kano</v>
      </c>
      <c r="N413" s="13" t="str">
        <f t="shared" ca="1" si="183"/>
        <v>North</v>
      </c>
      <c r="O413" s="14">
        <f t="shared" ca="1" si="184"/>
        <v>331472</v>
      </c>
      <c r="P413" s="14">
        <f t="shared" ca="1" si="177"/>
        <v>278066.35858199518</v>
      </c>
      <c r="Q413" s="14">
        <f t="shared" ca="1" si="185"/>
        <v>64153.470119503094</v>
      </c>
      <c r="R413" s="14">
        <f t="shared" ca="1" si="178"/>
        <v>33745</v>
      </c>
      <c r="S413" s="14">
        <f t="shared" ca="1" si="186"/>
        <v>22465.653583391046</v>
      </c>
      <c r="T413" s="14">
        <f t="shared" ca="1" si="187"/>
        <v>101396.42816010419</v>
      </c>
      <c r="U413" s="14">
        <f t="shared" ca="1" si="188"/>
        <v>497021.8982796073</v>
      </c>
      <c r="V413" s="14">
        <f t="shared" ca="1" si="189"/>
        <v>334277.01216538623</v>
      </c>
      <c r="W413" s="15">
        <f t="shared" ca="1" si="190"/>
        <v>162744.88611422107</v>
      </c>
      <c r="Z413" s="45">
        <f t="shared" ca="1" si="179"/>
        <v>1</v>
      </c>
      <c r="AA413" s="46">
        <f t="shared" ca="1" si="180"/>
        <v>0</v>
      </c>
      <c r="AB413" s="49"/>
      <c r="AC413" s="50"/>
      <c r="AE413" s="45">
        <f ca="1">IF(Table1[[#This Row],[Occupation]]="Teaching", 1, 0)</f>
        <v>0</v>
      </c>
      <c r="AF413" s="46">
        <f ca="1">IF(Table1[[#This Row],[Occupation]]="General Work", 1, 0)</f>
        <v>0</v>
      </c>
      <c r="AG413" s="46">
        <f ca="1">IF(Table1[[#This Row],[Occupation]]="Construction", 1, 0)</f>
        <v>1</v>
      </c>
      <c r="AH413" s="46">
        <f ca="1">IF(Table1[[#This Row],[Occupation]]="IT", 1, 0)</f>
        <v>0</v>
      </c>
      <c r="AI413" s="46">
        <f ca="1">IF(Table1[[#This Row],[Occupation]]="Health", 1, 0)</f>
        <v>0</v>
      </c>
      <c r="AJ413" s="46">
        <f ca="1">IF(Table1[[#This Row],[Occupation]]="Agriculture", 1, 0)</f>
        <v>0</v>
      </c>
      <c r="AK413" s="49"/>
      <c r="AL413" s="46"/>
      <c r="AM413" s="46"/>
      <c r="AN413" s="46"/>
      <c r="AO413" s="46"/>
      <c r="AP413" s="50"/>
      <c r="AQ413" s="48"/>
      <c r="AR413" s="47">
        <f t="shared" ca="1" si="181"/>
        <v>92688.7861939984</v>
      </c>
      <c r="AS413" s="48"/>
      <c r="AT413" s="45">
        <f ca="1">IF(Table1[[#This Row],[Debts of the Person]]&gt;$AU$2,1,0)</f>
        <v>1</v>
      </c>
      <c r="AU413" s="46"/>
      <c r="AV413" s="50"/>
      <c r="AW413" s="2">
        <f ca="1">Table1[[#This Row],[Mortgage Left]]/Table1[[#This Row],[Valued House]]</f>
        <v>0.83888340065524447</v>
      </c>
      <c r="AX413" s="46">
        <f t="shared" ca="1" si="182"/>
        <v>0</v>
      </c>
      <c r="AY413" s="46"/>
      <c r="AZ413" s="46"/>
      <c r="BA413" s="47">
        <f ca="1">IF(Table1[[#This Row],[Region]]="East",Table1[[#This Row],[Income]],0)</f>
        <v>0</v>
      </c>
      <c r="BB413" s="48">
        <f ca="1">IF(Table1[[#This Row],[Region]]="South",Table1[[#This Row],[Income]],0)</f>
        <v>0</v>
      </c>
      <c r="BC413" s="48">
        <f ca="1">IF(Table1[[#This Row],[Region]]="West",Table1[[#This Row],[Income]],0)</f>
        <v>0</v>
      </c>
      <c r="BD413" s="64">
        <f ca="1">IF(Table1[[#This Row],[Region]]="North",Table1[[#This Row],[Income]],0)</f>
        <v>82868</v>
      </c>
      <c r="BE413" s="47">
        <f ca="1">IF(Table1[[#This Row],[Occupation]]="Teaching",Table1[[#This Row],[Income]],0)</f>
        <v>0</v>
      </c>
      <c r="BF413" s="48">
        <f ca="1">IF(Table1[[#This Row],[Occupation]]="General Work",Table1[[#This Row],[Income]],0)</f>
        <v>0</v>
      </c>
      <c r="BG413" s="48">
        <f ca="1">IF(Table1[[#This Row],[Occupation]]="Construction",Table1[[#This Row],[Income]],0)</f>
        <v>82868</v>
      </c>
      <c r="BH413" s="48">
        <f ca="1">IF(Table1[[#This Row],[Occupation]]="IT",Table1[[#This Row],[Income]],0)</f>
        <v>0</v>
      </c>
      <c r="BI413" s="48">
        <f ca="1">IF(Table1[[#This Row],[Occupation]]="Health",Table1[[#This Row],[Income]],0)</f>
        <v>0</v>
      </c>
      <c r="BJ413" s="64">
        <f ca="1">IF(Table1[[#This Row],[Occupation]]="Agriculture",Table1[[#This Row],[Income]],0)</f>
        <v>0</v>
      </c>
      <c r="BK413" s="45">
        <f ca="1">IF(Table1[[#This Row],[Debts of the Person]]&gt;Table1[[#This Row],[Income]],1,0)</f>
        <v>1</v>
      </c>
      <c r="BL413" s="46"/>
      <c r="BM413" s="45">
        <f ca="1">IF(Table1[[#This Row],[Net worth of Person ('#)]]&gt;$BN$2,Table1[[#This Row],[Age]],0)</f>
        <v>35</v>
      </c>
      <c r="BN413" s="50"/>
      <c r="BO413" s="46"/>
      <c r="BP413" s="46"/>
      <c r="BQ413" s="46"/>
    </row>
    <row r="414" spans="1:69" x14ac:dyDescent="0.3">
      <c r="A414" s="12">
        <v>412</v>
      </c>
      <c r="B414" s="13">
        <f t="shared" ca="1" si="165"/>
        <v>1</v>
      </c>
      <c r="C414" s="13" t="str">
        <f t="shared" ca="1" si="166"/>
        <v>Male</v>
      </c>
      <c r="D414" s="13">
        <f t="shared" ca="1" si="167"/>
        <v>25</v>
      </c>
      <c r="E414" s="13">
        <f t="shared" ca="1" si="168"/>
        <v>1</v>
      </c>
      <c r="F414" s="13" t="str">
        <f t="shared" ca="1" si="169"/>
        <v>Health</v>
      </c>
      <c r="G414" s="13">
        <f t="shared" ca="1" si="170"/>
        <v>1</v>
      </c>
      <c r="H414" s="13" t="str">
        <f t="shared" ca="1" si="171"/>
        <v>No Formal</v>
      </c>
      <c r="I414" s="13">
        <f t="shared" ca="1" si="172"/>
        <v>4</v>
      </c>
      <c r="J414" s="13">
        <f t="shared" ca="1" si="173"/>
        <v>2</v>
      </c>
      <c r="K414" s="14">
        <f t="shared" ca="1" si="174"/>
        <v>85057</v>
      </c>
      <c r="L414" s="13">
        <f t="shared" ca="1" si="175"/>
        <v>7</v>
      </c>
      <c r="M414" s="13" t="str">
        <f t="shared" ca="1" si="176"/>
        <v>Benue</v>
      </c>
      <c r="N414" s="13" t="str">
        <f t="shared" ca="1" si="183"/>
        <v>North</v>
      </c>
      <c r="O414" s="14">
        <f t="shared" ca="1" si="184"/>
        <v>255171</v>
      </c>
      <c r="P414" s="14">
        <f t="shared" ca="1" si="177"/>
        <v>163914.58982501927</v>
      </c>
      <c r="Q414" s="14">
        <f t="shared" ca="1" si="185"/>
        <v>100478.67401097217</v>
      </c>
      <c r="R414" s="14">
        <f t="shared" ca="1" si="178"/>
        <v>45990</v>
      </c>
      <c r="S414" s="14">
        <f t="shared" ca="1" si="186"/>
        <v>2629.0356170158761</v>
      </c>
      <c r="T414" s="14">
        <f t="shared" ca="1" si="187"/>
        <v>94265.576728022992</v>
      </c>
      <c r="U414" s="14">
        <f t="shared" ca="1" si="188"/>
        <v>449915.25073899515</v>
      </c>
      <c r="V414" s="14">
        <f t="shared" ca="1" si="189"/>
        <v>212533.62544203515</v>
      </c>
      <c r="W414" s="15">
        <f t="shared" ca="1" si="190"/>
        <v>237381.62529696</v>
      </c>
      <c r="Z414" s="45">
        <f t="shared" ca="1" si="179"/>
        <v>1</v>
      </c>
      <c r="AA414" s="46">
        <f t="shared" ca="1" si="180"/>
        <v>0</v>
      </c>
      <c r="AB414" s="49"/>
      <c r="AC414" s="50"/>
      <c r="AE414" s="45">
        <f ca="1">IF(Table1[[#This Row],[Occupation]]="Teaching", 1, 0)</f>
        <v>0</v>
      </c>
      <c r="AF414" s="46">
        <f ca="1">IF(Table1[[#This Row],[Occupation]]="General Work", 1, 0)</f>
        <v>0</v>
      </c>
      <c r="AG414" s="46">
        <f ca="1">IF(Table1[[#This Row],[Occupation]]="Construction", 1, 0)</f>
        <v>0</v>
      </c>
      <c r="AH414" s="46">
        <f ca="1">IF(Table1[[#This Row],[Occupation]]="IT", 1, 0)</f>
        <v>0</v>
      </c>
      <c r="AI414" s="46">
        <f ca="1">IF(Table1[[#This Row],[Occupation]]="Health", 1, 0)</f>
        <v>1</v>
      </c>
      <c r="AJ414" s="46">
        <f ca="1">IF(Table1[[#This Row],[Occupation]]="Agriculture", 1, 0)</f>
        <v>0</v>
      </c>
      <c r="AK414" s="49"/>
      <c r="AL414" s="46"/>
      <c r="AM414" s="46"/>
      <c r="AN414" s="46"/>
      <c r="AO414" s="46"/>
      <c r="AP414" s="50"/>
      <c r="AQ414" s="48"/>
      <c r="AR414" s="47">
        <f t="shared" ca="1" si="181"/>
        <v>81957.294912509635</v>
      </c>
      <c r="AS414" s="48"/>
      <c r="AT414" s="45">
        <f ca="1">IF(Table1[[#This Row],[Debts of the Person]]&gt;$AU$2,1,0)</f>
        <v>1</v>
      </c>
      <c r="AU414" s="46"/>
      <c r="AV414" s="50"/>
      <c r="AW414" s="2">
        <f ca="1">Table1[[#This Row],[Mortgage Left]]/Table1[[#This Row],[Valued House]]</f>
        <v>0.64237154623769654</v>
      </c>
      <c r="AX414" s="46">
        <f t="shared" ca="1" si="182"/>
        <v>0</v>
      </c>
      <c r="AY414" s="46"/>
      <c r="AZ414" s="46"/>
      <c r="BA414" s="47">
        <f ca="1">IF(Table1[[#This Row],[Region]]="East",Table1[[#This Row],[Income]],0)</f>
        <v>0</v>
      </c>
      <c r="BB414" s="48">
        <f ca="1">IF(Table1[[#This Row],[Region]]="South",Table1[[#This Row],[Income]],0)</f>
        <v>0</v>
      </c>
      <c r="BC414" s="48">
        <f ca="1">IF(Table1[[#This Row],[Region]]="West",Table1[[#This Row],[Income]],0)</f>
        <v>0</v>
      </c>
      <c r="BD414" s="64">
        <f ca="1">IF(Table1[[#This Row],[Region]]="North",Table1[[#This Row],[Income]],0)</f>
        <v>85057</v>
      </c>
      <c r="BE414" s="47">
        <f ca="1">IF(Table1[[#This Row],[Occupation]]="Teaching",Table1[[#This Row],[Income]],0)</f>
        <v>0</v>
      </c>
      <c r="BF414" s="48">
        <f ca="1">IF(Table1[[#This Row],[Occupation]]="General Work",Table1[[#This Row],[Income]],0)</f>
        <v>0</v>
      </c>
      <c r="BG414" s="48">
        <f ca="1">IF(Table1[[#This Row],[Occupation]]="Construction",Table1[[#This Row],[Income]],0)</f>
        <v>0</v>
      </c>
      <c r="BH414" s="48">
        <f ca="1">IF(Table1[[#This Row],[Occupation]]="IT",Table1[[#This Row],[Income]],0)</f>
        <v>0</v>
      </c>
      <c r="BI414" s="48">
        <f ca="1">IF(Table1[[#This Row],[Occupation]]="Health",Table1[[#This Row],[Income]],0)</f>
        <v>85057</v>
      </c>
      <c r="BJ414" s="64">
        <f ca="1">IF(Table1[[#This Row],[Occupation]]="Agriculture",Table1[[#This Row],[Income]],0)</f>
        <v>0</v>
      </c>
      <c r="BK414" s="45">
        <f ca="1">IF(Table1[[#This Row],[Debts of the Person]]&gt;Table1[[#This Row],[Income]],1,0)</f>
        <v>1</v>
      </c>
      <c r="BL414" s="46"/>
      <c r="BM414" s="45">
        <f ca="1">IF(Table1[[#This Row],[Net worth of Person ('#)]]&gt;$BN$2,Table1[[#This Row],[Age]],0)</f>
        <v>25</v>
      </c>
      <c r="BN414" s="50"/>
      <c r="BO414" s="46"/>
      <c r="BP414" s="46"/>
      <c r="BQ414" s="46"/>
    </row>
    <row r="415" spans="1:69" x14ac:dyDescent="0.3">
      <c r="A415" s="12">
        <v>413</v>
      </c>
      <c r="B415" s="13">
        <f t="shared" ca="1" si="165"/>
        <v>1</v>
      </c>
      <c r="C415" s="13" t="str">
        <f t="shared" ca="1" si="166"/>
        <v>Male</v>
      </c>
      <c r="D415" s="13">
        <f t="shared" ca="1" si="167"/>
        <v>45</v>
      </c>
      <c r="E415" s="13">
        <f t="shared" ca="1" si="168"/>
        <v>6</v>
      </c>
      <c r="F415" s="13" t="str">
        <f t="shared" ca="1" si="169"/>
        <v>Agriculture</v>
      </c>
      <c r="G415" s="13">
        <f t="shared" ca="1" si="170"/>
        <v>1</v>
      </c>
      <c r="H415" s="13" t="str">
        <f t="shared" ca="1" si="171"/>
        <v>No Formal</v>
      </c>
      <c r="I415" s="13">
        <f t="shared" ca="1" si="172"/>
        <v>2</v>
      </c>
      <c r="J415" s="13">
        <f t="shared" ca="1" si="173"/>
        <v>0</v>
      </c>
      <c r="K415" s="14">
        <f t="shared" ca="1" si="174"/>
        <v>51186</v>
      </c>
      <c r="L415" s="13">
        <f t="shared" ca="1" si="175"/>
        <v>2</v>
      </c>
      <c r="M415" s="13" t="str">
        <f t="shared" ca="1" si="176"/>
        <v>Abuja</v>
      </c>
      <c r="N415" s="13" t="str">
        <f t="shared" ca="1" si="183"/>
        <v>North</v>
      </c>
      <c r="O415" s="14">
        <f t="shared" ca="1" si="184"/>
        <v>153558</v>
      </c>
      <c r="P415" s="14">
        <f t="shared" ca="1" si="177"/>
        <v>56126.494306879766</v>
      </c>
      <c r="Q415" s="14">
        <f t="shared" ca="1" si="185"/>
        <v>0</v>
      </c>
      <c r="R415" s="14">
        <f t="shared" ca="1" si="178"/>
        <v>0</v>
      </c>
      <c r="S415" s="14">
        <f t="shared" ca="1" si="186"/>
        <v>49155.675874177577</v>
      </c>
      <c r="T415" s="14">
        <f t="shared" ca="1" si="187"/>
        <v>7884.5826535054666</v>
      </c>
      <c r="U415" s="14">
        <f t="shared" ca="1" si="188"/>
        <v>161442.58265350547</v>
      </c>
      <c r="V415" s="14">
        <f t="shared" ca="1" si="189"/>
        <v>105282.17018105734</v>
      </c>
      <c r="W415" s="15">
        <f t="shared" ca="1" si="190"/>
        <v>56160.412472448123</v>
      </c>
      <c r="Z415" s="45">
        <f t="shared" ca="1" si="179"/>
        <v>1</v>
      </c>
      <c r="AA415" s="46">
        <f t="shared" ca="1" si="180"/>
        <v>0</v>
      </c>
      <c r="AB415" s="49"/>
      <c r="AC415" s="50"/>
      <c r="AE415" s="45">
        <f ca="1">IF(Table1[[#This Row],[Occupation]]="Teaching", 1, 0)</f>
        <v>0</v>
      </c>
      <c r="AF415" s="46">
        <f ca="1">IF(Table1[[#This Row],[Occupation]]="General Work", 1, 0)</f>
        <v>0</v>
      </c>
      <c r="AG415" s="46">
        <f ca="1">IF(Table1[[#This Row],[Occupation]]="Construction", 1, 0)</f>
        <v>0</v>
      </c>
      <c r="AH415" s="46">
        <f ca="1">IF(Table1[[#This Row],[Occupation]]="IT", 1, 0)</f>
        <v>0</v>
      </c>
      <c r="AI415" s="46">
        <f ca="1">IF(Table1[[#This Row],[Occupation]]="Health", 1, 0)</f>
        <v>0</v>
      </c>
      <c r="AJ415" s="46">
        <f ca="1">IF(Table1[[#This Row],[Occupation]]="Agriculture", 1, 0)</f>
        <v>1</v>
      </c>
      <c r="AK415" s="49"/>
      <c r="AL415" s="46"/>
      <c r="AM415" s="46"/>
      <c r="AN415" s="46"/>
      <c r="AO415" s="46"/>
      <c r="AP415" s="50"/>
      <c r="AQ415" s="48"/>
      <c r="AR415" s="47">
        <f t="shared" ca="1" si="181"/>
        <v>0</v>
      </c>
      <c r="AS415" s="48"/>
      <c r="AT415" s="45">
        <f ca="1">IF(Table1[[#This Row],[Debts of the Person]]&gt;$AU$2,1,0)</f>
        <v>1</v>
      </c>
      <c r="AU415" s="46"/>
      <c r="AV415" s="50"/>
      <c r="AW415" s="2">
        <f ca="1">Table1[[#This Row],[Mortgage Left]]/Table1[[#This Row],[Valued House]]</f>
        <v>0.36550680724468776</v>
      </c>
      <c r="AX415" s="46">
        <f t="shared" ca="1" si="182"/>
        <v>0</v>
      </c>
      <c r="AY415" s="46"/>
      <c r="AZ415" s="46"/>
      <c r="BA415" s="47">
        <f ca="1">IF(Table1[[#This Row],[Region]]="East",Table1[[#This Row],[Income]],0)</f>
        <v>0</v>
      </c>
      <c r="BB415" s="48">
        <f ca="1">IF(Table1[[#This Row],[Region]]="South",Table1[[#This Row],[Income]],0)</f>
        <v>0</v>
      </c>
      <c r="BC415" s="48">
        <f ca="1">IF(Table1[[#This Row],[Region]]="West",Table1[[#This Row],[Income]],0)</f>
        <v>0</v>
      </c>
      <c r="BD415" s="64">
        <f ca="1">IF(Table1[[#This Row],[Region]]="North",Table1[[#This Row],[Income]],0)</f>
        <v>51186</v>
      </c>
      <c r="BE415" s="47">
        <f ca="1">IF(Table1[[#This Row],[Occupation]]="Teaching",Table1[[#This Row],[Income]],0)</f>
        <v>0</v>
      </c>
      <c r="BF415" s="48">
        <f ca="1">IF(Table1[[#This Row],[Occupation]]="General Work",Table1[[#This Row],[Income]],0)</f>
        <v>0</v>
      </c>
      <c r="BG415" s="48">
        <f ca="1">IF(Table1[[#This Row],[Occupation]]="Construction",Table1[[#This Row],[Income]],0)</f>
        <v>0</v>
      </c>
      <c r="BH415" s="48">
        <f ca="1">IF(Table1[[#This Row],[Occupation]]="IT",Table1[[#This Row],[Income]],0)</f>
        <v>0</v>
      </c>
      <c r="BI415" s="48">
        <f ca="1">IF(Table1[[#This Row],[Occupation]]="Health",Table1[[#This Row],[Income]],0)</f>
        <v>0</v>
      </c>
      <c r="BJ415" s="64">
        <f ca="1">IF(Table1[[#This Row],[Occupation]]="Agriculture",Table1[[#This Row],[Income]],0)</f>
        <v>51186</v>
      </c>
      <c r="BK415" s="45">
        <f ca="1">IF(Table1[[#This Row],[Debts of the Person]]&gt;Table1[[#This Row],[Income]],1,0)</f>
        <v>1</v>
      </c>
      <c r="BL415" s="46"/>
      <c r="BM415" s="45">
        <f ca="1">IF(Table1[[#This Row],[Net worth of Person ('#)]]&gt;$BN$2,Table1[[#This Row],[Age]],0)</f>
        <v>0</v>
      </c>
      <c r="BN415" s="50"/>
      <c r="BO415" s="46"/>
      <c r="BP415" s="46"/>
      <c r="BQ415" s="46"/>
    </row>
    <row r="416" spans="1:69" x14ac:dyDescent="0.3">
      <c r="A416" s="12">
        <v>414</v>
      </c>
      <c r="B416" s="13">
        <f t="shared" ca="1" si="165"/>
        <v>1</v>
      </c>
      <c r="C416" s="13" t="str">
        <f t="shared" ca="1" si="166"/>
        <v>Male</v>
      </c>
      <c r="D416" s="13">
        <f t="shared" ca="1" si="167"/>
        <v>25</v>
      </c>
      <c r="E416" s="13">
        <f t="shared" ca="1" si="168"/>
        <v>1</v>
      </c>
      <c r="F416" s="13" t="str">
        <f t="shared" ca="1" si="169"/>
        <v>Health</v>
      </c>
      <c r="G416" s="13">
        <f t="shared" ca="1" si="170"/>
        <v>3</v>
      </c>
      <c r="H416" s="13" t="str">
        <f t="shared" ca="1" si="171"/>
        <v>Secondary</v>
      </c>
      <c r="I416" s="13">
        <f t="shared" ca="1" si="172"/>
        <v>0</v>
      </c>
      <c r="J416" s="13">
        <f t="shared" ca="1" si="173"/>
        <v>2</v>
      </c>
      <c r="K416" s="14">
        <f t="shared" ca="1" si="174"/>
        <v>34701</v>
      </c>
      <c r="L416" s="13">
        <f t="shared" ca="1" si="175"/>
        <v>32</v>
      </c>
      <c r="M416" s="13" t="str">
        <f t="shared" ca="1" si="176"/>
        <v>Taraba</v>
      </c>
      <c r="N416" s="13" t="str">
        <f t="shared" ca="1" si="183"/>
        <v>North</v>
      </c>
      <c r="O416" s="14">
        <f t="shared" ca="1" si="184"/>
        <v>104103</v>
      </c>
      <c r="P416" s="14">
        <f t="shared" ca="1" si="177"/>
        <v>43131.639259714379</v>
      </c>
      <c r="Q416" s="14">
        <f t="shared" ca="1" si="185"/>
        <v>171.65814075644258</v>
      </c>
      <c r="R416" s="14">
        <f t="shared" ca="1" si="178"/>
        <v>139</v>
      </c>
      <c r="S416" s="14">
        <f t="shared" ca="1" si="186"/>
        <v>30934.202542666702</v>
      </c>
      <c r="T416" s="14">
        <f t="shared" ca="1" si="187"/>
        <v>12949.068930789559</v>
      </c>
      <c r="U416" s="14">
        <f t="shared" ca="1" si="188"/>
        <v>117223.72707154599</v>
      </c>
      <c r="V416" s="14">
        <f t="shared" ca="1" si="189"/>
        <v>74204.841802381081</v>
      </c>
      <c r="W416" s="15">
        <f t="shared" ca="1" si="190"/>
        <v>43018.885269164908</v>
      </c>
      <c r="Z416" s="45">
        <f t="shared" ca="1" si="179"/>
        <v>1</v>
      </c>
      <c r="AA416" s="46">
        <f t="shared" ca="1" si="180"/>
        <v>0</v>
      </c>
      <c r="AB416" s="49"/>
      <c r="AC416" s="50"/>
      <c r="AE416" s="45">
        <f ca="1">IF(Table1[[#This Row],[Occupation]]="Teaching", 1, 0)</f>
        <v>0</v>
      </c>
      <c r="AF416" s="46">
        <f ca="1">IF(Table1[[#This Row],[Occupation]]="General Work", 1, 0)</f>
        <v>0</v>
      </c>
      <c r="AG416" s="46">
        <f ca="1">IF(Table1[[#This Row],[Occupation]]="Construction", 1, 0)</f>
        <v>0</v>
      </c>
      <c r="AH416" s="46">
        <f ca="1">IF(Table1[[#This Row],[Occupation]]="IT", 1, 0)</f>
        <v>0</v>
      </c>
      <c r="AI416" s="46">
        <f ca="1">IF(Table1[[#This Row],[Occupation]]="Health", 1, 0)</f>
        <v>1</v>
      </c>
      <c r="AJ416" s="46">
        <f ca="1">IF(Table1[[#This Row],[Occupation]]="Agriculture", 1, 0)</f>
        <v>0</v>
      </c>
      <c r="AK416" s="49"/>
      <c r="AL416" s="46"/>
      <c r="AM416" s="46"/>
      <c r="AN416" s="46"/>
      <c r="AO416" s="46"/>
      <c r="AP416" s="50"/>
      <c r="AQ416" s="48"/>
      <c r="AR416" s="47">
        <f t="shared" ca="1" si="181"/>
        <v>21565.819629857189</v>
      </c>
      <c r="AS416" s="48"/>
      <c r="AT416" s="45">
        <f ca="1">IF(Table1[[#This Row],[Debts of the Person]]&gt;$AU$2,1,0)</f>
        <v>1</v>
      </c>
      <c r="AU416" s="46"/>
      <c r="AV416" s="50"/>
      <c r="AW416" s="2">
        <f ca="1">Table1[[#This Row],[Mortgage Left]]/Table1[[#This Row],[Valued House]]</f>
        <v>0.41431696742374741</v>
      </c>
      <c r="AX416" s="46">
        <f t="shared" ca="1" si="182"/>
        <v>0</v>
      </c>
      <c r="AY416" s="46"/>
      <c r="AZ416" s="46"/>
      <c r="BA416" s="47">
        <f ca="1">IF(Table1[[#This Row],[Region]]="East",Table1[[#This Row],[Income]],0)</f>
        <v>0</v>
      </c>
      <c r="BB416" s="48">
        <f ca="1">IF(Table1[[#This Row],[Region]]="South",Table1[[#This Row],[Income]],0)</f>
        <v>0</v>
      </c>
      <c r="BC416" s="48">
        <f ca="1">IF(Table1[[#This Row],[Region]]="West",Table1[[#This Row],[Income]],0)</f>
        <v>0</v>
      </c>
      <c r="BD416" s="64">
        <f ca="1">IF(Table1[[#This Row],[Region]]="North",Table1[[#This Row],[Income]],0)</f>
        <v>34701</v>
      </c>
      <c r="BE416" s="47">
        <f ca="1">IF(Table1[[#This Row],[Occupation]]="Teaching",Table1[[#This Row],[Income]],0)</f>
        <v>0</v>
      </c>
      <c r="BF416" s="48">
        <f ca="1">IF(Table1[[#This Row],[Occupation]]="General Work",Table1[[#This Row],[Income]],0)</f>
        <v>0</v>
      </c>
      <c r="BG416" s="48">
        <f ca="1">IF(Table1[[#This Row],[Occupation]]="Construction",Table1[[#This Row],[Income]],0)</f>
        <v>0</v>
      </c>
      <c r="BH416" s="48">
        <f ca="1">IF(Table1[[#This Row],[Occupation]]="IT",Table1[[#This Row],[Income]],0)</f>
        <v>0</v>
      </c>
      <c r="BI416" s="48">
        <f ca="1">IF(Table1[[#This Row],[Occupation]]="Health",Table1[[#This Row],[Income]],0)</f>
        <v>34701</v>
      </c>
      <c r="BJ416" s="64">
        <f ca="1">IF(Table1[[#This Row],[Occupation]]="Agriculture",Table1[[#This Row],[Income]],0)</f>
        <v>0</v>
      </c>
      <c r="BK416" s="45">
        <f ca="1">IF(Table1[[#This Row],[Debts of the Person]]&gt;Table1[[#This Row],[Income]],1,0)</f>
        <v>1</v>
      </c>
      <c r="BL416" s="46"/>
      <c r="BM416" s="45">
        <f ca="1">IF(Table1[[#This Row],[Net worth of Person ('#)]]&gt;$BN$2,Table1[[#This Row],[Age]],0)</f>
        <v>0</v>
      </c>
      <c r="BN416" s="50"/>
      <c r="BO416" s="46"/>
      <c r="BP416" s="46"/>
      <c r="BQ416" s="46"/>
    </row>
    <row r="417" spans="1:69" x14ac:dyDescent="0.3">
      <c r="A417" s="12">
        <v>415</v>
      </c>
      <c r="B417" s="13">
        <f t="shared" ca="1" si="165"/>
        <v>2</v>
      </c>
      <c r="C417" s="13" t="str">
        <f t="shared" ca="1" si="166"/>
        <v>Female</v>
      </c>
      <c r="D417" s="13">
        <f t="shared" ca="1" si="167"/>
        <v>36</v>
      </c>
      <c r="E417" s="13">
        <f t="shared" ca="1" si="168"/>
        <v>2</v>
      </c>
      <c r="F417" s="13" t="str">
        <f t="shared" ca="1" si="169"/>
        <v>Construction</v>
      </c>
      <c r="G417" s="13">
        <f t="shared" ca="1" si="170"/>
        <v>1</v>
      </c>
      <c r="H417" s="13" t="str">
        <f t="shared" ca="1" si="171"/>
        <v>No Formal</v>
      </c>
      <c r="I417" s="13">
        <f t="shared" ca="1" si="172"/>
        <v>2</v>
      </c>
      <c r="J417" s="13">
        <f t="shared" ca="1" si="173"/>
        <v>3</v>
      </c>
      <c r="K417" s="14">
        <f t="shared" ca="1" si="174"/>
        <v>35197</v>
      </c>
      <c r="L417" s="13">
        <f t="shared" ca="1" si="175"/>
        <v>25</v>
      </c>
      <c r="M417" s="13" t="str">
        <f t="shared" ca="1" si="176"/>
        <v>Ogun</v>
      </c>
      <c r="N417" s="13" t="str">
        <f t="shared" ca="1" si="183"/>
        <v>West</v>
      </c>
      <c r="O417" s="14">
        <f t="shared" ca="1" si="184"/>
        <v>140788</v>
      </c>
      <c r="P417" s="14">
        <f t="shared" ca="1" si="177"/>
        <v>75863.416002462196</v>
      </c>
      <c r="Q417" s="14">
        <f t="shared" ca="1" si="185"/>
        <v>50986.740995310269</v>
      </c>
      <c r="R417" s="14">
        <f t="shared" ca="1" si="178"/>
        <v>13462</v>
      </c>
      <c r="S417" s="14">
        <f t="shared" ca="1" si="186"/>
        <v>6560.3263878207263</v>
      </c>
      <c r="T417" s="14">
        <f t="shared" ca="1" si="187"/>
        <v>14742.23185118125</v>
      </c>
      <c r="U417" s="14">
        <f t="shared" ca="1" si="188"/>
        <v>206516.97284649152</v>
      </c>
      <c r="V417" s="14">
        <f t="shared" ca="1" si="189"/>
        <v>95885.742390282918</v>
      </c>
      <c r="W417" s="15">
        <f t="shared" ca="1" si="190"/>
        <v>110631.23045620861</v>
      </c>
      <c r="Z417" s="45">
        <f t="shared" ca="1" si="179"/>
        <v>0</v>
      </c>
      <c r="AA417" s="46">
        <f t="shared" ca="1" si="180"/>
        <v>0</v>
      </c>
      <c r="AB417" s="49"/>
      <c r="AC417" s="50"/>
      <c r="AE417" s="45">
        <f ca="1">IF(Table1[[#This Row],[Occupation]]="Teaching", 1, 0)</f>
        <v>0</v>
      </c>
      <c r="AF417" s="46">
        <f ca="1">IF(Table1[[#This Row],[Occupation]]="General Work", 1, 0)</f>
        <v>0</v>
      </c>
      <c r="AG417" s="46">
        <f ca="1">IF(Table1[[#This Row],[Occupation]]="Construction", 1, 0)</f>
        <v>1</v>
      </c>
      <c r="AH417" s="46">
        <f ca="1">IF(Table1[[#This Row],[Occupation]]="IT", 1, 0)</f>
        <v>0</v>
      </c>
      <c r="AI417" s="46">
        <f ca="1">IF(Table1[[#This Row],[Occupation]]="Health", 1, 0)</f>
        <v>0</v>
      </c>
      <c r="AJ417" s="46">
        <f ca="1">IF(Table1[[#This Row],[Occupation]]="Agriculture", 1, 0)</f>
        <v>0</v>
      </c>
      <c r="AK417" s="49"/>
      <c r="AL417" s="46"/>
      <c r="AM417" s="46"/>
      <c r="AN417" s="46"/>
      <c r="AO417" s="46"/>
      <c r="AP417" s="50"/>
      <c r="AQ417" s="48"/>
      <c r="AR417" s="47">
        <f t="shared" ca="1" si="181"/>
        <v>25287.805334154065</v>
      </c>
      <c r="AS417" s="48"/>
      <c r="AT417" s="45">
        <f ca="1">IF(Table1[[#This Row],[Debts of the Person]]&gt;$AU$2,1,0)</f>
        <v>1</v>
      </c>
      <c r="AU417" s="46"/>
      <c r="AV417" s="50"/>
      <c r="AW417" s="2">
        <f ca="1">Table1[[#This Row],[Mortgage Left]]/Table1[[#This Row],[Valued House]]</f>
        <v>0.53884859506820326</v>
      </c>
      <c r="AX417" s="46">
        <f t="shared" ca="1" si="182"/>
        <v>0</v>
      </c>
      <c r="AY417" s="46"/>
      <c r="AZ417" s="46"/>
      <c r="BA417" s="47">
        <f ca="1">IF(Table1[[#This Row],[Region]]="East",Table1[[#This Row],[Income]],0)</f>
        <v>0</v>
      </c>
      <c r="BB417" s="48">
        <f ca="1">IF(Table1[[#This Row],[Region]]="South",Table1[[#This Row],[Income]],0)</f>
        <v>0</v>
      </c>
      <c r="BC417" s="48">
        <f ca="1">IF(Table1[[#This Row],[Region]]="West",Table1[[#This Row],[Income]],0)</f>
        <v>35197</v>
      </c>
      <c r="BD417" s="64">
        <f ca="1">IF(Table1[[#This Row],[Region]]="North",Table1[[#This Row],[Income]],0)</f>
        <v>0</v>
      </c>
      <c r="BE417" s="47">
        <f ca="1">IF(Table1[[#This Row],[Occupation]]="Teaching",Table1[[#This Row],[Income]],0)</f>
        <v>0</v>
      </c>
      <c r="BF417" s="48">
        <f ca="1">IF(Table1[[#This Row],[Occupation]]="General Work",Table1[[#This Row],[Income]],0)</f>
        <v>0</v>
      </c>
      <c r="BG417" s="48">
        <f ca="1">IF(Table1[[#This Row],[Occupation]]="Construction",Table1[[#This Row],[Income]],0)</f>
        <v>35197</v>
      </c>
      <c r="BH417" s="48">
        <f ca="1">IF(Table1[[#This Row],[Occupation]]="IT",Table1[[#This Row],[Income]],0)</f>
        <v>0</v>
      </c>
      <c r="BI417" s="48">
        <f ca="1">IF(Table1[[#This Row],[Occupation]]="Health",Table1[[#This Row],[Income]],0)</f>
        <v>0</v>
      </c>
      <c r="BJ417" s="64">
        <f ca="1">IF(Table1[[#This Row],[Occupation]]="Agriculture",Table1[[#This Row],[Income]],0)</f>
        <v>0</v>
      </c>
      <c r="BK417" s="45">
        <f ca="1">IF(Table1[[#This Row],[Debts of the Person]]&gt;Table1[[#This Row],[Income]],1,0)</f>
        <v>1</v>
      </c>
      <c r="BL417" s="46"/>
      <c r="BM417" s="45">
        <f ca="1">IF(Table1[[#This Row],[Net worth of Person ('#)]]&gt;$BN$2,Table1[[#This Row],[Age]],0)</f>
        <v>36</v>
      </c>
      <c r="BN417" s="50"/>
      <c r="BO417" s="46"/>
      <c r="BP417" s="46"/>
      <c r="BQ417" s="46"/>
    </row>
    <row r="418" spans="1:69" x14ac:dyDescent="0.3">
      <c r="A418" s="12">
        <v>416</v>
      </c>
      <c r="B418" s="13">
        <f t="shared" ca="1" si="165"/>
        <v>2</v>
      </c>
      <c r="C418" s="13" t="str">
        <f t="shared" ca="1" si="166"/>
        <v>Female</v>
      </c>
      <c r="D418" s="13">
        <f t="shared" ca="1" si="167"/>
        <v>28</v>
      </c>
      <c r="E418" s="13">
        <f t="shared" ca="1" si="168"/>
        <v>1</v>
      </c>
      <c r="F418" s="13" t="str">
        <f t="shared" ca="1" si="169"/>
        <v>Health</v>
      </c>
      <c r="G418" s="13">
        <f t="shared" ca="1" si="170"/>
        <v>6</v>
      </c>
      <c r="H418" s="13" t="str">
        <f t="shared" ca="1" si="171"/>
        <v>Others</v>
      </c>
      <c r="I418" s="13">
        <f t="shared" ca="1" si="172"/>
        <v>3</v>
      </c>
      <c r="J418" s="13">
        <f t="shared" ca="1" si="173"/>
        <v>2</v>
      </c>
      <c r="K418" s="14">
        <f t="shared" ca="1" si="174"/>
        <v>52464</v>
      </c>
      <c r="L418" s="13">
        <f t="shared" ca="1" si="175"/>
        <v>10</v>
      </c>
      <c r="M418" s="13" t="str">
        <f t="shared" ca="1" si="176"/>
        <v>Ebonyi</v>
      </c>
      <c r="N418" s="13" t="str">
        <f t="shared" ca="1" si="183"/>
        <v>East</v>
      </c>
      <c r="O418" s="14">
        <f t="shared" ca="1" si="184"/>
        <v>209856</v>
      </c>
      <c r="P418" s="14">
        <f t="shared" ca="1" si="177"/>
        <v>120354.14776319044</v>
      </c>
      <c r="Q418" s="14">
        <f t="shared" ca="1" si="185"/>
        <v>50692.585920332487</v>
      </c>
      <c r="R418" s="14">
        <f t="shared" ca="1" si="178"/>
        <v>24266</v>
      </c>
      <c r="S418" s="14">
        <f t="shared" ca="1" si="186"/>
        <v>23723.97525633427</v>
      </c>
      <c r="T418" s="14">
        <f t="shared" ca="1" si="187"/>
        <v>65226.73595065534</v>
      </c>
      <c r="U418" s="14">
        <f t="shared" ca="1" si="188"/>
        <v>325775.32187098783</v>
      </c>
      <c r="V418" s="14">
        <f t="shared" ca="1" si="189"/>
        <v>168344.1230195247</v>
      </c>
      <c r="W418" s="15">
        <f t="shared" ca="1" si="190"/>
        <v>157431.19885146312</v>
      </c>
      <c r="Z418" s="45">
        <f t="shared" ca="1" si="179"/>
        <v>0</v>
      </c>
      <c r="AA418" s="46">
        <f t="shared" ca="1" si="180"/>
        <v>1</v>
      </c>
      <c r="AB418" s="49"/>
      <c r="AC418" s="50"/>
      <c r="AE418" s="45">
        <f ca="1">IF(Table1[[#This Row],[Occupation]]="Teaching", 1, 0)</f>
        <v>0</v>
      </c>
      <c r="AF418" s="46">
        <f ca="1">IF(Table1[[#This Row],[Occupation]]="General Work", 1, 0)</f>
        <v>0</v>
      </c>
      <c r="AG418" s="46">
        <f ca="1">IF(Table1[[#This Row],[Occupation]]="Construction", 1, 0)</f>
        <v>0</v>
      </c>
      <c r="AH418" s="46">
        <f ca="1">IF(Table1[[#This Row],[Occupation]]="IT", 1, 0)</f>
        <v>0</v>
      </c>
      <c r="AI418" s="46">
        <f ca="1">IF(Table1[[#This Row],[Occupation]]="Health", 1, 0)</f>
        <v>1</v>
      </c>
      <c r="AJ418" s="46">
        <f ca="1">IF(Table1[[#This Row],[Occupation]]="Agriculture", 1, 0)</f>
        <v>0</v>
      </c>
      <c r="AK418" s="49"/>
      <c r="AL418" s="46"/>
      <c r="AM418" s="46"/>
      <c r="AN418" s="46"/>
      <c r="AO418" s="46"/>
      <c r="AP418" s="50"/>
      <c r="AQ418" s="48"/>
      <c r="AR418" s="47">
        <f t="shared" ca="1" si="181"/>
        <v>60177.073881595221</v>
      </c>
      <c r="AS418" s="48"/>
      <c r="AT418" s="45">
        <f ca="1">IF(Table1[[#This Row],[Debts of the Person]]&gt;$AU$2,1,0)</f>
        <v>1</v>
      </c>
      <c r="AU418" s="46"/>
      <c r="AV418" s="50"/>
      <c r="AW418" s="2">
        <f ca="1">Table1[[#This Row],[Mortgage Left]]/Table1[[#This Row],[Valued House]]</f>
        <v>0.57350825215000023</v>
      </c>
      <c r="AX418" s="46">
        <f t="shared" ca="1" si="182"/>
        <v>0</v>
      </c>
      <c r="AY418" s="46"/>
      <c r="AZ418" s="46"/>
      <c r="BA418" s="47">
        <f ca="1">IF(Table1[[#This Row],[Region]]="East",Table1[[#This Row],[Income]],0)</f>
        <v>52464</v>
      </c>
      <c r="BB418" s="48">
        <f ca="1">IF(Table1[[#This Row],[Region]]="South",Table1[[#This Row],[Income]],0)</f>
        <v>0</v>
      </c>
      <c r="BC418" s="48">
        <f ca="1">IF(Table1[[#This Row],[Region]]="West",Table1[[#This Row],[Income]],0)</f>
        <v>0</v>
      </c>
      <c r="BD418" s="64">
        <f ca="1">IF(Table1[[#This Row],[Region]]="North",Table1[[#This Row],[Income]],0)</f>
        <v>0</v>
      </c>
      <c r="BE418" s="47">
        <f ca="1">IF(Table1[[#This Row],[Occupation]]="Teaching",Table1[[#This Row],[Income]],0)</f>
        <v>0</v>
      </c>
      <c r="BF418" s="48">
        <f ca="1">IF(Table1[[#This Row],[Occupation]]="General Work",Table1[[#This Row],[Income]],0)</f>
        <v>0</v>
      </c>
      <c r="BG418" s="48">
        <f ca="1">IF(Table1[[#This Row],[Occupation]]="Construction",Table1[[#This Row],[Income]],0)</f>
        <v>0</v>
      </c>
      <c r="BH418" s="48">
        <f ca="1">IF(Table1[[#This Row],[Occupation]]="IT",Table1[[#This Row],[Income]],0)</f>
        <v>0</v>
      </c>
      <c r="BI418" s="48">
        <f ca="1">IF(Table1[[#This Row],[Occupation]]="Health",Table1[[#This Row],[Income]],0)</f>
        <v>52464</v>
      </c>
      <c r="BJ418" s="64">
        <f ca="1">IF(Table1[[#This Row],[Occupation]]="Agriculture",Table1[[#This Row],[Income]],0)</f>
        <v>0</v>
      </c>
      <c r="BK418" s="45">
        <f ca="1">IF(Table1[[#This Row],[Debts of the Person]]&gt;Table1[[#This Row],[Income]],1,0)</f>
        <v>1</v>
      </c>
      <c r="BL418" s="46"/>
      <c r="BM418" s="45">
        <f ca="1">IF(Table1[[#This Row],[Net worth of Person ('#)]]&gt;$BN$2,Table1[[#This Row],[Age]],0)</f>
        <v>28</v>
      </c>
      <c r="BN418" s="50"/>
      <c r="BO418" s="46"/>
      <c r="BP418" s="46"/>
      <c r="BQ418" s="46"/>
    </row>
    <row r="419" spans="1:69" x14ac:dyDescent="0.3">
      <c r="A419" s="12">
        <v>417</v>
      </c>
      <c r="B419" s="13">
        <f t="shared" ca="1" si="165"/>
        <v>1</v>
      </c>
      <c r="C419" s="13" t="str">
        <f t="shared" ca="1" si="166"/>
        <v>Male</v>
      </c>
      <c r="D419" s="13">
        <f t="shared" ca="1" si="167"/>
        <v>45</v>
      </c>
      <c r="E419" s="13">
        <f t="shared" ca="1" si="168"/>
        <v>3</v>
      </c>
      <c r="F419" s="13" t="str">
        <f t="shared" ca="1" si="169"/>
        <v>Teaching</v>
      </c>
      <c r="G419" s="13">
        <f t="shared" ca="1" si="170"/>
        <v>1</v>
      </c>
      <c r="H419" s="13" t="str">
        <f t="shared" ca="1" si="171"/>
        <v>No Formal</v>
      </c>
      <c r="I419" s="13">
        <f t="shared" ca="1" si="172"/>
        <v>1</v>
      </c>
      <c r="J419" s="13">
        <f t="shared" ca="1" si="173"/>
        <v>2</v>
      </c>
      <c r="K419" s="14">
        <f t="shared" ca="1" si="174"/>
        <v>40943</v>
      </c>
      <c r="L419" s="13">
        <f t="shared" ca="1" si="175"/>
        <v>8</v>
      </c>
      <c r="M419" s="13" t="str">
        <f t="shared" ca="1" si="176"/>
        <v>Cross River</v>
      </c>
      <c r="N419" s="13" t="str">
        <f t="shared" ca="1" si="183"/>
        <v>South</v>
      </c>
      <c r="O419" s="14">
        <f t="shared" ca="1" si="184"/>
        <v>163772</v>
      </c>
      <c r="P419" s="14">
        <f t="shared" ca="1" si="177"/>
        <v>9689.5000152839075</v>
      </c>
      <c r="Q419" s="14">
        <f t="shared" ca="1" si="185"/>
        <v>43692.482630529223</v>
      </c>
      <c r="R419" s="14">
        <f t="shared" ca="1" si="178"/>
        <v>11167</v>
      </c>
      <c r="S419" s="14">
        <f t="shared" ca="1" si="186"/>
        <v>41957.068110866654</v>
      </c>
      <c r="T419" s="14">
        <f t="shared" ca="1" si="187"/>
        <v>870.57833165582758</v>
      </c>
      <c r="U419" s="14">
        <f t="shared" ca="1" si="188"/>
        <v>208335.06096218503</v>
      </c>
      <c r="V419" s="14">
        <f t="shared" ca="1" si="189"/>
        <v>62813.56812615056</v>
      </c>
      <c r="W419" s="15">
        <f t="shared" ca="1" si="190"/>
        <v>145521.49283603448</v>
      </c>
      <c r="Z419" s="45">
        <f t="shared" ca="1" si="179"/>
        <v>1</v>
      </c>
      <c r="AA419" s="46">
        <f t="shared" ca="1" si="180"/>
        <v>1</v>
      </c>
      <c r="AB419" s="49"/>
      <c r="AC419" s="50"/>
      <c r="AE419" s="45">
        <f ca="1">IF(Table1[[#This Row],[Occupation]]="Teaching", 1, 0)</f>
        <v>1</v>
      </c>
      <c r="AF419" s="46">
        <f ca="1">IF(Table1[[#This Row],[Occupation]]="General Work", 1, 0)</f>
        <v>0</v>
      </c>
      <c r="AG419" s="46">
        <f ca="1">IF(Table1[[#This Row],[Occupation]]="Construction", 1, 0)</f>
        <v>0</v>
      </c>
      <c r="AH419" s="46">
        <f ca="1">IF(Table1[[#This Row],[Occupation]]="IT", 1, 0)</f>
        <v>0</v>
      </c>
      <c r="AI419" s="46">
        <f ca="1">IF(Table1[[#This Row],[Occupation]]="Health", 1, 0)</f>
        <v>0</v>
      </c>
      <c r="AJ419" s="46">
        <f ca="1">IF(Table1[[#This Row],[Occupation]]="Agriculture", 1, 0)</f>
        <v>0</v>
      </c>
      <c r="AK419" s="49"/>
      <c r="AL419" s="46"/>
      <c r="AM419" s="46"/>
      <c r="AN419" s="46"/>
      <c r="AO419" s="46"/>
      <c r="AP419" s="50"/>
      <c r="AQ419" s="48"/>
      <c r="AR419" s="47">
        <f t="shared" ca="1" si="181"/>
        <v>4844.7500076419537</v>
      </c>
      <c r="AS419" s="48"/>
      <c r="AT419" s="45">
        <f ca="1">IF(Table1[[#This Row],[Debts of the Person]]&gt;$AU$2,1,0)</f>
        <v>1</v>
      </c>
      <c r="AU419" s="46"/>
      <c r="AV419" s="50"/>
      <c r="AW419" s="2">
        <f ca="1">Table1[[#This Row],[Mortgage Left]]/Table1[[#This Row],[Valued House]]</f>
        <v>5.9164570349534151E-2</v>
      </c>
      <c r="AX419" s="46">
        <f t="shared" ca="1" si="182"/>
        <v>1</v>
      </c>
      <c r="AY419" s="46"/>
      <c r="AZ419" s="46"/>
      <c r="BA419" s="47">
        <f ca="1">IF(Table1[[#This Row],[Region]]="East",Table1[[#This Row],[Income]],0)</f>
        <v>0</v>
      </c>
      <c r="BB419" s="48">
        <f ca="1">IF(Table1[[#This Row],[Region]]="South",Table1[[#This Row],[Income]],0)</f>
        <v>40943</v>
      </c>
      <c r="BC419" s="48">
        <f ca="1">IF(Table1[[#This Row],[Region]]="West",Table1[[#This Row],[Income]],0)</f>
        <v>0</v>
      </c>
      <c r="BD419" s="64">
        <f ca="1">IF(Table1[[#This Row],[Region]]="North",Table1[[#This Row],[Income]],0)</f>
        <v>0</v>
      </c>
      <c r="BE419" s="47">
        <f ca="1">IF(Table1[[#This Row],[Occupation]]="Teaching",Table1[[#This Row],[Income]],0)</f>
        <v>40943</v>
      </c>
      <c r="BF419" s="48">
        <f ca="1">IF(Table1[[#This Row],[Occupation]]="General Work",Table1[[#This Row],[Income]],0)</f>
        <v>0</v>
      </c>
      <c r="BG419" s="48">
        <f ca="1">IF(Table1[[#This Row],[Occupation]]="Construction",Table1[[#This Row],[Income]],0)</f>
        <v>0</v>
      </c>
      <c r="BH419" s="48">
        <f ca="1">IF(Table1[[#This Row],[Occupation]]="IT",Table1[[#This Row],[Income]],0)</f>
        <v>0</v>
      </c>
      <c r="BI419" s="48">
        <f ca="1">IF(Table1[[#This Row],[Occupation]]="Health",Table1[[#This Row],[Income]],0)</f>
        <v>0</v>
      </c>
      <c r="BJ419" s="64">
        <f ca="1">IF(Table1[[#This Row],[Occupation]]="Agriculture",Table1[[#This Row],[Income]],0)</f>
        <v>0</v>
      </c>
      <c r="BK419" s="45">
        <f ca="1">IF(Table1[[#This Row],[Debts of the Person]]&gt;Table1[[#This Row],[Income]],1,0)</f>
        <v>1</v>
      </c>
      <c r="BL419" s="46"/>
      <c r="BM419" s="45">
        <f ca="1">IF(Table1[[#This Row],[Net worth of Person ('#)]]&gt;$BN$2,Table1[[#This Row],[Age]],0)</f>
        <v>45</v>
      </c>
      <c r="BN419" s="50"/>
      <c r="BO419" s="46"/>
      <c r="BP419" s="46"/>
      <c r="BQ419" s="46"/>
    </row>
    <row r="420" spans="1:69" x14ac:dyDescent="0.3">
      <c r="A420" s="12">
        <v>418</v>
      </c>
      <c r="B420" s="13">
        <f t="shared" ca="1" si="165"/>
        <v>2</v>
      </c>
      <c r="C420" s="13" t="str">
        <f t="shared" ca="1" si="166"/>
        <v>Female</v>
      </c>
      <c r="D420" s="13">
        <f t="shared" ca="1" si="167"/>
        <v>44</v>
      </c>
      <c r="E420" s="13">
        <f t="shared" ca="1" si="168"/>
        <v>4</v>
      </c>
      <c r="F420" s="13" t="str">
        <f t="shared" ca="1" si="169"/>
        <v>IT</v>
      </c>
      <c r="G420" s="13">
        <f t="shared" ca="1" si="170"/>
        <v>6</v>
      </c>
      <c r="H420" s="13" t="str">
        <f t="shared" ca="1" si="171"/>
        <v>Others</v>
      </c>
      <c r="I420" s="13">
        <f t="shared" ca="1" si="172"/>
        <v>1</v>
      </c>
      <c r="J420" s="13">
        <f t="shared" ca="1" si="173"/>
        <v>1</v>
      </c>
      <c r="K420" s="14">
        <f t="shared" ca="1" si="174"/>
        <v>49080</v>
      </c>
      <c r="L420" s="13">
        <f t="shared" ca="1" si="175"/>
        <v>20</v>
      </c>
      <c r="M420" s="13" t="str">
        <f t="shared" ca="1" si="176"/>
        <v>Kogi</v>
      </c>
      <c r="N420" s="13" t="str">
        <f t="shared" ca="1" si="183"/>
        <v>North</v>
      </c>
      <c r="O420" s="14">
        <f t="shared" ca="1" si="184"/>
        <v>196320</v>
      </c>
      <c r="P420" s="14">
        <f t="shared" ca="1" si="177"/>
        <v>74423.246918024393</v>
      </c>
      <c r="Q420" s="14">
        <f t="shared" ca="1" si="185"/>
        <v>46425.205204041929</v>
      </c>
      <c r="R420" s="14">
        <f t="shared" ca="1" si="178"/>
        <v>18545</v>
      </c>
      <c r="S420" s="14">
        <f t="shared" ca="1" si="186"/>
        <v>70267.048821875913</v>
      </c>
      <c r="T420" s="14">
        <f t="shared" ca="1" si="187"/>
        <v>48559.297517603954</v>
      </c>
      <c r="U420" s="14">
        <f t="shared" ca="1" si="188"/>
        <v>291304.50272164587</v>
      </c>
      <c r="V420" s="14">
        <f t="shared" ca="1" si="189"/>
        <v>163235.29573990032</v>
      </c>
      <c r="W420" s="15">
        <f t="shared" ca="1" si="190"/>
        <v>128069.20698174555</v>
      </c>
      <c r="Z420" s="45">
        <f t="shared" ca="1" si="179"/>
        <v>0</v>
      </c>
      <c r="AA420" s="46">
        <f t="shared" ca="1" si="180"/>
        <v>0</v>
      </c>
      <c r="AB420" s="49"/>
      <c r="AC420" s="50"/>
      <c r="AE420" s="45">
        <f ca="1">IF(Table1[[#This Row],[Occupation]]="Teaching", 1, 0)</f>
        <v>0</v>
      </c>
      <c r="AF420" s="46">
        <f ca="1">IF(Table1[[#This Row],[Occupation]]="General Work", 1, 0)</f>
        <v>0</v>
      </c>
      <c r="AG420" s="46">
        <f ca="1">IF(Table1[[#This Row],[Occupation]]="Construction", 1, 0)</f>
        <v>0</v>
      </c>
      <c r="AH420" s="46">
        <f ca="1">IF(Table1[[#This Row],[Occupation]]="IT", 1, 0)</f>
        <v>1</v>
      </c>
      <c r="AI420" s="46">
        <f ca="1">IF(Table1[[#This Row],[Occupation]]="Health", 1, 0)</f>
        <v>0</v>
      </c>
      <c r="AJ420" s="46">
        <f ca="1">IF(Table1[[#This Row],[Occupation]]="Agriculture", 1, 0)</f>
        <v>0</v>
      </c>
      <c r="AK420" s="49"/>
      <c r="AL420" s="46"/>
      <c r="AM420" s="46"/>
      <c r="AN420" s="46"/>
      <c r="AO420" s="46"/>
      <c r="AP420" s="50"/>
      <c r="AQ420" s="48"/>
      <c r="AR420" s="47">
        <f t="shared" ca="1" si="181"/>
        <v>74423.246918024393</v>
      </c>
      <c r="AS420" s="48"/>
      <c r="AT420" s="45">
        <f ca="1">IF(Table1[[#This Row],[Debts of the Person]]&gt;$AU$2,1,0)</f>
        <v>1</v>
      </c>
      <c r="AU420" s="46"/>
      <c r="AV420" s="50"/>
      <c r="AW420" s="2">
        <f ca="1">Table1[[#This Row],[Mortgage Left]]/Table1[[#This Row],[Valued House]]</f>
        <v>0.37909151853109407</v>
      </c>
      <c r="AX420" s="46">
        <f t="shared" ca="1" si="182"/>
        <v>0</v>
      </c>
      <c r="AY420" s="46"/>
      <c r="AZ420" s="46"/>
      <c r="BA420" s="47">
        <f ca="1">IF(Table1[[#This Row],[Region]]="East",Table1[[#This Row],[Income]],0)</f>
        <v>0</v>
      </c>
      <c r="BB420" s="48">
        <f ca="1">IF(Table1[[#This Row],[Region]]="South",Table1[[#This Row],[Income]],0)</f>
        <v>0</v>
      </c>
      <c r="BC420" s="48">
        <f ca="1">IF(Table1[[#This Row],[Region]]="West",Table1[[#This Row],[Income]],0)</f>
        <v>0</v>
      </c>
      <c r="BD420" s="64">
        <f ca="1">IF(Table1[[#This Row],[Region]]="North",Table1[[#This Row],[Income]],0)</f>
        <v>49080</v>
      </c>
      <c r="BE420" s="47">
        <f ca="1">IF(Table1[[#This Row],[Occupation]]="Teaching",Table1[[#This Row],[Income]],0)</f>
        <v>0</v>
      </c>
      <c r="BF420" s="48">
        <f ca="1">IF(Table1[[#This Row],[Occupation]]="General Work",Table1[[#This Row],[Income]],0)</f>
        <v>0</v>
      </c>
      <c r="BG420" s="48">
        <f ca="1">IF(Table1[[#This Row],[Occupation]]="Construction",Table1[[#This Row],[Income]],0)</f>
        <v>0</v>
      </c>
      <c r="BH420" s="48">
        <f ca="1">IF(Table1[[#This Row],[Occupation]]="IT",Table1[[#This Row],[Income]],0)</f>
        <v>49080</v>
      </c>
      <c r="BI420" s="48">
        <f ca="1">IF(Table1[[#This Row],[Occupation]]="Health",Table1[[#This Row],[Income]],0)</f>
        <v>0</v>
      </c>
      <c r="BJ420" s="64">
        <f ca="1">IF(Table1[[#This Row],[Occupation]]="Agriculture",Table1[[#This Row],[Income]],0)</f>
        <v>0</v>
      </c>
      <c r="BK420" s="45">
        <f ca="1">IF(Table1[[#This Row],[Debts of the Person]]&gt;Table1[[#This Row],[Income]],1,0)</f>
        <v>1</v>
      </c>
      <c r="BL420" s="46"/>
      <c r="BM420" s="45">
        <f ca="1">IF(Table1[[#This Row],[Net worth of Person ('#)]]&gt;$BN$2,Table1[[#This Row],[Age]],0)</f>
        <v>44</v>
      </c>
      <c r="BN420" s="50"/>
      <c r="BO420" s="46"/>
      <c r="BP420" s="46"/>
      <c r="BQ420" s="46"/>
    </row>
    <row r="421" spans="1:69" x14ac:dyDescent="0.3">
      <c r="A421" s="12">
        <v>419</v>
      </c>
      <c r="B421" s="13">
        <f t="shared" ca="1" si="165"/>
        <v>2</v>
      </c>
      <c r="C421" s="13" t="str">
        <f t="shared" ca="1" si="166"/>
        <v>Female</v>
      </c>
      <c r="D421" s="13">
        <f t="shared" ca="1" si="167"/>
        <v>36</v>
      </c>
      <c r="E421" s="13">
        <f t="shared" ca="1" si="168"/>
        <v>3</v>
      </c>
      <c r="F421" s="13" t="str">
        <f t="shared" ca="1" si="169"/>
        <v>Teaching</v>
      </c>
      <c r="G421" s="13">
        <f t="shared" ca="1" si="170"/>
        <v>4</v>
      </c>
      <c r="H421" s="13" t="str">
        <f t="shared" ca="1" si="171"/>
        <v>Tertiary</v>
      </c>
      <c r="I421" s="13">
        <f t="shared" ca="1" si="172"/>
        <v>3</v>
      </c>
      <c r="J421" s="13">
        <f t="shared" ca="1" si="173"/>
        <v>0</v>
      </c>
      <c r="K421" s="14">
        <f t="shared" ca="1" si="174"/>
        <v>57945</v>
      </c>
      <c r="L421" s="13">
        <f t="shared" ca="1" si="175"/>
        <v>31</v>
      </c>
      <c r="M421" s="13" t="str">
        <f t="shared" ca="1" si="176"/>
        <v>Sokoto</v>
      </c>
      <c r="N421" s="13" t="str">
        <f t="shared" ca="1" si="183"/>
        <v>North</v>
      </c>
      <c r="O421" s="14">
        <f t="shared" ca="1" si="184"/>
        <v>231780</v>
      </c>
      <c r="P421" s="14">
        <f t="shared" ca="1" si="177"/>
        <v>142895.38761456095</v>
      </c>
      <c r="Q421" s="14">
        <f t="shared" ca="1" si="185"/>
        <v>0</v>
      </c>
      <c r="R421" s="14">
        <f t="shared" ca="1" si="178"/>
        <v>0</v>
      </c>
      <c r="S421" s="14">
        <f t="shared" ca="1" si="186"/>
        <v>27098.194992185388</v>
      </c>
      <c r="T421" s="14">
        <f t="shared" ca="1" si="187"/>
        <v>5713.3860734362715</v>
      </c>
      <c r="U421" s="14">
        <f t="shared" ca="1" si="188"/>
        <v>237493.38607343627</v>
      </c>
      <c r="V421" s="14">
        <f t="shared" ca="1" si="189"/>
        <v>169993.58260674635</v>
      </c>
      <c r="W421" s="15">
        <f t="shared" ca="1" si="190"/>
        <v>67499.803466689918</v>
      </c>
      <c r="Z421" s="45">
        <f t="shared" ca="1" si="179"/>
        <v>0</v>
      </c>
      <c r="AA421" s="46">
        <f t="shared" ca="1" si="180"/>
        <v>1</v>
      </c>
      <c r="AB421" s="49"/>
      <c r="AC421" s="50"/>
      <c r="AE421" s="45">
        <f ca="1">IF(Table1[[#This Row],[Occupation]]="Teaching", 1, 0)</f>
        <v>1</v>
      </c>
      <c r="AF421" s="46">
        <f ca="1">IF(Table1[[#This Row],[Occupation]]="General Work", 1, 0)</f>
        <v>0</v>
      </c>
      <c r="AG421" s="46">
        <f ca="1">IF(Table1[[#This Row],[Occupation]]="Construction", 1, 0)</f>
        <v>0</v>
      </c>
      <c r="AH421" s="46">
        <f ca="1">IF(Table1[[#This Row],[Occupation]]="IT", 1, 0)</f>
        <v>0</v>
      </c>
      <c r="AI421" s="46">
        <f ca="1">IF(Table1[[#This Row],[Occupation]]="Health", 1, 0)</f>
        <v>0</v>
      </c>
      <c r="AJ421" s="46">
        <f ca="1">IF(Table1[[#This Row],[Occupation]]="Agriculture", 1, 0)</f>
        <v>0</v>
      </c>
      <c r="AK421" s="49"/>
      <c r="AL421" s="46"/>
      <c r="AM421" s="46"/>
      <c r="AN421" s="46"/>
      <c r="AO421" s="46"/>
      <c r="AP421" s="50"/>
      <c r="AQ421" s="48"/>
      <c r="AR421" s="47">
        <f t="shared" ca="1" si="181"/>
        <v>0</v>
      </c>
      <c r="AS421" s="48"/>
      <c r="AT421" s="45">
        <f ca="1">IF(Table1[[#This Row],[Debts of the Person]]&gt;$AU$2,1,0)</f>
        <v>1</v>
      </c>
      <c r="AU421" s="46"/>
      <c r="AV421" s="50"/>
      <c r="AW421" s="2">
        <f ca="1">Table1[[#This Row],[Mortgage Left]]/Table1[[#This Row],[Valued House]]</f>
        <v>0.6165130193052073</v>
      </c>
      <c r="AX421" s="46">
        <f t="shared" ca="1" si="182"/>
        <v>0</v>
      </c>
      <c r="AY421" s="46"/>
      <c r="AZ421" s="46"/>
      <c r="BA421" s="47">
        <f ca="1">IF(Table1[[#This Row],[Region]]="East",Table1[[#This Row],[Income]],0)</f>
        <v>0</v>
      </c>
      <c r="BB421" s="48">
        <f ca="1">IF(Table1[[#This Row],[Region]]="South",Table1[[#This Row],[Income]],0)</f>
        <v>0</v>
      </c>
      <c r="BC421" s="48">
        <f ca="1">IF(Table1[[#This Row],[Region]]="West",Table1[[#This Row],[Income]],0)</f>
        <v>0</v>
      </c>
      <c r="BD421" s="64">
        <f ca="1">IF(Table1[[#This Row],[Region]]="North",Table1[[#This Row],[Income]],0)</f>
        <v>57945</v>
      </c>
      <c r="BE421" s="47">
        <f ca="1">IF(Table1[[#This Row],[Occupation]]="Teaching",Table1[[#This Row],[Income]],0)</f>
        <v>57945</v>
      </c>
      <c r="BF421" s="48">
        <f ca="1">IF(Table1[[#This Row],[Occupation]]="General Work",Table1[[#This Row],[Income]],0)</f>
        <v>0</v>
      </c>
      <c r="BG421" s="48">
        <f ca="1">IF(Table1[[#This Row],[Occupation]]="Construction",Table1[[#This Row],[Income]],0)</f>
        <v>0</v>
      </c>
      <c r="BH421" s="48">
        <f ca="1">IF(Table1[[#This Row],[Occupation]]="IT",Table1[[#This Row],[Income]],0)</f>
        <v>0</v>
      </c>
      <c r="BI421" s="48">
        <f ca="1">IF(Table1[[#This Row],[Occupation]]="Health",Table1[[#This Row],[Income]],0)</f>
        <v>0</v>
      </c>
      <c r="BJ421" s="64">
        <f ca="1">IF(Table1[[#This Row],[Occupation]]="Agriculture",Table1[[#This Row],[Income]],0)</f>
        <v>0</v>
      </c>
      <c r="BK421" s="45">
        <f ca="1">IF(Table1[[#This Row],[Debts of the Person]]&gt;Table1[[#This Row],[Income]],1,0)</f>
        <v>1</v>
      </c>
      <c r="BL421" s="46"/>
      <c r="BM421" s="45">
        <f ca="1">IF(Table1[[#This Row],[Net worth of Person ('#)]]&gt;$BN$2,Table1[[#This Row],[Age]],0)</f>
        <v>0</v>
      </c>
      <c r="BN421" s="50"/>
      <c r="BO421" s="46"/>
      <c r="BP421" s="46"/>
      <c r="BQ421" s="46"/>
    </row>
    <row r="422" spans="1:69" x14ac:dyDescent="0.3">
      <c r="A422" s="12">
        <v>420</v>
      </c>
      <c r="B422" s="13">
        <f t="shared" ca="1" si="165"/>
        <v>1</v>
      </c>
      <c r="C422" s="13" t="str">
        <f t="shared" ca="1" si="166"/>
        <v>Male</v>
      </c>
      <c r="D422" s="13">
        <f t="shared" ca="1" si="167"/>
        <v>38</v>
      </c>
      <c r="E422" s="13">
        <f t="shared" ca="1" si="168"/>
        <v>5</v>
      </c>
      <c r="F422" s="13" t="str">
        <f t="shared" ca="1" si="169"/>
        <v>General Work</v>
      </c>
      <c r="G422" s="13">
        <f t="shared" ca="1" si="170"/>
        <v>6</v>
      </c>
      <c r="H422" s="13" t="str">
        <f t="shared" ca="1" si="171"/>
        <v>Others</v>
      </c>
      <c r="I422" s="13">
        <f t="shared" ca="1" si="172"/>
        <v>0</v>
      </c>
      <c r="J422" s="13">
        <f t="shared" ca="1" si="173"/>
        <v>2</v>
      </c>
      <c r="K422" s="14">
        <f t="shared" ca="1" si="174"/>
        <v>89099</v>
      </c>
      <c r="L422" s="13">
        <f t="shared" ca="1" si="175"/>
        <v>15</v>
      </c>
      <c r="M422" s="13" t="str">
        <f t="shared" ca="1" si="176"/>
        <v>Jigawa</v>
      </c>
      <c r="N422" s="13" t="str">
        <f t="shared" ca="1" si="183"/>
        <v>North</v>
      </c>
      <c r="O422" s="14">
        <f t="shared" ca="1" si="184"/>
        <v>267297</v>
      </c>
      <c r="P422" s="14">
        <f t="shared" ca="1" si="177"/>
        <v>167061.90367551221</v>
      </c>
      <c r="Q422" s="14">
        <f t="shared" ca="1" si="185"/>
        <v>91806.418069107443</v>
      </c>
      <c r="R422" s="14">
        <f t="shared" ca="1" si="178"/>
        <v>20416</v>
      </c>
      <c r="S422" s="14">
        <f t="shared" ca="1" si="186"/>
        <v>89215.435386365469</v>
      </c>
      <c r="T422" s="14">
        <f t="shared" ca="1" si="187"/>
        <v>79416.056149898359</v>
      </c>
      <c r="U422" s="14">
        <f t="shared" ca="1" si="188"/>
        <v>438519.47421900579</v>
      </c>
      <c r="V422" s="14">
        <f t="shared" ca="1" si="189"/>
        <v>276693.33906187769</v>
      </c>
      <c r="W422" s="15">
        <f t="shared" ca="1" si="190"/>
        <v>161826.1351571281</v>
      </c>
      <c r="Z422" s="45">
        <f t="shared" ca="1" si="179"/>
        <v>1</v>
      </c>
      <c r="AA422" s="46">
        <f t="shared" ca="1" si="180"/>
        <v>1</v>
      </c>
      <c r="AB422" s="49"/>
      <c r="AC422" s="50"/>
      <c r="AE422" s="45">
        <f ca="1">IF(Table1[[#This Row],[Occupation]]="Teaching", 1, 0)</f>
        <v>0</v>
      </c>
      <c r="AF422" s="46">
        <f ca="1">IF(Table1[[#This Row],[Occupation]]="General Work", 1, 0)</f>
        <v>1</v>
      </c>
      <c r="AG422" s="46">
        <f ca="1">IF(Table1[[#This Row],[Occupation]]="Construction", 1, 0)</f>
        <v>0</v>
      </c>
      <c r="AH422" s="46">
        <f ca="1">IF(Table1[[#This Row],[Occupation]]="IT", 1, 0)</f>
        <v>0</v>
      </c>
      <c r="AI422" s="46">
        <f ca="1">IF(Table1[[#This Row],[Occupation]]="Health", 1, 0)</f>
        <v>0</v>
      </c>
      <c r="AJ422" s="46">
        <f ca="1">IF(Table1[[#This Row],[Occupation]]="Agriculture", 1, 0)</f>
        <v>0</v>
      </c>
      <c r="AK422" s="49"/>
      <c r="AL422" s="46"/>
      <c r="AM422" s="46"/>
      <c r="AN422" s="46"/>
      <c r="AO422" s="46"/>
      <c r="AP422" s="50"/>
      <c r="AQ422" s="48"/>
      <c r="AR422" s="47">
        <f t="shared" ca="1" si="181"/>
        <v>83530.951837756103</v>
      </c>
      <c r="AS422" s="48"/>
      <c r="AT422" s="45">
        <f ca="1">IF(Table1[[#This Row],[Debts of the Person]]&gt;$AU$2,1,0)</f>
        <v>1</v>
      </c>
      <c r="AU422" s="46"/>
      <c r="AV422" s="50"/>
      <c r="AW422" s="2">
        <f ca="1">Table1[[#This Row],[Mortgage Left]]/Table1[[#This Row],[Valued House]]</f>
        <v>0.62500478372563928</v>
      </c>
      <c r="AX422" s="46">
        <f t="shared" ca="1" si="182"/>
        <v>0</v>
      </c>
      <c r="AY422" s="46"/>
      <c r="AZ422" s="46"/>
      <c r="BA422" s="47">
        <f ca="1">IF(Table1[[#This Row],[Region]]="East",Table1[[#This Row],[Income]],0)</f>
        <v>0</v>
      </c>
      <c r="BB422" s="48">
        <f ca="1">IF(Table1[[#This Row],[Region]]="South",Table1[[#This Row],[Income]],0)</f>
        <v>0</v>
      </c>
      <c r="BC422" s="48">
        <f ca="1">IF(Table1[[#This Row],[Region]]="West",Table1[[#This Row],[Income]],0)</f>
        <v>0</v>
      </c>
      <c r="BD422" s="64">
        <f ca="1">IF(Table1[[#This Row],[Region]]="North",Table1[[#This Row],[Income]],0)</f>
        <v>89099</v>
      </c>
      <c r="BE422" s="47">
        <f ca="1">IF(Table1[[#This Row],[Occupation]]="Teaching",Table1[[#This Row],[Income]],0)</f>
        <v>0</v>
      </c>
      <c r="BF422" s="48">
        <f ca="1">IF(Table1[[#This Row],[Occupation]]="General Work",Table1[[#This Row],[Income]],0)</f>
        <v>89099</v>
      </c>
      <c r="BG422" s="48">
        <f ca="1">IF(Table1[[#This Row],[Occupation]]="Construction",Table1[[#This Row],[Income]],0)</f>
        <v>0</v>
      </c>
      <c r="BH422" s="48">
        <f ca="1">IF(Table1[[#This Row],[Occupation]]="IT",Table1[[#This Row],[Income]],0)</f>
        <v>0</v>
      </c>
      <c r="BI422" s="48">
        <f ca="1">IF(Table1[[#This Row],[Occupation]]="Health",Table1[[#This Row],[Income]],0)</f>
        <v>0</v>
      </c>
      <c r="BJ422" s="64">
        <f ca="1">IF(Table1[[#This Row],[Occupation]]="Agriculture",Table1[[#This Row],[Income]],0)</f>
        <v>0</v>
      </c>
      <c r="BK422" s="45">
        <f ca="1">IF(Table1[[#This Row],[Debts of the Person]]&gt;Table1[[#This Row],[Income]],1,0)</f>
        <v>1</v>
      </c>
      <c r="BL422" s="46"/>
      <c r="BM422" s="45">
        <f ca="1">IF(Table1[[#This Row],[Net worth of Person ('#)]]&gt;$BN$2,Table1[[#This Row],[Age]],0)</f>
        <v>38</v>
      </c>
      <c r="BN422" s="50"/>
      <c r="BO422" s="46"/>
      <c r="BP422" s="46"/>
      <c r="BQ422" s="46"/>
    </row>
    <row r="423" spans="1:69" x14ac:dyDescent="0.3">
      <c r="A423" s="12">
        <v>421</v>
      </c>
      <c r="B423" s="13">
        <f t="shared" ca="1" si="165"/>
        <v>1</v>
      </c>
      <c r="C423" s="13" t="str">
        <f t="shared" ca="1" si="166"/>
        <v>Male</v>
      </c>
      <c r="D423" s="13">
        <f t="shared" ca="1" si="167"/>
        <v>38</v>
      </c>
      <c r="E423" s="13">
        <f t="shared" ca="1" si="168"/>
        <v>2</v>
      </c>
      <c r="F423" s="13" t="str">
        <f t="shared" ca="1" si="169"/>
        <v>Construction</v>
      </c>
      <c r="G423" s="13">
        <f t="shared" ca="1" si="170"/>
        <v>2</v>
      </c>
      <c r="H423" s="13" t="str">
        <f t="shared" ca="1" si="171"/>
        <v>Primary</v>
      </c>
      <c r="I423" s="13">
        <f t="shared" ca="1" si="172"/>
        <v>3</v>
      </c>
      <c r="J423" s="13">
        <f t="shared" ca="1" si="173"/>
        <v>0</v>
      </c>
      <c r="K423" s="14">
        <f t="shared" ca="1" si="174"/>
        <v>37498</v>
      </c>
      <c r="L423" s="13">
        <f t="shared" ca="1" si="175"/>
        <v>2</v>
      </c>
      <c r="M423" s="13" t="str">
        <f t="shared" ca="1" si="176"/>
        <v>Abuja</v>
      </c>
      <c r="N423" s="13" t="str">
        <f t="shared" ca="1" si="183"/>
        <v>North</v>
      </c>
      <c r="O423" s="14">
        <f t="shared" ca="1" si="184"/>
        <v>112494</v>
      </c>
      <c r="P423" s="14">
        <f t="shared" ca="1" si="177"/>
        <v>87220.040115526164</v>
      </c>
      <c r="Q423" s="14">
        <f t="shared" ca="1" si="185"/>
        <v>0</v>
      </c>
      <c r="R423" s="14">
        <f t="shared" ca="1" si="178"/>
        <v>0</v>
      </c>
      <c r="S423" s="14">
        <f t="shared" ca="1" si="186"/>
        <v>39575.938423891537</v>
      </c>
      <c r="T423" s="14">
        <f t="shared" ca="1" si="187"/>
        <v>55015.101898379813</v>
      </c>
      <c r="U423" s="14">
        <f t="shared" ca="1" si="188"/>
        <v>167509.1018983798</v>
      </c>
      <c r="V423" s="14">
        <f t="shared" ca="1" si="189"/>
        <v>126795.9785394177</v>
      </c>
      <c r="W423" s="15">
        <f t="shared" ca="1" si="190"/>
        <v>40713.123358962097</v>
      </c>
      <c r="Z423" s="45">
        <f t="shared" ca="1" si="179"/>
        <v>1</v>
      </c>
      <c r="AA423" s="46">
        <f t="shared" ca="1" si="180"/>
        <v>0</v>
      </c>
      <c r="AB423" s="49"/>
      <c r="AC423" s="50"/>
      <c r="AE423" s="45">
        <f ca="1">IF(Table1[[#This Row],[Occupation]]="Teaching", 1, 0)</f>
        <v>0</v>
      </c>
      <c r="AF423" s="46">
        <f ca="1">IF(Table1[[#This Row],[Occupation]]="General Work", 1, 0)</f>
        <v>0</v>
      </c>
      <c r="AG423" s="46">
        <f ca="1">IF(Table1[[#This Row],[Occupation]]="Construction", 1, 0)</f>
        <v>1</v>
      </c>
      <c r="AH423" s="46">
        <f ca="1">IF(Table1[[#This Row],[Occupation]]="IT", 1, 0)</f>
        <v>0</v>
      </c>
      <c r="AI423" s="46">
        <f ca="1">IF(Table1[[#This Row],[Occupation]]="Health", 1, 0)</f>
        <v>0</v>
      </c>
      <c r="AJ423" s="46">
        <f ca="1">IF(Table1[[#This Row],[Occupation]]="Agriculture", 1, 0)</f>
        <v>0</v>
      </c>
      <c r="AK423" s="49"/>
      <c r="AL423" s="46"/>
      <c r="AM423" s="46"/>
      <c r="AN423" s="46"/>
      <c r="AO423" s="46"/>
      <c r="AP423" s="50"/>
      <c r="AQ423" s="48"/>
      <c r="AR423" s="47">
        <f t="shared" ca="1" si="181"/>
        <v>0</v>
      </c>
      <c r="AS423" s="48"/>
      <c r="AT423" s="45">
        <f ca="1">IF(Table1[[#This Row],[Debts of the Person]]&gt;$AU$2,1,0)</f>
        <v>1</v>
      </c>
      <c r="AU423" s="46"/>
      <c r="AV423" s="50"/>
      <c r="AW423" s="2">
        <f ca="1">Table1[[#This Row],[Mortgage Left]]/Table1[[#This Row],[Valued House]]</f>
        <v>0.77533059643648694</v>
      </c>
      <c r="AX423" s="46">
        <f t="shared" ca="1" si="182"/>
        <v>0</v>
      </c>
      <c r="AY423" s="46"/>
      <c r="AZ423" s="46"/>
      <c r="BA423" s="47">
        <f ca="1">IF(Table1[[#This Row],[Region]]="East",Table1[[#This Row],[Income]],0)</f>
        <v>0</v>
      </c>
      <c r="BB423" s="48">
        <f ca="1">IF(Table1[[#This Row],[Region]]="South",Table1[[#This Row],[Income]],0)</f>
        <v>0</v>
      </c>
      <c r="BC423" s="48">
        <f ca="1">IF(Table1[[#This Row],[Region]]="West",Table1[[#This Row],[Income]],0)</f>
        <v>0</v>
      </c>
      <c r="BD423" s="64">
        <f ca="1">IF(Table1[[#This Row],[Region]]="North",Table1[[#This Row],[Income]],0)</f>
        <v>37498</v>
      </c>
      <c r="BE423" s="47">
        <f ca="1">IF(Table1[[#This Row],[Occupation]]="Teaching",Table1[[#This Row],[Income]],0)</f>
        <v>0</v>
      </c>
      <c r="BF423" s="48">
        <f ca="1">IF(Table1[[#This Row],[Occupation]]="General Work",Table1[[#This Row],[Income]],0)</f>
        <v>0</v>
      </c>
      <c r="BG423" s="48">
        <f ca="1">IF(Table1[[#This Row],[Occupation]]="Construction",Table1[[#This Row],[Income]],0)</f>
        <v>37498</v>
      </c>
      <c r="BH423" s="48">
        <f ca="1">IF(Table1[[#This Row],[Occupation]]="IT",Table1[[#This Row],[Income]],0)</f>
        <v>0</v>
      </c>
      <c r="BI423" s="48">
        <f ca="1">IF(Table1[[#This Row],[Occupation]]="Health",Table1[[#This Row],[Income]],0)</f>
        <v>0</v>
      </c>
      <c r="BJ423" s="64">
        <f ca="1">IF(Table1[[#This Row],[Occupation]]="Agriculture",Table1[[#This Row],[Income]],0)</f>
        <v>0</v>
      </c>
      <c r="BK423" s="45">
        <f ca="1">IF(Table1[[#This Row],[Debts of the Person]]&gt;Table1[[#This Row],[Income]],1,0)</f>
        <v>1</v>
      </c>
      <c r="BL423" s="46"/>
      <c r="BM423" s="45">
        <f ca="1">IF(Table1[[#This Row],[Net worth of Person ('#)]]&gt;$BN$2,Table1[[#This Row],[Age]],0)</f>
        <v>0</v>
      </c>
      <c r="BN423" s="50"/>
      <c r="BO423" s="46"/>
      <c r="BP423" s="46"/>
      <c r="BQ423" s="46"/>
    </row>
    <row r="424" spans="1:69" x14ac:dyDescent="0.3">
      <c r="A424" s="12">
        <v>422</v>
      </c>
      <c r="B424" s="13">
        <f t="shared" ca="1" si="165"/>
        <v>2</v>
      </c>
      <c r="C424" s="13" t="str">
        <f t="shared" ca="1" si="166"/>
        <v>Female</v>
      </c>
      <c r="D424" s="13">
        <f t="shared" ca="1" si="167"/>
        <v>26</v>
      </c>
      <c r="E424" s="13">
        <f t="shared" ca="1" si="168"/>
        <v>2</v>
      </c>
      <c r="F424" s="13" t="str">
        <f t="shared" ca="1" si="169"/>
        <v>Construction</v>
      </c>
      <c r="G424" s="13">
        <f t="shared" ca="1" si="170"/>
        <v>6</v>
      </c>
      <c r="H424" s="13" t="str">
        <f t="shared" ca="1" si="171"/>
        <v>Others</v>
      </c>
      <c r="I424" s="13">
        <f t="shared" ca="1" si="172"/>
        <v>1</v>
      </c>
      <c r="J424" s="13">
        <f t="shared" ca="1" si="173"/>
        <v>1</v>
      </c>
      <c r="K424" s="14">
        <f t="shared" ca="1" si="174"/>
        <v>39181</v>
      </c>
      <c r="L424" s="13">
        <f t="shared" ca="1" si="175"/>
        <v>20</v>
      </c>
      <c r="M424" s="13" t="str">
        <f t="shared" ca="1" si="176"/>
        <v>Kogi</v>
      </c>
      <c r="N424" s="13" t="str">
        <f t="shared" ca="1" si="183"/>
        <v>North</v>
      </c>
      <c r="O424" s="14">
        <f t="shared" ca="1" si="184"/>
        <v>195905</v>
      </c>
      <c r="P424" s="14">
        <f t="shared" ca="1" si="177"/>
        <v>77483.152386954665</v>
      </c>
      <c r="Q424" s="14">
        <f t="shared" ca="1" si="185"/>
        <v>5990.2559102900741</v>
      </c>
      <c r="R424" s="14">
        <f t="shared" ca="1" si="178"/>
        <v>260</v>
      </c>
      <c r="S424" s="14">
        <f t="shared" ca="1" si="186"/>
        <v>36859.505357150432</v>
      </c>
      <c r="T424" s="14">
        <f t="shared" ca="1" si="187"/>
        <v>14292.387626823733</v>
      </c>
      <c r="U424" s="14">
        <f t="shared" ca="1" si="188"/>
        <v>216187.64353711382</v>
      </c>
      <c r="V424" s="14">
        <f t="shared" ca="1" si="189"/>
        <v>114602.65774410509</v>
      </c>
      <c r="W424" s="15">
        <f t="shared" ca="1" si="190"/>
        <v>101584.98579300873</v>
      </c>
      <c r="Z424" s="45">
        <f t="shared" ca="1" si="179"/>
        <v>0</v>
      </c>
      <c r="AA424" s="46">
        <f t="shared" ca="1" si="180"/>
        <v>0</v>
      </c>
      <c r="AB424" s="49"/>
      <c r="AC424" s="50"/>
      <c r="AE424" s="45">
        <f ca="1">IF(Table1[[#This Row],[Occupation]]="Teaching", 1, 0)</f>
        <v>0</v>
      </c>
      <c r="AF424" s="46">
        <f ca="1">IF(Table1[[#This Row],[Occupation]]="General Work", 1, 0)</f>
        <v>0</v>
      </c>
      <c r="AG424" s="46">
        <f ca="1">IF(Table1[[#This Row],[Occupation]]="Construction", 1, 0)</f>
        <v>1</v>
      </c>
      <c r="AH424" s="46">
        <f ca="1">IF(Table1[[#This Row],[Occupation]]="IT", 1, 0)</f>
        <v>0</v>
      </c>
      <c r="AI424" s="46">
        <f ca="1">IF(Table1[[#This Row],[Occupation]]="Health", 1, 0)</f>
        <v>0</v>
      </c>
      <c r="AJ424" s="46">
        <f ca="1">IF(Table1[[#This Row],[Occupation]]="Agriculture", 1, 0)</f>
        <v>0</v>
      </c>
      <c r="AK424" s="49"/>
      <c r="AL424" s="46"/>
      <c r="AM424" s="46"/>
      <c r="AN424" s="46"/>
      <c r="AO424" s="46"/>
      <c r="AP424" s="50"/>
      <c r="AQ424" s="48"/>
      <c r="AR424" s="47">
        <f t="shared" ca="1" si="181"/>
        <v>77483.152386954665</v>
      </c>
      <c r="AS424" s="48"/>
      <c r="AT424" s="45">
        <f ca="1">IF(Table1[[#This Row],[Debts of the Person]]&gt;$AU$2,1,0)</f>
        <v>1</v>
      </c>
      <c r="AU424" s="46"/>
      <c r="AV424" s="50"/>
      <c r="AW424" s="2">
        <f ca="1">Table1[[#This Row],[Mortgage Left]]/Table1[[#This Row],[Valued House]]</f>
        <v>0.39551390922617935</v>
      </c>
      <c r="AX424" s="46">
        <f t="shared" ca="1" si="182"/>
        <v>0</v>
      </c>
      <c r="AY424" s="46"/>
      <c r="AZ424" s="46"/>
      <c r="BA424" s="47">
        <f ca="1">IF(Table1[[#This Row],[Region]]="East",Table1[[#This Row],[Income]],0)</f>
        <v>0</v>
      </c>
      <c r="BB424" s="48">
        <f ca="1">IF(Table1[[#This Row],[Region]]="South",Table1[[#This Row],[Income]],0)</f>
        <v>0</v>
      </c>
      <c r="BC424" s="48">
        <f ca="1">IF(Table1[[#This Row],[Region]]="West",Table1[[#This Row],[Income]],0)</f>
        <v>0</v>
      </c>
      <c r="BD424" s="64">
        <f ca="1">IF(Table1[[#This Row],[Region]]="North",Table1[[#This Row],[Income]],0)</f>
        <v>39181</v>
      </c>
      <c r="BE424" s="47">
        <f ca="1">IF(Table1[[#This Row],[Occupation]]="Teaching",Table1[[#This Row],[Income]],0)</f>
        <v>0</v>
      </c>
      <c r="BF424" s="48">
        <f ca="1">IF(Table1[[#This Row],[Occupation]]="General Work",Table1[[#This Row],[Income]],0)</f>
        <v>0</v>
      </c>
      <c r="BG424" s="48">
        <f ca="1">IF(Table1[[#This Row],[Occupation]]="Construction",Table1[[#This Row],[Income]],0)</f>
        <v>39181</v>
      </c>
      <c r="BH424" s="48">
        <f ca="1">IF(Table1[[#This Row],[Occupation]]="IT",Table1[[#This Row],[Income]],0)</f>
        <v>0</v>
      </c>
      <c r="BI424" s="48">
        <f ca="1">IF(Table1[[#This Row],[Occupation]]="Health",Table1[[#This Row],[Income]],0)</f>
        <v>0</v>
      </c>
      <c r="BJ424" s="64">
        <f ca="1">IF(Table1[[#This Row],[Occupation]]="Agriculture",Table1[[#This Row],[Income]],0)</f>
        <v>0</v>
      </c>
      <c r="BK424" s="45">
        <f ca="1">IF(Table1[[#This Row],[Debts of the Person]]&gt;Table1[[#This Row],[Income]],1,0)</f>
        <v>1</v>
      </c>
      <c r="BL424" s="46"/>
      <c r="BM424" s="45">
        <f ca="1">IF(Table1[[#This Row],[Net worth of Person ('#)]]&gt;$BN$2,Table1[[#This Row],[Age]],0)</f>
        <v>26</v>
      </c>
      <c r="BN424" s="50"/>
      <c r="BO424" s="46"/>
      <c r="BP424" s="46"/>
      <c r="BQ424" s="46"/>
    </row>
    <row r="425" spans="1:69" x14ac:dyDescent="0.3">
      <c r="A425" s="12">
        <v>423</v>
      </c>
      <c r="B425" s="13">
        <f t="shared" ca="1" si="165"/>
        <v>1</v>
      </c>
      <c r="C425" s="13" t="str">
        <f t="shared" ca="1" si="166"/>
        <v>Male</v>
      </c>
      <c r="D425" s="13">
        <f t="shared" ca="1" si="167"/>
        <v>30</v>
      </c>
      <c r="E425" s="13">
        <f t="shared" ca="1" si="168"/>
        <v>2</v>
      </c>
      <c r="F425" s="13" t="str">
        <f t="shared" ca="1" si="169"/>
        <v>Construction</v>
      </c>
      <c r="G425" s="13">
        <f t="shared" ca="1" si="170"/>
        <v>3</v>
      </c>
      <c r="H425" s="13" t="str">
        <f t="shared" ca="1" si="171"/>
        <v>Secondary</v>
      </c>
      <c r="I425" s="13">
        <f t="shared" ca="1" si="172"/>
        <v>2</v>
      </c>
      <c r="J425" s="13">
        <f t="shared" ca="1" si="173"/>
        <v>0</v>
      </c>
      <c r="K425" s="14">
        <f t="shared" ca="1" si="174"/>
        <v>48596</v>
      </c>
      <c r="L425" s="13">
        <f t="shared" ca="1" si="175"/>
        <v>22</v>
      </c>
      <c r="M425" s="13" t="str">
        <f t="shared" ca="1" si="176"/>
        <v>Lagos</v>
      </c>
      <c r="N425" s="13" t="str">
        <f t="shared" ca="1" si="183"/>
        <v>West</v>
      </c>
      <c r="O425" s="14">
        <f t="shared" ca="1" si="184"/>
        <v>242980</v>
      </c>
      <c r="P425" s="14">
        <f t="shared" ca="1" si="177"/>
        <v>22453.639612422317</v>
      </c>
      <c r="Q425" s="14">
        <f t="shared" ca="1" si="185"/>
        <v>0</v>
      </c>
      <c r="R425" s="14">
        <f t="shared" ca="1" si="178"/>
        <v>0</v>
      </c>
      <c r="S425" s="14">
        <f t="shared" ca="1" si="186"/>
        <v>11108.181532259037</v>
      </c>
      <c r="T425" s="14">
        <f t="shared" ca="1" si="187"/>
        <v>69118.233757279464</v>
      </c>
      <c r="U425" s="14">
        <f t="shared" ca="1" si="188"/>
        <v>312098.23375727946</v>
      </c>
      <c r="V425" s="14">
        <f t="shared" ca="1" si="189"/>
        <v>33561.821144681351</v>
      </c>
      <c r="W425" s="15">
        <f t="shared" ca="1" si="190"/>
        <v>278536.4126125981</v>
      </c>
      <c r="Z425" s="45">
        <f t="shared" ca="1" si="179"/>
        <v>1</v>
      </c>
      <c r="AA425" s="46">
        <f t="shared" ca="1" si="180"/>
        <v>1</v>
      </c>
      <c r="AB425" s="49"/>
      <c r="AC425" s="50"/>
      <c r="AE425" s="45">
        <f ca="1">IF(Table1[[#This Row],[Occupation]]="Teaching", 1, 0)</f>
        <v>0</v>
      </c>
      <c r="AF425" s="46">
        <f ca="1">IF(Table1[[#This Row],[Occupation]]="General Work", 1, 0)</f>
        <v>0</v>
      </c>
      <c r="AG425" s="46">
        <f ca="1">IF(Table1[[#This Row],[Occupation]]="Construction", 1, 0)</f>
        <v>1</v>
      </c>
      <c r="AH425" s="46">
        <f ca="1">IF(Table1[[#This Row],[Occupation]]="IT", 1, 0)</f>
        <v>0</v>
      </c>
      <c r="AI425" s="46">
        <f ca="1">IF(Table1[[#This Row],[Occupation]]="Health", 1, 0)</f>
        <v>0</v>
      </c>
      <c r="AJ425" s="46">
        <f ca="1">IF(Table1[[#This Row],[Occupation]]="Agriculture", 1, 0)</f>
        <v>0</v>
      </c>
      <c r="AK425" s="49"/>
      <c r="AL425" s="46"/>
      <c r="AM425" s="46"/>
      <c r="AN425" s="46"/>
      <c r="AO425" s="46"/>
      <c r="AP425" s="50"/>
      <c r="AQ425" s="48"/>
      <c r="AR425" s="47">
        <f t="shared" ca="1" si="181"/>
        <v>0</v>
      </c>
      <c r="AS425" s="48"/>
      <c r="AT425" s="45">
        <f ca="1">IF(Table1[[#This Row],[Debts of the Person]]&gt;$AU$2,1,0)</f>
        <v>1</v>
      </c>
      <c r="AU425" s="46"/>
      <c r="AV425" s="50"/>
      <c r="AW425" s="2">
        <f ca="1">Table1[[#This Row],[Mortgage Left]]/Table1[[#This Row],[Valued House]]</f>
        <v>9.2409414817772317E-2</v>
      </c>
      <c r="AX425" s="46">
        <f t="shared" ca="1" si="182"/>
        <v>1</v>
      </c>
      <c r="AY425" s="46"/>
      <c r="AZ425" s="46"/>
      <c r="BA425" s="47">
        <f ca="1">IF(Table1[[#This Row],[Region]]="East",Table1[[#This Row],[Income]],0)</f>
        <v>0</v>
      </c>
      <c r="BB425" s="48">
        <f ca="1">IF(Table1[[#This Row],[Region]]="South",Table1[[#This Row],[Income]],0)</f>
        <v>0</v>
      </c>
      <c r="BC425" s="48">
        <f ca="1">IF(Table1[[#This Row],[Region]]="West",Table1[[#This Row],[Income]],0)</f>
        <v>48596</v>
      </c>
      <c r="BD425" s="64">
        <f ca="1">IF(Table1[[#This Row],[Region]]="North",Table1[[#This Row],[Income]],0)</f>
        <v>0</v>
      </c>
      <c r="BE425" s="47">
        <f ca="1">IF(Table1[[#This Row],[Occupation]]="Teaching",Table1[[#This Row],[Income]],0)</f>
        <v>0</v>
      </c>
      <c r="BF425" s="48">
        <f ca="1">IF(Table1[[#This Row],[Occupation]]="General Work",Table1[[#This Row],[Income]],0)</f>
        <v>0</v>
      </c>
      <c r="BG425" s="48">
        <f ca="1">IF(Table1[[#This Row],[Occupation]]="Construction",Table1[[#This Row],[Income]],0)</f>
        <v>48596</v>
      </c>
      <c r="BH425" s="48">
        <f ca="1">IF(Table1[[#This Row],[Occupation]]="IT",Table1[[#This Row],[Income]],0)</f>
        <v>0</v>
      </c>
      <c r="BI425" s="48">
        <f ca="1">IF(Table1[[#This Row],[Occupation]]="Health",Table1[[#This Row],[Income]],0)</f>
        <v>0</v>
      </c>
      <c r="BJ425" s="64">
        <f ca="1">IF(Table1[[#This Row],[Occupation]]="Agriculture",Table1[[#This Row],[Income]],0)</f>
        <v>0</v>
      </c>
      <c r="BK425" s="45">
        <f ca="1">IF(Table1[[#This Row],[Debts of the Person]]&gt;Table1[[#This Row],[Income]],1,0)</f>
        <v>0</v>
      </c>
      <c r="BL425" s="46"/>
      <c r="BM425" s="45">
        <f ca="1">IF(Table1[[#This Row],[Net worth of Person ('#)]]&gt;$BN$2,Table1[[#This Row],[Age]],0)</f>
        <v>30</v>
      </c>
      <c r="BN425" s="50"/>
      <c r="BO425" s="46"/>
      <c r="BP425" s="46"/>
      <c r="BQ425" s="46"/>
    </row>
    <row r="426" spans="1:69" x14ac:dyDescent="0.3">
      <c r="A426" s="12">
        <v>424</v>
      </c>
      <c r="B426" s="13">
        <f t="shared" ca="1" si="165"/>
        <v>1</v>
      </c>
      <c r="C426" s="13" t="str">
        <f t="shared" ca="1" si="166"/>
        <v>Male</v>
      </c>
      <c r="D426" s="13">
        <f t="shared" ca="1" si="167"/>
        <v>34</v>
      </c>
      <c r="E426" s="13">
        <f t="shared" ca="1" si="168"/>
        <v>1</v>
      </c>
      <c r="F426" s="13" t="str">
        <f t="shared" ca="1" si="169"/>
        <v>Health</v>
      </c>
      <c r="G426" s="13">
        <f t="shared" ca="1" si="170"/>
        <v>3</v>
      </c>
      <c r="H426" s="13" t="str">
        <f t="shared" ca="1" si="171"/>
        <v>Secondary</v>
      </c>
      <c r="I426" s="13">
        <f t="shared" ca="1" si="172"/>
        <v>3</v>
      </c>
      <c r="J426" s="13">
        <f t="shared" ca="1" si="173"/>
        <v>0</v>
      </c>
      <c r="K426" s="14">
        <f t="shared" ca="1" si="174"/>
        <v>57197</v>
      </c>
      <c r="L426" s="13">
        <f t="shared" ca="1" si="175"/>
        <v>8</v>
      </c>
      <c r="M426" s="13" t="str">
        <f t="shared" ca="1" si="176"/>
        <v>Cross River</v>
      </c>
      <c r="N426" s="13" t="str">
        <f t="shared" ca="1" si="183"/>
        <v>South</v>
      </c>
      <c r="O426" s="14">
        <f t="shared" ca="1" si="184"/>
        <v>343182</v>
      </c>
      <c r="P426" s="14">
        <f t="shared" ca="1" si="177"/>
        <v>296503.54067066056</v>
      </c>
      <c r="Q426" s="14">
        <f t="shared" ca="1" si="185"/>
        <v>0</v>
      </c>
      <c r="R426" s="14">
        <f t="shared" ca="1" si="178"/>
        <v>0</v>
      </c>
      <c r="S426" s="14">
        <f t="shared" ca="1" si="186"/>
        <v>87083.125837514817</v>
      </c>
      <c r="T426" s="14">
        <f t="shared" ca="1" si="187"/>
        <v>32411.017912061558</v>
      </c>
      <c r="U426" s="14">
        <f t="shared" ca="1" si="188"/>
        <v>375593.01791206154</v>
      </c>
      <c r="V426" s="14">
        <f t="shared" ca="1" si="189"/>
        <v>383586.66650817537</v>
      </c>
      <c r="W426" s="15">
        <f t="shared" ca="1" si="190"/>
        <v>-7993.6485961138387</v>
      </c>
      <c r="Z426" s="45">
        <f t="shared" ca="1" si="179"/>
        <v>1</v>
      </c>
      <c r="AA426" s="46">
        <f t="shared" ca="1" si="180"/>
        <v>0</v>
      </c>
      <c r="AB426" s="49"/>
      <c r="AC426" s="50"/>
      <c r="AE426" s="45">
        <f ca="1">IF(Table1[[#This Row],[Occupation]]="Teaching", 1, 0)</f>
        <v>0</v>
      </c>
      <c r="AF426" s="46">
        <f ca="1">IF(Table1[[#This Row],[Occupation]]="General Work", 1, 0)</f>
        <v>0</v>
      </c>
      <c r="AG426" s="46">
        <f ca="1">IF(Table1[[#This Row],[Occupation]]="Construction", 1, 0)</f>
        <v>0</v>
      </c>
      <c r="AH426" s="46">
        <f ca="1">IF(Table1[[#This Row],[Occupation]]="IT", 1, 0)</f>
        <v>0</v>
      </c>
      <c r="AI426" s="46">
        <f ca="1">IF(Table1[[#This Row],[Occupation]]="Health", 1, 0)</f>
        <v>1</v>
      </c>
      <c r="AJ426" s="46">
        <f ca="1">IF(Table1[[#This Row],[Occupation]]="Agriculture", 1, 0)</f>
        <v>0</v>
      </c>
      <c r="AK426" s="49"/>
      <c r="AL426" s="46"/>
      <c r="AM426" s="46"/>
      <c r="AN426" s="46"/>
      <c r="AO426" s="46"/>
      <c r="AP426" s="50"/>
      <c r="AQ426" s="48"/>
      <c r="AR426" s="47">
        <f t="shared" ca="1" si="181"/>
        <v>0</v>
      </c>
      <c r="AS426" s="48"/>
      <c r="AT426" s="45">
        <f ca="1">IF(Table1[[#This Row],[Debts of the Person]]&gt;$AU$2,1,0)</f>
        <v>1</v>
      </c>
      <c r="AU426" s="46"/>
      <c r="AV426" s="50"/>
      <c r="AW426" s="2">
        <f ca="1">Table1[[#This Row],[Mortgage Left]]/Table1[[#This Row],[Valued House]]</f>
        <v>0.8639833693802722</v>
      </c>
      <c r="AX426" s="46">
        <f t="shared" ca="1" si="182"/>
        <v>0</v>
      </c>
      <c r="AY426" s="46"/>
      <c r="AZ426" s="46"/>
      <c r="BA426" s="47">
        <f ca="1">IF(Table1[[#This Row],[Region]]="East",Table1[[#This Row],[Income]],0)</f>
        <v>0</v>
      </c>
      <c r="BB426" s="48">
        <f ca="1">IF(Table1[[#This Row],[Region]]="South",Table1[[#This Row],[Income]],0)</f>
        <v>57197</v>
      </c>
      <c r="BC426" s="48">
        <f ca="1">IF(Table1[[#This Row],[Region]]="West",Table1[[#This Row],[Income]],0)</f>
        <v>0</v>
      </c>
      <c r="BD426" s="64">
        <f ca="1">IF(Table1[[#This Row],[Region]]="North",Table1[[#This Row],[Income]],0)</f>
        <v>0</v>
      </c>
      <c r="BE426" s="47">
        <f ca="1">IF(Table1[[#This Row],[Occupation]]="Teaching",Table1[[#This Row],[Income]],0)</f>
        <v>0</v>
      </c>
      <c r="BF426" s="48">
        <f ca="1">IF(Table1[[#This Row],[Occupation]]="General Work",Table1[[#This Row],[Income]],0)</f>
        <v>0</v>
      </c>
      <c r="BG426" s="48">
        <f ca="1">IF(Table1[[#This Row],[Occupation]]="Construction",Table1[[#This Row],[Income]],0)</f>
        <v>0</v>
      </c>
      <c r="BH426" s="48">
        <f ca="1">IF(Table1[[#This Row],[Occupation]]="IT",Table1[[#This Row],[Income]],0)</f>
        <v>0</v>
      </c>
      <c r="BI426" s="48">
        <f ca="1">IF(Table1[[#This Row],[Occupation]]="Health",Table1[[#This Row],[Income]],0)</f>
        <v>57197</v>
      </c>
      <c r="BJ426" s="64">
        <f ca="1">IF(Table1[[#This Row],[Occupation]]="Agriculture",Table1[[#This Row],[Income]],0)</f>
        <v>0</v>
      </c>
      <c r="BK426" s="45">
        <f ca="1">IF(Table1[[#This Row],[Debts of the Person]]&gt;Table1[[#This Row],[Income]],1,0)</f>
        <v>1</v>
      </c>
      <c r="BL426" s="46"/>
      <c r="BM426" s="45">
        <f ca="1">IF(Table1[[#This Row],[Net worth of Person ('#)]]&gt;$BN$2,Table1[[#This Row],[Age]],0)</f>
        <v>0</v>
      </c>
      <c r="BN426" s="50"/>
      <c r="BO426" s="46"/>
      <c r="BP426" s="46"/>
      <c r="BQ426" s="46"/>
    </row>
    <row r="427" spans="1:69" x14ac:dyDescent="0.3">
      <c r="A427" s="12">
        <v>425</v>
      </c>
      <c r="B427" s="13">
        <f t="shared" ca="1" si="165"/>
        <v>2</v>
      </c>
      <c r="C427" s="13" t="str">
        <f t="shared" ca="1" si="166"/>
        <v>Female</v>
      </c>
      <c r="D427" s="13">
        <f t="shared" ca="1" si="167"/>
        <v>39</v>
      </c>
      <c r="E427" s="13">
        <f t="shared" ca="1" si="168"/>
        <v>4</v>
      </c>
      <c r="F427" s="13" t="str">
        <f t="shared" ca="1" si="169"/>
        <v>IT</v>
      </c>
      <c r="G427" s="13">
        <f t="shared" ca="1" si="170"/>
        <v>5</v>
      </c>
      <c r="H427" s="13" t="str">
        <f t="shared" ca="1" si="171"/>
        <v>Technical</v>
      </c>
      <c r="I427" s="13">
        <f t="shared" ca="1" si="172"/>
        <v>2</v>
      </c>
      <c r="J427" s="13">
        <f t="shared" ca="1" si="173"/>
        <v>1</v>
      </c>
      <c r="K427" s="14">
        <f t="shared" ca="1" si="174"/>
        <v>27374</v>
      </c>
      <c r="L427" s="13">
        <f t="shared" ca="1" si="175"/>
        <v>10</v>
      </c>
      <c r="M427" s="13" t="str">
        <f t="shared" ca="1" si="176"/>
        <v>Ebonyi</v>
      </c>
      <c r="N427" s="13" t="str">
        <f t="shared" ca="1" si="183"/>
        <v>East</v>
      </c>
      <c r="O427" s="14">
        <f t="shared" ca="1" si="184"/>
        <v>164244</v>
      </c>
      <c r="P427" s="14">
        <f t="shared" ca="1" si="177"/>
        <v>3856.9916533813712</v>
      </c>
      <c r="Q427" s="14">
        <f t="shared" ca="1" si="185"/>
        <v>10749.205153545425</v>
      </c>
      <c r="R427" s="14">
        <f t="shared" ca="1" si="178"/>
        <v>9890</v>
      </c>
      <c r="S427" s="14">
        <f t="shared" ca="1" si="186"/>
        <v>30181.858580636559</v>
      </c>
      <c r="T427" s="14">
        <f t="shared" ca="1" si="187"/>
        <v>27570.594803854452</v>
      </c>
      <c r="U427" s="14">
        <f t="shared" ca="1" si="188"/>
        <v>202563.79995739987</v>
      </c>
      <c r="V427" s="14">
        <f t="shared" ca="1" si="189"/>
        <v>43928.850234017926</v>
      </c>
      <c r="W427" s="15">
        <f t="shared" ca="1" si="190"/>
        <v>158634.94972338196</v>
      </c>
      <c r="Z427" s="45">
        <f t="shared" ca="1" si="179"/>
        <v>0</v>
      </c>
      <c r="AA427" s="46">
        <f t="shared" ca="1" si="180"/>
        <v>0</v>
      </c>
      <c r="AB427" s="49"/>
      <c r="AC427" s="50"/>
      <c r="AE427" s="45">
        <f ca="1">IF(Table1[[#This Row],[Occupation]]="Teaching", 1, 0)</f>
        <v>0</v>
      </c>
      <c r="AF427" s="46">
        <f ca="1">IF(Table1[[#This Row],[Occupation]]="General Work", 1, 0)</f>
        <v>0</v>
      </c>
      <c r="AG427" s="46">
        <f ca="1">IF(Table1[[#This Row],[Occupation]]="Construction", 1, 0)</f>
        <v>0</v>
      </c>
      <c r="AH427" s="46">
        <f ca="1">IF(Table1[[#This Row],[Occupation]]="IT", 1, 0)</f>
        <v>1</v>
      </c>
      <c r="AI427" s="46">
        <f ca="1">IF(Table1[[#This Row],[Occupation]]="Health", 1, 0)</f>
        <v>0</v>
      </c>
      <c r="AJ427" s="46">
        <f ca="1">IF(Table1[[#This Row],[Occupation]]="Agriculture", 1, 0)</f>
        <v>0</v>
      </c>
      <c r="AK427" s="49"/>
      <c r="AL427" s="46"/>
      <c r="AM427" s="46"/>
      <c r="AN427" s="46"/>
      <c r="AO427" s="46"/>
      <c r="AP427" s="50"/>
      <c r="AQ427" s="48"/>
      <c r="AR427" s="47">
        <f t="shared" ca="1" si="181"/>
        <v>3856.9916533813712</v>
      </c>
      <c r="AS427" s="48"/>
      <c r="AT427" s="45">
        <f ca="1">IF(Table1[[#This Row],[Debts of the Person]]&gt;$AU$2,1,0)</f>
        <v>1</v>
      </c>
      <c r="AU427" s="46"/>
      <c r="AV427" s="50"/>
      <c r="AW427" s="2">
        <f ca="1">Table1[[#This Row],[Mortgage Left]]/Table1[[#This Row],[Valued House]]</f>
        <v>2.3483303215833584E-2</v>
      </c>
      <c r="AX427" s="46">
        <f t="shared" ca="1" si="182"/>
        <v>1</v>
      </c>
      <c r="AY427" s="46"/>
      <c r="AZ427" s="46"/>
      <c r="BA427" s="47">
        <f ca="1">IF(Table1[[#This Row],[Region]]="East",Table1[[#This Row],[Income]],0)</f>
        <v>27374</v>
      </c>
      <c r="BB427" s="48">
        <f ca="1">IF(Table1[[#This Row],[Region]]="South",Table1[[#This Row],[Income]],0)</f>
        <v>0</v>
      </c>
      <c r="BC427" s="48">
        <f ca="1">IF(Table1[[#This Row],[Region]]="West",Table1[[#This Row],[Income]],0)</f>
        <v>0</v>
      </c>
      <c r="BD427" s="64">
        <f ca="1">IF(Table1[[#This Row],[Region]]="North",Table1[[#This Row],[Income]],0)</f>
        <v>0</v>
      </c>
      <c r="BE427" s="47">
        <f ca="1">IF(Table1[[#This Row],[Occupation]]="Teaching",Table1[[#This Row],[Income]],0)</f>
        <v>0</v>
      </c>
      <c r="BF427" s="48">
        <f ca="1">IF(Table1[[#This Row],[Occupation]]="General Work",Table1[[#This Row],[Income]],0)</f>
        <v>0</v>
      </c>
      <c r="BG427" s="48">
        <f ca="1">IF(Table1[[#This Row],[Occupation]]="Construction",Table1[[#This Row],[Income]],0)</f>
        <v>0</v>
      </c>
      <c r="BH427" s="48">
        <f ca="1">IF(Table1[[#This Row],[Occupation]]="IT",Table1[[#This Row],[Income]],0)</f>
        <v>27374</v>
      </c>
      <c r="BI427" s="48">
        <f ca="1">IF(Table1[[#This Row],[Occupation]]="Health",Table1[[#This Row],[Income]],0)</f>
        <v>0</v>
      </c>
      <c r="BJ427" s="64">
        <f ca="1">IF(Table1[[#This Row],[Occupation]]="Agriculture",Table1[[#This Row],[Income]],0)</f>
        <v>0</v>
      </c>
      <c r="BK427" s="45">
        <f ca="1">IF(Table1[[#This Row],[Debts of the Person]]&gt;Table1[[#This Row],[Income]],1,0)</f>
        <v>1</v>
      </c>
      <c r="BL427" s="46"/>
      <c r="BM427" s="45">
        <f ca="1">IF(Table1[[#This Row],[Net worth of Person ('#)]]&gt;$BN$2,Table1[[#This Row],[Age]],0)</f>
        <v>39</v>
      </c>
      <c r="BN427" s="50"/>
      <c r="BO427" s="46"/>
      <c r="BP427" s="46"/>
      <c r="BQ427" s="46"/>
    </row>
    <row r="428" spans="1:69" x14ac:dyDescent="0.3">
      <c r="A428" s="12">
        <v>426</v>
      </c>
      <c r="B428" s="13">
        <f t="shared" ca="1" si="165"/>
        <v>2</v>
      </c>
      <c r="C428" s="13" t="str">
        <f t="shared" ca="1" si="166"/>
        <v>Female</v>
      </c>
      <c r="D428" s="13">
        <f t="shared" ca="1" si="167"/>
        <v>26</v>
      </c>
      <c r="E428" s="13">
        <f t="shared" ca="1" si="168"/>
        <v>5</v>
      </c>
      <c r="F428" s="13" t="str">
        <f t="shared" ca="1" si="169"/>
        <v>General Work</v>
      </c>
      <c r="G428" s="13">
        <f t="shared" ca="1" si="170"/>
        <v>1</v>
      </c>
      <c r="H428" s="13" t="str">
        <f t="shared" ca="1" si="171"/>
        <v>No Formal</v>
      </c>
      <c r="I428" s="13">
        <f t="shared" ca="1" si="172"/>
        <v>4</v>
      </c>
      <c r="J428" s="13">
        <f t="shared" ca="1" si="173"/>
        <v>1</v>
      </c>
      <c r="K428" s="14">
        <f t="shared" ca="1" si="174"/>
        <v>31083</v>
      </c>
      <c r="L428" s="13">
        <f t="shared" ca="1" si="175"/>
        <v>6</v>
      </c>
      <c r="M428" s="13" t="str">
        <f t="shared" ca="1" si="176"/>
        <v>Beyelsa</v>
      </c>
      <c r="N428" s="13" t="str">
        <f t="shared" ca="1" si="183"/>
        <v>South</v>
      </c>
      <c r="O428" s="14">
        <f t="shared" ca="1" si="184"/>
        <v>93249</v>
      </c>
      <c r="P428" s="14">
        <f t="shared" ca="1" si="177"/>
        <v>51661.413998179829</v>
      </c>
      <c r="Q428" s="14">
        <f t="shared" ca="1" si="185"/>
        <v>15486.66599088367</v>
      </c>
      <c r="R428" s="14">
        <f t="shared" ca="1" si="178"/>
        <v>11909</v>
      </c>
      <c r="S428" s="14">
        <f t="shared" ca="1" si="186"/>
        <v>56831.840461237189</v>
      </c>
      <c r="T428" s="14">
        <f t="shared" ca="1" si="187"/>
        <v>14698.094622445631</v>
      </c>
      <c r="U428" s="14">
        <f t="shared" ca="1" si="188"/>
        <v>123433.7606133293</v>
      </c>
      <c r="V428" s="14">
        <f t="shared" ca="1" si="189"/>
        <v>120402.25445941702</v>
      </c>
      <c r="W428" s="15">
        <f t="shared" ca="1" si="190"/>
        <v>3031.5061539122835</v>
      </c>
      <c r="Z428" s="45">
        <f t="shared" ca="1" si="179"/>
        <v>0</v>
      </c>
      <c r="AA428" s="46">
        <f t="shared" ca="1" si="180"/>
        <v>1</v>
      </c>
      <c r="AB428" s="49"/>
      <c r="AC428" s="50"/>
      <c r="AE428" s="45">
        <f ca="1">IF(Table1[[#This Row],[Occupation]]="Teaching", 1, 0)</f>
        <v>0</v>
      </c>
      <c r="AF428" s="46">
        <f ca="1">IF(Table1[[#This Row],[Occupation]]="General Work", 1, 0)</f>
        <v>1</v>
      </c>
      <c r="AG428" s="46">
        <f ca="1">IF(Table1[[#This Row],[Occupation]]="Construction", 1, 0)</f>
        <v>0</v>
      </c>
      <c r="AH428" s="46">
        <f ca="1">IF(Table1[[#This Row],[Occupation]]="IT", 1, 0)</f>
        <v>0</v>
      </c>
      <c r="AI428" s="46">
        <f ca="1">IF(Table1[[#This Row],[Occupation]]="Health", 1, 0)</f>
        <v>0</v>
      </c>
      <c r="AJ428" s="46">
        <f ca="1">IF(Table1[[#This Row],[Occupation]]="Agriculture", 1, 0)</f>
        <v>0</v>
      </c>
      <c r="AK428" s="49"/>
      <c r="AL428" s="46"/>
      <c r="AM428" s="46"/>
      <c r="AN428" s="46"/>
      <c r="AO428" s="46"/>
      <c r="AP428" s="50"/>
      <c r="AQ428" s="48"/>
      <c r="AR428" s="47">
        <f t="shared" ca="1" si="181"/>
        <v>51661.413998179829</v>
      </c>
      <c r="AS428" s="48"/>
      <c r="AT428" s="45">
        <f ca="1">IF(Table1[[#This Row],[Debts of the Person]]&gt;$AU$2,1,0)</f>
        <v>1</v>
      </c>
      <c r="AU428" s="46"/>
      <c r="AV428" s="50"/>
      <c r="AW428" s="2">
        <f ca="1">Table1[[#This Row],[Mortgage Left]]/Table1[[#This Row],[Valued House]]</f>
        <v>0.55401574277664989</v>
      </c>
      <c r="AX428" s="46">
        <f t="shared" ca="1" si="182"/>
        <v>0</v>
      </c>
      <c r="AY428" s="46"/>
      <c r="AZ428" s="46"/>
      <c r="BA428" s="47">
        <f ca="1">IF(Table1[[#This Row],[Region]]="East",Table1[[#This Row],[Income]],0)</f>
        <v>0</v>
      </c>
      <c r="BB428" s="48">
        <f ca="1">IF(Table1[[#This Row],[Region]]="South",Table1[[#This Row],[Income]],0)</f>
        <v>31083</v>
      </c>
      <c r="BC428" s="48">
        <f ca="1">IF(Table1[[#This Row],[Region]]="West",Table1[[#This Row],[Income]],0)</f>
        <v>0</v>
      </c>
      <c r="BD428" s="64">
        <f ca="1">IF(Table1[[#This Row],[Region]]="North",Table1[[#This Row],[Income]],0)</f>
        <v>0</v>
      </c>
      <c r="BE428" s="47">
        <f ca="1">IF(Table1[[#This Row],[Occupation]]="Teaching",Table1[[#This Row],[Income]],0)</f>
        <v>0</v>
      </c>
      <c r="BF428" s="48">
        <f ca="1">IF(Table1[[#This Row],[Occupation]]="General Work",Table1[[#This Row],[Income]],0)</f>
        <v>31083</v>
      </c>
      <c r="BG428" s="48">
        <f ca="1">IF(Table1[[#This Row],[Occupation]]="Construction",Table1[[#This Row],[Income]],0)</f>
        <v>0</v>
      </c>
      <c r="BH428" s="48">
        <f ca="1">IF(Table1[[#This Row],[Occupation]]="IT",Table1[[#This Row],[Income]],0)</f>
        <v>0</v>
      </c>
      <c r="BI428" s="48">
        <f ca="1">IF(Table1[[#This Row],[Occupation]]="Health",Table1[[#This Row],[Income]],0)</f>
        <v>0</v>
      </c>
      <c r="BJ428" s="64">
        <f ca="1">IF(Table1[[#This Row],[Occupation]]="Agriculture",Table1[[#This Row],[Income]],0)</f>
        <v>0</v>
      </c>
      <c r="BK428" s="45">
        <f ca="1">IF(Table1[[#This Row],[Debts of the Person]]&gt;Table1[[#This Row],[Income]],1,0)</f>
        <v>1</v>
      </c>
      <c r="BL428" s="46"/>
      <c r="BM428" s="45">
        <f ca="1">IF(Table1[[#This Row],[Net worth of Person ('#)]]&gt;$BN$2,Table1[[#This Row],[Age]],0)</f>
        <v>0</v>
      </c>
      <c r="BN428" s="50"/>
      <c r="BO428" s="46"/>
      <c r="BP428" s="46"/>
      <c r="BQ428" s="46"/>
    </row>
    <row r="429" spans="1:69" x14ac:dyDescent="0.3">
      <c r="A429" s="12">
        <v>427</v>
      </c>
      <c r="B429" s="13">
        <f t="shared" ca="1" si="165"/>
        <v>2</v>
      </c>
      <c r="C429" s="13" t="str">
        <f t="shared" ca="1" si="166"/>
        <v>Female</v>
      </c>
      <c r="D429" s="13">
        <f t="shared" ca="1" si="167"/>
        <v>32</v>
      </c>
      <c r="E429" s="13">
        <f t="shared" ca="1" si="168"/>
        <v>2</v>
      </c>
      <c r="F429" s="13" t="str">
        <f t="shared" ca="1" si="169"/>
        <v>Construction</v>
      </c>
      <c r="G429" s="13">
        <f t="shared" ca="1" si="170"/>
        <v>1</v>
      </c>
      <c r="H429" s="13" t="str">
        <f t="shared" ca="1" si="171"/>
        <v>No Formal</v>
      </c>
      <c r="I429" s="13">
        <f t="shared" ca="1" si="172"/>
        <v>0</v>
      </c>
      <c r="J429" s="13">
        <f t="shared" ca="1" si="173"/>
        <v>2</v>
      </c>
      <c r="K429" s="14">
        <f t="shared" ca="1" si="174"/>
        <v>33655</v>
      </c>
      <c r="L429" s="13">
        <f t="shared" ca="1" si="175"/>
        <v>2</v>
      </c>
      <c r="M429" s="13" t="str">
        <f t="shared" ca="1" si="176"/>
        <v>Abuja</v>
      </c>
      <c r="N429" s="13" t="str">
        <f t="shared" ca="1" si="183"/>
        <v>North</v>
      </c>
      <c r="O429" s="14">
        <f t="shared" ca="1" si="184"/>
        <v>168275</v>
      </c>
      <c r="P429" s="14">
        <f t="shared" ca="1" si="177"/>
        <v>134767.88959284071</v>
      </c>
      <c r="Q429" s="14">
        <f t="shared" ca="1" si="185"/>
        <v>50617.083835776102</v>
      </c>
      <c r="R429" s="14">
        <f t="shared" ca="1" si="178"/>
        <v>36216</v>
      </c>
      <c r="S429" s="14">
        <f t="shared" ca="1" si="186"/>
        <v>22787.789322803183</v>
      </c>
      <c r="T429" s="14">
        <f t="shared" ca="1" si="187"/>
        <v>25658.939908838987</v>
      </c>
      <c r="U429" s="14">
        <f t="shared" ca="1" si="188"/>
        <v>244551.02374461509</v>
      </c>
      <c r="V429" s="14">
        <f t="shared" ca="1" si="189"/>
        <v>193771.67891564389</v>
      </c>
      <c r="W429" s="15">
        <f t="shared" ca="1" si="190"/>
        <v>50779.344828971196</v>
      </c>
      <c r="Z429" s="45">
        <f t="shared" ca="1" si="179"/>
        <v>0</v>
      </c>
      <c r="AA429" s="46">
        <f t="shared" ca="1" si="180"/>
        <v>1</v>
      </c>
      <c r="AB429" s="49"/>
      <c r="AC429" s="50"/>
      <c r="AE429" s="45">
        <f ca="1">IF(Table1[[#This Row],[Occupation]]="Teaching", 1, 0)</f>
        <v>0</v>
      </c>
      <c r="AF429" s="46">
        <f ca="1">IF(Table1[[#This Row],[Occupation]]="General Work", 1, 0)</f>
        <v>0</v>
      </c>
      <c r="AG429" s="46">
        <f ca="1">IF(Table1[[#This Row],[Occupation]]="Construction", 1, 0)</f>
        <v>1</v>
      </c>
      <c r="AH429" s="46">
        <f ca="1">IF(Table1[[#This Row],[Occupation]]="IT", 1, 0)</f>
        <v>0</v>
      </c>
      <c r="AI429" s="46">
        <f ca="1">IF(Table1[[#This Row],[Occupation]]="Health", 1, 0)</f>
        <v>0</v>
      </c>
      <c r="AJ429" s="46">
        <f ca="1">IF(Table1[[#This Row],[Occupation]]="Agriculture", 1, 0)</f>
        <v>0</v>
      </c>
      <c r="AK429" s="49"/>
      <c r="AL429" s="46"/>
      <c r="AM429" s="46"/>
      <c r="AN429" s="46"/>
      <c r="AO429" s="46"/>
      <c r="AP429" s="50"/>
      <c r="AQ429" s="48"/>
      <c r="AR429" s="47">
        <f t="shared" ca="1" si="181"/>
        <v>67383.944796420357</v>
      </c>
      <c r="AS429" s="48"/>
      <c r="AT429" s="45">
        <f ca="1">IF(Table1[[#This Row],[Debts of the Person]]&gt;$AU$2,1,0)</f>
        <v>1</v>
      </c>
      <c r="AU429" s="46"/>
      <c r="AV429" s="50"/>
      <c r="AW429" s="2">
        <f ca="1">Table1[[#This Row],[Mortgage Left]]/Table1[[#This Row],[Valued House]]</f>
        <v>0.80087885659094171</v>
      </c>
      <c r="AX429" s="46">
        <f t="shared" ca="1" si="182"/>
        <v>0</v>
      </c>
      <c r="AY429" s="46"/>
      <c r="AZ429" s="46"/>
      <c r="BA429" s="47">
        <f ca="1">IF(Table1[[#This Row],[Region]]="East",Table1[[#This Row],[Income]],0)</f>
        <v>0</v>
      </c>
      <c r="BB429" s="48">
        <f ca="1">IF(Table1[[#This Row],[Region]]="South",Table1[[#This Row],[Income]],0)</f>
        <v>0</v>
      </c>
      <c r="BC429" s="48">
        <f ca="1">IF(Table1[[#This Row],[Region]]="West",Table1[[#This Row],[Income]],0)</f>
        <v>0</v>
      </c>
      <c r="BD429" s="64">
        <f ca="1">IF(Table1[[#This Row],[Region]]="North",Table1[[#This Row],[Income]],0)</f>
        <v>33655</v>
      </c>
      <c r="BE429" s="47">
        <f ca="1">IF(Table1[[#This Row],[Occupation]]="Teaching",Table1[[#This Row],[Income]],0)</f>
        <v>0</v>
      </c>
      <c r="BF429" s="48">
        <f ca="1">IF(Table1[[#This Row],[Occupation]]="General Work",Table1[[#This Row],[Income]],0)</f>
        <v>0</v>
      </c>
      <c r="BG429" s="48">
        <f ca="1">IF(Table1[[#This Row],[Occupation]]="Construction",Table1[[#This Row],[Income]],0)</f>
        <v>33655</v>
      </c>
      <c r="BH429" s="48">
        <f ca="1">IF(Table1[[#This Row],[Occupation]]="IT",Table1[[#This Row],[Income]],0)</f>
        <v>0</v>
      </c>
      <c r="BI429" s="48">
        <f ca="1">IF(Table1[[#This Row],[Occupation]]="Health",Table1[[#This Row],[Income]],0)</f>
        <v>0</v>
      </c>
      <c r="BJ429" s="64">
        <f ca="1">IF(Table1[[#This Row],[Occupation]]="Agriculture",Table1[[#This Row],[Income]],0)</f>
        <v>0</v>
      </c>
      <c r="BK429" s="45">
        <f ca="1">IF(Table1[[#This Row],[Debts of the Person]]&gt;Table1[[#This Row],[Income]],1,0)</f>
        <v>1</v>
      </c>
      <c r="BL429" s="46"/>
      <c r="BM429" s="45">
        <f ca="1">IF(Table1[[#This Row],[Net worth of Person ('#)]]&gt;$BN$2,Table1[[#This Row],[Age]],0)</f>
        <v>0</v>
      </c>
      <c r="BN429" s="50"/>
      <c r="BO429" s="46"/>
      <c r="BP429" s="46"/>
      <c r="BQ429" s="46"/>
    </row>
    <row r="430" spans="1:69" x14ac:dyDescent="0.3">
      <c r="A430" s="12">
        <v>428</v>
      </c>
      <c r="B430" s="13">
        <f t="shared" ca="1" si="165"/>
        <v>2</v>
      </c>
      <c r="C430" s="13" t="str">
        <f t="shared" ca="1" si="166"/>
        <v>Female</v>
      </c>
      <c r="D430" s="13">
        <f t="shared" ca="1" si="167"/>
        <v>41</v>
      </c>
      <c r="E430" s="13">
        <f t="shared" ca="1" si="168"/>
        <v>2</v>
      </c>
      <c r="F430" s="13" t="str">
        <f t="shared" ca="1" si="169"/>
        <v>Construction</v>
      </c>
      <c r="G430" s="13">
        <f t="shared" ca="1" si="170"/>
        <v>4</v>
      </c>
      <c r="H430" s="13" t="str">
        <f t="shared" ca="1" si="171"/>
        <v>Tertiary</v>
      </c>
      <c r="I430" s="13">
        <f t="shared" ca="1" si="172"/>
        <v>1</v>
      </c>
      <c r="J430" s="13">
        <f t="shared" ca="1" si="173"/>
        <v>1</v>
      </c>
      <c r="K430" s="14">
        <f t="shared" ca="1" si="174"/>
        <v>52925</v>
      </c>
      <c r="L430" s="13">
        <f t="shared" ca="1" si="175"/>
        <v>27</v>
      </c>
      <c r="M430" s="13" t="str">
        <f t="shared" ca="1" si="176"/>
        <v>Osun</v>
      </c>
      <c r="N430" s="13" t="str">
        <f t="shared" ca="1" si="183"/>
        <v>West</v>
      </c>
      <c r="O430" s="14">
        <f t="shared" ca="1" si="184"/>
        <v>317550</v>
      </c>
      <c r="P430" s="14">
        <f t="shared" ca="1" si="177"/>
        <v>91254.035386383344</v>
      </c>
      <c r="Q430" s="14">
        <f t="shared" ca="1" si="185"/>
        <v>44255.2849253557</v>
      </c>
      <c r="R430" s="14">
        <f t="shared" ca="1" si="178"/>
        <v>24985</v>
      </c>
      <c r="S430" s="14">
        <f t="shared" ca="1" si="186"/>
        <v>72429.683182327033</v>
      </c>
      <c r="T430" s="14">
        <f t="shared" ca="1" si="187"/>
        <v>21396.758285832067</v>
      </c>
      <c r="U430" s="14">
        <f t="shared" ca="1" si="188"/>
        <v>383202.04321118776</v>
      </c>
      <c r="V430" s="14">
        <f t="shared" ca="1" si="189"/>
        <v>188668.71856871038</v>
      </c>
      <c r="W430" s="15">
        <f t="shared" ca="1" si="190"/>
        <v>194533.32464247738</v>
      </c>
      <c r="Z430" s="45">
        <f t="shared" ca="1" si="179"/>
        <v>0</v>
      </c>
      <c r="AA430" s="46">
        <f t="shared" ca="1" si="180"/>
        <v>1</v>
      </c>
      <c r="AB430" s="49"/>
      <c r="AC430" s="50"/>
      <c r="AE430" s="45">
        <f ca="1">IF(Table1[[#This Row],[Occupation]]="Teaching", 1, 0)</f>
        <v>0</v>
      </c>
      <c r="AF430" s="46">
        <f ca="1">IF(Table1[[#This Row],[Occupation]]="General Work", 1, 0)</f>
        <v>0</v>
      </c>
      <c r="AG430" s="46">
        <f ca="1">IF(Table1[[#This Row],[Occupation]]="Construction", 1, 0)</f>
        <v>1</v>
      </c>
      <c r="AH430" s="46">
        <f ca="1">IF(Table1[[#This Row],[Occupation]]="IT", 1, 0)</f>
        <v>0</v>
      </c>
      <c r="AI430" s="46">
        <f ca="1">IF(Table1[[#This Row],[Occupation]]="Health", 1, 0)</f>
        <v>0</v>
      </c>
      <c r="AJ430" s="46">
        <f ca="1">IF(Table1[[#This Row],[Occupation]]="Agriculture", 1, 0)</f>
        <v>0</v>
      </c>
      <c r="AK430" s="49"/>
      <c r="AL430" s="46"/>
      <c r="AM430" s="46"/>
      <c r="AN430" s="46"/>
      <c r="AO430" s="46"/>
      <c r="AP430" s="50"/>
      <c r="AQ430" s="48"/>
      <c r="AR430" s="47">
        <f t="shared" ca="1" si="181"/>
        <v>91254.035386383344</v>
      </c>
      <c r="AS430" s="48"/>
      <c r="AT430" s="45">
        <f ca="1">IF(Table1[[#This Row],[Debts of the Person]]&gt;$AU$2,1,0)</f>
        <v>1</v>
      </c>
      <c r="AU430" s="46"/>
      <c r="AV430" s="50"/>
      <c r="AW430" s="2">
        <f ca="1">Table1[[#This Row],[Mortgage Left]]/Table1[[#This Row],[Valued House]]</f>
        <v>0.2873690297162127</v>
      </c>
      <c r="AX430" s="46">
        <f t="shared" ca="1" si="182"/>
        <v>1</v>
      </c>
      <c r="AY430" s="46"/>
      <c r="AZ430" s="46"/>
      <c r="BA430" s="47">
        <f ca="1">IF(Table1[[#This Row],[Region]]="East",Table1[[#This Row],[Income]],0)</f>
        <v>0</v>
      </c>
      <c r="BB430" s="48">
        <f ca="1">IF(Table1[[#This Row],[Region]]="South",Table1[[#This Row],[Income]],0)</f>
        <v>0</v>
      </c>
      <c r="BC430" s="48">
        <f ca="1">IF(Table1[[#This Row],[Region]]="West",Table1[[#This Row],[Income]],0)</f>
        <v>52925</v>
      </c>
      <c r="BD430" s="64">
        <f ca="1">IF(Table1[[#This Row],[Region]]="North",Table1[[#This Row],[Income]],0)</f>
        <v>0</v>
      </c>
      <c r="BE430" s="47">
        <f ca="1">IF(Table1[[#This Row],[Occupation]]="Teaching",Table1[[#This Row],[Income]],0)</f>
        <v>0</v>
      </c>
      <c r="BF430" s="48">
        <f ca="1">IF(Table1[[#This Row],[Occupation]]="General Work",Table1[[#This Row],[Income]],0)</f>
        <v>0</v>
      </c>
      <c r="BG430" s="48">
        <f ca="1">IF(Table1[[#This Row],[Occupation]]="Construction",Table1[[#This Row],[Income]],0)</f>
        <v>52925</v>
      </c>
      <c r="BH430" s="48">
        <f ca="1">IF(Table1[[#This Row],[Occupation]]="IT",Table1[[#This Row],[Income]],0)</f>
        <v>0</v>
      </c>
      <c r="BI430" s="48">
        <f ca="1">IF(Table1[[#This Row],[Occupation]]="Health",Table1[[#This Row],[Income]],0)</f>
        <v>0</v>
      </c>
      <c r="BJ430" s="64">
        <f ca="1">IF(Table1[[#This Row],[Occupation]]="Agriculture",Table1[[#This Row],[Income]],0)</f>
        <v>0</v>
      </c>
      <c r="BK430" s="45">
        <f ca="1">IF(Table1[[#This Row],[Debts of the Person]]&gt;Table1[[#This Row],[Income]],1,0)</f>
        <v>1</v>
      </c>
      <c r="BL430" s="46"/>
      <c r="BM430" s="45">
        <f ca="1">IF(Table1[[#This Row],[Net worth of Person ('#)]]&gt;$BN$2,Table1[[#This Row],[Age]],0)</f>
        <v>41</v>
      </c>
      <c r="BN430" s="50"/>
      <c r="BO430" s="46"/>
      <c r="BP430" s="46"/>
      <c r="BQ430" s="46"/>
    </row>
    <row r="431" spans="1:69" x14ac:dyDescent="0.3">
      <c r="A431" s="12">
        <v>429</v>
      </c>
      <c r="B431" s="13">
        <f t="shared" ca="1" si="165"/>
        <v>1</v>
      </c>
      <c r="C431" s="13" t="str">
        <f t="shared" ca="1" si="166"/>
        <v>Male</v>
      </c>
      <c r="D431" s="13">
        <f t="shared" ca="1" si="167"/>
        <v>43</v>
      </c>
      <c r="E431" s="13">
        <f t="shared" ca="1" si="168"/>
        <v>3</v>
      </c>
      <c r="F431" s="13" t="str">
        <f t="shared" ca="1" si="169"/>
        <v>Teaching</v>
      </c>
      <c r="G431" s="13">
        <f t="shared" ca="1" si="170"/>
        <v>5</v>
      </c>
      <c r="H431" s="13" t="str">
        <f t="shared" ca="1" si="171"/>
        <v>Technical</v>
      </c>
      <c r="I431" s="13">
        <f t="shared" ca="1" si="172"/>
        <v>3</v>
      </c>
      <c r="J431" s="13">
        <f t="shared" ca="1" si="173"/>
        <v>3</v>
      </c>
      <c r="K431" s="14">
        <f t="shared" ca="1" si="174"/>
        <v>31130</v>
      </c>
      <c r="L431" s="13">
        <f t="shared" ca="1" si="175"/>
        <v>6</v>
      </c>
      <c r="M431" s="13" t="str">
        <f t="shared" ca="1" si="176"/>
        <v>Beyelsa</v>
      </c>
      <c r="N431" s="13" t="str">
        <f t="shared" ca="1" si="183"/>
        <v>South</v>
      </c>
      <c r="O431" s="14">
        <f t="shared" ca="1" si="184"/>
        <v>124520</v>
      </c>
      <c r="P431" s="14">
        <f t="shared" ca="1" si="177"/>
        <v>64110.428592789605</v>
      </c>
      <c r="Q431" s="14">
        <f t="shared" ca="1" si="185"/>
        <v>26665.757248346152</v>
      </c>
      <c r="R431" s="14">
        <f t="shared" ca="1" si="178"/>
        <v>2677</v>
      </c>
      <c r="S431" s="14">
        <f t="shared" ca="1" si="186"/>
        <v>25379.838941502494</v>
      </c>
      <c r="T431" s="14">
        <f t="shared" ca="1" si="187"/>
        <v>16657.794974840472</v>
      </c>
      <c r="U431" s="14">
        <f t="shared" ca="1" si="188"/>
        <v>167843.55222318662</v>
      </c>
      <c r="V431" s="14">
        <f t="shared" ca="1" si="189"/>
        <v>92167.267534292099</v>
      </c>
      <c r="W431" s="15">
        <f t="shared" ca="1" si="190"/>
        <v>75676.284688894521</v>
      </c>
      <c r="Z431" s="45">
        <f t="shared" ca="1" si="179"/>
        <v>1</v>
      </c>
      <c r="AA431" s="46">
        <f t="shared" ca="1" si="180"/>
        <v>1</v>
      </c>
      <c r="AB431" s="49"/>
      <c r="AC431" s="50"/>
      <c r="AE431" s="45">
        <f ca="1">IF(Table1[[#This Row],[Occupation]]="Teaching", 1, 0)</f>
        <v>1</v>
      </c>
      <c r="AF431" s="46">
        <f ca="1">IF(Table1[[#This Row],[Occupation]]="General Work", 1, 0)</f>
        <v>0</v>
      </c>
      <c r="AG431" s="46">
        <f ca="1">IF(Table1[[#This Row],[Occupation]]="Construction", 1, 0)</f>
        <v>0</v>
      </c>
      <c r="AH431" s="46">
        <f ca="1">IF(Table1[[#This Row],[Occupation]]="IT", 1, 0)</f>
        <v>0</v>
      </c>
      <c r="AI431" s="46">
        <f ca="1">IF(Table1[[#This Row],[Occupation]]="Health", 1, 0)</f>
        <v>0</v>
      </c>
      <c r="AJ431" s="46">
        <f ca="1">IF(Table1[[#This Row],[Occupation]]="Agriculture", 1, 0)</f>
        <v>0</v>
      </c>
      <c r="AK431" s="49"/>
      <c r="AL431" s="46"/>
      <c r="AM431" s="46"/>
      <c r="AN431" s="46"/>
      <c r="AO431" s="46"/>
      <c r="AP431" s="50"/>
      <c r="AQ431" s="48"/>
      <c r="AR431" s="47">
        <f t="shared" ca="1" si="181"/>
        <v>21370.142864263202</v>
      </c>
      <c r="AS431" s="48"/>
      <c r="AT431" s="45">
        <f ca="1">IF(Table1[[#This Row],[Debts of the Person]]&gt;$AU$2,1,0)</f>
        <v>1</v>
      </c>
      <c r="AU431" s="46"/>
      <c r="AV431" s="50"/>
      <c r="AW431" s="2">
        <f ca="1">Table1[[#This Row],[Mortgage Left]]/Table1[[#This Row],[Valued House]]</f>
        <v>0.51486049303557346</v>
      </c>
      <c r="AX431" s="46">
        <f t="shared" ca="1" si="182"/>
        <v>0</v>
      </c>
      <c r="AY431" s="46"/>
      <c r="AZ431" s="46"/>
      <c r="BA431" s="47">
        <f ca="1">IF(Table1[[#This Row],[Region]]="East",Table1[[#This Row],[Income]],0)</f>
        <v>0</v>
      </c>
      <c r="BB431" s="48">
        <f ca="1">IF(Table1[[#This Row],[Region]]="South",Table1[[#This Row],[Income]],0)</f>
        <v>31130</v>
      </c>
      <c r="BC431" s="48">
        <f ca="1">IF(Table1[[#This Row],[Region]]="West",Table1[[#This Row],[Income]],0)</f>
        <v>0</v>
      </c>
      <c r="BD431" s="64">
        <f ca="1">IF(Table1[[#This Row],[Region]]="North",Table1[[#This Row],[Income]],0)</f>
        <v>0</v>
      </c>
      <c r="BE431" s="47">
        <f ca="1">IF(Table1[[#This Row],[Occupation]]="Teaching",Table1[[#This Row],[Income]],0)</f>
        <v>31130</v>
      </c>
      <c r="BF431" s="48">
        <f ca="1">IF(Table1[[#This Row],[Occupation]]="General Work",Table1[[#This Row],[Income]],0)</f>
        <v>0</v>
      </c>
      <c r="BG431" s="48">
        <f ca="1">IF(Table1[[#This Row],[Occupation]]="Construction",Table1[[#This Row],[Income]],0)</f>
        <v>0</v>
      </c>
      <c r="BH431" s="48">
        <f ca="1">IF(Table1[[#This Row],[Occupation]]="IT",Table1[[#This Row],[Income]],0)</f>
        <v>0</v>
      </c>
      <c r="BI431" s="48">
        <f ca="1">IF(Table1[[#This Row],[Occupation]]="Health",Table1[[#This Row],[Income]],0)</f>
        <v>0</v>
      </c>
      <c r="BJ431" s="64">
        <f ca="1">IF(Table1[[#This Row],[Occupation]]="Agriculture",Table1[[#This Row],[Income]],0)</f>
        <v>0</v>
      </c>
      <c r="BK431" s="45">
        <f ca="1">IF(Table1[[#This Row],[Debts of the Person]]&gt;Table1[[#This Row],[Income]],1,0)</f>
        <v>1</v>
      </c>
      <c r="BL431" s="46"/>
      <c r="BM431" s="45">
        <f ca="1">IF(Table1[[#This Row],[Net worth of Person ('#)]]&gt;$BN$2,Table1[[#This Row],[Age]],0)</f>
        <v>0</v>
      </c>
      <c r="BN431" s="50"/>
      <c r="BO431" s="46"/>
      <c r="BP431" s="46"/>
      <c r="BQ431" s="46"/>
    </row>
    <row r="432" spans="1:69" x14ac:dyDescent="0.3">
      <c r="A432" s="12">
        <v>430</v>
      </c>
      <c r="B432" s="13">
        <f t="shared" ca="1" si="165"/>
        <v>2</v>
      </c>
      <c r="C432" s="13" t="str">
        <f t="shared" ca="1" si="166"/>
        <v>Female</v>
      </c>
      <c r="D432" s="13">
        <f t="shared" ca="1" si="167"/>
        <v>38</v>
      </c>
      <c r="E432" s="13">
        <f t="shared" ca="1" si="168"/>
        <v>4</v>
      </c>
      <c r="F432" s="13" t="str">
        <f t="shared" ca="1" si="169"/>
        <v>IT</v>
      </c>
      <c r="G432" s="13">
        <f t="shared" ca="1" si="170"/>
        <v>2</v>
      </c>
      <c r="H432" s="13" t="str">
        <f t="shared" ca="1" si="171"/>
        <v>Primary</v>
      </c>
      <c r="I432" s="13">
        <f t="shared" ca="1" si="172"/>
        <v>3</v>
      </c>
      <c r="J432" s="13">
        <f t="shared" ca="1" si="173"/>
        <v>0</v>
      </c>
      <c r="K432" s="14">
        <f t="shared" ca="1" si="174"/>
        <v>45217</v>
      </c>
      <c r="L432" s="13">
        <f t="shared" ca="1" si="175"/>
        <v>2</v>
      </c>
      <c r="M432" s="13" t="str">
        <f t="shared" ca="1" si="176"/>
        <v>Abuja</v>
      </c>
      <c r="N432" s="13" t="str">
        <f t="shared" ca="1" si="183"/>
        <v>North</v>
      </c>
      <c r="O432" s="14">
        <f t="shared" ca="1" si="184"/>
        <v>226085</v>
      </c>
      <c r="P432" s="14">
        <f t="shared" ca="1" si="177"/>
        <v>190998.25835967594</v>
      </c>
      <c r="Q432" s="14">
        <f t="shared" ca="1" si="185"/>
        <v>0</v>
      </c>
      <c r="R432" s="14">
        <f t="shared" ca="1" si="178"/>
        <v>0</v>
      </c>
      <c r="S432" s="14">
        <f t="shared" ca="1" si="186"/>
        <v>25786.900277148798</v>
      </c>
      <c r="T432" s="14">
        <f t="shared" ca="1" si="187"/>
        <v>14648.326684087548</v>
      </c>
      <c r="U432" s="14">
        <f t="shared" ca="1" si="188"/>
        <v>240733.32668408754</v>
      </c>
      <c r="V432" s="14">
        <f t="shared" ca="1" si="189"/>
        <v>216785.15863682472</v>
      </c>
      <c r="W432" s="15">
        <f t="shared" ca="1" si="190"/>
        <v>23948.168047262821</v>
      </c>
      <c r="Z432" s="45">
        <f t="shared" ca="1" si="179"/>
        <v>0</v>
      </c>
      <c r="AA432" s="46">
        <f t="shared" ca="1" si="180"/>
        <v>0</v>
      </c>
      <c r="AB432" s="49"/>
      <c r="AC432" s="50"/>
      <c r="AE432" s="45">
        <f ca="1">IF(Table1[[#This Row],[Occupation]]="Teaching", 1, 0)</f>
        <v>0</v>
      </c>
      <c r="AF432" s="46">
        <f ca="1">IF(Table1[[#This Row],[Occupation]]="General Work", 1, 0)</f>
        <v>0</v>
      </c>
      <c r="AG432" s="46">
        <f ca="1">IF(Table1[[#This Row],[Occupation]]="Construction", 1, 0)</f>
        <v>0</v>
      </c>
      <c r="AH432" s="46">
        <f ca="1">IF(Table1[[#This Row],[Occupation]]="IT", 1, 0)</f>
        <v>1</v>
      </c>
      <c r="AI432" s="46">
        <f ca="1">IF(Table1[[#This Row],[Occupation]]="Health", 1, 0)</f>
        <v>0</v>
      </c>
      <c r="AJ432" s="46">
        <f ca="1">IF(Table1[[#This Row],[Occupation]]="Agriculture", 1, 0)</f>
        <v>0</v>
      </c>
      <c r="AK432" s="49"/>
      <c r="AL432" s="46"/>
      <c r="AM432" s="46"/>
      <c r="AN432" s="46"/>
      <c r="AO432" s="46"/>
      <c r="AP432" s="50"/>
      <c r="AQ432" s="48"/>
      <c r="AR432" s="47">
        <f t="shared" ca="1" si="181"/>
        <v>0</v>
      </c>
      <c r="AS432" s="48"/>
      <c r="AT432" s="45">
        <f ca="1">IF(Table1[[#This Row],[Debts of the Person]]&gt;$AU$2,1,0)</f>
        <v>1</v>
      </c>
      <c r="AU432" s="46"/>
      <c r="AV432" s="50"/>
      <c r="AW432" s="2">
        <f ca="1">Table1[[#This Row],[Mortgage Left]]/Table1[[#This Row],[Valued House]]</f>
        <v>0.84480729973096813</v>
      </c>
      <c r="AX432" s="46">
        <f t="shared" ca="1" si="182"/>
        <v>0</v>
      </c>
      <c r="AY432" s="46"/>
      <c r="AZ432" s="46"/>
      <c r="BA432" s="47">
        <f ca="1">IF(Table1[[#This Row],[Region]]="East",Table1[[#This Row],[Income]],0)</f>
        <v>0</v>
      </c>
      <c r="BB432" s="48">
        <f ca="1">IF(Table1[[#This Row],[Region]]="South",Table1[[#This Row],[Income]],0)</f>
        <v>0</v>
      </c>
      <c r="BC432" s="48">
        <f ca="1">IF(Table1[[#This Row],[Region]]="West",Table1[[#This Row],[Income]],0)</f>
        <v>0</v>
      </c>
      <c r="BD432" s="64">
        <f ca="1">IF(Table1[[#This Row],[Region]]="North",Table1[[#This Row],[Income]],0)</f>
        <v>45217</v>
      </c>
      <c r="BE432" s="47">
        <f ca="1">IF(Table1[[#This Row],[Occupation]]="Teaching",Table1[[#This Row],[Income]],0)</f>
        <v>0</v>
      </c>
      <c r="BF432" s="48">
        <f ca="1">IF(Table1[[#This Row],[Occupation]]="General Work",Table1[[#This Row],[Income]],0)</f>
        <v>0</v>
      </c>
      <c r="BG432" s="48">
        <f ca="1">IF(Table1[[#This Row],[Occupation]]="Construction",Table1[[#This Row],[Income]],0)</f>
        <v>0</v>
      </c>
      <c r="BH432" s="48">
        <f ca="1">IF(Table1[[#This Row],[Occupation]]="IT",Table1[[#This Row],[Income]],0)</f>
        <v>45217</v>
      </c>
      <c r="BI432" s="48">
        <f ca="1">IF(Table1[[#This Row],[Occupation]]="Health",Table1[[#This Row],[Income]],0)</f>
        <v>0</v>
      </c>
      <c r="BJ432" s="64">
        <f ca="1">IF(Table1[[#This Row],[Occupation]]="Agriculture",Table1[[#This Row],[Income]],0)</f>
        <v>0</v>
      </c>
      <c r="BK432" s="45">
        <f ca="1">IF(Table1[[#This Row],[Debts of the Person]]&gt;Table1[[#This Row],[Income]],1,0)</f>
        <v>1</v>
      </c>
      <c r="BL432" s="46"/>
      <c r="BM432" s="45">
        <f ca="1">IF(Table1[[#This Row],[Net worth of Person ('#)]]&gt;$BN$2,Table1[[#This Row],[Age]],0)</f>
        <v>0</v>
      </c>
      <c r="BN432" s="50"/>
      <c r="BO432" s="46"/>
      <c r="BP432" s="46"/>
      <c r="BQ432" s="46"/>
    </row>
    <row r="433" spans="1:69" x14ac:dyDescent="0.3">
      <c r="A433" s="12">
        <v>431</v>
      </c>
      <c r="B433" s="13">
        <f t="shared" ca="1" si="165"/>
        <v>2</v>
      </c>
      <c r="C433" s="13" t="str">
        <f t="shared" ca="1" si="166"/>
        <v>Female</v>
      </c>
      <c r="D433" s="13">
        <f t="shared" ca="1" si="167"/>
        <v>38</v>
      </c>
      <c r="E433" s="13">
        <f t="shared" ca="1" si="168"/>
        <v>4</v>
      </c>
      <c r="F433" s="13" t="str">
        <f t="shared" ca="1" si="169"/>
        <v>IT</v>
      </c>
      <c r="G433" s="13">
        <f t="shared" ca="1" si="170"/>
        <v>1</v>
      </c>
      <c r="H433" s="13" t="str">
        <f t="shared" ca="1" si="171"/>
        <v>No Formal</v>
      </c>
      <c r="I433" s="13">
        <f t="shared" ca="1" si="172"/>
        <v>1</v>
      </c>
      <c r="J433" s="13">
        <f t="shared" ca="1" si="173"/>
        <v>0</v>
      </c>
      <c r="K433" s="14">
        <f t="shared" ca="1" si="174"/>
        <v>89669</v>
      </c>
      <c r="L433" s="13">
        <f t="shared" ca="1" si="175"/>
        <v>33</v>
      </c>
      <c r="M433" s="13" t="str">
        <f t="shared" ca="1" si="176"/>
        <v>Zamfara</v>
      </c>
      <c r="N433" s="13" t="str">
        <f t="shared" ca="1" si="183"/>
        <v>North</v>
      </c>
      <c r="O433" s="14">
        <f t="shared" ca="1" si="184"/>
        <v>269007</v>
      </c>
      <c r="P433" s="14">
        <f t="shared" ca="1" si="177"/>
        <v>201091.98306277502</v>
      </c>
      <c r="Q433" s="14">
        <f t="shared" ca="1" si="185"/>
        <v>0</v>
      </c>
      <c r="R433" s="14">
        <f t="shared" ca="1" si="178"/>
        <v>0</v>
      </c>
      <c r="S433" s="14">
        <f t="shared" ca="1" si="186"/>
        <v>106462.10345526093</v>
      </c>
      <c r="T433" s="14">
        <f t="shared" ca="1" si="187"/>
        <v>64476.755325375329</v>
      </c>
      <c r="U433" s="14">
        <f t="shared" ca="1" si="188"/>
        <v>333483.75532537536</v>
      </c>
      <c r="V433" s="14">
        <f t="shared" ca="1" si="189"/>
        <v>307554.08651803597</v>
      </c>
      <c r="W433" s="15">
        <f t="shared" ca="1" si="190"/>
        <v>25929.668807339389</v>
      </c>
      <c r="Z433" s="45">
        <f t="shared" ca="1" si="179"/>
        <v>0</v>
      </c>
      <c r="AA433" s="46">
        <f t="shared" ca="1" si="180"/>
        <v>1</v>
      </c>
      <c r="AB433" s="49"/>
      <c r="AC433" s="50"/>
      <c r="AE433" s="45">
        <f ca="1">IF(Table1[[#This Row],[Occupation]]="Teaching", 1, 0)</f>
        <v>0</v>
      </c>
      <c r="AF433" s="46">
        <f ca="1">IF(Table1[[#This Row],[Occupation]]="General Work", 1, 0)</f>
        <v>0</v>
      </c>
      <c r="AG433" s="46">
        <f ca="1">IF(Table1[[#This Row],[Occupation]]="Construction", 1, 0)</f>
        <v>0</v>
      </c>
      <c r="AH433" s="46">
        <f ca="1">IF(Table1[[#This Row],[Occupation]]="IT", 1, 0)</f>
        <v>1</v>
      </c>
      <c r="AI433" s="46">
        <f ca="1">IF(Table1[[#This Row],[Occupation]]="Health", 1, 0)</f>
        <v>0</v>
      </c>
      <c r="AJ433" s="46">
        <f ca="1">IF(Table1[[#This Row],[Occupation]]="Agriculture", 1, 0)</f>
        <v>0</v>
      </c>
      <c r="AK433" s="49"/>
      <c r="AL433" s="46"/>
      <c r="AM433" s="46"/>
      <c r="AN433" s="46"/>
      <c r="AO433" s="46"/>
      <c r="AP433" s="50"/>
      <c r="AQ433" s="48"/>
      <c r="AR433" s="47">
        <f t="shared" ca="1" si="181"/>
        <v>0</v>
      </c>
      <c r="AS433" s="48"/>
      <c r="AT433" s="45">
        <f ca="1">IF(Table1[[#This Row],[Debts of the Person]]&gt;$AU$2,1,0)</f>
        <v>1</v>
      </c>
      <c r="AU433" s="46"/>
      <c r="AV433" s="50"/>
      <c r="AW433" s="2">
        <f ca="1">Table1[[#This Row],[Mortgage Left]]/Table1[[#This Row],[Valued House]]</f>
        <v>0.74753438781435066</v>
      </c>
      <c r="AX433" s="46">
        <f t="shared" ca="1" si="182"/>
        <v>0</v>
      </c>
      <c r="AY433" s="46"/>
      <c r="AZ433" s="46"/>
      <c r="BA433" s="47">
        <f ca="1">IF(Table1[[#This Row],[Region]]="East",Table1[[#This Row],[Income]],0)</f>
        <v>0</v>
      </c>
      <c r="BB433" s="48">
        <f ca="1">IF(Table1[[#This Row],[Region]]="South",Table1[[#This Row],[Income]],0)</f>
        <v>0</v>
      </c>
      <c r="BC433" s="48">
        <f ca="1">IF(Table1[[#This Row],[Region]]="West",Table1[[#This Row],[Income]],0)</f>
        <v>0</v>
      </c>
      <c r="BD433" s="64">
        <f ca="1">IF(Table1[[#This Row],[Region]]="North",Table1[[#This Row],[Income]],0)</f>
        <v>89669</v>
      </c>
      <c r="BE433" s="47">
        <f ca="1">IF(Table1[[#This Row],[Occupation]]="Teaching",Table1[[#This Row],[Income]],0)</f>
        <v>0</v>
      </c>
      <c r="BF433" s="48">
        <f ca="1">IF(Table1[[#This Row],[Occupation]]="General Work",Table1[[#This Row],[Income]],0)</f>
        <v>0</v>
      </c>
      <c r="BG433" s="48">
        <f ca="1">IF(Table1[[#This Row],[Occupation]]="Construction",Table1[[#This Row],[Income]],0)</f>
        <v>0</v>
      </c>
      <c r="BH433" s="48">
        <f ca="1">IF(Table1[[#This Row],[Occupation]]="IT",Table1[[#This Row],[Income]],0)</f>
        <v>89669</v>
      </c>
      <c r="BI433" s="48">
        <f ca="1">IF(Table1[[#This Row],[Occupation]]="Health",Table1[[#This Row],[Income]],0)</f>
        <v>0</v>
      </c>
      <c r="BJ433" s="64">
        <f ca="1">IF(Table1[[#This Row],[Occupation]]="Agriculture",Table1[[#This Row],[Income]],0)</f>
        <v>0</v>
      </c>
      <c r="BK433" s="45">
        <f ca="1">IF(Table1[[#This Row],[Debts of the Person]]&gt;Table1[[#This Row],[Income]],1,0)</f>
        <v>1</v>
      </c>
      <c r="BL433" s="46"/>
      <c r="BM433" s="45">
        <f ca="1">IF(Table1[[#This Row],[Net worth of Person ('#)]]&gt;$BN$2,Table1[[#This Row],[Age]],0)</f>
        <v>0</v>
      </c>
      <c r="BN433" s="50"/>
      <c r="BO433" s="46"/>
      <c r="BP433" s="46"/>
      <c r="BQ433" s="46"/>
    </row>
    <row r="434" spans="1:69" x14ac:dyDescent="0.3">
      <c r="A434" s="12">
        <v>432</v>
      </c>
      <c r="B434" s="13">
        <f t="shared" ca="1" si="165"/>
        <v>1</v>
      </c>
      <c r="C434" s="13" t="str">
        <f t="shared" ca="1" si="166"/>
        <v>Male</v>
      </c>
      <c r="D434" s="13">
        <f t="shared" ca="1" si="167"/>
        <v>37</v>
      </c>
      <c r="E434" s="13">
        <f t="shared" ca="1" si="168"/>
        <v>6</v>
      </c>
      <c r="F434" s="13" t="str">
        <f t="shared" ca="1" si="169"/>
        <v>Agriculture</v>
      </c>
      <c r="G434" s="13">
        <f t="shared" ca="1" si="170"/>
        <v>5</v>
      </c>
      <c r="H434" s="13" t="str">
        <f t="shared" ca="1" si="171"/>
        <v>Technical</v>
      </c>
      <c r="I434" s="13">
        <f t="shared" ca="1" si="172"/>
        <v>3</v>
      </c>
      <c r="J434" s="13">
        <f t="shared" ca="1" si="173"/>
        <v>2</v>
      </c>
      <c r="K434" s="14">
        <f t="shared" ca="1" si="174"/>
        <v>80387</v>
      </c>
      <c r="L434" s="13">
        <f t="shared" ca="1" si="175"/>
        <v>1</v>
      </c>
      <c r="M434" s="13" t="str">
        <f t="shared" ca="1" si="176"/>
        <v>Abia</v>
      </c>
      <c r="N434" s="13" t="str">
        <f t="shared" ca="1" si="183"/>
        <v>East</v>
      </c>
      <c r="O434" s="14">
        <f t="shared" ca="1" si="184"/>
        <v>241161</v>
      </c>
      <c r="P434" s="14">
        <f t="shared" ca="1" si="177"/>
        <v>229029.40190578581</v>
      </c>
      <c r="Q434" s="14">
        <f t="shared" ca="1" si="185"/>
        <v>121098.49155118123</v>
      </c>
      <c r="R434" s="14">
        <f t="shared" ca="1" si="178"/>
        <v>8946</v>
      </c>
      <c r="S434" s="14">
        <f t="shared" ca="1" si="186"/>
        <v>123079.73758068048</v>
      </c>
      <c r="T434" s="14">
        <f t="shared" ca="1" si="187"/>
        <v>87408.76039795579</v>
      </c>
      <c r="U434" s="14">
        <f t="shared" ca="1" si="188"/>
        <v>449668.25194913702</v>
      </c>
      <c r="V434" s="14">
        <f t="shared" ca="1" si="189"/>
        <v>361055.1394864663</v>
      </c>
      <c r="W434" s="15">
        <f t="shared" ca="1" si="190"/>
        <v>88613.112462670717</v>
      </c>
      <c r="Z434" s="45">
        <f t="shared" ca="1" si="179"/>
        <v>1</v>
      </c>
      <c r="AA434" s="46">
        <f t="shared" ca="1" si="180"/>
        <v>1</v>
      </c>
      <c r="AB434" s="49"/>
      <c r="AC434" s="50"/>
      <c r="AE434" s="45">
        <f ca="1">IF(Table1[[#This Row],[Occupation]]="Teaching", 1, 0)</f>
        <v>0</v>
      </c>
      <c r="AF434" s="46">
        <f ca="1">IF(Table1[[#This Row],[Occupation]]="General Work", 1, 0)</f>
        <v>0</v>
      </c>
      <c r="AG434" s="46">
        <f ca="1">IF(Table1[[#This Row],[Occupation]]="Construction", 1, 0)</f>
        <v>0</v>
      </c>
      <c r="AH434" s="46">
        <f ca="1">IF(Table1[[#This Row],[Occupation]]="IT", 1, 0)</f>
        <v>0</v>
      </c>
      <c r="AI434" s="46">
        <f ca="1">IF(Table1[[#This Row],[Occupation]]="Health", 1, 0)</f>
        <v>0</v>
      </c>
      <c r="AJ434" s="46">
        <f ca="1">IF(Table1[[#This Row],[Occupation]]="Agriculture", 1, 0)</f>
        <v>1</v>
      </c>
      <c r="AK434" s="49"/>
      <c r="AL434" s="46"/>
      <c r="AM434" s="46"/>
      <c r="AN434" s="46"/>
      <c r="AO434" s="46"/>
      <c r="AP434" s="50"/>
      <c r="AQ434" s="48"/>
      <c r="AR434" s="47">
        <f t="shared" ca="1" si="181"/>
        <v>114514.7009528929</v>
      </c>
      <c r="AS434" s="48"/>
      <c r="AT434" s="45">
        <f ca="1">IF(Table1[[#This Row],[Debts of the Person]]&gt;$AU$2,1,0)</f>
        <v>1</v>
      </c>
      <c r="AU434" s="46"/>
      <c r="AV434" s="50"/>
      <c r="AW434" s="2">
        <f ca="1">Table1[[#This Row],[Mortgage Left]]/Table1[[#This Row],[Valued House]]</f>
        <v>0.94969502492436919</v>
      </c>
      <c r="AX434" s="46">
        <f t="shared" ca="1" si="182"/>
        <v>0</v>
      </c>
      <c r="AY434" s="46"/>
      <c r="AZ434" s="46"/>
      <c r="BA434" s="47">
        <f ca="1">IF(Table1[[#This Row],[Region]]="East",Table1[[#This Row],[Income]],0)</f>
        <v>80387</v>
      </c>
      <c r="BB434" s="48">
        <f ca="1">IF(Table1[[#This Row],[Region]]="South",Table1[[#This Row],[Income]],0)</f>
        <v>0</v>
      </c>
      <c r="BC434" s="48">
        <f ca="1">IF(Table1[[#This Row],[Region]]="West",Table1[[#This Row],[Income]],0)</f>
        <v>0</v>
      </c>
      <c r="BD434" s="64">
        <f ca="1">IF(Table1[[#This Row],[Region]]="North",Table1[[#This Row],[Income]],0)</f>
        <v>0</v>
      </c>
      <c r="BE434" s="47">
        <f ca="1">IF(Table1[[#This Row],[Occupation]]="Teaching",Table1[[#This Row],[Income]],0)</f>
        <v>0</v>
      </c>
      <c r="BF434" s="48">
        <f ca="1">IF(Table1[[#This Row],[Occupation]]="General Work",Table1[[#This Row],[Income]],0)</f>
        <v>0</v>
      </c>
      <c r="BG434" s="48">
        <f ca="1">IF(Table1[[#This Row],[Occupation]]="Construction",Table1[[#This Row],[Income]],0)</f>
        <v>0</v>
      </c>
      <c r="BH434" s="48">
        <f ca="1">IF(Table1[[#This Row],[Occupation]]="IT",Table1[[#This Row],[Income]],0)</f>
        <v>0</v>
      </c>
      <c r="BI434" s="48">
        <f ca="1">IF(Table1[[#This Row],[Occupation]]="Health",Table1[[#This Row],[Income]],0)</f>
        <v>0</v>
      </c>
      <c r="BJ434" s="64">
        <f ca="1">IF(Table1[[#This Row],[Occupation]]="Agriculture",Table1[[#This Row],[Income]],0)</f>
        <v>80387</v>
      </c>
      <c r="BK434" s="45">
        <f ca="1">IF(Table1[[#This Row],[Debts of the Person]]&gt;Table1[[#This Row],[Income]],1,0)</f>
        <v>1</v>
      </c>
      <c r="BL434" s="46"/>
      <c r="BM434" s="45">
        <f ca="1">IF(Table1[[#This Row],[Net worth of Person ('#)]]&gt;$BN$2,Table1[[#This Row],[Age]],0)</f>
        <v>0</v>
      </c>
      <c r="BN434" s="50"/>
      <c r="BO434" s="46"/>
      <c r="BP434" s="46"/>
      <c r="BQ434" s="46"/>
    </row>
    <row r="435" spans="1:69" x14ac:dyDescent="0.3">
      <c r="A435" s="12">
        <v>433</v>
      </c>
      <c r="B435" s="13">
        <f t="shared" ca="1" si="165"/>
        <v>1</v>
      </c>
      <c r="C435" s="13" t="str">
        <f t="shared" ca="1" si="166"/>
        <v>Male</v>
      </c>
      <c r="D435" s="13">
        <f t="shared" ca="1" si="167"/>
        <v>39</v>
      </c>
      <c r="E435" s="13">
        <f t="shared" ca="1" si="168"/>
        <v>5</v>
      </c>
      <c r="F435" s="13" t="str">
        <f t="shared" ca="1" si="169"/>
        <v>General Work</v>
      </c>
      <c r="G435" s="13">
        <f t="shared" ca="1" si="170"/>
        <v>1</v>
      </c>
      <c r="H435" s="13" t="str">
        <f t="shared" ca="1" si="171"/>
        <v>No Formal</v>
      </c>
      <c r="I435" s="13">
        <f t="shared" ca="1" si="172"/>
        <v>3</v>
      </c>
      <c r="J435" s="13">
        <f t="shared" ca="1" si="173"/>
        <v>1</v>
      </c>
      <c r="K435" s="14">
        <f t="shared" ca="1" si="174"/>
        <v>56399</v>
      </c>
      <c r="L435" s="13">
        <f t="shared" ca="1" si="175"/>
        <v>28</v>
      </c>
      <c r="M435" s="13" t="str">
        <f t="shared" ca="1" si="176"/>
        <v>Oyo</v>
      </c>
      <c r="N435" s="13" t="str">
        <f t="shared" ca="1" si="183"/>
        <v>West</v>
      </c>
      <c r="O435" s="14">
        <f t="shared" ca="1" si="184"/>
        <v>338394</v>
      </c>
      <c r="P435" s="14">
        <f t="shared" ca="1" si="177"/>
        <v>121330.7951075146</v>
      </c>
      <c r="Q435" s="14">
        <f t="shared" ca="1" si="185"/>
        <v>33469.443049669433</v>
      </c>
      <c r="R435" s="14">
        <f t="shared" ca="1" si="178"/>
        <v>22269</v>
      </c>
      <c r="S435" s="14">
        <f t="shared" ca="1" si="186"/>
        <v>62682.306362194082</v>
      </c>
      <c r="T435" s="14">
        <f t="shared" ca="1" si="187"/>
        <v>19165.189732971896</v>
      </c>
      <c r="U435" s="14">
        <f t="shared" ca="1" si="188"/>
        <v>391028.63278264133</v>
      </c>
      <c r="V435" s="14">
        <f t="shared" ca="1" si="189"/>
        <v>206282.10146970866</v>
      </c>
      <c r="W435" s="15">
        <f t="shared" ca="1" si="190"/>
        <v>184746.53131293267</v>
      </c>
      <c r="Z435" s="45">
        <f t="shared" ca="1" si="179"/>
        <v>1</v>
      </c>
      <c r="AA435" s="46">
        <f t="shared" ca="1" si="180"/>
        <v>0</v>
      </c>
      <c r="AB435" s="49"/>
      <c r="AC435" s="50"/>
      <c r="AE435" s="45">
        <f ca="1">IF(Table1[[#This Row],[Occupation]]="Teaching", 1, 0)</f>
        <v>0</v>
      </c>
      <c r="AF435" s="46">
        <f ca="1">IF(Table1[[#This Row],[Occupation]]="General Work", 1, 0)</f>
        <v>1</v>
      </c>
      <c r="AG435" s="46">
        <f ca="1">IF(Table1[[#This Row],[Occupation]]="Construction", 1, 0)</f>
        <v>0</v>
      </c>
      <c r="AH435" s="46">
        <f ca="1">IF(Table1[[#This Row],[Occupation]]="IT", 1, 0)</f>
        <v>0</v>
      </c>
      <c r="AI435" s="46">
        <f ca="1">IF(Table1[[#This Row],[Occupation]]="Health", 1, 0)</f>
        <v>0</v>
      </c>
      <c r="AJ435" s="46">
        <f ca="1">IF(Table1[[#This Row],[Occupation]]="Agriculture", 1, 0)</f>
        <v>0</v>
      </c>
      <c r="AK435" s="49"/>
      <c r="AL435" s="46"/>
      <c r="AM435" s="46"/>
      <c r="AN435" s="46"/>
      <c r="AO435" s="46"/>
      <c r="AP435" s="50"/>
      <c r="AQ435" s="48"/>
      <c r="AR435" s="47">
        <f t="shared" ca="1" si="181"/>
        <v>121330.7951075146</v>
      </c>
      <c r="AS435" s="48"/>
      <c r="AT435" s="45">
        <f ca="1">IF(Table1[[#This Row],[Debts of the Person]]&gt;$AU$2,1,0)</f>
        <v>1</v>
      </c>
      <c r="AU435" s="46"/>
      <c r="AV435" s="50"/>
      <c r="AW435" s="2">
        <f ca="1">Table1[[#This Row],[Mortgage Left]]/Table1[[#This Row],[Valued House]]</f>
        <v>0.35854889598371897</v>
      </c>
      <c r="AX435" s="46">
        <f t="shared" ca="1" si="182"/>
        <v>0</v>
      </c>
      <c r="AY435" s="46"/>
      <c r="AZ435" s="46"/>
      <c r="BA435" s="47">
        <f ca="1">IF(Table1[[#This Row],[Region]]="East",Table1[[#This Row],[Income]],0)</f>
        <v>0</v>
      </c>
      <c r="BB435" s="48">
        <f ca="1">IF(Table1[[#This Row],[Region]]="South",Table1[[#This Row],[Income]],0)</f>
        <v>0</v>
      </c>
      <c r="BC435" s="48">
        <f ca="1">IF(Table1[[#This Row],[Region]]="West",Table1[[#This Row],[Income]],0)</f>
        <v>56399</v>
      </c>
      <c r="BD435" s="64">
        <f ca="1">IF(Table1[[#This Row],[Region]]="North",Table1[[#This Row],[Income]],0)</f>
        <v>0</v>
      </c>
      <c r="BE435" s="47">
        <f ca="1">IF(Table1[[#This Row],[Occupation]]="Teaching",Table1[[#This Row],[Income]],0)</f>
        <v>0</v>
      </c>
      <c r="BF435" s="48">
        <f ca="1">IF(Table1[[#This Row],[Occupation]]="General Work",Table1[[#This Row],[Income]],0)</f>
        <v>56399</v>
      </c>
      <c r="BG435" s="48">
        <f ca="1">IF(Table1[[#This Row],[Occupation]]="Construction",Table1[[#This Row],[Income]],0)</f>
        <v>0</v>
      </c>
      <c r="BH435" s="48">
        <f ca="1">IF(Table1[[#This Row],[Occupation]]="IT",Table1[[#This Row],[Income]],0)</f>
        <v>0</v>
      </c>
      <c r="BI435" s="48">
        <f ca="1">IF(Table1[[#This Row],[Occupation]]="Health",Table1[[#This Row],[Income]],0)</f>
        <v>0</v>
      </c>
      <c r="BJ435" s="64">
        <f ca="1">IF(Table1[[#This Row],[Occupation]]="Agriculture",Table1[[#This Row],[Income]],0)</f>
        <v>0</v>
      </c>
      <c r="BK435" s="45">
        <f ca="1">IF(Table1[[#This Row],[Debts of the Person]]&gt;Table1[[#This Row],[Income]],1,0)</f>
        <v>1</v>
      </c>
      <c r="BL435" s="46"/>
      <c r="BM435" s="45">
        <f ca="1">IF(Table1[[#This Row],[Net worth of Person ('#)]]&gt;$BN$2,Table1[[#This Row],[Age]],0)</f>
        <v>39</v>
      </c>
      <c r="BN435" s="50"/>
      <c r="BO435" s="46"/>
      <c r="BP435" s="46"/>
      <c r="BQ435" s="46"/>
    </row>
    <row r="436" spans="1:69" x14ac:dyDescent="0.3">
      <c r="A436" s="12">
        <v>434</v>
      </c>
      <c r="B436" s="13">
        <f t="shared" ca="1" si="165"/>
        <v>1</v>
      </c>
      <c r="C436" s="13" t="str">
        <f t="shared" ca="1" si="166"/>
        <v>Male</v>
      </c>
      <c r="D436" s="13">
        <f t="shared" ca="1" si="167"/>
        <v>30</v>
      </c>
      <c r="E436" s="13">
        <f t="shared" ca="1" si="168"/>
        <v>2</v>
      </c>
      <c r="F436" s="13" t="str">
        <f t="shared" ca="1" si="169"/>
        <v>Construction</v>
      </c>
      <c r="G436" s="13">
        <f t="shared" ca="1" si="170"/>
        <v>3</v>
      </c>
      <c r="H436" s="13" t="str">
        <f t="shared" ca="1" si="171"/>
        <v>Secondary</v>
      </c>
      <c r="I436" s="13">
        <f t="shared" ca="1" si="172"/>
        <v>3</v>
      </c>
      <c r="J436" s="13">
        <f t="shared" ca="1" si="173"/>
        <v>3</v>
      </c>
      <c r="K436" s="14">
        <f t="shared" ca="1" si="174"/>
        <v>30049</v>
      </c>
      <c r="L436" s="13">
        <f t="shared" ca="1" si="175"/>
        <v>28</v>
      </c>
      <c r="M436" s="13" t="str">
        <f t="shared" ca="1" si="176"/>
        <v>Oyo</v>
      </c>
      <c r="N436" s="13" t="str">
        <f t="shared" ca="1" si="183"/>
        <v>West</v>
      </c>
      <c r="O436" s="14">
        <f t="shared" ca="1" si="184"/>
        <v>120196</v>
      </c>
      <c r="P436" s="14">
        <f t="shared" ca="1" si="177"/>
        <v>41669.426713214234</v>
      </c>
      <c r="Q436" s="14">
        <f t="shared" ca="1" si="185"/>
        <v>74250.498740569601</v>
      </c>
      <c r="R436" s="14">
        <f t="shared" ca="1" si="178"/>
        <v>24006</v>
      </c>
      <c r="S436" s="14">
        <f t="shared" ca="1" si="186"/>
        <v>26082.888277524933</v>
      </c>
      <c r="T436" s="14">
        <f t="shared" ca="1" si="187"/>
        <v>31904.942743843931</v>
      </c>
      <c r="U436" s="14">
        <f t="shared" ca="1" si="188"/>
        <v>226351.44148441352</v>
      </c>
      <c r="V436" s="14">
        <f t="shared" ca="1" si="189"/>
        <v>91758.314990739163</v>
      </c>
      <c r="W436" s="15">
        <f t="shared" ca="1" si="190"/>
        <v>134593.12649367435</v>
      </c>
      <c r="Z436" s="45">
        <f t="shared" ca="1" si="179"/>
        <v>1</v>
      </c>
      <c r="AA436" s="46">
        <f t="shared" ca="1" si="180"/>
        <v>0</v>
      </c>
      <c r="AB436" s="49"/>
      <c r="AC436" s="50"/>
      <c r="AE436" s="45">
        <f ca="1">IF(Table1[[#This Row],[Occupation]]="Teaching", 1, 0)</f>
        <v>0</v>
      </c>
      <c r="AF436" s="46">
        <f ca="1">IF(Table1[[#This Row],[Occupation]]="General Work", 1, 0)</f>
        <v>0</v>
      </c>
      <c r="AG436" s="46">
        <f ca="1">IF(Table1[[#This Row],[Occupation]]="Construction", 1, 0)</f>
        <v>1</v>
      </c>
      <c r="AH436" s="46">
        <f ca="1">IF(Table1[[#This Row],[Occupation]]="IT", 1, 0)</f>
        <v>0</v>
      </c>
      <c r="AI436" s="46">
        <f ca="1">IF(Table1[[#This Row],[Occupation]]="Health", 1, 0)</f>
        <v>0</v>
      </c>
      <c r="AJ436" s="46">
        <f ca="1">IF(Table1[[#This Row],[Occupation]]="Agriculture", 1, 0)</f>
        <v>0</v>
      </c>
      <c r="AK436" s="49"/>
      <c r="AL436" s="46"/>
      <c r="AM436" s="46"/>
      <c r="AN436" s="46"/>
      <c r="AO436" s="46"/>
      <c r="AP436" s="50"/>
      <c r="AQ436" s="48"/>
      <c r="AR436" s="47">
        <f t="shared" ca="1" si="181"/>
        <v>13889.808904404745</v>
      </c>
      <c r="AS436" s="48"/>
      <c r="AT436" s="45">
        <f ca="1">IF(Table1[[#This Row],[Debts of the Person]]&gt;$AU$2,1,0)</f>
        <v>1</v>
      </c>
      <c r="AU436" s="46"/>
      <c r="AV436" s="50"/>
      <c r="AW436" s="2">
        <f ca="1">Table1[[#This Row],[Mortgage Left]]/Table1[[#This Row],[Valued House]]</f>
        <v>0.34667898027566835</v>
      </c>
      <c r="AX436" s="46">
        <f t="shared" ca="1" si="182"/>
        <v>0</v>
      </c>
      <c r="AY436" s="46"/>
      <c r="AZ436" s="46"/>
      <c r="BA436" s="47">
        <f ca="1">IF(Table1[[#This Row],[Region]]="East",Table1[[#This Row],[Income]],0)</f>
        <v>0</v>
      </c>
      <c r="BB436" s="48">
        <f ca="1">IF(Table1[[#This Row],[Region]]="South",Table1[[#This Row],[Income]],0)</f>
        <v>0</v>
      </c>
      <c r="BC436" s="48">
        <f ca="1">IF(Table1[[#This Row],[Region]]="West",Table1[[#This Row],[Income]],0)</f>
        <v>30049</v>
      </c>
      <c r="BD436" s="64">
        <f ca="1">IF(Table1[[#This Row],[Region]]="North",Table1[[#This Row],[Income]],0)</f>
        <v>0</v>
      </c>
      <c r="BE436" s="47">
        <f ca="1">IF(Table1[[#This Row],[Occupation]]="Teaching",Table1[[#This Row],[Income]],0)</f>
        <v>0</v>
      </c>
      <c r="BF436" s="48">
        <f ca="1">IF(Table1[[#This Row],[Occupation]]="General Work",Table1[[#This Row],[Income]],0)</f>
        <v>0</v>
      </c>
      <c r="BG436" s="48">
        <f ca="1">IF(Table1[[#This Row],[Occupation]]="Construction",Table1[[#This Row],[Income]],0)</f>
        <v>30049</v>
      </c>
      <c r="BH436" s="48">
        <f ca="1">IF(Table1[[#This Row],[Occupation]]="IT",Table1[[#This Row],[Income]],0)</f>
        <v>0</v>
      </c>
      <c r="BI436" s="48">
        <f ca="1">IF(Table1[[#This Row],[Occupation]]="Health",Table1[[#This Row],[Income]],0)</f>
        <v>0</v>
      </c>
      <c r="BJ436" s="64">
        <f ca="1">IF(Table1[[#This Row],[Occupation]]="Agriculture",Table1[[#This Row],[Income]],0)</f>
        <v>0</v>
      </c>
      <c r="BK436" s="45">
        <f ca="1">IF(Table1[[#This Row],[Debts of the Person]]&gt;Table1[[#This Row],[Income]],1,0)</f>
        <v>1</v>
      </c>
      <c r="BL436" s="46"/>
      <c r="BM436" s="45">
        <f ca="1">IF(Table1[[#This Row],[Net worth of Person ('#)]]&gt;$BN$2,Table1[[#This Row],[Age]],0)</f>
        <v>30</v>
      </c>
      <c r="BN436" s="50"/>
      <c r="BO436" s="46"/>
      <c r="BP436" s="46"/>
      <c r="BQ436" s="46"/>
    </row>
    <row r="437" spans="1:69" x14ac:dyDescent="0.3">
      <c r="A437" s="12">
        <v>435</v>
      </c>
      <c r="B437" s="13">
        <f t="shared" ca="1" si="165"/>
        <v>2</v>
      </c>
      <c r="C437" s="13" t="str">
        <f t="shared" ca="1" si="166"/>
        <v>Female</v>
      </c>
      <c r="D437" s="13">
        <f t="shared" ca="1" si="167"/>
        <v>38</v>
      </c>
      <c r="E437" s="13">
        <f t="shared" ca="1" si="168"/>
        <v>1</v>
      </c>
      <c r="F437" s="13" t="str">
        <f t="shared" ca="1" si="169"/>
        <v>Health</v>
      </c>
      <c r="G437" s="13">
        <f t="shared" ca="1" si="170"/>
        <v>3</v>
      </c>
      <c r="H437" s="13" t="str">
        <f t="shared" ca="1" si="171"/>
        <v>Secondary</v>
      </c>
      <c r="I437" s="13">
        <f t="shared" ca="1" si="172"/>
        <v>3</v>
      </c>
      <c r="J437" s="13">
        <f t="shared" ca="1" si="173"/>
        <v>2</v>
      </c>
      <c r="K437" s="14">
        <f t="shared" ca="1" si="174"/>
        <v>46291</v>
      </c>
      <c r="L437" s="13">
        <f t="shared" ca="1" si="175"/>
        <v>22</v>
      </c>
      <c r="M437" s="13" t="str">
        <f t="shared" ca="1" si="176"/>
        <v>Lagos</v>
      </c>
      <c r="N437" s="13" t="str">
        <f t="shared" ca="1" si="183"/>
        <v>West</v>
      </c>
      <c r="O437" s="14">
        <f t="shared" ca="1" si="184"/>
        <v>231455</v>
      </c>
      <c r="P437" s="14">
        <f t="shared" ca="1" si="177"/>
        <v>211654.98459189929</v>
      </c>
      <c r="Q437" s="14">
        <f t="shared" ca="1" si="185"/>
        <v>80207.844690877289</v>
      </c>
      <c r="R437" s="14">
        <f t="shared" ca="1" si="178"/>
        <v>64350</v>
      </c>
      <c r="S437" s="14">
        <f t="shared" ca="1" si="186"/>
        <v>17342.680060979415</v>
      </c>
      <c r="T437" s="14">
        <f t="shared" ca="1" si="187"/>
        <v>36926.52149591058</v>
      </c>
      <c r="U437" s="14">
        <f t="shared" ca="1" si="188"/>
        <v>348589.3661867879</v>
      </c>
      <c r="V437" s="14">
        <f t="shared" ca="1" si="189"/>
        <v>293347.66465287877</v>
      </c>
      <c r="W437" s="15">
        <f t="shared" ca="1" si="190"/>
        <v>55241.70153390913</v>
      </c>
      <c r="Z437" s="45">
        <f t="shared" ca="1" si="179"/>
        <v>0</v>
      </c>
      <c r="AA437" s="46">
        <f t="shared" ca="1" si="180"/>
        <v>0</v>
      </c>
      <c r="AB437" s="49"/>
      <c r="AC437" s="50"/>
      <c r="AE437" s="45">
        <f ca="1">IF(Table1[[#This Row],[Occupation]]="Teaching", 1, 0)</f>
        <v>0</v>
      </c>
      <c r="AF437" s="46">
        <f ca="1">IF(Table1[[#This Row],[Occupation]]="General Work", 1, 0)</f>
        <v>0</v>
      </c>
      <c r="AG437" s="46">
        <f ca="1">IF(Table1[[#This Row],[Occupation]]="Construction", 1, 0)</f>
        <v>0</v>
      </c>
      <c r="AH437" s="46">
        <f ca="1">IF(Table1[[#This Row],[Occupation]]="IT", 1, 0)</f>
        <v>0</v>
      </c>
      <c r="AI437" s="46">
        <f ca="1">IF(Table1[[#This Row],[Occupation]]="Health", 1, 0)</f>
        <v>1</v>
      </c>
      <c r="AJ437" s="46">
        <f ca="1">IF(Table1[[#This Row],[Occupation]]="Agriculture", 1, 0)</f>
        <v>0</v>
      </c>
      <c r="AK437" s="49"/>
      <c r="AL437" s="46"/>
      <c r="AM437" s="46"/>
      <c r="AN437" s="46"/>
      <c r="AO437" s="46"/>
      <c r="AP437" s="50"/>
      <c r="AQ437" s="48"/>
      <c r="AR437" s="47">
        <f t="shared" ca="1" si="181"/>
        <v>105827.49229594965</v>
      </c>
      <c r="AS437" s="48"/>
      <c r="AT437" s="45">
        <f ca="1">IF(Table1[[#This Row],[Debts of the Person]]&gt;$AU$2,1,0)</f>
        <v>1</v>
      </c>
      <c r="AU437" s="46"/>
      <c r="AV437" s="50"/>
      <c r="AW437" s="2">
        <f ca="1">Table1[[#This Row],[Mortgage Left]]/Table1[[#This Row],[Valued House]]</f>
        <v>0.9144541469914208</v>
      </c>
      <c r="AX437" s="46">
        <f t="shared" ca="1" si="182"/>
        <v>0</v>
      </c>
      <c r="AY437" s="46"/>
      <c r="AZ437" s="46"/>
      <c r="BA437" s="47">
        <f ca="1">IF(Table1[[#This Row],[Region]]="East",Table1[[#This Row],[Income]],0)</f>
        <v>0</v>
      </c>
      <c r="BB437" s="48">
        <f ca="1">IF(Table1[[#This Row],[Region]]="South",Table1[[#This Row],[Income]],0)</f>
        <v>0</v>
      </c>
      <c r="BC437" s="48">
        <f ca="1">IF(Table1[[#This Row],[Region]]="West",Table1[[#This Row],[Income]],0)</f>
        <v>46291</v>
      </c>
      <c r="BD437" s="64">
        <f ca="1">IF(Table1[[#This Row],[Region]]="North",Table1[[#This Row],[Income]],0)</f>
        <v>0</v>
      </c>
      <c r="BE437" s="47">
        <f ca="1">IF(Table1[[#This Row],[Occupation]]="Teaching",Table1[[#This Row],[Income]],0)</f>
        <v>0</v>
      </c>
      <c r="BF437" s="48">
        <f ca="1">IF(Table1[[#This Row],[Occupation]]="General Work",Table1[[#This Row],[Income]],0)</f>
        <v>0</v>
      </c>
      <c r="BG437" s="48">
        <f ca="1">IF(Table1[[#This Row],[Occupation]]="Construction",Table1[[#This Row],[Income]],0)</f>
        <v>0</v>
      </c>
      <c r="BH437" s="48">
        <f ca="1">IF(Table1[[#This Row],[Occupation]]="IT",Table1[[#This Row],[Income]],0)</f>
        <v>0</v>
      </c>
      <c r="BI437" s="48">
        <f ca="1">IF(Table1[[#This Row],[Occupation]]="Health",Table1[[#This Row],[Income]],0)</f>
        <v>46291</v>
      </c>
      <c r="BJ437" s="64">
        <f ca="1">IF(Table1[[#This Row],[Occupation]]="Agriculture",Table1[[#This Row],[Income]],0)</f>
        <v>0</v>
      </c>
      <c r="BK437" s="45">
        <f ca="1">IF(Table1[[#This Row],[Debts of the Person]]&gt;Table1[[#This Row],[Income]],1,0)</f>
        <v>1</v>
      </c>
      <c r="BL437" s="46"/>
      <c r="BM437" s="45">
        <f ca="1">IF(Table1[[#This Row],[Net worth of Person ('#)]]&gt;$BN$2,Table1[[#This Row],[Age]],0)</f>
        <v>0</v>
      </c>
      <c r="BN437" s="50"/>
      <c r="BO437" s="46"/>
      <c r="BP437" s="46"/>
      <c r="BQ437" s="46"/>
    </row>
    <row r="438" spans="1:69" x14ac:dyDescent="0.3">
      <c r="A438" s="12">
        <v>436</v>
      </c>
      <c r="B438" s="13">
        <f t="shared" ca="1" si="165"/>
        <v>1</v>
      </c>
      <c r="C438" s="13" t="str">
        <f t="shared" ca="1" si="166"/>
        <v>Male</v>
      </c>
      <c r="D438" s="13">
        <f t="shared" ca="1" si="167"/>
        <v>40</v>
      </c>
      <c r="E438" s="13">
        <f t="shared" ca="1" si="168"/>
        <v>2</v>
      </c>
      <c r="F438" s="13" t="str">
        <f t="shared" ca="1" si="169"/>
        <v>Construction</v>
      </c>
      <c r="G438" s="13">
        <f t="shared" ca="1" si="170"/>
        <v>1</v>
      </c>
      <c r="H438" s="13" t="str">
        <f t="shared" ca="1" si="171"/>
        <v>No Formal</v>
      </c>
      <c r="I438" s="13">
        <f t="shared" ca="1" si="172"/>
        <v>0</v>
      </c>
      <c r="J438" s="13">
        <f t="shared" ca="1" si="173"/>
        <v>2</v>
      </c>
      <c r="K438" s="14">
        <f t="shared" ca="1" si="174"/>
        <v>25860</v>
      </c>
      <c r="L438" s="13">
        <f t="shared" ca="1" si="175"/>
        <v>14</v>
      </c>
      <c r="M438" s="13" t="str">
        <f t="shared" ca="1" si="176"/>
        <v>Imo</v>
      </c>
      <c r="N438" s="13" t="str">
        <f t="shared" ca="1" si="183"/>
        <v>East</v>
      </c>
      <c r="O438" s="14">
        <f t="shared" ca="1" si="184"/>
        <v>129300</v>
      </c>
      <c r="P438" s="14">
        <f t="shared" ca="1" si="177"/>
        <v>109313.12250146827</v>
      </c>
      <c r="Q438" s="14">
        <f t="shared" ca="1" si="185"/>
        <v>10005.80600374405</v>
      </c>
      <c r="R438" s="14">
        <f t="shared" ca="1" si="178"/>
        <v>2564</v>
      </c>
      <c r="S438" s="14">
        <f t="shared" ca="1" si="186"/>
        <v>22973.479453923333</v>
      </c>
      <c r="T438" s="14">
        <f t="shared" ca="1" si="187"/>
        <v>23336.707019828918</v>
      </c>
      <c r="U438" s="14">
        <f t="shared" ca="1" si="188"/>
        <v>162642.51302357297</v>
      </c>
      <c r="V438" s="14">
        <f t="shared" ca="1" si="189"/>
        <v>134850.60195539161</v>
      </c>
      <c r="W438" s="15">
        <f t="shared" ca="1" si="190"/>
        <v>27791.911068181362</v>
      </c>
      <c r="Z438" s="45">
        <f t="shared" ca="1" si="179"/>
        <v>1</v>
      </c>
      <c r="AA438" s="46">
        <f t="shared" ca="1" si="180"/>
        <v>1</v>
      </c>
      <c r="AB438" s="49"/>
      <c r="AC438" s="50"/>
      <c r="AE438" s="45">
        <f ca="1">IF(Table1[[#This Row],[Occupation]]="Teaching", 1, 0)</f>
        <v>0</v>
      </c>
      <c r="AF438" s="46">
        <f ca="1">IF(Table1[[#This Row],[Occupation]]="General Work", 1, 0)</f>
        <v>0</v>
      </c>
      <c r="AG438" s="46">
        <f ca="1">IF(Table1[[#This Row],[Occupation]]="Construction", 1, 0)</f>
        <v>1</v>
      </c>
      <c r="AH438" s="46">
        <f ca="1">IF(Table1[[#This Row],[Occupation]]="IT", 1, 0)</f>
        <v>0</v>
      </c>
      <c r="AI438" s="46">
        <f ca="1">IF(Table1[[#This Row],[Occupation]]="Health", 1, 0)</f>
        <v>0</v>
      </c>
      <c r="AJ438" s="46">
        <f ca="1">IF(Table1[[#This Row],[Occupation]]="Agriculture", 1, 0)</f>
        <v>0</v>
      </c>
      <c r="AK438" s="49"/>
      <c r="AL438" s="46"/>
      <c r="AM438" s="46"/>
      <c r="AN438" s="46"/>
      <c r="AO438" s="46"/>
      <c r="AP438" s="50"/>
      <c r="AQ438" s="48"/>
      <c r="AR438" s="47">
        <f t="shared" ca="1" si="181"/>
        <v>54656.561250734136</v>
      </c>
      <c r="AS438" s="48"/>
      <c r="AT438" s="45">
        <f ca="1">IF(Table1[[#This Row],[Debts of the Person]]&gt;$AU$2,1,0)</f>
        <v>1</v>
      </c>
      <c r="AU438" s="46"/>
      <c r="AV438" s="50"/>
      <c r="AW438" s="2">
        <f ca="1">Table1[[#This Row],[Mortgage Left]]/Table1[[#This Row],[Valued House]]</f>
        <v>0.84542244780717923</v>
      </c>
      <c r="AX438" s="46">
        <f t="shared" ca="1" si="182"/>
        <v>0</v>
      </c>
      <c r="AY438" s="46"/>
      <c r="AZ438" s="46"/>
      <c r="BA438" s="47">
        <f ca="1">IF(Table1[[#This Row],[Region]]="East",Table1[[#This Row],[Income]],0)</f>
        <v>25860</v>
      </c>
      <c r="BB438" s="48">
        <f ca="1">IF(Table1[[#This Row],[Region]]="South",Table1[[#This Row],[Income]],0)</f>
        <v>0</v>
      </c>
      <c r="BC438" s="48">
        <f ca="1">IF(Table1[[#This Row],[Region]]="West",Table1[[#This Row],[Income]],0)</f>
        <v>0</v>
      </c>
      <c r="BD438" s="64">
        <f ca="1">IF(Table1[[#This Row],[Region]]="North",Table1[[#This Row],[Income]],0)</f>
        <v>0</v>
      </c>
      <c r="BE438" s="47">
        <f ca="1">IF(Table1[[#This Row],[Occupation]]="Teaching",Table1[[#This Row],[Income]],0)</f>
        <v>0</v>
      </c>
      <c r="BF438" s="48">
        <f ca="1">IF(Table1[[#This Row],[Occupation]]="General Work",Table1[[#This Row],[Income]],0)</f>
        <v>0</v>
      </c>
      <c r="BG438" s="48">
        <f ca="1">IF(Table1[[#This Row],[Occupation]]="Construction",Table1[[#This Row],[Income]],0)</f>
        <v>25860</v>
      </c>
      <c r="BH438" s="48">
        <f ca="1">IF(Table1[[#This Row],[Occupation]]="IT",Table1[[#This Row],[Income]],0)</f>
        <v>0</v>
      </c>
      <c r="BI438" s="48">
        <f ca="1">IF(Table1[[#This Row],[Occupation]]="Health",Table1[[#This Row],[Income]],0)</f>
        <v>0</v>
      </c>
      <c r="BJ438" s="64">
        <f ca="1">IF(Table1[[#This Row],[Occupation]]="Agriculture",Table1[[#This Row],[Income]],0)</f>
        <v>0</v>
      </c>
      <c r="BK438" s="45">
        <f ca="1">IF(Table1[[#This Row],[Debts of the Person]]&gt;Table1[[#This Row],[Income]],1,0)</f>
        <v>1</v>
      </c>
      <c r="BL438" s="46"/>
      <c r="BM438" s="45">
        <f ca="1">IF(Table1[[#This Row],[Net worth of Person ('#)]]&gt;$BN$2,Table1[[#This Row],[Age]],0)</f>
        <v>0</v>
      </c>
      <c r="BN438" s="50"/>
      <c r="BO438" s="46"/>
      <c r="BP438" s="46"/>
      <c r="BQ438" s="46"/>
    </row>
    <row r="439" spans="1:69" x14ac:dyDescent="0.3">
      <c r="A439" s="12">
        <v>437</v>
      </c>
      <c r="B439" s="13">
        <f t="shared" ca="1" si="165"/>
        <v>1</v>
      </c>
      <c r="C439" s="13" t="str">
        <f t="shared" ca="1" si="166"/>
        <v>Male</v>
      </c>
      <c r="D439" s="13">
        <f t="shared" ca="1" si="167"/>
        <v>35</v>
      </c>
      <c r="E439" s="13">
        <f t="shared" ca="1" si="168"/>
        <v>4</v>
      </c>
      <c r="F439" s="13" t="str">
        <f t="shared" ca="1" si="169"/>
        <v>IT</v>
      </c>
      <c r="G439" s="13">
        <f t="shared" ca="1" si="170"/>
        <v>5</v>
      </c>
      <c r="H439" s="13" t="str">
        <f t="shared" ca="1" si="171"/>
        <v>Technical</v>
      </c>
      <c r="I439" s="13">
        <f t="shared" ca="1" si="172"/>
        <v>3</v>
      </c>
      <c r="J439" s="13">
        <f t="shared" ca="1" si="173"/>
        <v>1</v>
      </c>
      <c r="K439" s="14">
        <f t="shared" ca="1" si="174"/>
        <v>69219</v>
      </c>
      <c r="L439" s="13">
        <f t="shared" ca="1" si="175"/>
        <v>21</v>
      </c>
      <c r="M439" s="13" t="str">
        <f t="shared" ca="1" si="176"/>
        <v>Kwara</v>
      </c>
      <c r="N439" s="13" t="str">
        <f t="shared" ca="1" si="183"/>
        <v>North</v>
      </c>
      <c r="O439" s="14">
        <f t="shared" ca="1" si="184"/>
        <v>346095</v>
      </c>
      <c r="P439" s="14">
        <f t="shared" ca="1" si="177"/>
        <v>259739.49421763056</v>
      </c>
      <c r="Q439" s="14">
        <f t="shared" ca="1" si="185"/>
        <v>4413.5135374270276</v>
      </c>
      <c r="R439" s="14">
        <f t="shared" ca="1" si="178"/>
        <v>2317</v>
      </c>
      <c r="S439" s="14">
        <f t="shared" ca="1" si="186"/>
        <v>68088.851093751509</v>
      </c>
      <c r="T439" s="14">
        <f t="shared" ca="1" si="187"/>
        <v>20266.985113675702</v>
      </c>
      <c r="U439" s="14">
        <f t="shared" ca="1" si="188"/>
        <v>370775.49865110271</v>
      </c>
      <c r="V439" s="14">
        <f t="shared" ca="1" si="189"/>
        <v>330145.34531138209</v>
      </c>
      <c r="W439" s="15">
        <f t="shared" ca="1" si="190"/>
        <v>40630.153339720622</v>
      </c>
      <c r="Z439" s="45">
        <f t="shared" ca="1" si="179"/>
        <v>1</v>
      </c>
      <c r="AA439" s="46">
        <f t="shared" ca="1" si="180"/>
        <v>0</v>
      </c>
      <c r="AB439" s="49"/>
      <c r="AC439" s="50"/>
      <c r="AE439" s="45">
        <f ca="1">IF(Table1[[#This Row],[Occupation]]="Teaching", 1, 0)</f>
        <v>0</v>
      </c>
      <c r="AF439" s="46">
        <f ca="1">IF(Table1[[#This Row],[Occupation]]="General Work", 1, 0)</f>
        <v>0</v>
      </c>
      <c r="AG439" s="46">
        <f ca="1">IF(Table1[[#This Row],[Occupation]]="Construction", 1, 0)</f>
        <v>0</v>
      </c>
      <c r="AH439" s="46">
        <f ca="1">IF(Table1[[#This Row],[Occupation]]="IT", 1, 0)</f>
        <v>1</v>
      </c>
      <c r="AI439" s="46">
        <f ca="1">IF(Table1[[#This Row],[Occupation]]="Health", 1, 0)</f>
        <v>0</v>
      </c>
      <c r="AJ439" s="46">
        <f ca="1">IF(Table1[[#This Row],[Occupation]]="Agriculture", 1, 0)</f>
        <v>0</v>
      </c>
      <c r="AK439" s="49"/>
      <c r="AL439" s="46"/>
      <c r="AM439" s="46"/>
      <c r="AN439" s="46"/>
      <c r="AO439" s="46"/>
      <c r="AP439" s="50"/>
      <c r="AQ439" s="48"/>
      <c r="AR439" s="47">
        <f t="shared" ca="1" si="181"/>
        <v>259739.49421763056</v>
      </c>
      <c r="AS439" s="48"/>
      <c r="AT439" s="45">
        <f ca="1">IF(Table1[[#This Row],[Debts of the Person]]&gt;$AU$2,1,0)</f>
        <v>1</v>
      </c>
      <c r="AU439" s="46"/>
      <c r="AV439" s="50"/>
      <c r="AW439" s="2">
        <f ca="1">Table1[[#This Row],[Mortgage Left]]/Table1[[#This Row],[Valued House]]</f>
        <v>0.75048612149158633</v>
      </c>
      <c r="AX439" s="46">
        <f t="shared" ca="1" si="182"/>
        <v>0</v>
      </c>
      <c r="AY439" s="46"/>
      <c r="AZ439" s="46"/>
      <c r="BA439" s="47">
        <f ca="1">IF(Table1[[#This Row],[Region]]="East",Table1[[#This Row],[Income]],0)</f>
        <v>0</v>
      </c>
      <c r="BB439" s="48">
        <f ca="1">IF(Table1[[#This Row],[Region]]="South",Table1[[#This Row],[Income]],0)</f>
        <v>0</v>
      </c>
      <c r="BC439" s="48">
        <f ca="1">IF(Table1[[#This Row],[Region]]="West",Table1[[#This Row],[Income]],0)</f>
        <v>0</v>
      </c>
      <c r="BD439" s="64">
        <f ca="1">IF(Table1[[#This Row],[Region]]="North",Table1[[#This Row],[Income]],0)</f>
        <v>69219</v>
      </c>
      <c r="BE439" s="47">
        <f ca="1">IF(Table1[[#This Row],[Occupation]]="Teaching",Table1[[#This Row],[Income]],0)</f>
        <v>0</v>
      </c>
      <c r="BF439" s="48">
        <f ca="1">IF(Table1[[#This Row],[Occupation]]="General Work",Table1[[#This Row],[Income]],0)</f>
        <v>0</v>
      </c>
      <c r="BG439" s="48">
        <f ca="1">IF(Table1[[#This Row],[Occupation]]="Construction",Table1[[#This Row],[Income]],0)</f>
        <v>0</v>
      </c>
      <c r="BH439" s="48">
        <f ca="1">IF(Table1[[#This Row],[Occupation]]="IT",Table1[[#This Row],[Income]],0)</f>
        <v>69219</v>
      </c>
      <c r="BI439" s="48">
        <f ca="1">IF(Table1[[#This Row],[Occupation]]="Health",Table1[[#This Row],[Income]],0)</f>
        <v>0</v>
      </c>
      <c r="BJ439" s="64">
        <f ca="1">IF(Table1[[#This Row],[Occupation]]="Agriculture",Table1[[#This Row],[Income]],0)</f>
        <v>0</v>
      </c>
      <c r="BK439" s="45">
        <f ca="1">IF(Table1[[#This Row],[Debts of the Person]]&gt;Table1[[#This Row],[Income]],1,0)</f>
        <v>1</v>
      </c>
      <c r="BL439" s="46"/>
      <c r="BM439" s="45">
        <f ca="1">IF(Table1[[#This Row],[Net worth of Person ('#)]]&gt;$BN$2,Table1[[#This Row],[Age]],0)</f>
        <v>0</v>
      </c>
      <c r="BN439" s="50"/>
      <c r="BO439" s="46"/>
      <c r="BP439" s="46"/>
      <c r="BQ439" s="46"/>
    </row>
    <row r="440" spans="1:69" x14ac:dyDescent="0.3">
      <c r="A440" s="12">
        <v>438</v>
      </c>
      <c r="B440" s="13">
        <f t="shared" ca="1" si="165"/>
        <v>2</v>
      </c>
      <c r="C440" s="13" t="str">
        <f t="shared" ca="1" si="166"/>
        <v>Female</v>
      </c>
      <c r="D440" s="13">
        <f t="shared" ca="1" si="167"/>
        <v>39</v>
      </c>
      <c r="E440" s="13">
        <f t="shared" ca="1" si="168"/>
        <v>2</v>
      </c>
      <c r="F440" s="13" t="str">
        <f t="shared" ca="1" si="169"/>
        <v>Construction</v>
      </c>
      <c r="G440" s="13">
        <f t="shared" ca="1" si="170"/>
        <v>1</v>
      </c>
      <c r="H440" s="13" t="str">
        <f t="shared" ca="1" si="171"/>
        <v>No Formal</v>
      </c>
      <c r="I440" s="13">
        <f t="shared" ca="1" si="172"/>
        <v>2</v>
      </c>
      <c r="J440" s="13">
        <f t="shared" ca="1" si="173"/>
        <v>3</v>
      </c>
      <c r="K440" s="14">
        <f t="shared" ca="1" si="174"/>
        <v>45248</v>
      </c>
      <c r="L440" s="13">
        <f t="shared" ca="1" si="175"/>
        <v>6</v>
      </c>
      <c r="M440" s="13" t="str">
        <f t="shared" ca="1" si="176"/>
        <v>Beyelsa</v>
      </c>
      <c r="N440" s="13" t="str">
        <f t="shared" ca="1" si="183"/>
        <v>South</v>
      </c>
      <c r="O440" s="14">
        <f t="shared" ca="1" si="184"/>
        <v>271488</v>
      </c>
      <c r="P440" s="14">
        <f t="shared" ca="1" si="177"/>
        <v>171084.48516621572</v>
      </c>
      <c r="Q440" s="14">
        <f t="shared" ca="1" si="185"/>
        <v>55273.185981010611</v>
      </c>
      <c r="R440" s="14">
        <f t="shared" ca="1" si="178"/>
        <v>33718</v>
      </c>
      <c r="S440" s="14">
        <f t="shared" ca="1" si="186"/>
        <v>24280.782159873306</v>
      </c>
      <c r="T440" s="14">
        <f t="shared" ca="1" si="187"/>
        <v>20285.389803366554</v>
      </c>
      <c r="U440" s="14">
        <f t="shared" ca="1" si="188"/>
        <v>347046.57578437717</v>
      </c>
      <c r="V440" s="14">
        <f t="shared" ca="1" si="189"/>
        <v>229083.26732608903</v>
      </c>
      <c r="W440" s="15">
        <f t="shared" ca="1" si="190"/>
        <v>117963.30845828814</v>
      </c>
      <c r="Z440" s="45">
        <f t="shared" ca="1" si="179"/>
        <v>0</v>
      </c>
      <c r="AA440" s="46">
        <f t="shared" ca="1" si="180"/>
        <v>0</v>
      </c>
      <c r="AB440" s="49"/>
      <c r="AC440" s="50"/>
      <c r="AE440" s="45">
        <f ca="1">IF(Table1[[#This Row],[Occupation]]="Teaching", 1, 0)</f>
        <v>0</v>
      </c>
      <c r="AF440" s="46">
        <f ca="1">IF(Table1[[#This Row],[Occupation]]="General Work", 1, 0)</f>
        <v>0</v>
      </c>
      <c r="AG440" s="46">
        <f ca="1">IF(Table1[[#This Row],[Occupation]]="Construction", 1, 0)</f>
        <v>1</v>
      </c>
      <c r="AH440" s="46">
        <f ca="1">IF(Table1[[#This Row],[Occupation]]="IT", 1, 0)</f>
        <v>0</v>
      </c>
      <c r="AI440" s="46">
        <f ca="1">IF(Table1[[#This Row],[Occupation]]="Health", 1, 0)</f>
        <v>0</v>
      </c>
      <c r="AJ440" s="46">
        <f ca="1">IF(Table1[[#This Row],[Occupation]]="Agriculture", 1, 0)</f>
        <v>0</v>
      </c>
      <c r="AK440" s="49"/>
      <c r="AL440" s="46"/>
      <c r="AM440" s="46"/>
      <c r="AN440" s="46"/>
      <c r="AO440" s="46"/>
      <c r="AP440" s="50"/>
      <c r="AQ440" s="48"/>
      <c r="AR440" s="47">
        <f t="shared" ca="1" si="181"/>
        <v>57028.161722071905</v>
      </c>
      <c r="AS440" s="48"/>
      <c r="AT440" s="45">
        <f ca="1">IF(Table1[[#This Row],[Debts of the Person]]&gt;$AU$2,1,0)</f>
        <v>1</v>
      </c>
      <c r="AU440" s="46"/>
      <c r="AV440" s="50"/>
      <c r="AW440" s="2">
        <f ca="1">Table1[[#This Row],[Mortgage Left]]/Table1[[#This Row],[Valued House]]</f>
        <v>0.63017328635599257</v>
      </c>
      <c r="AX440" s="46">
        <f t="shared" ca="1" si="182"/>
        <v>0</v>
      </c>
      <c r="AY440" s="46"/>
      <c r="AZ440" s="46"/>
      <c r="BA440" s="47">
        <f ca="1">IF(Table1[[#This Row],[Region]]="East",Table1[[#This Row],[Income]],0)</f>
        <v>0</v>
      </c>
      <c r="BB440" s="48">
        <f ca="1">IF(Table1[[#This Row],[Region]]="South",Table1[[#This Row],[Income]],0)</f>
        <v>45248</v>
      </c>
      <c r="BC440" s="48">
        <f ca="1">IF(Table1[[#This Row],[Region]]="West",Table1[[#This Row],[Income]],0)</f>
        <v>0</v>
      </c>
      <c r="BD440" s="64">
        <f ca="1">IF(Table1[[#This Row],[Region]]="North",Table1[[#This Row],[Income]],0)</f>
        <v>0</v>
      </c>
      <c r="BE440" s="47">
        <f ca="1">IF(Table1[[#This Row],[Occupation]]="Teaching",Table1[[#This Row],[Income]],0)</f>
        <v>0</v>
      </c>
      <c r="BF440" s="48">
        <f ca="1">IF(Table1[[#This Row],[Occupation]]="General Work",Table1[[#This Row],[Income]],0)</f>
        <v>0</v>
      </c>
      <c r="BG440" s="48">
        <f ca="1">IF(Table1[[#This Row],[Occupation]]="Construction",Table1[[#This Row],[Income]],0)</f>
        <v>45248</v>
      </c>
      <c r="BH440" s="48">
        <f ca="1">IF(Table1[[#This Row],[Occupation]]="IT",Table1[[#This Row],[Income]],0)</f>
        <v>0</v>
      </c>
      <c r="BI440" s="48">
        <f ca="1">IF(Table1[[#This Row],[Occupation]]="Health",Table1[[#This Row],[Income]],0)</f>
        <v>0</v>
      </c>
      <c r="BJ440" s="64">
        <f ca="1">IF(Table1[[#This Row],[Occupation]]="Agriculture",Table1[[#This Row],[Income]],0)</f>
        <v>0</v>
      </c>
      <c r="BK440" s="45">
        <f ca="1">IF(Table1[[#This Row],[Debts of the Person]]&gt;Table1[[#This Row],[Income]],1,0)</f>
        <v>1</v>
      </c>
      <c r="BL440" s="46"/>
      <c r="BM440" s="45">
        <f ca="1">IF(Table1[[#This Row],[Net worth of Person ('#)]]&gt;$BN$2,Table1[[#This Row],[Age]],0)</f>
        <v>39</v>
      </c>
      <c r="BN440" s="50"/>
      <c r="BO440" s="46"/>
      <c r="BP440" s="46"/>
      <c r="BQ440" s="46"/>
    </row>
    <row r="441" spans="1:69" x14ac:dyDescent="0.3">
      <c r="A441" s="12">
        <v>439</v>
      </c>
      <c r="B441" s="13">
        <f t="shared" ca="1" si="165"/>
        <v>1</v>
      </c>
      <c r="C441" s="13" t="str">
        <f t="shared" ca="1" si="166"/>
        <v>Male</v>
      </c>
      <c r="D441" s="13">
        <f t="shared" ca="1" si="167"/>
        <v>28</v>
      </c>
      <c r="E441" s="13">
        <f t="shared" ca="1" si="168"/>
        <v>6</v>
      </c>
      <c r="F441" s="13" t="str">
        <f t="shared" ca="1" si="169"/>
        <v>Agriculture</v>
      </c>
      <c r="G441" s="13">
        <f t="shared" ca="1" si="170"/>
        <v>2</v>
      </c>
      <c r="H441" s="13" t="str">
        <f t="shared" ca="1" si="171"/>
        <v>Primary</v>
      </c>
      <c r="I441" s="13">
        <f t="shared" ca="1" si="172"/>
        <v>1</v>
      </c>
      <c r="J441" s="13">
        <f t="shared" ca="1" si="173"/>
        <v>0</v>
      </c>
      <c r="K441" s="14">
        <f t="shared" ca="1" si="174"/>
        <v>44047</v>
      </c>
      <c r="L441" s="13">
        <f t="shared" ca="1" si="175"/>
        <v>28</v>
      </c>
      <c r="M441" s="13" t="str">
        <f t="shared" ca="1" si="176"/>
        <v>Oyo</v>
      </c>
      <c r="N441" s="13" t="str">
        <f t="shared" ca="1" si="183"/>
        <v>West</v>
      </c>
      <c r="O441" s="14">
        <f t="shared" ca="1" si="184"/>
        <v>176188</v>
      </c>
      <c r="P441" s="14">
        <f t="shared" ca="1" si="177"/>
        <v>65343.007042235455</v>
      </c>
      <c r="Q441" s="14">
        <f t="shared" ca="1" si="185"/>
        <v>0</v>
      </c>
      <c r="R441" s="14">
        <f t="shared" ca="1" si="178"/>
        <v>0</v>
      </c>
      <c r="S441" s="14">
        <f t="shared" ca="1" si="186"/>
        <v>57221.75058534761</v>
      </c>
      <c r="T441" s="14">
        <f t="shared" ca="1" si="187"/>
        <v>36052.897184002257</v>
      </c>
      <c r="U441" s="14">
        <f t="shared" ca="1" si="188"/>
        <v>212240.89718400227</v>
      </c>
      <c r="V441" s="14">
        <f t="shared" ca="1" si="189"/>
        <v>122564.75762758307</v>
      </c>
      <c r="W441" s="15">
        <f t="shared" ca="1" si="190"/>
        <v>89676.139556419206</v>
      </c>
      <c r="Z441" s="45">
        <f t="shared" ca="1" si="179"/>
        <v>1</v>
      </c>
      <c r="AA441" s="46">
        <f t="shared" ca="1" si="180"/>
        <v>1</v>
      </c>
      <c r="AB441" s="49"/>
      <c r="AC441" s="50"/>
      <c r="AE441" s="45">
        <f ca="1">IF(Table1[[#This Row],[Occupation]]="Teaching", 1, 0)</f>
        <v>0</v>
      </c>
      <c r="AF441" s="46">
        <f ca="1">IF(Table1[[#This Row],[Occupation]]="General Work", 1, 0)</f>
        <v>0</v>
      </c>
      <c r="AG441" s="46">
        <f ca="1">IF(Table1[[#This Row],[Occupation]]="Construction", 1, 0)</f>
        <v>0</v>
      </c>
      <c r="AH441" s="46">
        <f ca="1">IF(Table1[[#This Row],[Occupation]]="IT", 1, 0)</f>
        <v>0</v>
      </c>
      <c r="AI441" s="46">
        <f ca="1">IF(Table1[[#This Row],[Occupation]]="Health", 1, 0)</f>
        <v>0</v>
      </c>
      <c r="AJ441" s="46">
        <f ca="1">IF(Table1[[#This Row],[Occupation]]="Agriculture", 1, 0)</f>
        <v>1</v>
      </c>
      <c r="AK441" s="49"/>
      <c r="AL441" s="46"/>
      <c r="AM441" s="46"/>
      <c r="AN441" s="46"/>
      <c r="AO441" s="46"/>
      <c r="AP441" s="50"/>
      <c r="AQ441" s="48"/>
      <c r="AR441" s="47">
        <f t="shared" ca="1" si="181"/>
        <v>0</v>
      </c>
      <c r="AS441" s="48"/>
      <c r="AT441" s="45">
        <f ca="1">IF(Table1[[#This Row],[Debts of the Person]]&gt;$AU$2,1,0)</f>
        <v>1</v>
      </c>
      <c r="AU441" s="46"/>
      <c r="AV441" s="50"/>
      <c r="AW441" s="2">
        <f ca="1">Table1[[#This Row],[Mortgage Left]]/Table1[[#This Row],[Valued House]]</f>
        <v>0.37087092788518772</v>
      </c>
      <c r="AX441" s="46">
        <f t="shared" ca="1" si="182"/>
        <v>0</v>
      </c>
      <c r="AY441" s="46"/>
      <c r="AZ441" s="46"/>
      <c r="BA441" s="47">
        <f ca="1">IF(Table1[[#This Row],[Region]]="East",Table1[[#This Row],[Income]],0)</f>
        <v>0</v>
      </c>
      <c r="BB441" s="48">
        <f ca="1">IF(Table1[[#This Row],[Region]]="South",Table1[[#This Row],[Income]],0)</f>
        <v>0</v>
      </c>
      <c r="BC441" s="48">
        <f ca="1">IF(Table1[[#This Row],[Region]]="West",Table1[[#This Row],[Income]],0)</f>
        <v>44047</v>
      </c>
      <c r="BD441" s="64">
        <f ca="1">IF(Table1[[#This Row],[Region]]="North",Table1[[#This Row],[Income]],0)</f>
        <v>0</v>
      </c>
      <c r="BE441" s="47">
        <f ca="1">IF(Table1[[#This Row],[Occupation]]="Teaching",Table1[[#This Row],[Income]],0)</f>
        <v>0</v>
      </c>
      <c r="BF441" s="48">
        <f ca="1">IF(Table1[[#This Row],[Occupation]]="General Work",Table1[[#This Row],[Income]],0)</f>
        <v>0</v>
      </c>
      <c r="BG441" s="48">
        <f ca="1">IF(Table1[[#This Row],[Occupation]]="Construction",Table1[[#This Row],[Income]],0)</f>
        <v>0</v>
      </c>
      <c r="BH441" s="48">
        <f ca="1">IF(Table1[[#This Row],[Occupation]]="IT",Table1[[#This Row],[Income]],0)</f>
        <v>0</v>
      </c>
      <c r="BI441" s="48">
        <f ca="1">IF(Table1[[#This Row],[Occupation]]="Health",Table1[[#This Row],[Income]],0)</f>
        <v>0</v>
      </c>
      <c r="BJ441" s="64">
        <f ca="1">IF(Table1[[#This Row],[Occupation]]="Agriculture",Table1[[#This Row],[Income]],0)</f>
        <v>44047</v>
      </c>
      <c r="BK441" s="45">
        <f ca="1">IF(Table1[[#This Row],[Debts of the Person]]&gt;Table1[[#This Row],[Income]],1,0)</f>
        <v>1</v>
      </c>
      <c r="BL441" s="46"/>
      <c r="BM441" s="45">
        <f ca="1">IF(Table1[[#This Row],[Net worth of Person ('#)]]&gt;$BN$2,Table1[[#This Row],[Age]],0)</f>
        <v>0</v>
      </c>
      <c r="BN441" s="50"/>
      <c r="BO441" s="46"/>
      <c r="BP441" s="46"/>
      <c r="BQ441" s="46"/>
    </row>
    <row r="442" spans="1:69" x14ac:dyDescent="0.3">
      <c r="A442" s="12">
        <v>440</v>
      </c>
      <c r="B442" s="13">
        <f t="shared" ca="1" si="165"/>
        <v>1</v>
      </c>
      <c r="C442" s="13" t="str">
        <f t="shared" ca="1" si="166"/>
        <v>Male</v>
      </c>
      <c r="D442" s="13">
        <f t="shared" ca="1" si="167"/>
        <v>34</v>
      </c>
      <c r="E442" s="13">
        <f t="shared" ca="1" si="168"/>
        <v>1</v>
      </c>
      <c r="F442" s="13" t="str">
        <f t="shared" ca="1" si="169"/>
        <v>Health</v>
      </c>
      <c r="G442" s="13">
        <f t="shared" ca="1" si="170"/>
        <v>6</v>
      </c>
      <c r="H442" s="13" t="str">
        <f t="shared" ca="1" si="171"/>
        <v>Others</v>
      </c>
      <c r="I442" s="13">
        <f t="shared" ca="1" si="172"/>
        <v>0</v>
      </c>
      <c r="J442" s="13">
        <f t="shared" ca="1" si="173"/>
        <v>3</v>
      </c>
      <c r="K442" s="14">
        <f t="shared" ca="1" si="174"/>
        <v>67756</v>
      </c>
      <c r="L442" s="13">
        <f t="shared" ca="1" si="175"/>
        <v>10</v>
      </c>
      <c r="M442" s="13" t="str">
        <f t="shared" ca="1" si="176"/>
        <v>Ebonyi</v>
      </c>
      <c r="N442" s="13" t="str">
        <f t="shared" ca="1" si="183"/>
        <v>East</v>
      </c>
      <c r="O442" s="14">
        <f t="shared" ca="1" si="184"/>
        <v>203268</v>
      </c>
      <c r="P442" s="14">
        <f t="shared" ca="1" si="177"/>
        <v>195427.23378821986</v>
      </c>
      <c r="Q442" s="14">
        <f t="shared" ca="1" si="185"/>
        <v>181577.31258856025</v>
      </c>
      <c r="R442" s="14">
        <f t="shared" ca="1" si="178"/>
        <v>94383</v>
      </c>
      <c r="S442" s="14">
        <f t="shared" ca="1" si="186"/>
        <v>76931.504161055287</v>
      </c>
      <c r="T442" s="14">
        <f t="shared" ca="1" si="187"/>
        <v>23642.991937170984</v>
      </c>
      <c r="U442" s="14">
        <f t="shared" ca="1" si="188"/>
        <v>408488.30452573125</v>
      </c>
      <c r="V442" s="14">
        <f t="shared" ca="1" si="189"/>
        <v>366741.73794927518</v>
      </c>
      <c r="W442" s="15">
        <f t="shared" ca="1" si="190"/>
        <v>41746.566576456069</v>
      </c>
      <c r="Z442" s="45">
        <f t="shared" ca="1" si="179"/>
        <v>1</v>
      </c>
      <c r="AA442" s="46">
        <f t="shared" ca="1" si="180"/>
        <v>0</v>
      </c>
      <c r="AB442" s="49"/>
      <c r="AC442" s="50"/>
      <c r="AE442" s="45">
        <f ca="1">IF(Table1[[#This Row],[Occupation]]="Teaching", 1, 0)</f>
        <v>0</v>
      </c>
      <c r="AF442" s="46">
        <f ca="1">IF(Table1[[#This Row],[Occupation]]="General Work", 1, 0)</f>
        <v>0</v>
      </c>
      <c r="AG442" s="46">
        <f ca="1">IF(Table1[[#This Row],[Occupation]]="Construction", 1, 0)</f>
        <v>0</v>
      </c>
      <c r="AH442" s="46">
        <f ca="1">IF(Table1[[#This Row],[Occupation]]="IT", 1, 0)</f>
        <v>0</v>
      </c>
      <c r="AI442" s="46">
        <f ca="1">IF(Table1[[#This Row],[Occupation]]="Health", 1, 0)</f>
        <v>1</v>
      </c>
      <c r="AJ442" s="46">
        <f ca="1">IF(Table1[[#This Row],[Occupation]]="Agriculture", 1, 0)</f>
        <v>0</v>
      </c>
      <c r="AK442" s="49"/>
      <c r="AL442" s="46"/>
      <c r="AM442" s="46"/>
      <c r="AN442" s="46"/>
      <c r="AO442" s="46"/>
      <c r="AP442" s="50"/>
      <c r="AQ442" s="48"/>
      <c r="AR442" s="47">
        <f t="shared" ca="1" si="181"/>
        <v>65142.411262739952</v>
      </c>
      <c r="AS442" s="48"/>
      <c r="AT442" s="45">
        <f ca="1">IF(Table1[[#This Row],[Debts of the Person]]&gt;$AU$2,1,0)</f>
        <v>1</v>
      </c>
      <c r="AU442" s="46"/>
      <c r="AV442" s="50"/>
      <c r="AW442" s="2">
        <f ca="1">Table1[[#This Row],[Mortgage Left]]/Table1[[#This Row],[Valued House]]</f>
        <v>0.9614264605752989</v>
      </c>
      <c r="AX442" s="46">
        <f t="shared" ca="1" si="182"/>
        <v>0</v>
      </c>
      <c r="AY442" s="46"/>
      <c r="AZ442" s="46"/>
      <c r="BA442" s="47">
        <f ca="1">IF(Table1[[#This Row],[Region]]="East",Table1[[#This Row],[Income]],0)</f>
        <v>67756</v>
      </c>
      <c r="BB442" s="48">
        <f ca="1">IF(Table1[[#This Row],[Region]]="South",Table1[[#This Row],[Income]],0)</f>
        <v>0</v>
      </c>
      <c r="BC442" s="48">
        <f ca="1">IF(Table1[[#This Row],[Region]]="West",Table1[[#This Row],[Income]],0)</f>
        <v>0</v>
      </c>
      <c r="BD442" s="64">
        <f ca="1">IF(Table1[[#This Row],[Region]]="North",Table1[[#This Row],[Income]],0)</f>
        <v>0</v>
      </c>
      <c r="BE442" s="47">
        <f ca="1">IF(Table1[[#This Row],[Occupation]]="Teaching",Table1[[#This Row],[Income]],0)</f>
        <v>0</v>
      </c>
      <c r="BF442" s="48">
        <f ca="1">IF(Table1[[#This Row],[Occupation]]="General Work",Table1[[#This Row],[Income]],0)</f>
        <v>0</v>
      </c>
      <c r="BG442" s="48">
        <f ca="1">IF(Table1[[#This Row],[Occupation]]="Construction",Table1[[#This Row],[Income]],0)</f>
        <v>0</v>
      </c>
      <c r="BH442" s="48">
        <f ca="1">IF(Table1[[#This Row],[Occupation]]="IT",Table1[[#This Row],[Income]],0)</f>
        <v>0</v>
      </c>
      <c r="BI442" s="48">
        <f ca="1">IF(Table1[[#This Row],[Occupation]]="Health",Table1[[#This Row],[Income]],0)</f>
        <v>67756</v>
      </c>
      <c r="BJ442" s="64">
        <f ca="1">IF(Table1[[#This Row],[Occupation]]="Agriculture",Table1[[#This Row],[Income]],0)</f>
        <v>0</v>
      </c>
      <c r="BK442" s="45">
        <f ca="1">IF(Table1[[#This Row],[Debts of the Person]]&gt;Table1[[#This Row],[Income]],1,0)</f>
        <v>1</v>
      </c>
      <c r="BL442" s="46"/>
      <c r="BM442" s="45">
        <f ca="1">IF(Table1[[#This Row],[Net worth of Person ('#)]]&gt;$BN$2,Table1[[#This Row],[Age]],0)</f>
        <v>0</v>
      </c>
      <c r="BN442" s="50"/>
      <c r="BO442" s="46"/>
      <c r="BP442" s="46"/>
      <c r="BQ442" s="46"/>
    </row>
    <row r="443" spans="1:69" x14ac:dyDescent="0.3">
      <c r="A443" s="12">
        <v>441</v>
      </c>
      <c r="B443" s="13">
        <f t="shared" ca="1" si="165"/>
        <v>1</v>
      </c>
      <c r="C443" s="13" t="str">
        <f t="shared" ca="1" si="166"/>
        <v>Male</v>
      </c>
      <c r="D443" s="13">
        <f t="shared" ca="1" si="167"/>
        <v>41</v>
      </c>
      <c r="E443" s="13">
        <f t="shared" ca="1" si="168"/>
        <v>4</v>
      </c>
      <c r="F443" s="13" t="str">
        <f t="shared" ca="1" si="169"/>
        <v>IT</v>
      </c>
      <c r="G443" s="13">
        <f t="shared" ca="1" si="170"/>
        <v>6</v>
      </c>
      <c r="H443" s="13" t="str">
        <f t="shared" ca="1" si="171"/>
        <v>Others</v>
      </c>
      <c r="I443" s="13">
        <f t="shared" ca="1" si="172"/>
        <v>3</v>
      </c>
      <c r="J443" s="13">
        <f t="shared" ca="1" si="173"/>
        <v>3</v>
      </c>
      <c r="K443" s="14">
        <f t="shared" ca="1" si="174"/>
        <v>72080</v>
      </c>
      <c r="L443" s="13">
        <f t="shared" ca="1" si="175"/>
        <v>7</v>
      </c>
      <c r="M443" s="13" t="str">
        <f t="shared" ca="1" si="176"/>
        <v>Benue</v>
      </c>
      <c r="N443" s="13" t="str">
        <f t="shared" ca="1" si="183"/>
        <v>North</v>
      </c>
      <c r="O443" s="14">
        <f t="shared" ca="1" si="184"/>
        <v>288320</v>
      </c>
      <c r="P443" s="14">
        <f t="shared" ca="1" si="177"/>
        <v>204878.34003217029</v>
      </c>
      <c r="Q443" s="14">
        <f t="shared" ca="1" si="185"/>
        <v>20942.684591004916</v>
      </c>
      <c r="R443" s="14">
        <f t="shared" ca="1" si="178"/>
        <v>19812</v>
      </c>
      <c r="S443" s="14">
        <f t="shared" ca="1" si="186"/>
        <v>12792.901630777627</v>
      </c>
      <c r="T443" s="14">
        <f t="shared" ca="1" si="187"/>
        <v>44019.088511037829</v>
      </c>
      <c r="U443" s="14">
        <f t="shared" ca="1" si="188"/>
        <v>353281.77310204273</v>
      </c>
      <c r="V443" s="14">
        <f t="shared" ca="1" si="189"/>
        <v>237483.24166294793</v>
      </c>
      <c r="W443" s="15">
        <f t="shared" ca="1" si="190"/>
        <v>115798.5314390948</v>
      </c>
      <c r="Z443" s="45">
        <f t="shared" ca="1" si="179"/>
        <v>1</v>
      </c>
      <c r="AA443" s="46">
        <f t="shared" ca="1" si="180"/>
        <v>0</v>
      </c>
      <c r="AB443" s="49"/>
      <c r="AC443" s="50"/>
      <c r="AE443" s="45">
        <f ca="1">IF(Table1[[#This Row],[Occupation]]="Teaching", 1, 0)</f>
        <v>0</v>
      </c>
      <c r="AF443" s="46">
        <f ca="1">IF(Table1[[#This Row],[Occupation]]="General Work", 1, 0)</f>
        <v>0</v>
      </c>
      <c r="AG443" s="46">
        <f ca="1">IF(Table1[[#This Row],[Occupation]]="Construction", 1, 0)</f>
        <v>0</v>
      </c>
      <c r="AH443" s="46">
        <f ca="1">IF(Table1[[#This Row],[Occupation]]="IT", 1, 0)</f>
        <v>1</v>
      </c>
      <c r="AI443" s="46">
        <f ca="1">IF(Table1[[#This Row],[Occupation]]="Health", 1, 0)</f>
        <v>0</v>
      </c>
      <c r="AJ443" s="46">
        <f ca="1">IF(Table1[[#This Row],[Occupation]]="Agriculture", 1, 0)</f>
        <v>0</v>
      </c>
      <c r="AK443" s="49"/>
      <c r="AL443" s="46"/>
      <c r="AM443" s="46"/>
      <c r="AN443" s="46"/>
      <c r="AO443" s="46"/>
      <c r="AP443" s="50"/>
      <c r="AQ443" s="48"/>
      <c r="AR443" s="47">
        <f t="shared" ca="1" si="181"/>
        <v>68292.780010723436</v>
      </c>
      <c r="AS443" s="48"/>
      <c r="AT443" s="45">
        <f ca="1">IF(Table1[[#This Row],[Debts of the Person]]&gt;$AU$2,1,0)</f>
        <v>1</v>
      </c>
      <c r="AU443" s="46"/>
      <c r="AV443" s="50"/>
      <c r="AW443" s="2">
        <f ca="1">Table1[[#This Row],[Mortgage Left]]/Table1[[#This Row],[Valued House]]</f>
        <v>0.71059357669315448</v>
      </c>
      <c r="AX443" s="46">
        <f t="shared" ca="1" si="182"/>
        <v>0</v>
      </c>
      <c r="AY443" s="46"/>
      <c r="AZ443" s="46"/>
      <c r="BA443" s="47">
        <f ca="1">IF(Table1[[#This Row],[Region]]="East",Table1[[#This Row],[Income]],0)</f>
        <v>0</v>
      </c>
      <c r="BB443" s="48">
        <f ca="1">IF(Table1[[#This Row],[Region]]="South",Table1[[#This Row],[Income]],0)</f>
        <v>0</v>
      </c>
      <c r="BC443" s="48">
        <f ca="1">IF(Table1[[#This Row],[Region]]="West",Table1[[#This Row],[Income]],0)</f>
        <v>0</v>
      </c>
      <c r="BD443" s="64">
        <f ca="1">IF(Table1[[#This Row],[Region]]="North",Table1[[#This Row],[Income]],0)</f>
        <v>72080</v>
      </c>
      <c r="BE443" s="47">
        <f ca="1">IF(Table1[[#This Row],[Occupation]]="Teaching",Table1[[#This Row],[Income]],0)</f>
        <v>0</v>
      </c>
      <c r="BF443" s="48">
        <f ca="1">IF(Table1[[#This Row],[Occupation]]="General Work",Table1[[#This Row],[Income]],0)</f>
        <v>0</v>
      </c>
      <c r="BG443" s="48">
        <f ca="1">IF(Table1[[#This Row],[Occupation]]="Construction",Table1[[#This Row],[Income]],0)</f>
        <v>0</v>
      </c>
      <c r="BH443" s="48">
        <f ca="1">IF(Table1[[#This Row],[Occupation]]="IT",Table1[[#This Row],[Income]],0)</f>
        <v>72080</v>
      </c>
      <c r="BI443" s="48">
        <f ca="1">IF(Table1[[#This Row],[Occupation]]="Health",Table1[[#This Row],[Income]],0)</f>
        <v>0</v>
      </c>
      <c r="BJ443" s="64">
        <f ca="1">IF(Table1[[#This Row],[Occupation]]="Agriculture",Table1[[#This Row],[Income]],0)</f>
        <v>0</v>
      </c>
      <c r="BK443" s="45">
        <f ca="1">IF(Table1[[#This Row],[Debts of the Person]]&gt;Table1[[#This Row],[Income]],1,0)</f>
        <v>1</v>
      </c>
      <c r="BL443" s="46"/>
      <c r="BM443" s="45">
        <f ca="1">IF(Table1[[#This Row],[Net worth of Person ('#)]]&gt;$BN$2,Table1[[#This Row],[Age]],0)</f>
        <v>41</v>
      </c>
      <c r="BN443" s="50"/>
      <c r="BO443" s="46"/>
      <c r="BP443" s="46"/>
      <c r="BQ443" s="46"/>
    </row>
    <row r="444" spans="1:69" x14ac:dyDescent="0.3">
      <c r="A444" s="12">
        <v>442</v>
      </c>
      <c r="B444" s="13">
        <f t="shared" ca="1" si="165"/>
        <v>2</v>
      </c>
      <c r="C444" s="13" t="str">
        <f t="shared" ca="1" si="166"/>
        <v>Female</v>
      </c>
      <c r="D444" s="13">
        <f t="shared" ca="1" si="167"/>
        <v>33</v>
      </c>
      <c r="E444" s="13">
        <f t="shared" ca="1" si="168"/>
        <v>1</v>
      </c>
      <c r="F444" s="13" t="str">
        <f t="shared" ca="1" si="169"/>
        <v>Health</v>
      </c>
      <c r="G444" s="13">
        <f t="shared" ca="1" si="170"/>
        <v>2</v>
      </c>
      <c r="H444" s="13" t="str">
        <f t="shared" ca="1" si="171"/>
        <v>Primary</v>
      </c>
      <c r="I444" s="13">
        <f t="shared" ca="1" si="172"/>
        <v>0</v>
      </c>
      <c r="J444" s="13">
        <f t="shared" ca="1" si="173"/>
        <v>3</v>
      </c>
      <c r="K444" s="14">
        <f t="shared" ca="1" si="174"/>
        <v>71179</v>
      </c>
      <c r="L444" s="13">
        <f t="shared" ca="1" si="175"/>
        <v>10</v>
      </c>
      <c r="M444" s="13" t="str">
        <f t="shared" ca="1" si="176"/>
        <v>Ebonyi</v>
      </c>
      <c r="N444" s="13" t="str">
        <f t="shared" ca="1" si="183"/>
        <v>East</v>
      </c>
      <c r="O444" s="14">
        <f t="shared" ca="1" si="184"/>
        <v>355895</v>
      </c>
      <c r="P444" s="14">
        <f t="shared" ca="1" si="177"/>
        <v>119731.58359573295</v>
      </c>
      <c r="Q444" s="14">
        <f t="shared" ca="1" si="185"/>
        <v>201366.50584379092</v>
      </c>
      <c r="R444" s="14">
        <f t="shared" ca="1" si="178"/>
        <v>159728</v>
      </c>
      <c r="S444" s="14">
        <f t="shared" ca="1" si="186"/>
        <v>79565.828778858675</v>
      </c>
      <c r="T444" s="14">
        <f t="shared" ca="1" si="187"/>
        <v>72461.503460269101</v>
      </c>
      <c r="U444" s="14">
        <f t="shared" ca="1" si="188"/>
        <v>629723.00930406002</v>
      </c>
      <c r="V444" s="14">
        <f t="shared" ca="1" si="189"/>
        <v>359025.41237459157</v>
      </c>
      <c r="W444" s="15">
        <f t="shared" ca="1" si="190"/>
        <v>270697.59692946845</v>
      </c>
      <c r="Z444" s="45">
        <f t="shared" ca="1" si="179"/>
        <v>0</v>
      </c>
      <c r="AA444" s="46">
        <f t="shared" ca="1" si="180"/>
        <v>0</v>
      </c>
      <c r="AB444" s="49"/>
      <c r="AC444" s="50"/>
      <c r="AE444" s="45">
        <f ca="1">IF(Table1[[#This Row],[Occupation]]="Teaching", 1, 0)</f>
        <v>0</v>
      </c>
      <c r="AF444" s="46">
        <f ca="1">IF(Table1[[#This Row],[Occupation]]="General Work", 1, 0)</f>
        <v>0</v>
      </c>
      <c r="AG444" s="46">
        <f ca="1">IF(Table1[[#This Row],[Occupation]]="Construction", 1, 0)</f>
        <v>0</v>
      </c>
      <c r="AH444" s="46">
        <f ca="1">IF(Table1[[#This Row],[Occupation]]="IT", 1, 0)</f>
        <v>0</v>
      </c>
      <c r="AI444" s="46">
        <f ca="1">IF(Table1[[#This Row],[Occupation]]="Health", 1, 0)</f>
        <v>1</v>
      </c>
      <c r="AJ444" s="46">
        <f ca="1">IF(Table1[[#This Row],[Occupation]]="Agriculture", 1, 0)</f>
        <v>0</v>
      </c>
      <c r="AK444" s="49"/>
      <c r="AL444" s="46"/>
      <c r="AM444" s="46"/>
      <c r="AN444" s="46"/>
      <c r="AO444" s="46"/>
      <c r="AP444" s="50"/>
      <c r="AQ444" s="48"/>
      <c r="AR444" s="47">
        <f t="shared" ca="1" si="181"/>
        <v>39910.527865244316</v>
      </c>
      <c r="AS444" s="48"/>
      <c r="AT444" s="45">
        <f ca="1">IF(Table1[[#This Row],[Debts of the Person]]&gt;$AU$2,1,0)</f>
        <v>1</v>
      </c>
      <c r="AU444" s="46"/>
      <c r="AV444" s="50"/>
      <c r="AW444" s="2">
        <f ca="1">Table1[[#This Row],[Mortgage Left]]/Table1[[#This Row],[Valued House]]</f>
        <v>0.33642389917175841</v>
      </c>
      <c r="AX444" s="46">
        <f t="shared" ca="1" si="182"/>
        <v>0</v>
      </c>
      <c r="AY444" s="46"/>
      <c r="AZ444" s="46"/>
      <c r="BA444" s="47">
        <f ca="1">IF(Table1[[#This Row],[Region]]="East",Table1[[#This Row],[Income]],0)</f>
        <v>71179</v>
      </c>
      <c r="BB444" s="48">
        <f ca="1">IF(Table1[[#This Row],[Region]]="South",Table1[[#This Row],[Income]],0)</f>
        <v>0</v>
      </c>
      <c r="BC444" s="48">
        <f ca="1">IF(Table1[[#This Row],[Region]]="West",Table1[[#This Row],[Income]],0)</f>
        <v>0</v>
      </c>
      <c r="BD444" s="64">
        <f ca="1">IF(Table1[[#This Row],[Region]]="North",Table1[[#This Row],[Income]],0)</f>
        <v>0</v>
      </c>
      <c r="BE444" s="47">
        <f ca="1">IF(Table1[[#This Row],[Occupation]]="Teaching",Table1[[#This Row],[Income]],0)</f>
        <v>0</v>
      </c>
      <c r="BF444" s="48">
        <f ca="1">IF(Table1[[#This Row],[Occupation]]="General Work",Table1[[#This Row],[Income]],0)</f>
        <v>0</v>
      </c>
      <c r="BG444" s="48">
        <f ca="1">IF(Table1[[#This Row],[Occupation]]="Construction",Table1[[#This Row],[Income]],0)</f>
        <v>0</v>
      </c>
      <c r="BH444" s="48">
        <f ca="1">IF(Table1[[#This Row],[Occupation]]="IT",Table1[[#This Row],[Income]],0)</f>
        <v>0</v>
      </c>
      <c r="BI444" s="48">
        <f ca="1">IF(Table1[[#This Row],[Occupation]]="Health",Table1[[#This Row],[Income]],0)</f>
        <v>71179</v>
      </c>
      <c r="BJ444" s="64">
        <f ca="1">IF(Table1[[#This Row],[Occupation]]="Agriculture",Table1[[#This Row],[Income]],0)</f>
        <v>0</v>
      </c>
      <c r="BK444" s="45">
        <f ca="1">IF(Table1[[#This Row],[Debts of the Person]]&gt;Table1[[#This Row],[Income]],1,0)</f>
        <v>1</v>
      </c>
      <c r="BL444" s="46"/>
      <c r="BM444" s="45">
        <f ca="1">IF(Table1[[#This Row],[Net worth of Person ('#)]]&gt;$BN$2,Table1[[#This Row],[Age]],0)</f>
        <v>33</v>
      </c>
      <c r="BN444" s="50"/>
      <c r="BO444" s="46"/>
      <c r="BP444" s="46"/>
      <c r="BQ444" s="46"/>
    </row>
    <row r="445" spans="1:69" x14ac:dyDescent="0.3">
      <c r="A445" s="12">
        <v>443</v>
      </c>
      <c r="B445" s="13">
        <f t="shared" ca="1" si="165"/>
        <v>2</v>
      </c>
      <c r="C445" s="13" t="str">
        <f t="shared" ca="1" si="166"/>
        <v>Female</v>
      </c>
      <c r="D445" s="13">
        <f t="shared" ca="1" si="167"/>
        <v>41</v>
      </c>
      <c r="E445" s="13">
        <f t="shared" ca="1" si="168"/>
        <v>4</v>
      </c>
      <c r="F445" s="13" t="str">
        <f t="shared" ca="1" si="169"/>
        <v>IT</v>
      </c>
      <c r="G445" s="13">
        <f t="shared" ca="1" si="170"/>
        <v>1</v>
      </c>
      <c r="H445" s="13" t="str">
        <f t="shared" ca="1" si="171"/>
        <v>No Formal</v>
      </c>
      <c r="I445" s="13">
        <f t="shared" ca="1" si="172"/>
        <v>3</v>
      </c>
      <c r="J445" s="13">
        <f t="shared" ca="1" si="173"/>
        <v>0</v>
      </c>
      <c r="K445" s="14">
        <f t="shared" ca="1" si="174"/>
        <v>42393</v>
      </c>
      <c r="L445" s="13">
        <f t="shared" ca="1" si="175"/>
        <v>23</v>
      </c>
      <c r="M445" s="13" t="str">
        <f t="shared" ca="1" si="176"/>
        <v>Nasarawa</v>
      </c>
      <c r="N445" s="13" t="str">
        <f t="shared" ca="1" si="183"/>
        <v>North</v>
      </c>
      <c r="O445" s="14">
        <f t="shared" ca="1" si="184"/>
        <v>127179</v>
      </c>
      <c r="P445" s="14">
        <f t="shared" ca="1" si="177"/>
        <v>2483.6735173811517</v>
      </c>
      <c r="Q445" s="14">
        <f t="shared" ca="1" si="185"/>
        <v>0</v>
      </c>
      <c r="R445" s="14">
        <f t="shared" ca="1" si="178"/>
        <v>0</v>
      </c>
      <c r="S445" s="14">
        <f t="shared" ca="1" si="186"/>
        <v>30257.8490254963</v>
      </c>
      <c r="T445" s="14">
        <f t="shared" ca="1" si="187"/>
        <v>23639.14821320898</v>
      </c>
      <c r="U445" s="14">
        <f t="shared" ca="1" si="188"/>
        <v>150818.14821320897</v>
      </c>
      <c r="V445" s="14">
        <f t="shared" ca="1" si="189"/>
        <v>32741.52254287745</v>
      </c>
      <c r="W445" s="15">
        <f t="shared" ca="1" si="190"/>
        <v>118076.62567033153</v>
      </c>
      <c r="Z445" s="45">
        <f t="shared" ca="1" si="179"/>
        <v>0</v>
      </c>
      <c r="AA445" s="46">
        <f t="shared" ca="1" si="180"/>
        <v>1</v>
      </c>
      <c r="AB445" s="49"/>
      <c r="AC445" s="50"/>
      <c r="AE445" s="45">
        <f ca="1">IF(Table1[[#This Row],[Occupation]]="Teaching", 1, 0)</f>
        <v>0</v>
      </c>
      <c r="AF445" s="46">
        <f ca="1">IF(Table1[[#This Row],[Occupation]]="General Work", 1, 0)</f>
        <v>0</v>
      </c>
      <c r="AG445" s="46">
        <f ca="1">IF(Table1[[#This Row],[Occupation]]="Construction", 1, 0)</f>
        <v>0</v>
      </c>
      <c r="AH445" s="46">
        <f ca="1">IF(Table1[[#This Row],[Occupation]]="IT", 1, 0)</f>
        <v>1</v>
      </c>
      <c r="AI445" s="46">
        <f ca="1">IF(Table1[[#This Row],[Occupation]]="Health", 1, 0)</f>
        <v>0</v>
      </c>
      <c r="AJ445" s="46">
        <f ca="1">IF(Table1[[#This Row],[Occupation]]="Agriculture", 1, 0)</f>
        <v>0</v>
      </c>
      <c r="AK445" s="49"/>
      <c r="AL445" s="46"/>
      <c r="AM445" s="46"/>
      <c r="AN445" s="46"/>
      <c r="AO445" s="46"/>
      <c r="AP445" s="50"/>
      <c r="AQ445" s="48"/>
      <c r="AR445" s="47">
        <f t="shared" ca="1" si="181"/>
        <v>0</v>
      </c>
      <c r="AS445" s="48"/>
      <c r="AT445" s="45">
        <f ca="1">IF(Table1[[#This Row],[Debts of the Person]]&gt;$AU$2,1,0)</f>
        <v>1</v>
      </c>
      <c r="AU445" s="46"/>
      <c r="AV445" s="50"/>
      <c r="AW445" s="2">
        <f ca="1">Table1[[#This Row],[Mortgage Left]]/Table1[[#This Row],[Valued House]]</f>
        <v>1.9528959320179839E-2</v>
      </c>
      <c r="AX445" s="46">
        <f t="shared" ca="1" si="182"/>
        <v>1</v>
      </c>
      <c r="AY445" s="46"/>
      <c r="AZ445" s="46"/>
      <c r="BA445" s="47">
        <f ca="1">IF(Table1[[#This Row],[Region]]="East",Table1[[#This Row],[Income]],0)</f>
        <v>0</v>
      </c>
      <c r="BB445" s="48">
        <f ca="1">IF(Table1[[#This Row],[Region]]="South",Table1[[#This Row],[Income]],0)</f>
        <v>0</v>
      </c>
      <c r="BC445" s="48">
        <f ca="1">IF(Table1[[#This Row],[Region]]="West",Table1[[#This Row],[Income]],0)</f>
        <v>0</v>
      </c>
      <c r="BD445" s="64">
        <f ca="1">IF(Table1[[#This Row],[Region]]="North",Table1[[#This Row],[Income]],0)</f>
        <v>42393</v>
      </c>
      <c r="BE445" s="47">
        <f ca="1">IF(Table1[[#This Row],[Occupation]]="Teaching",Table1[[#This Row],[Income]],0)</f>
        <v>0</v>
      </c>
      <c r="BF445" s="48">
        <f ca="1">IF(Table1[[#This Row],[Occupation]]="General Work",Table1[[#This Row],[Income]],0)</f>
        <v>0</v>
      </c>
      <c r="BG445" s="48">
        <f ca="1">IF(Table1[[#This Row],[Occupation]]="Construction",Table1[[#This Row],[Income]],0)</f>
        <v>0</v>
      </c>
      <c r="BH445" s="48">
        <f ca="1">IF(Table1[[#This Row],[Occupation]]="IT",Table1[[#This Row],[Income]],0)</f>
        <v>42393</v>
      </c>
      <c r="BI445" s="48">
        <f ca="1">IF(Table1[[#This Row],[Occupation]]="Health",Table1[[#This Row],[Income]],0)</f>
        <v>0</v>
      </c>
      <c r="BJ445" s="64">
        <f ca="1">IF(Table1[[#This Row],[Occupation]]="Agriculture",Table1[[#This Row],[Income]],0)</f>
        <v>0</v>
      </c>
      <c r="BK445" s="45">
        <f ca="1">IF(Table1[[#This Row],[Debts of the Person]]&gt;Table1[[#This Row],[Income]],1,0)</f>
        <v>0</v>
      </c>
      <c r="BL445" s="46"/>
      <c r="BM445" s="45">
        <f ca="1">IF(Table1[[#This Row],[Net worth of Person ('#)]]&gt;$BN$2,Table1[[#This Row],[Age]],0)</f>
        <v>41</v>
      </c>
      <c r="BN445" s="50"/>
      <c r="BO445" s="46"/>
      <c r="BP445" s="46"/>
      <c r="BQ445" s="46"/>
    </row>
    <row r="446" spans="1:69" x14ac:dyDescent="0.3">
      <c r="A446" s="12">
        <v>444</v>
      </c>
      <c r="B446" s="13">
        <f t="shared" ca="1" si="165"/>
        <v>2</v>
      </c>
      <c r="C446" s="13" t="str">
        <f t="shared" ca="1" si="166"/>
        <v>Female</v>
      </c>
      <c r="D446" s="13">
        <f t="shared" ca="1" si="167"/>
        <v>33</v>
      </c>
      <c r="E446" s="13">
        <f t="shared" ca="1" si="168"/>
        <v>1</v>
      </c>
      <c r="F446" s="13" t="str">
        <f t="shared" ca="1" si="169"/>
        <v>Health</v>
      </c>
      <c r="G446" s="13">
        <f t="shared" ca="1" si="170"/>
        <v>1</v>
      </c>
      <c r="H446" s="13" t="str">
        <f t="shared" ca="1" si="171"/>
        <v>No Formal</v>
      </c>
      <c r="I446" s="13">
        <f t="shared" ca="1" si="172"/>
        <v>3</v>
      </c>
      <c r="J446" s="13">
        <f t="shared" ca="1" si="173"/>
        <v>2</v>
      </c>
      <c r="K446" s="14">
        <f t="shared" ca="1" si="174"/>
        <v>96097</v>
      </c>
      <c r="L446" s="13">
        <f t="shared" ca="1" si="175"/>
        <v>10</v>
      </c>
      <c r="M446" s="13" t="str">
        <f t="shared" ca="1" si="176"/>
        <v>Ebonyi</v>
      </c>
      <c r="N446" s="13" t="str">
        <f t="shared" ca="1" si="183"/>
        <v>East</v>
      </c>
      <c r="O446" s="14">
        <f t="shared" ca="1" si="184"/>
        <v>480485</v>
      </c>
      <c r="P446" s="14">
        <f t="shared" ca="1" si="177"/>
        <v>391589.67293266999</v>
      </c>
      <c r="Q446" s="14">
        <f t="shared" ca="1" si="185"/>
        <v>78251.403704000099</v>
      </c>
      <c r="R446" s="14">
        <f t="shared" ca="1" si="178"/>
        <v>65565</v>
      </c>
      <c r="S446" s="14">
        <f t="shared" ca="1" si="186"/>
        <v>189307.19649714773</v>
      </c>
      <c r="T446" s="14">
        <f t="shared" ca="1" si="187"/>
        <v>55149.483014395766</v>
      </c>
      <c r="U446" s="14">
        <f t="shared" ca="1" si="188"/>
        <v>613885.88671839586</v>
      </c>
      <c r="V446" s="14">
        <f t="shared" ca="1" si="189"/>
        <v>646461.86942981766</v>
      </c>
      <c r="W446" s="15">
        <f t="shared" ca="1" si="190"/>
        <v>-32575.982711421791</v>
      </c>
      <c r="Z446" s="45">
        <f t="shared" ca="1" si="179"/>
        <v>0</v>
      </c>
      <c r="AA446" s="46">
        <f t="shared" ca="1" si="180"/>
        <v>1</v>
      </c>
      <c r="AB446" s="49"/>
      <c r="AC446" s="50"/>
      <c r="AE446" s="45">
        <f ca="1">IF(Table1[[#This Row],[Occupation]]="Teaching", 1, 0)</f>
        <v>0</v>
      </c>
      <c r="AF446" s="46">
        <f ca="1">IF(Table1[[#This Row],[Occupation]]="General Work", 1, 0)</f>
        <v>0</v>
      </c>
      <c r="AG446" s="46">
        <f ca="1">IF(Table1[[#This Row],[Occupation]]="Construction", 1, 0)</f>
        <v>0</v>
      </c>
      <c r="AH446" s="46">
        <f ca="1">IF(Table1[[#This Row],[Occupation]]="IT", 1, 0)</f>
        <v>0</v>
      </c>
      <c r="AI446" s="46">
        <f ca="1">IF(Table1[[#This Row],[Occupation]]="Health", 1, 0)</f>
        <v>1</v>
      </c>
      <c r="AJ446" s="46">
        <f ca="1">IF(Table1[[#This Row],[Occupation]]="Agriculture", 1, 0)</f>
        <v>0</v>
      </c>
      <c r="AK446" s="49"/>
      <c r="AL446" s="46"/>
      <c r="AM446" s="46"/>
      <c r="AN446" s="46"/>
      <c r="AO446" s="46"/>
      <c r="AP446" s="50"/>
      <c r="AQ446" s="48"/>
      <c r="AR446" s="47">
        <f t="shared" ca="1" si="181"/>
        <v>195794.83646633499</v>
      </c>
      <c r="AS446" s="48"/>
      <c r="AT446" s="45">
        <f ca="1">IF(Table1[[#This Row],[Debts of the Person]]&gt;$AU$2,1,0)</f>
        <v>1</v>
      </c>
      <c r="AU446" s="46"/>
      <c r="AV446" s="50"/>
      <c r="AW446" s="2">
        <f ca="1">Table1[[#This Row],[Mortgage Left]]/Table1[[#This Row],[Valued House]]</f>
        <v>0.81498834080703875</v>
      </c>
      <c r="AX446" s="46">
        <f t="shared" ca="1" si="182"/>
        <v>0</v>
      </c>
      <c r="AY446" s="46"/>
      <c r="AZ446" s="46"/>
      <c r="BA446" s="47">
        <f ca="1">IF(Table1[[#This Row],[Region]]="East",Table1[[#This Row],[Income]],0)</f>
        <v>96097</v>
      </c>
      <c r="BB446" s="48">
        <f ca="1">IF(Table1[[#This Row],[Region]]="South",Table1[[#This Row],[Income]],0)</f>
        <v>0</v>
      </c>
      <c r="BC446" s="48">
        <f ca="1">IF(Table1[[#This Row],[Region]]="West",Table1[[#This Row],[Income]],0)</f>
        <v>0</v>
      </c>
      <c r="BD446" s="64">
        <f ca="1">IF(Table1[[#This Row],[Region]]="North",Table1[[#This Row],[Income]],0)</f>
        <v>0</v>
      </c>
      <c r="BE446" s="47">
        <f ca="1">IF(Table1[[#This Row],[Occupation]]="Teaching",Table1[[#This Row],[Income]],0)</f>
        <v>0</v>
      </c>
      <c r="BF446" s="48">
        <f ca="1">IF(Table1[[#This Row],[Occupation]]="General Work",Table1[[#This Row],[Income]],0)</f>
        <v>0</v>
      </c>
      <c r="BG446" s="48">
        <f ca="1">IF(Table1[[#This Row],[Occupation]]="Construction",Table1[[#This Row],[Income]],0)</f>
        <v>0</v>
      </c>
      <c r="BH446" s="48">
        <f ca="1">IF(Table1[[#This Row],[Occupation]]="IT",Table1[[#This Row],[Income]],0)</f>
        <v>0</v>
      </c>
      <c r="BI446" s="48">
        <f ca="1">IF(Table1[[#This Row],[Occupation]]="Health",Table1[[#This Row],[Income]],0)</f>
        <v>96097</v>
      </c>
      <c r="BJ446" s="64">
        <f ca="1">IF(Table1[[#This Row],[Occupation]]="Agriculture",Table1[[#This Row],[Income]],0)</f>
        <v>0</v>
      </c>
      <c r="BK446" s="45">
        <f ca="1">IF(Table1[[#This Row],[Debts of the Person]]&gt;Table1[[#This Row],[Income]],1,0)</f>
        <v>1</v>
      </c>
      <c r="BL446" s="46"/>
      <c r="BM446" s="45">
        <f ca="1">IF(Table1[[#This Row],[Net worth of Person ('#)]]&gt;$BN$2,Table1[[#This Row],[Age]],0)</f>
        <v>0</v>
      </c>
      <c r="BN446" s="50"/>
      <c r="BO446" s="46"/>
      <c r="BP446" s="46"/>
      <c r="BQ446" s="46"/>
    </row>
    <row r="447" spans="1:69" x14ac:dyDescent="0.3">
      <c r="A447" s="12">
        <v>445</v>
      </c>
      <c r="B447" s="13">
        <f t="shared" ca="1" si="165"/>
        <v>1</v>
      </c>
      <c r="C447" s="13" t="str">
        <f t="shared" ca="1" si="166"/>
        <v>Male</v>
      </c>
      <c r="D447" s="13">
        <f t="shared" ca="1" si="167"/>
        <v>36</v>
      </c>
      <c r="E447" s="13">
        <f t="shared" ca="1" si="168"/>
        <v>2</v>
      </c>
      <c r="F447" s="13" t="str">
        <f t="shared" ca="1" si="169"/>
        <v>Construction</v>
      </c>
      <c r="G447" s="13">
        <f t="shared" ca="1" si="170"/>
        <v>4</v>
      </c>
      <c r="H447" s="13" t="str">
        <f t="shared" ca="1" si="171"/>
        <v>Tertiary</v>
      </c>
      <c r="I447" s="13">
        <f t="shared" ca="1" si="172"/>
        <v>0</v>
      </c>
      <c r="J447" s="13">
        <f t="shared" ca="1" si="173"/>
        <v>1</v>
      </c>
      <c r="K447" s="14">
        <f t="shared" ca="1" si="174"/>
        <v>43268</v>
      </c>
      <c r="L447" s="13">
        <f t="shared" ca="1" si="175"/>
        <v>27</v>
      </c>
      <c r="M447" s="13" t="str">
        <f t="shared" ca="1" si="176"/>
        <v>Osun</v>
      </c>
      <c r="N447" s="13" t="str">
        <f t="shared" ca="1" si="183"/>
        <v>West</v>
      </c>
      <c r="O447" s="14">
        <f t="shared" ca="1" si="184"/>
        <v>173072</v>
      </c>
      <c r="P447" s="14">
        <f t="shared" ca="1" si="177"/>
        <v>18433.895130925885</v>
      </c>
      <c r="Q447" s="14">
        <f t="shared" ca="1" si="185"/>
        <v>28226.275931569475</v>
      </c>
      <c r="R447" s="14">
        <f t="shared" ca="1" si="178"/>
        <v>24738</v>
      </c>
      <c r="S447" s="14">
        <f t="shared" ca="1" si="186"/>
        <v>83622.357846750427</v>
      </c>
      <c r="T447" s="14">
        <f t="shared" ca="1" si="187"/>
        <v>31192.954665404068</v>
      </c>
      <c r="U447" s="14">
        <f t="shared" ca="1" si="188"/>
        <v>232491.23059697356</v>
      </c>
      <c r="V447" s="14">
        <f t="shared" ca="1" si="189"/>
        <v>126794.25297767631</v>
      </c>
      <c r="W447" s="15">
        <f t="shared" ca="1" si="190"/>
        <v>105696.97761929725</v>
      </c>
      <c r="Z447" s="45">
        <f t="shared" ca="1" si="179"/>
        <v>1</v>
      </c>
      <c r="AA447" s="46">
        <f t="shared" ca="1" si="180"/>
        <v>1</v>
      </c>
      <c r="AB447" s="49"/>
      <c r="AC447" s="50"/>
      <c r="AE447" s="45">
        <f ca="1">IF(Table1[[#This Row],[Occupation]]="Teaching", 1, 0)</f>
        <v>0</v>
      </c>
      <c r="AF447" s="46">
        <f ca="1">IF(Table1[[#This Row],[Occupation]]="General Work", 1, 0)</f>
        <v>0</v>
      </c>
      <c r="AG447" s="46">
        <f ca="1">IF(Table1[[#This Row],[Occupation]]="Construction", 1, 0)</f>
        <v>1</v>
      </c>
      <c r="AH447" s="46">
        <f ca="1">IF(Table1[[#This Row],[Occupation]]="IT", 1, 0)</f>
        <v>0</v>
      </c>
      <c r="AI447" s="46">
        <f ca="1">IF(Table1[[#This Row],[Occupation]]="Health", 1, 0)</f>
        <v>0</v>
      </c>
      <c r="AJ447" s="46">
        <f ca="1">IF(Table1[[#This Row],[Occupation]]="Agriculture", 1, 0)</f>
        <v>0</v>
      </c>
      <c r="AK447" s="49"/>
      <c r="AL447" s="46"/>
      <c r="AM447" s="46"/>
      <c r="AN447" s="46"/>
      <c r="AO447" s="46"/>
      <c r="AP447" s="50"/>
      <c r="AQ447" s="48"/>
      <c r="AR447" s="47">
        <f t="shared" ca="1" si="181"/>
        <v>18433.895130925885</v>
      </c>
      <c r="AS447" s="48"/>
      <c r="AT447" s="45">
        <f ca="1">IF(Table1[[#This Row],[Debts of the Person]]&gt;$AU$2,1,0)</f>
        <v>1</v>
      </c>
      <c r="AU447" s="46"/>
      <c r="AV447" s="50"/>
      <c r="AW447" s="2">
        <f ca="1">Table1[[#This Row],[Mortgage Left]]/Table1[[#This Row],[Valued House]]</f>
        <v>0.10650997926253747</v>
      </c>
      <c r="AX447" s="46">
        <f t="shared" ca="1" si="182"/>
        <v>1</v>
      </c>
      <c r="AY447" s="46"/>
      <c r="AZ447" s="46"/>
      <c r="BA447" s="47">
        <f ca="1">IF(Table1[[#This Row],[Region]]="East",Table1[[#This Row],[Income]],0)</f>
        <v>0</v>
      </c>
      <c r="BB447" s="48">
        <f ca="1">IF(Table1[[#This Row],[Region]]="South",Table1[[#This Row],[Income]],0)</f>
        <v>0</v>
      </c>
      <c r="BC447" s="48">
        <f ca="1">IF(Table1[[#This Row],[Region]]="West",Table1[[#This Row],[Income]],0)</f>
        <v>43268</v>
      </c>
      <c r="BD447" s="64">
        <f ca="1">IF(Table1[[#This Row],[Region]]="North",Table1[[#This Row],[Income]],0)</f>
        <v>0</v>
      </c>
      <c r="BE447" s="47">
        <f ca="1">IF(Table1[[#This Row],[Occupation]]="Teaching",Table1[[#This Row],[Income]],0)</f>
        <v>0</v>
      </c>
      <c r="BF447" s="48">
        <f ca="1">IF(Table1[[#This Row],[Occupation]]="General Work",Table1[[#This Row],[Income]],0)</f>
        <v>0</v>
      </c>
      <c r="BG447" s="48">
        <f ca="1">IF(Table1[[#This Row],[Occupation]]="Construction",Table1[[#This Row],[Income]],0)</f>
        <v>43268</v>
      </c>
      <c r="BH447" s="48">
        <f ca="1">IF(Table1[[#This Row],[Occupation]]="IT",Table1[[#This Row],[Income]],0)</f>
        <v>0</v>
      </c>
      <c r="BI447" s="48">
        <f ca="1">IF(Table1[[#This Row],[Occupation]]="Health",Table1[[#This Row],[Income]],0)</f>
        <v>0</v>
      </c>
      <c r="BJ447" s="64">
        <f ca="1">IF(Table1[[#This Row],[Occupation]]="Agriculture",Table1[[#This Row],[Income]],0)</f>
        <v>0</v>
      </c>
      <c r="BK447" s="45">
        <f ca="1">IF(Table1[[#This Row],[Debts of the Person]]&gt;Table1[[#This Row],[Income]],1,0)</f>
        <v>1</v>
      </c>
      <c r="BL447" s="46"/>
      <c r="BM447" s="45">
        <f ca="1">IF(Table1[[#This Row],[Net worth of Person ('#)]]&gt;$BN$2,Table1[[#This Row],[Age]],0)</f>
        <v>36</v>
      </c>
      <c r="BN447" s="50"/>
      <c r="BO447" s="46"/>
      <c r="BP447" s="46"/>
      <c r="BQ447" s="46"/>
    </row>
    <row r="448" spans="1:69" x14ac:dyDescent="0.3">
      <c r="A448" s="12">
        <v>446</v>
      </c>
      <c r="B448" s="13">
        <f t="shared" ca="1" si="165"/>
        <v>2</v>
      </c>
      <c r="C448" s="13" t="str">
        <f t="shared" ca="1" si="166"/>
        <v>Female</v>
      </c>
      <c r="D448" s="13">
        <f t="shared" ca="1" si="167"/>
        <v>43</v>
      </c>
      <c r="E448" s="13">
        <f t="shared" ca="1" si="168"/>
        <v>4</v>
      </c>
      <c r="F448" s="13" t="str">
        <f t="shared" ca="1" si="169"/>
        <v>IT</v>
      </c>
      <c r="G448" s="13">
        <f t="shared" ca="1" si="170"/>
        <v>1</v>
      </c>
      <c r="H448" s="13" t="str">
        <f t="shared" ca="1" si="171"/>
        <v>No Formal</v>
      </c>
      <c r="I448" s="13">
        <f t="shared" ca="1" si="172"/>
        <v>0</v>
      </c>
      <c r="J448" s="13">
        <f t="shared" ca="1" si="173"/>
        <v>0</v>
      </c>
      <c r="K448" s="14">
        <f t="shared" ca="1" si="174"/>
        <v>45155</v>
      </c>
      <c r="L448" s="13">
        <f t="shared" ca="1" si="175"/>
        <v>2</v>
      </c>
      <c r="M448" s="13" t="str">
        <f t="shared" ca="1" si="176"/>
        <v>Abuja</v>
      </c>
      <c r="N448" s="13" t="str">
        <f t="shared" ca="1" si="183"/>
        <v>North</v>
      </c>
      <c r="O448" s="14">
        <f t="shared" ca="1" si="184"/>
        <v>270930</v>
      </c>
      <c r="P448" s="14">
        <f t="shared" ca="1" si="177"/>
        <v>257653.26691080831</v>
      </c>
      <c r="Q448" s="14">
        <f t="shared" ca="1" si="185"/>
        <v>0</v>
      </c>
      <c r="R448" s="14">
        <f t="shared" ca="1" si="178"/>
        <v>0</v>
      </c>
      <c r="S448" s="14">
        <f t="shared" ca="1" si="186"/>
        <v>64194.363204374837</v>
      </c>
      <c r="T448" s="14">
        <f t="shared" ca="1" si="187"/>
        <v>62875.975445039308</v>
      </c>
      <c r="U448" s="14">
        <f t="shared" ca="1" si="188"/>
        <v>333805.97544503934</v>
      </c>
      <c r="V448" s="14">
        <f t="shared" ca="1" si="189"/>
        <v>321847.63011518313</v>
      </c>
      <c r="W448" s="15">
        <f t="shared" ca="1" si="190"/>
        <v>11958.345329856209</v>
      </c>
      <c r="Z448" s="45">
        <f t="shared" ca="1" si="179"/>
        <v>0</v>
      </c>
      <c r="AA448" s="46">
        <f t="shared" ca="1" si="180"/>
        <v>0</v>
      </c>
      <c r="AB448" s="49"/>
      <c r="AC448" s="50"/>
      <c r="AE448" s="45">
        <f ca="1">IF(Table1[[#This Row],[Occupation]]="Teaching", 1, 0)</f>
        <v>0</v>
      </c>
      <c r="AF448" s="46">
        <f ca="1">IF(Table1[[#This Row],[Occupation]]="General Work", 1, 0)</f>
        <v>0</v>
      </c>
      <c r="AG448" s="46">
        <f ca="1">IF(Table1[[#This Row],[Occupation]]="Construction", 1, 0)</f>
        <v>0</v>
      </c>
      <c r="AH448" s="46">
        <f ca="1">IF(Table1[[#This Row],[Occupation]]="IT", 1, 0)</f>
        <v>1</v>
      </c>
      <c r="AI448" s="46">
        <f ca="1">IF(Table1[[#This Row],[Occupation]]="Health", 1, 0)</f>
        <v>0</v>
      </c>
      <c r="AJ448" s="46">
        <f ca="1">IF(Table1[[#This Row],[Occupation]]="Agriculture", 1, 0)</f>
        <v>0</v>
      </c>
      <c r="AK448" s="49"/>
      <c r="AL448" s="46"/>
      <c r="AM448" s="46"/>
      <c r="AN448" s="46"/>
      <c r="AO448" s="46"/>
      <c r="AP448" s="50"/>
      <c r="AQ448" s="48"/>
      <c r="AR448" s="47">
        <f t="shared" ca="1" si="181"/>
        <v>0</v>
      </c>
      <c r="AS448" s="48"/>
      <c r="AT448" s="45">
        <f ca="1">IF(Table1[[#This Row],[Debts of the Person]]&gt;$AU$2,1,0)</f>
        <v>1</v>
      </c>
      <c r="AU448" s="46"/>
      <c r="AV448" s="50"/>
      <c r="AW448" s="2">
        <f ca="1">Table1[[#This Row],[Mortgage Left]]/Table1[[#This Row],[Valued House]]</f>
        <v>0.95099570704908387</v>
      </c>
      <c r="AX448" s="46">
        <f t="shared" ca="1" si="182"/>
        <v>0</v>
      </c>
      <c r="AY448" s="46"/>
      <c r="AZ448" s="46"/>
      <c r="BA448" s="47">
        <f ca="1">IF(Table1[[#This Row],[Region]]="East",Table1[[#This Row],[Income]],0)</f>
        <v>0</v>
      </c>
      <c r="BB448" s="48">
        <f ca="1">IF(Table1[[#This Row],[Region]]="South",Table1[[#This Row],[Income]],0)</f>
        <v>0</v>
      </c>
      <c r="BC448" s="48">
        <f ca="1">IF(Table1[[#This Row],[Region]]="West",Table1[[#This Row],[Income]],0)</f>
        <v>0</v>
      </c>
      <c r="BD448" s="64">
        <f ca="1">IF(Table1[[#This Row],[Region]]="North",Table1[[#This Row],[Income]],0)</f>
        <v>45155</v>
      </c>
      <c r="BE448" s="47">
        <f ca="1">IF(Table1[[#This Row],[Occupation]]="Teaching",Table1[[#This Row],[Income]],0)</f>
        <v>0</v>
      </c>
      <c r="BF448" s="48">
        <f ca="1">IF(Table1[[#This Row],[Occupation]]="General Work",Table1[[#This Row],[Income]],0)</f>
        <v>0</v>
      </c>
      <c r="BG448" s="48">
        <f ca="1">IF(Table1[[#This Row],[Occupation]]="Construction",Table1[[#This Row],[Income]],0)</f>
        <v>0</v>
      </c>
      <c r="BH448" s="48">
        <f ca="1">IF(Table1[[#This Row],[Occupation]]="IT",Table1[[#This Row],[Income]],0)</f>
        <v>45155</v>
      </c>
      <c r="BI448" s="48">
        <f ca="1">IF(Table1[[#This Row],[Occupation]]="Health",Table1[[#This Row],[Income]],0)</f>
        <v>0</v>
      </c>
      <c r="BJ448" s="64">
        <f ca="1">IF(Table1[[#This Row],[Occupation]]="Agriculture",Table1[[#This Row],[Income]],0)</f>
        <v>0</v>
      </c>
      <c r="BK448" s="45">
        <f ca="1">IF(Table1[[#This Row],[Debts of the Person]]&gt;Table1[[#This Row],[Income]],1,0)</f>
        <v>1</v>
      </c>
      <c r="BL448" s="46"/>
      <c r="BM448" s="45">
        <f ca="1">IF(Table1[[#This Row],[Net worth of Person ('#)]]&gt;$BN$2,Table1[[#This Row],[Age]],0)</f>
        <v>0</v>
      </c>
      <c r="BN448" s="50"/>
      <c r="BO448" s="46"/>
      <c r="BP448" s="46"/>
      <c r="BQ448" s="46"/>
    </row>
    <row r="449" spans="1:69" x14ac:dyDescent="0.3">
      <c r="A449" s="12">
        <v>447</v>
      </c>
      <c r="B449" s="13">
        <f t="shared" ca="1" si="165"/>
        <v>1</v>
      </c>
      <c r="C449" s="13" t="str">
        <f t="shared" ca="1" si="166"/>
        <v>Male</v>
      </c>
      <c r="D449" s="13">
        <f t="shared" ca="1" si="167"/>
        <v>43</v>
      </c>
      <c r="E449" s="13">
        <f t="shared" ca="1" si="168"/>
        <v>4</v>
      </c>
      <c r="F449" s="13" t="str">
        <f t="shared" ca="1" si="169"/>
        <v>IT</v>
      </c>
      <c r="G449" s="13">
        <f t="shared" ca="1" si="170"/>
        <v>6</v>
      </c>
      <c r="H449" s="13" t="str">
        <f t="shared" ca="1" si="171"/>
        <v>Others</v>
      </c>
      <c r="I449" s="13">
        <f t="shared" ca="1" si="172"/>
        <v>2</v>
      </c>
      <c r="J449" s="13">
        <f t="shared" ca="1" si="173"/>
        <v>1</v>
      </c>
      <c r="K449" s="14">
        <f t="shared" ca="1" si="174"/>
        <v>72531</v>
      </c>
      <c r="L449" s="13">
        <f t="shared" ca="1" si="175"/>
        <v>16</v>
      </c>
      <c r="M449" s="13" t="str">
        <f t="shared" ca="1" si="176"/>
        <v>Kaduna</v>
      </c>
      <c r="N449" s="13" t="str">
        <f t="shared" ca="1" si="183"/>
        <v>North</v>
      </c>
      <c r="O449" s="14">
        <f t="shared" ca="1" si="184"/>
        <v>217593</v>
      </c>
      <c r="P449" s="14">
        <f t="shared" ca="1" si="177"/>
        <v>20250.738370423351</v>
      </c>
      <c r="Q449" s="14">
        <f t="shared" ca="1" si="185"/>
        <v>71567.499936631822</v>
      </c>
      <c r="R449" s="14">
        <f t="shared" ca="1" si="178"/>
        <v>64228</v>
      </c>
      <c r="S449" s="14">
        <f t="shared" ca="1" si="186"/>
        <v>80047.777239376635</v>
      </c>
      <c r="T449" s="14">
        <f t="shared" ca="1" si="187"/>
        <v>101204.66851565981</v>
      </c>
      <c r="U449" s="14">
        <f t="shared" ca="1" si="188"/>
        <v>390365.16845229163</v>
      </c>
      <c r="V449" s="14">
        <f t="shared" ca="1" si="189"/>
        <v>164526.5156098</v>
      </c>
      <c r="W449" s="15">
        <f t="shared" ca="1" si="190"/>
        <v>225838.65284249163</v>
      </c>
      <c r="Z449" s="45">
        <f t="shared" ca="1" si="179"/>
        <v>1</v>
      </c>
      <c r="AA449" s="46">
        <f t="shared" ca="1" si="180"/>
        <v>1</v>
      </c>
      <c r="AB449" s="49"/>
      <c r="AC449" s="50"/>
      <c r="AE449" s="45">
        <f ca="1">IF(Table1[[#This Row],[Occupation]]="Teaching", 1, 0)</f>
        <v>0</v>
      </c>
      <c r="AF449" s="46">
        <f ca="1">IF(Table1[[#This Row],[Occupation]]="General Work", 1, 0)</f>
        <v>0</v>
      </c>
      <c r="AG449" s="46">
        <f ca="1">IF(Table1[[#This Row],[Occupation]]="Construction", 1, 0)</f>
        <v>0</v>
      </c>
      <c r="AH449" s="46">
        <f ca="1">IF(Table1[[#This Row],[Occupation]]="IT", 1, 0)</f>
        <v>1</v>
      </c>
      <c r="AI449" s="46">
        <f ca="1">IF(Table1[[#This Row],[Occupation]]="Health", 1, 0)</f>
        <v>0</v>
      </c>
      <c r="AJ449" s="46">
        <f ca="1">IF(Table1[[#This Row],[Occupation]]="Agriculture", 1, 0)</f>
        <v>0</v>
      </c>
      <c r="AK449" s="49"/>
      <c r="AL449" s="46"/>
      <c r="AM449" s="46"/>
      <c r="AN449" s="46"/>
      <c r="AO449" s="46"/>
      <c r="AP449" s="50"/>
      <c r="AQ449" s="48"/>
      <c r="AR449" s="47">
        <f t="shared" ca="1" si="181"/>
        <v>20250.738370423351</v>
      </c>
      <c r="AS449" s="48"/>
      <c r="AT449" s="45">
        <f ca="1">IF(Table1[[#This Row],[Debts of the Person]]&gt;$AU$2,1,0)</f>
        <v>1</v>
      </c>
      <c r="AU449" s="46"/>
      <c r="AV449" s="50"/>
      <c r="AW449" s="2">
        <f ca="1">Table1[[#This Row],[Mortgage Left]]/Table1[[#This Row],[Valued House]]</f>
        <v>9.3067048895981719E-2</v>
      </c>
      <c r="AX449" s="46">
        <f t="shared" ca="1" si="182"/>
        <v>1</v>
      </c>
      <c r="AY449" s="46"/>
      <c r="AZ449" s="46"/>
      <c r="BA449" s="47">
        <f ca="1">IF(Table1[[#This Row],[Region]]="East",Table1[[#This Row],[Income]],0)</f>
        <v>0</v>
      </c>
      <c r="BB449" s="48">
        <f ca="1">IF(Table1[[#This Row],[Region]]="South",Table1[[#This Row],[Income]],0)</f>
        <v>0</v>
      </c>
      <c r="BC449" s="48">
        <f ca="1">IF(Table1[[#This Row],[Region]]="West",Table1[[#This Row],[Income]],0)</f>
        <v>0</v>
      </c>
      <c r="BD449" s="64">
        <f ca="1">IF(Table1[[#This Row],[Region]]="North",Table1[[#This Row],[Income]],0)</f>
        <v>72531</v>
      </c>
      <c r="BE449" s="47">
        <f ca="1">IF(Table1[[#This Row],[Occupation]]="Teaching",Table1[[#This Row],[Income]],0)</f>
        <v>0</v>
      </c>
      <c r="BF449" s="48">
        <f ca="1">IF(Table1[[#This Row],[Occupation]]="General Work",Table1[[#This Row],[Income]],0)</f>
        <v>0</v>
      </c>
      <c r="BG449" s="48">
        <f ca="1">IF(Table1[[#This Row],[Occupation]]="Construction",Table1[[#This Row],[Income]],0)</f>
        <v>0</v>
      </c>
      <c r="BH449" s="48">
        <f ca="1">IF(Table1[[#This Row],[Occupation]]="IT",Table1[[#This Row],[Income]],0)</f>
        <v>72531</v>
      </c>
      <c r="BI449" s="48">
        <f ca="1">IF(Table1[[#This Row],[Occupation]]="Health",Table1[[#This Row],[Income]],0)</f>
        <v>0</v>
      </c>
      <c r="BJ449" s="64">
        <f ca="1">IF(Table1[[#This Row],[Occupation]]="Agriculture",Table1[[#This Row],[Income]],0)</f>
        <v>0</v>
      </c>
      <c r="BK449" s="45">
        <f ca="1">IF(Table1[[#This Row],[Debts of the Person]]&gt;Table1[[#This Row],[Income]],1,0)</f>
        <v>1</v>
      </c>
      <c r="BL449" s="46"/>
      <c r="BM449" s="45">
        <f ca="1">IF(Table1[[#This Row],[Net worth of Person ('#)]]&gt;$BN$2,Table1[[#This Row],[Age]],0)</f>
        <v>43</v>
      </c>
      <c r="BN449" s="50"/>
      <c r="BO449" s="46"/>
      <c r="BP449" s="46"/>
      <c r="BQ449" s="46"/>
    </row>
    <row r="450" spans="1:69" x14ac:dyDescent="0.3">
      <c r="A450" s="12">
        <v>448</v>
      </c>
      <c r="B450" s="13">
        <f t="shared" ca="1" si="165"/>
        <v>1</v>
      </c>
      <c r="C450" s="13" t="str">
        <f t="shared" ca="1" si="166"/>
        <v>Male</v>
      </c>
      <c r="D450" s="13">
        <f t="shared" ca="1" si="167"/>
        <v>40</v>
      </c>
      <c r="E450" s="13">
        <f t="shared" ca="1" si="168"/>
        <v>6</v>
      </c>
      <c r="F450" s="13" t="str">
        <f t="shared" ca="1" si="169"/>
        <v>Agriculture</v>
      </c>
      <c r="G450" s="13">
        <f t="shared" ca="1" si="170"/>
        <v>6</v>
      </c>
      <c r="H450" s="13" t="str">
        <f t="shared" ca="1" si="171"/>
        <v>Others</v>
      </c>
      <c r="I450" s="13">
        <f t="shared" ca="1" si="172"/>
        <v>4</v>
      </c>
      <c r="J450" s="13">
        <f t="shared" ca="1" si="173"/>
        <v>2</v>
      </c>
      <c r="K450" s="14">
        <f t="shared" ca="1" si="174"/>
        <v>77052</v>
      </c>
      <c r="L450" s="13">
        <f t="shared" ca="1" si="175"/>
        <v>9</v>
      </c>
      <c r="M450" s="13" t="str">
        <f t="shared" ca="1" si="176"/>
        <v>Delta</v>
      </c>
      <c r="N450" s="13" t="str">
        <f t="shared" ca="1" si="183"/>
        <v>South</v>
      </c>
      <c r="O450" s="14">
        <f t="shared" ca="1" si="184"/>
        <v>308208</v>
      </c>
      <c r="P450" s="14">
        <f t="shared" ca="1" si="177"/>
        <v>273935.14742685447</v>
      </c>
      <c r="Q450" s="14">
        <f t="shared" ca="1" si="185"/>
        <v>80437.029712247604</v>
      </c>
      <c r="R450" s="14">
        <f t="shared" ca="1" si="178"/>
        <v>23180</v>
      </c>
      <c r="S450" s="14">
        <f t="shared" ca="1" si="186"/>
        <v>46874.050105540904</v>
      </c>
      <c r="T450" s="14">
        <f t="shared" ca="1" si="187"/>
        <v>114883.07904329652</v>
      </c>
      <c r="U450" s="14">
        <f t="shared" ca="1" si="188"/>
        <v>503528.10875554412</v>
      </c>
      <c r="V450" s="14">
        <f t="shared" ca="1" si="189"/>
        <v>343989.19753239537</v>
      </c>
      <c r="W450" s="15">
        <f t="shared" ca="1" si="190"/>
        <v>159538.91122314875</v>
      </c>
      <c r="Z450" s="45">
        <f t="shared" ca="1" si="179"/>
        <v>1</v>
      </c>
      <c r="AA450" s="46">
        <f t="shared" ca="1" si="180"/>
        <v>0</v>
      </c>
      <c r="AB450" s="49"/>
      <c r="AC450" s="50"/>
      <c r="AE450" s="45">
        <f ca="1">IF(Table1[[#This Row],[Occupation]]="Teaching", 1, 0)</f>
        <v>0</v>
      </c>
      <c r="AF450" s="46">
        <f ca="1">IF(Table1[[#This Row],[Occupation]]="General Work", 1, 0)</f>
        <v>0</v>
      </c>
      <c r="AG450" s="46">
        <f ca="1">IF(Table1[[#This Row],[Occupation]]="Construction", 1, 0)</f>
        <v>0</v>
      </c>
      <c r="AH450" s="46">
        <f ca="1">IF(Table1[[#This Row],[Occupation]]="IT", 1, 0)</f>
        <v>0</v>
      </c>
      <c r="AI450" s="46">
        <f ca="1">IF(Table1[[#This Row],[Occupation]]="Health", 1, 0)</f>
        <v>0</v>
      </c>
      <c r="AJ450" s="46">
        <f ca="1">IF(Table1[[#This Row],[Occupation]]="Agriculture", 1, 0)</f>
        <v>1</v>
      </c>
      <c r="AK450" s="49"/>
      <c r="AL450" s="46"/>
      <c r="AM450" s="46"/>
      <c r="AN450" s="46"/>
      <c r="AO450" s="46"/>
      <c r="AP450" s="50"/>
      <c r="AQ450" s="48"/>
      <c r="AR450" s="47">
        <f t="shared" ca="1" si="181"/>
        <v>136967.57371342723</v>
      </c>
      <c r="AS450" s="48"/>
      <c r="AT450" s="45">
        <f ca="1">IF(Table1[[#This Row],[Debts of the Person]]&gt;$AU$2,1,0)</f>
        <v>1</v>
      </c>
      <c r="AU450" s="46"/>
      <c r="AV450" s="50"/>
      <c r="AW450" s="2">
        <f ca="1">Table1[[#This Row],[Mortgage Left]]/Table1[[#This Row],[Valued House]]</f>
        <v>0.88879960100599098</v>
      </c>
      <c r="AX450" s="46">
        <f t="shared" ca="1" si="182"/>
        <v>0</v>
      </c>
      <c r="AY450" s="46"/>
      <c r="AZ450" s="46"/>
      <c r="BA450" s="47">
        <f ca="1">IF(Table1[[#This Row],[Region]]="East",Table1[[#This Row],[Income]],0)</f>
        <v>0</v>
      </c>
      <c r="BB450" s="48">
        <f ca="1">IF(Table1[[#This Row],[Region]]="South",Table1[[#This Row],[Income]],0)</f>
        <v>77052</v>
      </c>
      <c r="BC450" s="48">
        <f ca="1">IF(Table1[[#This Row],[Region]]="West",Table1[[#This Row],[Income]],0)</f>
        <v>0</v>
      </c>
      <c r="BD450" s="64">
        <f ca="1">IF(Table1[[#This Row],[Region]]="North",Table1[[#This Row],[Income]],0)</f>
        <v>0</v>
      </c>
      <c r="BE450" s="47">
        <f ca="1">IF(Table1[[#This Row],[Occupation]]="Teaching",Table1[[#This Row],[Income]],0)</f>
        <v>0</v>
      </c>
      <c r="BF450" s="48">
        <f ca="1">IF(Table1[[#This Row],[Occupation]]="General Work",Table1[[#This Row],[Income]],0)</f>
        <v>0</v>
      </c>
      <c r="BG450" s="48">
        <f ca="1">IF(Table1[[#This Row],[Occupation]]="Construction",Table1[[#This Row],[Income]],0)</f>
        <v>0</v>
      </c>
      <c r="BH450" s="48">
        <f ca="1">IF(Table1[[#This Row],[Occupation]]="IT",Table1[[#This Row],[Income]],0)</f>
        <v>0</v>
      </c>
      <c r="BI450" s="48">
        <f ca="1">IF(Table1[[#This Row],[Occupation]]="Health",Table1[[#This Row],[Income]],0)</f>
        <v>0</v>
      </c>
      <c r="BJ450" s="64">
        <f ca="1">IF(Table1[[#This Row],[Occupation]]="Agriculture",Table1[[#This Row],[Income]],0)</f>
        <v>77052</v>
      </c>
      <c r="BK450" s="45">
        <f ca="1">IF(Table1[[#This Row],[Debts of the Person]]&gt;Table1[[#This Row],[Income]],1,0)</f>
        <v>1</v>
      </c>
      <c r="BL450" s="46"/>
      <c r="BM450" s="45">
        <f ca="1">IF(Table1[[#This Row],[Net worth of Person ('#)]]&gt;$BN$2,Table1[[#This Row],[Age]],0)</f>
        <v>40</v>
      </c>
      <c r="BN450" s="50"/>
      <c r="BO450" s="46"/>
      <c r="BP450" s="46"/>
      <c r="BQ450" s="46"/>
    </row>
    <row r="451" spans="1:69" x14ac:dyDescent="0.3">
      <c r="A451" s="12">
        <v>449</v>
      </c>
      <c r="B451" s="13">
        <f t="shared" ca="1" si="165"/>
        <v>1</v>
      </c>
      <c r="C451" s="13" t="str">
        <f t="shared" ca="1" si="166"/>
        <v>Male</v>
      </c>
      <c r="D451" s="13">
        <f t="shared" ca="1" si="167"/>
        <v>31</v>
      </c>
      <c r="E451" s="13">
        <f t="shared" ca="1" si="168"/>
        <v>4</v>
      </c>
      <c r="F451" s="13" t="str">
        <f t="shared" ca="1" si="169"/>
        <v>IT</v>
      </c>
      <c r="G451" s="13">
        <f t="shared" ca="1" si="170"/>
        <v>3</v>
      </c>
      <c r="H451" s="13" t="str">
        <f t="shared" ca="1" si="171"/>
        <v>Secondary</v>
      </c>
      <c r="I451" s="13">
        <f t="shared" ca="1" si="172"/>
        <v>2</v>
      </c>
      <c r="J451" s="13">
        <f t="shared" ca="1" si="173"/>
        <v>0</v>
      </c>
      <c r="K451" s="14">
        <f t="shared" ca="1" si="174"/>
        <v>56891</v>
      </c>
      <c r="L451" s="13">
        <f t="shared" ca="1" si="175"/>
        <v>19</v>
      </c>
      <c r="M451" s="13" t="str">
        <f t="shared" ca="1" si="176"/>
        <v>Kebbi</v>
      </c>
      <c r="N451" s="13" t="str">
        <f t="shared" ca="1" si="183"/>
        <v>North</v>
      </c>
      <c r="O451" s="14">
        <f t="shared" ca="1" si="184"/>
        <v>341346</v>
      </c>
      <c r="P451" s="14">
        <f t="shared" ca="1" si="177"/>
        <v>264022.2999032386</v>
      </c>
      <c r="Q451" s="14">
        <f t="shared" ca="1" si="185"/>
        <v>0</v>
      </c>
      <c r="R451" s="14">
        <f t="shared" ca="1" si="178"/>
        <v>0</v>
      </c>
      <c r="S451" s="14">
        <f t="shared" ca="1" si="186"/>
        <v>113436.90638285041</v>
      </c>
      <c r="T451" s="14">
        <f t="shared" ca="1" si="187"/>
        <v>73384.82686328936</v>
      </c>
      <c r="U451" s="14">
        <f t="shared" ca="1" si="188"/>
        <v>414730.82686328935</v>
      </c>
      <c r="V451" s="14">
        <f t="shared" ca="1" si="189"/>
        <v>377459.20628608903</v>
      </c>
      <c r="W451" s="15">
        <f t="shared" ca="1" si="190"/>
        <v>37271.620577200316</v>
      </c>
      <c r="Z451" s="45">
        <f t="shared" ca="1" si="179"/>
        <v>1</v>
      </c>
      <c r="AA451" s="46">
        <f t="shared" ca="1" si="180"/>
        <v>0</v>
      </c>
      <c r="AB451" s="49"/>
      <c r="AC451" s="50"/>
      <c r="AE451" s="45">
        <f ca="1">IF(Table1[[#This Row],[Occupation]]="Teaching", 1, 0)</f>
        <v>0</v>
      </c>
      <c r="AF451" s="46">
        <f ca="1">IF(Table1[[#This Row],[Occupation]]="General Work", 1, 0)</f>
        <v>0</v>
      </c>
      <c r="AG451" s="46">
        <f ca="1">IF(Table1[[#This Row],[Occupation]]="Construction", 1, 0)</f>
        <v>0</v>
      </c>
      <c r="AH451" s="46">
        <f ca="1">IF(Table1[[#This Row],[Occupation]]="IT", 1, 0)</f>
        <v>1</v>
      </c>
      <c r="AI451" s="46">
        <f ca="1">IF(Table1[[#This Row],[Occupation]]="Health", 1, 0)</f>
        <v>0</v>
      </c>
      <c r="AJ451" s="46">
        <f ca="1">IF(Table1[[#This Row],[Occupation]]="Agriculture", 1, 0)</f>
        <v>0</v>
      </c>
      <c r="AK451" s="49"/>
      <c r="AL451" s="46"/>
      <c r="AM451" s="46"/>
      <c r="AN451" s="46"/>
      <c r="AO451" s="46"/>
      <c r="AP451" s="50"/>
      <c r="AQ451" s="48"/>
      <c r="AR451" s="47">
        <f t="shared" ca="1" si="181"/>
        <v>0</v>
      </c>
      <c r="AS451" s="48"/>
      <c r="AT451" s="45">
        <f ca="1">IF(Table1[[#This Row],[Debts of the Person]]&gt;$AU$2,1,0)</f>
        <v>1</v>
      </c>
      <c r="AU451" s="46"/>
      <c r="AV451" s="50"/>
      <c r="AW451" s="2">
        <f ca="1">Table1[[#This Row],[Mortgage Left]]/Table1[[#This Row],[Valued House]]</f>
        <v>0.77347412860627807</v>
      </c>
      <c r="AX451" s="46">
        <f t="shared" ca="1" si="182"/>
        <v>0</v>
      </c>
      <c r="AY451" s="46"/>
      <c r="AZ451" s="46"/>
      <c r="BA451" s="47">
        <f ca="1">IF(Table1[[#This Row],[Region]]="East",Table1[[#This Row],[Income]],0)</f>
        <v>0</v>
      </c>
      <c r="BB451" s="48">
        <f ca="1">IF(Table1[[#This Row],[Region]]="South",Table1[[#This Row],[Income]],0)</f>
        <v>0</v>
      </c>
      <c r="BC451" s="48">
        <f ca="1">IF(Table1[[#This Row],[Region]]="West",Table1[[#This Row],[Income]],0)</f>
        <v>0</v>
      </c>
      <c r="BD451" s="64">
        <f ca="1">IF(Table1[[#This Row],[Region]]="North",Table1[[#This Row],[Income]],0)</f>
        <v>56891</v>
      </c>
      <c r="BE451" s="47">
        <f ca="1">IF(Table1[[#This Row],[Occupation]]="Teaching",Table1[[#This Row],[Income]],0)</f>
        <v>0</v>
      </c>
      <c r="BF451" s="48">
        <f ca="1">IF(Table1[[#This Row],[Occupation]]="General Work",Table1[[#This Row],[Income]],0)</f>
        <v>0</v>
      </c>
      <c r="BG451" s="48">
        <f ca="1">IF(Table1[[#This Row],[Occupation]]="Construction",Table1[[#This Row],[Income]],0)</f>
        <v>0</v>
      </c>
      <c r="BH451" s="48">
        <f ca="1">IF(Table1[[#This Row],[Occupation]]="IT",Table1[[#This Row],[Income]],0)</f>
        <v>56891</v>
      </c>
      <c r="BI451" s="48">
        <f ca="1">IF(Table1[[#This Row],[Occupation]]="Health",Table1[[#This Row],[Income]],0)</f>
        <v>0</v>
      </c>
      <c r="BJ451" s="64">
        <f ca="1">IF(Table1[[#This Row],[Occupation]]="Agriculture",Table1[[#This Row],[Income]],0)</f>
        <v>0</v>
      </c>
      <c r="BK451" s="45">
        <f ca="1">IF(Table1[[#This Row],[Debts of the Person]]&gt;Table1[[#This Row],[Income]],1,0)</f>
        <v>1</v>
      </c>
      <c r="BL451" s="46"/>
      <c r="BM451" s="45">
        <f ca="1">IF(Table1[[#This Row],[Net worth of Person ('#)]]&gt;$BN$2,Table1[[#This Row],[Age]],0)</f>
        <v>0</v>
      </c>
      <c r="BN451" s="50"/>
      <c r="BO451" s="46"/>
      <c r="BP451" s="46"/>
      <c r="BQ451" s="46"/>
    </row>
    <row r="452" spans="1:69" x14ac:dyDescent="0.3">
      <c r="A452" s="12">
        <v>450</v>
      </c>
      <c r="B452" s="13">
        <f t="shared" ref="B452:B502" ca="1" si="191">RANDBETWEEN(1,2)</f>
        <v>1</v>
      </c>
      <c r="C452" s="13" t="str">
        <f t="shared" ref="C452:C502" ca="1" si="192">IF(B452=1, "Male", "Female")</f>
        <v>Male</v>
      </c>
      <c r="D452" s="13">
        <f t="shared" ref="D452:D502" ca="1" si="193">RANDBETWEEN(25,45)</f>
        <v>43</v>
      </c>
      <c r="E452" s="13">
        <f t="shared" ref="E452:E502" ca="1" si="194">RANDBETWEEN(1,6)</f>
        <v>4</v>
      </c>
      <c r="F452" s="13" t="str">
        <f t="shared" ref="F452:F502" ca="1" si="195">VLOOKUP(E452, $BS$3:$BT$8, 2)</f>
        <v>IT</v>
      </c>
      <c r="G452" s="13">
        <f t="shared" ref="G452:G502" ca="1" si="196">RANDBETWEEN(1,6)</f>
        <v>2</v>
      </c>
      <c r="H452" s="13" t="str">
        <f t="shared" ref="H452:H502" ca="1" si="197">VLOOKUP(G452, $BV$3:$BW$8, 2)</f>
        <v>Primary</v>
      </c>
      <c r="I452" s="13">
        <f t="shared" ref="I452:I502" ca="1" si="198">RANDBETWEEN(0,4)</f>
        <v>2</v>
      </c>
      <c r="J452" s="13">
        <f t="shared" ref="J452:J502" ca="1" si="199">RANDBETWEEN(0,3)</f>
        <v>0</v>
      </c>
      <c r="K452" s="14">
        <f t="shared" ref="K452:K502" ca="1" si="200">RANDBETWEEN(25000, 100000)</f>
        <v>76101</v>
      </c>
      <c r="L452" s="13">
        <f t="shared" ref="L452:L502" ca="1" si="201">RANDBETWEEN(1, 33)</f>
        <v>28</v>
      </c>
      <c r="M452" s="13" t="str">
        <f t="shared" ref="M452:M502" ca="1" si="202">VLOOKUP(L452, $BS$12:$BT$44, 2)</f>
        <v>Oyo</v>
      </c>
      <c r="N452" s="13" t="str">
        <f t="shared" ca="1" si="183"/>
        <v>West</v>
      </c>
      <c r="O452" s="14">
        <f t="shared" ca="1" si="184"/>
        <v>380505</v>
      </c>
      <c r="P452" s="14">
        <f t="shared" ref="P452:P502" ca="1" si="203">RAND()*O452</f>
        <v>126143.97284722596</v>
      </c>
      <c r="Q452" s="14">
        <f t="shared" ca="1" si="185"/>
        <v>0</v>
      </c>
      <c r="R452" s="14">
        <f t="shared" ref="R452:R502" ca="1" si="204">RANDBETWEEN(0, Q452)</f>
        <v>0</v>
      </c>
      <c r="S452" s="14">
        <f t="shared" ca="1" si="186"/>
        <v>18637.778444302068</v>
      </c>
      <c r="T452" s="14">
        <f t="shared" ca="1" si="187"/>
        <v>54838.021237594345</v>
      </c>
      <c r="U452" s="14">
        <f t="shared" ca="1" si="188"/>
        <v>435343.02123759437</v>
      </c>
      <c r="V452" s="14">
        <f t="shared" ca="1" si="189"/>
        <v>144781.75129152802</v>
      </c>
      <c r="W452" s="15">
        <f t="shared" ca="1" si="190"/>
        <v>290561.26994606631</v>
      </c>
      <c r="Z452" s="45">
        <f t="shared" ref="Z452:Z502" ca="1" si="205">IF(C452="Male", 1, 0)</f>
        <v>1</v>
      </c>
      <c r="AA452" s="46">
        <f t="shared" ref="AA452:AA502" ca="1" si="206">IF(C451="Female", 1, 0)</f>
        <v>0</v>
      </c>
      <c r="AB452" s="49"/>
      <c r="AC452" s="50"/>
      <c r="AE452" s="45">
        <f ca="1">IF(Table1[[#This Row],[Occupation]]="Teaching", 1, 0)</f>
        <v>0</v>
      </c>
      <c r="AF452" s="46">
        <f ca="1">IF(Table1[[#This Row],[Occupation]]="General Work", 1, 0)</f>
        <v>0</v>
      </c>
      <c r="AG452" s="46">
        <f ca="1">IF(Table1[[#This Row],[Occupation]]="Construction", 1, 0)</f>
        <v>0</v>
      </c>
      <c r="AH452" s="46">
        <f ca="1">IF(Table1[[#This Row],[Occupation]]="IT", 1, 0)</f>
        <v>1</v>
      </c>
      <c r="AI452" s="46">
        <f ca="1">IF(Table1[[#This Row],[Occupation]]="Health", 1, 0)</f>
        <v>0</v>
      </c>
      <c r="AJ452" s="46">
        <f ca="1">IF(Table1[[#This Row],[Occupation]]="Agriculture", 1, 0)</f>
        <v>0</v>
      </c>
      <c r="AK452" s="49"/>
      <c r="AL452" s="46"/>
      <c r="AM452" s="46"/>
      <c r="AN452" s="46"/>
      <c r="AO452" s="46"/>
      <c r="AP452" s="50"/>
      <c r="AQ452" s="48"/>
      <c r="AR452" s="47">
        <f t="shared" ref="AR452:AR502" ca="1" si="207">IFERROR(P452/J452, 0)</f>
        <v>0</v>
      </c>
      <c r="AS452" s="48"/>
      <c r="AT452" s="45">
        <f ca="1">IF(Table1[[#This Row],[Debts of the Person]]&gt;$AU$2,1,0)</f>
        <v>1</v>
      </c>
      <c r="AU452" s="46"/>
      <c r="AV452" s="50"/>
      <c r="AW452" s="2">
        <f ca="1">Table1[[#This Row],[Mortgage Left]]/Table1[[#This Row],[Valued House]]</f>
        <v>0.33151725429948609</v>
      </c>
      <c r="AX452" s="46">
        <f t="shared" ref="AX452:AX502" ca="1" si="208">IF(AW452&lt;$AY$2,1,0)</f>
        <v>0</v>
      </c>
      <c r="AY452" s="46"/>
      <c r="AZ452" s="46"/>
      <c r="BA452" s="47">
        <f ca="1">IF(Table1[[#This Row],[Region]]="East",Table1[[#This Row],[Income]],0)</f>
        <v>0</v>
      </c>
      <c r="BB452" s="48">
        <f ca="1">IF(Table1[[#This Row],[Region]]="South",Table1[[#This Row],[Income]],0)</f>
        <v>0</v>
      </c>
      <c r="BC452" s="48">
        <f ca="1">IF(Table1[[#This Row],[Region]]="West",Table1[[#This Row],[Income]],0)</f>
        <v>76101</v>
      </c>
      <c r="BD452" s="64">
        <f ca="1">IF(Table1[[#This Row],[Region]]="North",Table1[[#This Row],[Income]],0)</f>
        <v>0</v>
      </c>
      <c r="BE452" s="47">
        <f ca="1">IF(Table1[[#This Row],[Occupation]]="Teaching",Table1[[#This Row],[Income]],0)</f>
        <v>0</v>
      </c>
      <c r="BF452" s="48">
        <f ca="1">IF(Table1[[#This Row],[Occupation]]="General Work",Table1[[#This Row],[Income]],0)</f>
        <v>0</v>
      </c>
      <c r="BG452" s="48">
        <f ca="1">IF(Table1[[#This Row],[Occupation]]="Construction",Table1[[#This Row],[Income]],0)</f>
        <v>0</v>
      </c>
      <c r="BH452" s="48">
        <f ca="1">IF(Table1[[#This Row],[Occupation]]="IT",Table1[[#This Row],[Income]],0)</f>
        <v>76101</v>
      </c>
      <c r="BI452" s="48">
        <f ca="1">IF(Table1[[#This Row],[Occupation]]="Health",Table1[[#This Row],[Income]],0)</f>
        <v>0</v>
      </c>
      <c r="BJ452" s="64">
        <f ca="1">IF(Table1[[#This Row],[Occupation]]="Agriculture",Table1[[#This Row],[Income]],0)</f>
        <v>0</v>
      </c>
      <c r="BK452" s="45">
        <f ca="1">IF(Table1[[#This Row],[Debts of the Person]]&gt;Table1[[#This Row],[Income]],1,0)</f>
        <v>1</v>
      </c>
      <c r="BL452" s="46"/>
      <c r="BM452" s="45">
        <f ca="1">IF(Table1[[#This Row],[Net worth of Person ('#)]]&gt;$BN$2,Table1[[#This Row],[Age]],0)</f>
        <v>43</v>
      </c>
      <c r="BN452" s="50"/>
      <c r="BO452" s="46"/>
      <c r="BP452" s="46"/>
      <c r="BQ452" s="46"/>
    </row>
    <row r="453" spans="1:69" x14ac:dyDescent="0.3">
      <c r="A453" s="12">
        <v>451</v>
      </c>
      <c r="B453" s="13">
        <f t="shared" ca="1" si="191"/>
        <v>2</v>
      </c>
      <c r="C453" s="13" t="str">
        <f t="shared" ca="1" si="192"/>
        <v>Female</v>
      </c>
      <c r="D453" s="13">
        <f t="shared" ca="1" si="193"/>
        <v>27</v>
      </c>
      <c r="E453" s="13">
        <f t="shared" ca="1" si="194"/>
        <v>2</v>
      </c>
      <c r="F453" s="13" t="str">
        <f t="shared" ca="1" si="195"/>
        <v>Construction</v>
      </c>
      <c r="G453" s="13">
        <f t="shared" ca="1" si="196"/>
        <v>1</v>
      </c>
      <c r="H453" s="13" t="str">
        <f t="shared" ca="1" si="197"/>
        <v>No Formal</v>
      </c>
      <c r="I453" s="13">
        <f t="shared" ca="1" si="198"/>
        <v>1</v>
      </c>
      <c r="J453" s="13">
        <f t="shared" ca="1" si="199"/>
        <v>1</v>
      </c>
      <c r="K453" s="14">
        <f t="shared" ca="1" si="200"/>
        <v>91521</v>
      </c>
      <c r="L453" s="13">
        <f t="shared" ca="1" si="201"/>
        <v>27</v>
      </c>
      <c r="M453" s="13" t="str">
        <f t="shared" ca="1" si="202"/>
        <v>Osun</v>
      </c>
      <c r="N453" s="13" t="str">
        <f t="shared" ca="1" si="183"/>
        <v>West</v>
      </c>
      <c r="O453" s="14">
        <f t="shared" ca="1" si="184"/>
        <v>457605</v>
      </c>
      <c r="P453" s="14">
        <f t="shared" ca="1" si="203"/>
        <v>262472.34396870731</v>
      </c>
      <c r="Q453" s="14">
        <f t="shared" ca="1" si="185"/>
        <v>52445.202164698938</v>
      </c>
      <c r="R453" s="14">
        <f t="shared" ca="1" si="204"/>
        <v>34299</v>
      </c>
      <c r="S453" s="14">
        <f t="shared" ca="1" si="186"/>
        <v>50273.96411961862</v>
      </c>
      <c r="T453" s="14">
        <f t="shared" ca="1" si="187"/>
        <v>23432.095362971777</v>
      </c>
      <c r="U453" s="14">
        <f t="shared" ca="1" si="188"/>
        <v>533482.29752767074</v>
      </c>
      <c r="V453" s="14">
        <f t="shared" ca="1" si="189"/>
        <v>347045.30808832595</v>
      </c>
      <c r="W453" s="15">
        <f t="shared" ca="1" si="190"/>
        <v>186436.98943934479</v>
      </c>
      <c r="Z453" s="45">
        <f t="shared" ca="1" si="205"/>
        <v>0</v>
      </c>
      <c r="AA453" s="46">
        <f t="shared" ca="1" si="206"/>
        <v>0</v>
      </c>
      <c r="AB453" s="49"/>
      <c r="AC453" s="50"/>
      <c r="AE453" s="45">
        <f ca="1">IF(Table1[[#This Row],[Occupation]]="Teaching", 1, 0)</f>
        <v>0</v>
      </c>
      <c r="AF453" s="46">
        <f ca="1">IF(Table1[[#This Row],[Occupation]]="General Work", 1, 0)</f>
        <v>0</v>
      </c>
      <c r="AG453" s="46">
        <f ca="1">IF(Table1[[#This Row],[Occupation]]="Construction", 1, 0)</f>
        <v>1</v>
      </c>
      <c r="AH453" s="46">
        <f ca="1">IF(Table1[[#This Row],[Occupation]]="IT", 1, 0)</f>
        <v>0</v>
      </c>
      <c r="AI453" s="46">
        <f ca="1">IF(Table1[[#This Row],[Occupation]]="Health", 1, 0)</f>
        <v>0</v>
      </c>
      <c r="AJ453" s="46">
        <f ca="1">IF(Table1[[#This Row],[Occupation]]="Agriculture", 1, 0)</f>
        <v>0</v>
      </c>
      <c r="AK453" s="49"/>
      <c r="AL453" s="46"/>
      <c r="AM453" s="46"/>
      <c r="AN453" s="46"/>
      <c r="AO453" s="46"/>
      <c r="AP453" s="50"/>
      <c r="AQ453" s="48"/>
      <c r="AR453" s="47">
        <f t="shared" ca="1" si="207"/>
        <v>262472.34396870731</v>
      </c>
      <c r="AS453" s="48"/>
      <c r="AT453" s="45">
        <f ca="1">IF(Table1[[#This Row],[Debts of the Person]]&gt;$AU$2,1,0)</f>
        <v>1</v>
      </c>
      <c r="AU453" s="46"/>
      <c r="AV453" s="50"/>
      <c r="AW453" s="2">
        <f ca="1">Table1[[#This Row],[Mortgage Left]]/Table1[[#This Row],[Valued House]]</f>
        <v>0.57357840051727427</v>
      </c>
      <c r="AX453" s="46">
        <f t="shared" ca="1" si="208"/>
        <v>0</v>
      </c>
      <c r="AY453" s="46"/>
      <c r="AZ453" s="46"/>
      <c r="BA453" s="47">
        <f ca="1">IF(Table1[[#This Row],[Region]]="East",Table1[[#This Row],[Income]],0)</f>
        <v>0</v>
      </c>
      <c r="BB453" s="48">
        <f ca="1">IF(Table1[[#This Row],[Region]]="South",Table1[[#This Row],[Income]],0)</f>
        <v>0</v>
      </c>
      <c r="BC453" s="48">
        <f ca="1">IF(Table1[[#This Row],[Region]]="West",Table1[[#This Row],[Income]],0)</f>
        <v>91521</v>
      </c>
      <c r="BD453" s="64">
        <f ca="1">IF(Table1[[#This Row],[Region]]="North",Table1[[#This Row],[Income]],0)</f>
        <v>0</v>
      </c>
      <c r="BE453" s="47">
        <f ca="1">IF(Table1[[#This Row],[Occupation]]="Teaching",Table1[[#This Row],[Income]],0)</f>
        <v>0</v>
      </c>
      <c r="BF453" s="48">
        <f ca="1">IF(Table1[[#This Row],[Occupation]]="General Work",Table1[[#This Row],[Income]],0)</f>
        <v>0</v>
      </c>
      <c r="BG453" s="48">
        <f ca="1">IF(Table1[[#This Row],[Occupation]]="Construction",Table1[[#This Row],[Income]],0)</f>
        <v>91521</v>
      </c>
      <c r="BH453" s="48">
        <f ca="1">IF(Table1[[#This Row],[Occupation]]="IT",Table1[[#This Row],[Income]],0)</f>
        <v>0</v>
      </c>
      <c r="BI453" s="48">
        <f ca="1">IF(Table1[[#This Row],[Occupation]]="Health",Table1[[#This Row],[Income]],0)</f>
        <v>0</v>
      </c>
      <c r="BJ453" s="64">
        <f ca="1">IF(Table1[[#This Row],[Occupation]]="Agriculture",Table1[[#This Row],[Income]],0)</f>
        <v>0</v>
      </c>
      <c r="BK453" s="45">
        <f ca="1">IF(Table1[[#This Row],[Debts of the Person]]&gt;Table1[[#This Row],[Income]],1,0)</f>
        <v>1</v>
      </c>
      <c r="BL453" s="46"/>
      <c r="BM453" s="45">
        <f ca="1">IF(Table1[[#This Row],[Net worth of Person ('#)]]&gt;$BN$2,Table1[[#This Row],[Age]],0)</f>
        <v>27</v>
      </c>
      <c r="BN453" s="50"/>
      <c r="BO453" s="46"/>
      <c r="BP453" s="46"/>
      <c r="BQ453" s="46"/>
    </row>
    <row r="454" spans="1:69" x14ac:dyDescent="0.3">
      <c r="A454" s="12">
        <v>452</v>
      </c>
      <c r="B454" s="13">
        <f t="shared" ca="1" si="191"/>
        <v>1</v>
      </c>
      <c r="C454" s="13" t="str">
        <f t="shared" ca="1" si="192"/>
        <v>Male</v>
      </c>
      <c r="D454" s="13">
        <f t="shared" ca="1" si="193"/>
        <v>41</v>
      </c>
      <c r="E454" s="13">
        <f t="shared" ca="1" si="194"/>
        <v>4</v>
      </c>
      <c r="F454" s="13" t="str">
        <f t="shared" ca="1" si="195"/>
        <v>IT</v>
      </c>
      <c r="G454" s="13">
        <f t="shared" ca="1" si="196"/>
        <v>3</v>
      </c>
      <c r="H454" s="13" t="str">
        <f t="shared" ca="1" si="197"/>
        <v>Secondary</v>
      </c>
      <c r="I454" s="13">
        <f t="shared" ca="1" si="198"/>
        <v>2</v>
      </c>
      <c r="J454" s="13">
        <f t="shared" ca="1" si="199"/>
        <v>3</v>
      </c>
      <c r="K454" s="14">
        <f t="shared" ca="1" si="200"/>
        <v>88061</v>
      </c>
      <c r="L454" s="13">
        <f t="shared" ca="1" si="201"/>
        <v>8</v>
      </c>
      <c r="M454" s="13" t="str">
        <f t="shared" ca="1" si="202"/>
        <v>Cross River</v>
      </c>
      <c r="N454" s="13" t="str">
        <f t="shared" ca="1" si="183"/>
        <v>South</v>
      </c>
      <c r="O454" s="14">
        <f t="shared" ca="1" si="184"/>
        <v>440305</v>
      </c>
      <c r="P454" s="14">
        <f t="shared" ca="1" si="203"/>
        <v>340545.25081571756</v>
      </c>
      <c r="Q454" s="14">
        <f t="shared" ca="1" si="185"/>
        <v>238115.12540001966</v>
      </c>
      <c r="R454" s="14">
        <f t="shared" ca="1" si="204"/>
        <v>115902</v>
      </c>
      <c r="S454" s="14">
        <f t="shared" ca="1" si="186"/>
        <v>155276.58918580099</v>
      </c>
      <c r="T454" s="14">
        <f t="shared" ca="1" si="187"/>
        <v>69874.609840936173</v>
      </c>
      <c r="U454" s="14">
        <f t="shared" ca="1" si="188"/>
        <v>748294.73524095584</v>
      </c>
      <c r="V454" s="14">
        <f t="shared" ca="1" si="189"/>
        <v>611723.84000151861</v>
      </c>
      <c r="W454" s="15">
        <f t="shared" ca="1" si="190"/>
        <v>136570.89523943723</v>
      </c>
      <c r="Z454" s="45">
        <f t="shared" ca="1" si="205"/>
        <v>1</v>
      </c>
      <c r="AA454" s="46">
        <f t="shared" ca="1" si="206"/>
        <v>1</v>
      </c>
      <c r="AB454" s="49"/>
      <c r="AC454" s="50"/>
      <c r="AE454" s="45">
        <f ca="1">IF(Table1[[#This Row],[Occupation]]="Teaching", 1, 0)</f>
        <v>0</v>
      </c>
      <c r="AF454" s="46">
        <f ca="1">IF(Table1[[#This Row],[Occupation]]="General Work", 1, 0)</f>
        <v>0</v>
      </c>
      <c r="AG454" s="46">
        <f ca="1">IF(Table1[[#This Row],[Occupation]]="Construction", 1, 0)</f>
        <v>0</v>
      </c>
      <c r="AH454" s="46">
        <f ca="1">IF(Table1[[#This Row],[Occupation]]="IT", 1, 0)</f>
        <v>1</v>
      </c>
      <c r="AI454" s="46">
        <f ca="1">IF(Table1[[#This Row],[Occupation]]="Health", 1, 0)</f>
        <v>0</v>
      </c>
      <c r="AJ454" s="46">
        <f ca="1">IF(Table1[[#This Row],[Occupation]]="Agriculture", 1, 0)</f>
        <v>0</v>
      </c>
      <c r="AK454" s="49"/>
      <c r="AL454" s="46"/>
      <c r="AM454" s="46"/>
      <c r="AN454" s="46"/>
      <c r="AO454" s="46"/>
      <c r="AP454" s="50"/>
      <c r="AQ454" s="48"/>
      <c r="AR454" s="47">
        <f t="shared" ca="1" si="207"/>
        <v>113515.08360523918</v>
      </c>
      <c r="AS454" s="48"/>
      <c r="AT454" s="45">
        <f ca="1">IF(Table1[[#This Row],[Debts of the Person]]&gt;$AU$2,1,0)</f>
        <v>1</v>
      </c>
      <c r="AU454" s="46"/>
      <c r="AV454" s="50"/>
      <c r="AW454" s="2">
        <f ca="1">Table1[[#This Row],[Mortgage Left]]/Table1[[#This Row],[Valued House]]</f>
        <v>0.77343035126950088</v>
      </c>
      <c r="AX454" s="46">
        <f t="shared" ca="1" si="208"/>
        <v>0</v>
      </c>
      <c r="AY454" s="46"/>
      <c r="AZ454" s="46"/>
      <c r="BA454" s="47">
        <f ca="1">IF(Table1[[#This Row],[Region]]="East",Table1[[#This Row],[Income]],0)</f>
        <v>0</v>
      </c>
      <c r="BB454" s="48">
        <f ca="1">IF(Table1[[#This Row],[Region]]="South",Table1[[#This Row],[Income]],0)</f>
        <v>88061</v>
      </c>
      <c r="BC454" s="48">
        <f ca="1">IF(Table1[[#This Row],[Region]]="West",Table1[[#This Row],[Income]],0)</f>
        <v>0</v>
      </c>
      <c r="BD454" s="64">
        <f ca="1">IF(Table1[[#This Row],[Region]]="North",Table1[[#This Row],[Income]],0)</f>
        <v>0</v>
      </c>
      <c r="BE454" s="47">
        <f ca="1">IF(Table1[[#This Row],[Occupation]]="Teaching",Table1[[#This Row],[Income]],0)</f>
        <v>0</v>
      </c>
      <c r="BF454" s="48">
        <f ca="1">IF(Table1[[#This Row],[Occupation]]="General Work",Table1[[#This Row],[Income]],0)</f>
        <v>0</v>
      </c>
      <c r="BG454" s="48">
        <f ca="1">IF(Table1[[#This Row],[Occupation]]="Construction",Table1[[#This Row],[Income]],0)</f>
        <v>0</v>
      </c>
      <c r="BH454" s="48">
        <f ca="1">IF(Table1[[#This Row],[Occupation]]="IT",Table1[[#This Row],[Income]],0)</f>
        <v>88061</v>
      </c>
      <c r="BI454" s="48">
        <f ca="1">IF(Table1[[#This Row],[Occupation]]="Health",Table1[[#This Row],[Income]],0)</f>
        <v>0</v>
      </c>
      <c r="BJ454" s="64">
        <f ca="1">IF(Table1[[#This Row],[Occupation]]="Agriculture",Table1[[#This Row],[Income]],0)</f>
        <v>0</v>
      </c>
      <c r="BK454" s="45">
        <f ca="1">IF(Table1[[#This Row],[Debts of the Person]]&gt;Table1[[#This Row],[Income]],1,0)</f>
        <v>1</v>
      </c>
      <c r="BL454" s="46"/>
      <c r="BM454" s="45">
        <f ca="1">IF(Table1[[#This Row],[Net worth of Person ('#)]]&gt;$BN$2,Table1[[#This Row],[Age]],0)</f>
        <v>41</v>
      </c>
      <c r="BN454" s="50"/>
      <c r="BO454" s="46"/>
      <c r="BP454" s="46"/>
      <c r="BQ454" s="46"/>
    </row>
    <row r="455" spans="1:69" x14ac:dyDescent="0.3">
      <c r="A455" s="12">
        <v>453</v>
      </c>
      <c r="B455" s="13">
        <f t="shared" ca="1" si="191"/>
        <v>1</v>
      </c>
      <c r="C455" s="13" t="str">
        <f t="shared" ca="1" si="192"/>
        <v>Male</v>
      </c>
      <c r="D455" s="13">
        <f t="shared" ca="1" si="193"/>
        <v>25</v>
      </c>
      <c r="E455" s="13">
        <f t="shared" ca="1" si="194"/>
        <v>2</v>
      </c>
      <c r="F455" s="13" t="str">
        <f t="shared" ca="1" si="195"/>
        <v>Construction</v>
      </c>
      <c r="G455" s="13">
        <f t="shared" ca="1" si="196"/>
        <v>5</v>
      </c>
      <c r="H455" s="13" t="str">
        <f t="shared" ca="1" si="197"/>
        <v>Technical</v>
      </c>
      <c r="I455" s="13">
        <f t="shared" ca="1" si="198"/>
        <v>2</v>
      </c>
      <c r="J455" s="13">
        <f t="shared" ca="1" si="199"/>
        <v>0</v>
      </c>
      <c r="K455" s="14">
        <f t="shared" ca="1" si="200"/>
        <v>55878</v>
      </c>
      <c r="L455" s="13">
        <f t="shared" ca="1" si="201"/>
        <v>30</v>
      </c>
      <c r="M455" s="13" t="str">
        <f t="shared" ca="1" si="202"/>
        <v>Rivers</v>
      </c>
      <c r="N455" s="13" t="str">
        <f t="shared" ca="1" si="183"/>
        <v>South</v>
      </c>
      <c r="O455" s="14">
        <f t="shared" ca="1" si="184"/>
        <v>335268</v>
      </c>
      <c r="P455" s="14">
        <f t="shared" ca="1" si="203"/>
        <v>297654.60194489342</v>
      </c>
      <c r="Q455" s="14">
        <f t="shared" ca="1" si="185"/>
        <v>0</v>
      </c>
      <c r="R455" s="14">
        <f t="shared" ca="1" si="204"/>
        <v>0</v>
      </c>
      <c r="S455" s="14">
        <f t="shared" ca="1" si="186"/>
        <v>2171.0310061014152</v>
      </c>
      <c r="T455" s="14">
        <f t="shared" ca="1" si="187"/>
        <v>81690.846230704003</v>
      </c>
      <c r="U455" s="14">
        <f t="shared" ca="1" si="188"/>
        <v>416958.84623070399</v>
      </c>
      <c r="V455" s="14">
        <f t="shared" ca="1" si="189"/>
        <v>299825.63295099483</v>
      </c>
      <c r="W455" s="15">
        <f t="shared" ca="1" si="190"/>
        <v>117133.21327970916</v>
      </c>
      <c r="Z455" s="45">
        <f t="shared" ca="1" si="205"/>
        <v>1</v>
      </c>
      <c r="AA455" s="46">
        <f t="shared" ca="1" si="206"/>
        <v>0</v>
      </c>
      <c r="AB455" s="49"/>
      <c r="AC455" s="50"/>
      <c r="AE455" s="45">
        <f ca="1">IF(Table1[[#This Row],[Occupation]]="Teaching", 1, 0)</f>
        <v>0</v>
      </c>
      <c r="AF455" s="46">
        <f ca="1">IF(Table1[[#This Row],[Occupation]]="General Work", 1, 0)</f>
        <v>0</v>
      </c>
      <c r="AG455" s="46">
        <f ca="1">IF(Table1[[#This Row],[Occupation]]="Construction", 1, 0)</f>
        <v>1</v>
      </c>
      <c r="AH455" s="46">
        <f ca="1">IF(Table1[[#This Row],[Occupation]]="IT", 1, 0)</f>
        <v>0</v>
      </c>
      <c r="AI455" s="46">
        <f ca="1">IF(Table1[[#This Row],[Occupation]]="Health", 1, 0)</f>
        <v>0</v>
      </c>
      <c r="AJ455" s="46">
        <f ca="1">IF(Table1[[#This Row],[Occupation]]="Agriculture", 1, 0)</f>
        <v>0</v>
      </c>
      <c r="AK455" s="49"/>
      <c r="AL455" s="46"/>
      <c r="AM455" s="46"/>
      <c r="AN455" s="46"/>
      <c r="AO455" s="46"/>
      <c r="AP455" s="50"/>
      <c r="AQ455" s="48"/>
      <c r="AR455" s="47">
        <f t="shared" ca="1" si="207"/>
        <v>0</v>
      </c>
      <c r="AS455" s="48"/>
      <c r="AT455" s="45">
        <f ca="1">IF(Table1[[#This Row],[Debts of the Person]]&gt;$AU$2,1,0)</f>
        <v>1</v>
      </c>
      <c r="AU455" s="46"/>
      <c r="AV455" s="50"/>
      <c r="AW455" s="2">
        <f ca="1">Table1[[#This Row],[Mortgage Left]]/Table1[[#This Row],[Valued House]]</f>
        <v>0.88781095107464303</v>
      </c>
      <c r="AX455" s="46">
        <f t="shared" ca="1" si="208"/>
        <v>0</v>
      </c>
      <c r="AY455" s="46"/>
      <c r="AZ455" s="46"/>
      <c r="BA455" s="47">
        <f ca="1">IF(Table1[[#This Row],[Region]]="East",Table1[[#This Row],[Income]],0)</f>
        <v>0</v>
      </c>
      <c r="BB455" s="48">
        <f ca="1">IF(Table1[[#This Row],[Region]]="South",Table1[[#This Row],[Income]],0)</f>
        <v>55878</v>
      </c>
      <c r="BC455" s="48">
        <f ca="1">IF(Table1[[#This Row],[Region]]="West",Table1[[#This Row],[Income]],0)</f>
        <v>0</v>
      </c>
      <c r="BD455" s="64">
        <f ca="1">IF(Table1[[#This Row],[Region]]="North",Table1[[#This Row],[Income]],0)</f>
        <v>0</v>
      </c>
      <c r="BE455" s="47">
        <f ca="1">IF(Table1[[#This Row],[Occupation]]="Teaching",Table1[[#This Row],[Income]],0)</f>
        <v>0</v>
      </c>
      <c r="BF455" s="48">
        <f ca="1">IF(Table1[[#This Row],[Occupation]]="General Work",Table1[[#This Row],[Income]],0)</f>
        <v>0</v>
      </c>
      <c r="BG455" s="48">
        <f ca="1">IF(Table1[[#This Row],[Occupation]]="Construction",Table1[[#This Row],[Income]],0)</f>
        <v>55878</v>
      </c>
      <c r="BH455" s="48">
        <f ca="1">IF(Table1[[#This Row],[Occupation]]="IT",Table1[[#This Row],[Income]],0)</f>
        <v>0</v>
      </c>
      <c r="BI455" s="48">
        <f ca="1">IF(Table1[[#This Row],[Occupation]]="Health",Table1[[#This Row],[Income]],0)</f>
        <v>0</v>
      </c>
      <c r="BJ455" s="64">
        <f ca="1">IF(Table1[[#This Row],[Occupation]]="Agriculture",Table1[[#This Row],[Income]],0)</f>
        <v>0</v>
      </c>
      <c r="BK455" s="45">
        <f ca="1">IF(Table1[[#This Row],[Debts of the Person]]&gt;Table1[[#This Row],[Income]],1,0)</f>
        <v>1</v>
      </c>
      <c r="BL455" s="46"/>
      <c r="BM455" s="45">
        <f ca="1">IF(Table1[[#This Row],[Net worth of Person ('#)]]&gt;$BN$2,Table1[[#This Row],[Age]],0)</f>
        <v>25</v>
      </c>
      <c r="BN455" s="50"/>
      <c r="BO455" s="46"/>
      <c r="BP455" s="46"/>
      <c r="BQ455" s="46"/>
    </row>
    <row r="456" spans="1:69" x14ac:dyDescent="0.3">
      <c r="A456" s="12">
        <v>454</v>
      </c>
      <c r="B456" s="13">
        <f t="shared" ca="1" si="191"/>
        <v>2</v>
      </c>
      <c r="C456" s="13" t="str">
        <f t="shared" ca="1" si="192"/>
        <v>Female</v>
      </c>
      <c r="D456" s="13">
        <f t="shared" ca="1" si="193"/>
        <v>36</v>
      </c>
      <c r="E456" s="13">
        <f t="shared" ca="1" si="194"/>
        <v>5</v>
      </c>
      <c r="F456" s="13" t="str">
        <f t="shared" ca="1" si="195"/>
        <v>General Work</v>
      </c>
      <c r="G456" s="13">
        <f t="shared" ca="1" si="196"/>
        <v>1</v>
      </c>
      <c r="H456" s="13" t="str">
        <f t="shared" ca="1" si="197"/>
        <v>No Formal</v>
      </c>
      <c r="I456" s="13">
        <f t="shared" ca="1" si="198"/>
        <v>2</v>
      </c>
      <c r="J456" s="13">
        <f t="shared" ca="1" si="199"/>
        <v>1</v>
      </c>
      <c r="K456" s="14">
        <f t="shared" ca="1" si="200"/>
        <v>87273</v>
      </c>
      <c r="L456" s="13">
        <f t="shared" ca="1" si="201"/>
        <v>17</v>
      </c>
      <c r="M456" s="13" t="str">
        <f t="shared" ca="1" si="202"/>
        <v>Kano</v>
      </c>
      <c r="N456" s="13" t="str">
        <f t="shared" ca="1" si="183"/>
        <v>North</v>
      </c>
      <c r="O456" s="14">
        <f t="shared" ca="1" si="184"/>
        <v>436365</v>
      </c>
      <c r="P456" s="14">
        <f t="shared" ca="1" si="203"/>
        <v>380343.30421508319</v>
      </c>
      <c r="Q456" s="14">
        <f t="shared" ca="1" si="185"/>
        <v>11036.819964398424</v>
      </c>
      <c r="R456" s="14">
        <f t="shared" ca="1" si="204"/>
        <v>762</v>
      </c>
      <c r="S456" s="14">
        <f t="shared" ca="1" si="186"/>
        <v>103049.45752986487</v>
      </c>
      <c r="T456" s="14">
        <f t="shared" ca="1" si="187"/>
        <v>52656.619551791126</v>
      </c>
      <c r="U456" s="14">
        <f t="shared" ca="1" si="188"/>
        <v>500058.43951618951</v>
      </c>
      <c r="V456" s="14">
        <f t="shared" ca="1" si="189"/>
        <v>484154.76174494805</v>
      </c>
      <c r="W456" s="15">
        <f t="shared" ca="1" si="190"/>
        <v>15903.677771241462</v>
      </c>
      <c r="Z456" s="45">
        <f t="shared" ca="1" si="205"/>
        <v>0</v>
      </c>
      <c r="AA456" s="46">
        <f t="shared" ca="1" si="206"/>
        <v>0</v>
      </c>
      <c r="AB456" s="49"/>
      <c r="AC456" s="50"/>
      <c r="AE456" s="45">
        <f ca="1">IF(Table1[[#This Row],[Occupation]]="Teaching", 1, 0)</f>
        <v>0</v>
      </c>
      <c r="AF456" s="46">
        <f ca="1">IF(Table1[[#This Row],[Occupation]]="General Work", 1, 0)</f>
        <v>1</v>
      </c>
      <c r="AG456" s="46">
        <f ca="1">IF(Table1[[#This Row],[Occupation]]="Construction", 1, 0)</f>
        <v>0</v>
      </c>
      <c r="AH456" s="46">
        <f ca="1">IF(Table1[[#This Row],[Occupation]]="IT", 1, 0)</f>
        <v>0</v>
      </c>
      <c r="AI456" s="46">
        <f ca="1">IF(Table1[[#This Row],[Occupation]]="Health", 1, 0)</f>
        <v>0</v>
      </c>
      <c r="AJ456" s="46">
        <f ca="1">IF(Table1[[#This Row],[Occupation]]="Agriculture", 1, 0)</f>
        <v>0</v>
      </c>
      <c r="AK456" s="49"/>
      <c r="AL456" s="46"/>
      <c r="AM456" s="46"/>
      <c r="AN456" s="46"/>
      <c r="AO456" s="46"/>
      <c r="AP456" s="50"/>
      <c r="AQ456" s="48"/>
      <c r="AR456" s="47">
        <f t="shared" ca="1" si="207"/>
        <v>380343.30421508319</v>
      </c>
      <c r="AS456" s="48"/>
      <c r="AT456" s="45">
        <f ca="1">IF(Table1[[#This Row],[Debts of the Person]]&gt;$AU$2,1,0)</f>
        <v>1</v>
      </c>
      <c r="AU456" s="46"/>
      <c r="AV456" s="50"/>
      <c r="AW456" s="2">
        <f ca="1">Table1[[#This Row],[Mortgage Left]]/Table1[[#This Row],[Valued House]]</f>
        <v>0.87161734835535198</v>
      </c>
      <c r="AX456" s="46">
        <f t="shared" ca="1" si="208"/>
        <v>0</v>
      </c>
      <c r="AY456" s="46"/>
      <c r="AZ456" s="46"/>
      <c r="BA456" s="47">
        <f ca="1">IF(Table1[[#This Row],[Region]]="East",Table1[[#This Row],[Income]],0)</f>
        <v>0</v>
      </c>
      <c r="BB456" s="48">
        <f ca="1">IF(Table1[[#This Row],[Region]]="South",Table1[[#This Row],[Income]],0)</f>
        <v>0</v>
      </c>
      <c r="BC456" s="48">
        <f ca="1">IF(Table1[[#This Row],[Region]]="West",Table1[[#This Row],[Income]],0)</f>
        <v>0</v>
      </c>
      <c r="BD456" s="64">
        <f ca="1">IF(Table1[[#This Row],[Region]]="North",Table1[[#This Row],[Income]],0)</f>
        <v>87273</v>
      </c>
      <c r="BE456" s="47">
        <f ca="1">IF(Table1[[#This Row],[Occupation]]="Teaching",Table1[[#This Row],[Income]],0)</f>
        <v>0</v>
      </c>
      <c r="BF456" s="48">
        <f ca="1">IF(Table1[[#This Row],[Occupation]]="General Work",Table1[[#This Row],[Income]],0)</f>
        <v>87273</v>
      </c>
      <c r="BG456" s="48">
        <f ca="1">IF(Table1[[#This Row],[Occupation]]="Construction",Table1[[#This Row],[Income]],0)</f>
        <v>0</v>
      </c>
      <c r="BH456" s="48">
        <f ca="1">IF(Table1[[#This Row],[Occupation]]="IT",Table1[[#This Row],[Income]],0)</f>
        <v>0</v>
      </c>
      <c r="BI456" s="48">
        <f ca="1">IF(Table1[[#This Row],[Occupation]]="Health",Table1[[#This Row],[Income]],0)</f>
        <v>0</v>
      </c>
      <c r="BJ456" s="64">
        <f ca="1">IF(Table1[[#This Row],[Occupation]]="Agriculture",Table1[[#This Row],[Income]],0)</f>
        <v>0</v>
      </c>
      <c r="BK456" s="45">
        <f ca="1">IF(Table1[[#This Row],[Debts of the Person]]&gt;Table1[[#This Row],[Income]],1,0)</f>
        <v>1</v>
      </c>
      <c r="BL456" s="46"/>
      <c r="BM456" s="45">
        <f ca="1">IF(Table1[[#This Row],[Net worth of Person ('#)]]&gt;$BN$2,Table1[[#This Row],[Age]],0)</f>
        <v>0</v>
      </c>
      <c r="BN456" s="50"/>
      <c r="BO456" s="46"/>
      <c r="BP456" s="46"/>
      <c r="BQ456" s="46"/>
    </row>
    <row r="457" spans="1:69" x14ac:dyDescent="0.3">
      <c r="A457" s="12">
        <v>455</v>
      </c>
      <c r="B457" s="13">
        <f t="shared" ca="1" si="191"/>
        <v>2</v>
      </c>
      <c r="C457" s="13" t="str">
        <f t="shared" ca="1" si="192"/>
        <v>Female</v>
      </c>
      <c r="D457" s="13">
        <f t="shared" ca="1" si="193"/>
        <v>32</v>
      </c>
      <c r="E457" s="13">
        <f t="shared" ca="1" si="194"/>
        <v>3</v>
      </c>
      <c r="F457" s="13" t="str">
        <f t="shared" ca="1" si="195"/>
        <v>Teaching</v>
      </c>
      <c r="G457" s="13">
        <f t="shared" ca="1" si="196"/>
        <v>4</v>
      </c>
      <c r="H457" s="13" t="str">
        <f t="shared" ca="1" si="197"/>
        <v>Tertiary</v>
      </c>
      <c r="I457" s="13">
        <f t="shared" ca="1" si="198"/>
        <v>0</v>
      </c>
      <c r="J457" s="13">
        <f t="shared" ca="1" si="199"/>
        <v>3</v>
      </c>
      <c r="K457" s="14">
        <f t="shared" ca="1" si="200"/>
        <v>33514</v>
      </c>
      <c r="L457" s="13">
        <f t="shared" ca="1" si="201"/>
        <v>24</v>
      </c>
      <c r="M457" s="13" t="str">
        <f t="shared" ca="1" si="202"/>
        <v>Niger</v>
      </c>
      <c r="N457" s="13" t="str">
        <f t="shared" ca="1" si="183"/>
        <v>North</v>
      </c>
      <c r="O457" s="14">
        <f t="shared" ca="1" si="184"/>
        <v>100542</v>
      </c>
      <c r="P457" s="14">
        <f t="shared" ca="1" si="203"/>
        <v>57922.316745519536</v>
      </c>
      <c r="Q457" s="14">
        <f t="shared" ca="1" si="185"/>
        <v>98591.064023519386</v>
      </c>
      <c r="R457" s="14">
        <f t="shared" ca="1" si="204"/>
        <v>5705</v>
      </c>
      <c r="S457" s="14">
        <f t="shared" ca="1" si="186"/>
        <v>13021.848185649696</v>
      </c>
      <c r="T457" s="14">
        <f t="shared" ca="1" si="187"/>
        <v>35799.576938742262</v>
      </c>
      <c r="U457" s="14">
        <f t="shared" ca="1" si="188"/>
        <v>234932.64096226165</v>
      </c>
      <c r="V457" s="14">
        <f t="shared" ca="1" si="189"/>
        <v>76649.164931169231</v>
      </c>
      <c r="W457" s="15">
        <f t="shared" ca="1" si="190"/>
        <v>158283.4760310924</v>
      </c>
      <c r="Z457" s="45">
        <f t="shared" ca="1" si="205"/>
        <v>0</v>
      </c>
      <c r="AA457" s="46">
        <f t="shared" ca="1" si="206"/>
        <v>1</v>
      </c>
      <c r="AB457" s="49"/>
      <c r="AC457" s="50"/>
      <c r="AE457" s="45">
        <f ca="1">IF(Table1[[#This Row],[Occupation]]="Teaching", 1, 0)</f>
        <v>1</v>
      </c>
      <c r="AF457" s="46">
        <f ca="1">IF(Table1[[#This Row],[Occupation]]="General Work", 1, 0)</f>
        <v>0</v>
      </c>
      <c r="AG457" s="46">
        <f ca="1">IF(Table1[[#This Row],[Occupation]]="Construction", 1, 0)</f>
        <v>0</v>
      </c>
      <c r="AH457" s="46">
        <f ca="1">IF(Table1[[#This Row],[Occupation]]="IT", 1, 0)</f>
        <v>0</v>
      </c>
      <c r="AI457" s="46">
        <f ca="1">IF(Table1[[#This Row],[Occupation]]="Health", 1, 0)</f>
        <v>0</v>
      </c>
      <c r="AJ457" s="46">
        <f ca="1">IF(Table1[[#This Row],[Occupation]]="Agriculture", 1, 0)</f>
        <v>0</v>
      </c>
      <c r="AK457" s="49"/>
      <c r="AL457" s="46"/>
      <c r="AM457" s="46"/>
      <c r="AN457" s="46"/>
      <c r="AO457" s="46"/>
      <c r="AP457" s="50"/>
      <c r="AQ457" s="48"/>
      <c r="AR457" s="47">
        <f t="shared" ca="1" si="207"/>
        <v>19307.438915173178</v>
      </c>
      <c r="AS457" s="48"/>
      <c r="AT457" s="45">
        <f ca="1">IF(Table1[[#This Row],[Debts of the Person]]&gt;$AU$2,1,0)</f>
        <v>1</v>
      </c>
      <c r="AU457" s="46"/>
      <c r="AV457" s="50"/>
      <c r="AW457" s="2">
        <f ca="1">Table1[[#This Row],[Mortgage Left]]/Table1[[#This Row],[Valued House]]</f>
        <v>0.57610070165224025</v>
      </c>
      <c r="AX457" s="46">
        <f t="shared" ca="1" si="208"/>
        <v>0</v>
      </c>
      <c r="AY457" s="46"/>
      <c r="AZ457" s="46"/>
      <c r="BA457" s="47">
        <f ca="1">IF(Table1[[#This Row],[Region]]="East",Table1[[#This Row],[Income]],0)</f>
        <v>0</v>
      </c>
      <c r="BB457" s="48">
        <f ca="1">IF(Table1[[#This Row],[Region]]="South",Table1[[#This Row],[Income]],0)</f>
        <v>0</v>
      </c>
      <c r="BC457" s="48">
        <f ca="1">IF(Table1[[#This Row],[Region]]="West",Table1[[#This Row],[Income]],0)</f>
        <v>0</v>
      </c>
      <c r="BD457" s="64">
        <f ca="1">IF(Table1[[#This Row],[Region]]="North",Table1[[#This Row],[Income]],0)</f>
        <v>33514</v>
      </c>
      <c r="BE457" s="47">
        <f ca="1">IF(Table1[[#This Row],[Occupation]]="Teaching",Table1[[#This Row],[Income]],0)</f>
        <v>33514</v>
      </c>
      <c r="BF457" s="48">
        <f ca="1">IF(Table1[[#This Row],[Occupation]]="General Work",Table1[[#This Row],[Income]],0)</f>
        <v>0</v>
      </c>
      <c r="BG457" s="48">
        <f ca="1">IF(Table1[[#This Row],[Occupation]]="Construction",Table1[[#This Row],[Income]],0)</f>
        <v>0</v>
      </c>
      <c r="BH457" s="48">
        <f ca="1">IF(Table1[[#This Row],[Occupation]]="IT",Table1[[#This Row],[Income]],0)</f>
        <v>0</v>
      </c>
      <c r="BI457" s="48">
        <f ca="1">IF(Table1[[#This Row],[Occupation]]="Health",Table1[[#This Row],[Income]],0)</f>
        <v>0</v>
      </c>
      <c r="BJ457" s="64">
        <f ca="1">IF(Table1[[#This Row],[Occupation]]="Agriculture",Table1[[#This Row],[Income]],0)</f>
        <v>0</v>
      </c>
      <c r="BK457" s="45">
        <f ca="1">IF(Table1[[#This Row],[Debts of the Person]]&gt;Table1[[#This Row],[Income]],1,0)</f>
        <v>1</v>
      </c>
      <c r="BL457" s="46"/>
      <c r="BM457" s="45">
        <f ca="1">IF(Table1[[#This Row],[Net worth of Person ('#)]]&gt;$BN$2,Table1[[#This Row],[Age]],0)</f>
        <v>32</v>
      </c>
      <c r="BN457" s="50"/>
      <c r="BO457" s="46"/>
      <c r="BP457" s="46"/>
      <c r="BQ457" s="46"/>
    </row>
    <row r="458" spans="1:69" x14ac:dyDescent="0.3">
      <c r="A458" s="12">
        <v>456</v>
      </c>
      <c r="B458" s="13">
        <f t="shared" ca="1" si="191"/>
        <v>1</v>
      </c>
      <c r="C458" s="13" t="str">
        <f t="shared" ca="1" si="192"/>
        <v>Male</v>
      </c>
      <c r="D458" s="13">
        <f t="shared" ca="1" si="193"/>
        <v>38</v>
      </c>
      <c r="E458" s="13">
        <f t="shared" ca="1" si="194"/>
        <v>3</v>
      </c>
      <c r="F458" s="13" t="str">
        <f t="shared" ca="1" si="195"/>
        <v>Teaching</v>
      </c>
      <c r="G458" s="13">
        <f t="shared" ca="1" si="196"/>
        <v>1</v>
      </c>
      <c r="H458" s="13" t="str">
        <f t="shared" ca="1" si="197"/>
        <v>No Formal</v>
      </c>
      <c r="I458" s="13">
        <f t="shared" ca="1" si="198"/>
        <v>0</v>
      </c>
      <c r="J458" s="13">
        <f t="shared" ca="1" si="199"/>
        <v>2</v>
      </c>
      <c r="K458" s="14">
        <f t="shared" ca="1" si="200"/>
        <v>55018</v>
      </c>
      <c r="L458" s="13">
        <f t="shared" ca="1" si="201"/>
        <v>2</v>
      </c>
      <c r="M458" s="13" t="str">
        <f t="shared" ca="1" si="202"/>
        <v>Abuja</v>
      </c>
      <c r="N458" s="13" t="str">
        <f t="shared" ca="1" si="183"/>
        <v>North</v>
      </c>
      <c r="O458" s="14">
        <f t="shared" ca="1" si="184"/>
        <v>330108</v>
      </c>
      <c r="P458" s="14">
        <f t="shared" ca="1" si="203"/>
        <v>200578.58400771677</v>
      </c>
      <c r="Q458" s="14">
        <f t="shared" ca="1" si="185"/>
        <v>105129.00137639896</v>
      </c>
      <c r="R458" s="14">
        <f t="shared" ca="1" si="204"/>
        <v>84034</v>
      </c>
      <c r="S458" s="14">
        <f t="shared" ca="1" si="186"/>
        <v>64122.796789922046</v>
      </c>
      <c r="T458" s="14">
        <f t="shared" ca="1" si="187"/>
        <v>45969.954716189706</v>
      </c>
      <c r="U458" s="14">
        <f t="shared" ca="1" si="188"/>
        <v>481206.95609258866</v>
      </c>
      <c r="V458" s="14">
        <f t="shared" ca="1" si="189"/>
        <v>348735.38079763879</v>
      </c>
      <c r="W458" s="15">
        <f t="shared" ca="1" si="190"/>
        <v>132471.57529494987</v>
      </c>
      <c r="Z458" s="45">
        <f t="shared" ca="1" si="205"/>
        <v>1</v>
      </c>
      <c r="AA458" s="46">
        <f t="shared" ca="1" si="206"/>
        <v>1</v>
      </c>
      <c r="AB458" s="49"/>
      <c r="AC458" s="50"/>
      <c r="AE458" s="45">
        <f ca="1">IF(Table1[[#This Row],[Occupation]]="Teaching", 1, 0)</f>
        <v>1</v>
      </c>
      <c r="AF458" s="46">
        <f ca="1">IF(Table1[[#This Row],[Occupation]]="General Work", 1, 0)</f>
        <v>0</v>
      </c>
      <c r="AG458" s="46">
        <f ca="1">IF(Table1[[#This Row],[Occupation]]="Construction", 1, 0)</f>
        <v>0</v>
      </c>
      <c r="AH458" s="46">
        <f ca="1">IF(Table1[[#This Row],[Occupation]]="IT", 1, 0)</f>
        <v>0</v>
      </c>
      <c r="AI458" s="46">
        <f ca="1">IF(Table1[[#This Row],[Occupation]]="Health", 1, 0)</f>
        <v>0</v>
      </c>
      <c r="AJ458" s="46">
        <f ca="1">IF(Table1[[#This Row],[Occupation]]="Agriculture", 1, 0)</f>
        <v>0</v>
      </c>
      <c r="AK458" s="49"/>
      <c r="AL458" s="46"/>
      <c r="AM458" s="46"/>
      <c r="AN458" s="46"/>
      <c r="AO458" s="46"/>
      <c r="AP458" s="50"/>
      <c r="AQ458" s="48"/>
      <c r="AR458" s="47">
        <f t="shared" ca="1" si="207"/>
        <v>100289.29200385838</v>
      </c>
      <c r="AS458" s="48"/>
      <c r="AT458" s="45">
        <f ca="1">IF(Table1[[#This Row],[Debts of the Person]]&gt;$AU$2,1,0)</f>
        <v>1</v>
      </c>
      <c r="AU458" s="46"/>
      <c r="AV458" s="50"/>
      <c r="AW458" s="2">
        <f ca="1">Table1[[#This Row],[Mortgage Left]]/Table1[[#This Row],[Valued House]]</f>
        <v>0.60761503510280501</v>
      </c>
      <c r="AX458" s="46">
        <f t="shared" ca="1" si="208"/>
        <v>0</v>
      </c>
      <c r="AY458" s="46"/>
      <c r="AZ458" s="46"/>
      <c r="BA458" s="47">
        <f ca="1">IF(Table1[[#This Row],[Region]]="East",Table1[[#This Row],[Income]],0)</f>
        <v>0</v>
      </c>
      <c r="BB458" s="48">
        <f ca="1">IF(Table1[[#This Row],[Region]]="South",Table1[[#This Row],[Income]],0)</f>
        <v>0</v>
      </c>
      <c r="BC458" s="48">
        <f ca="1">IF(Table1[[#This Row],[Region]]="West",Table1[[#This Row],[Income]],0)</f>
        <v>0</v>
      </c>
      <c r="BD458" s="64">
        <f ca="1">IF(Table1[[#This Row],[Region]]="North",Table1[[#This Row],[Income]],0)</f>
        <v>55018</v>
      </c>
      <c r="BE458" s="47">
        <f ca="1">IF(Table1[[#This Row],[Occupation]]="Teaching",Table1[[#This Row],[Income]],0)</f>
        <v>55018</v>
      </c>
      <c r="BF458" s="48">
        <f ca="1">IF(Table1[[#This Row],[Occupation]]="General Work",Table1[[#This Row],[Income]],0)</f>
        <v>0</v>
      </c>
      <c r="BG458" s="48">
        <f ca="1">IF(Table1[[#This Row],[Occupation]]="Construction",Table1[[#This Row],[Income]],0)</f>
        <v>0</v>
      </c>
      <c r="BH458" s="48">
        <f ca="1">IF(Table1[[#This Row],[Occupation]]="IT",Table1[[#This Row],[Income]],0)</f>
        <v>0</v>
      </c>
      <c r="BI458" s="48">
        <f ca="1">IF(Table1[[#This Row],[Occupation]]="Health",Table1[[#This Row],[Income]],0)</f>
        <v>0</v>
      </c>
      <c r="BJ458" s="64">
        <f ca="1">IF(Table1[[#This Row],[Occupation]]="Agriculture",Table1[[#This Row],[Income]],0)</f>
        <v>0</v>
      </c>
      <c r="BK458" s="45">
        <f ca="1">IF(Table1[[#This Row],[Debts of the Person]]&gt;Table1[[#This Row],[Income]],1,0)</f>
        <v>1</v>
      </c>
      <c r="BL458" s="46"/>
      <c r="BM458" s="45">
        <f ca="1">IF(Table1[[#This Row],[Net worth of Person ('#)]]&gt;$BN$2,Table1[[#This Row],[Age]],0)</f>
        <v>38</v>
      </c>
      <c r="BN458" s="50"/>
      <c r="BO458" s="46"/>
      <c r="BP458" s="46"/>
      <c r="BQ458" s="46"/>
    </row>
    <row r="459" spans="1:69" x14ac:dyDescent="0.3">
      <c r="A459" s="12">
        <v>457</v>
      </c>
      <c r="B459" s="13">
        <f t="shared" ca="1" si="191"/>
        <v>2</v>
      </c>
      <c r="C459" s="13" t="str">
        <f t="shared" ca="1" si="192"/>
        <v>Female</v>
      </c>
      <c r="D459" s="13">
        <f t="shared" ca="1" si="193"/>
        <v>27</v>
      </c>
      <c r="E459" s="13">
        <f t="shared" ca="1" si="194"/>
        <v>1</v>
      </c>
      <c r="F459" s="13" t="str">
        <f t="shared" ca="1" si="195"/>
        <v>Health</v>
      </c>
      <c r="G459" s="13">
        <f t="shared" ca="1" si="196"/>
        <v>5</v>
      </c>
      <c r="H459" s="13" t="str">
        <f t="shared" ca="1" si="197"/>
        <v>Technical</v>
      </c>
      <c r="I459" s="13">
        <f t="shared" ca="1" si="198"/>
        <v>2</v>
      </c>
      <c r="J459" s="13">
        <f t="shared" ca="1" si="199"/>
        <v>3</v>
      </c>
      <c r="K459" s="14">
        <f t="shared" ca="1" si="200"/>
        <v>33628</v>
      </c>
      <c r="L459" s="13">
        <f t="shared" ca="1" si="201"/>
        <v>8</v>
      </c>
      <c r="M459" s="13" t="str">
        <f t="shared" ca="1" si="202"/>
        <v>Cross River</v>
      </c>
      <c r="N459" s="13" t="str">
        <f t="shared" ca="1" si="183"/>
        <v>South</v>
      </c>
      <c r="O459" s="14">
        <f t="shared" ca="1" si="184"/>
        <v>100884</v>
      </c>
      <c r="P459" s="14">
        <f t="shared" ca="1" si="203"/>
        <v>20805.026675755031</v>
      </c>
      <c r="Q459" s="14">
        <f t="shared" ca="1" si="185"/>
        <v>70637.738101731346</v>
      </c>
      <c r="R459" s="14">
        <f t="shared" ca="1" si="204"/>
        <v>7226</v>
      </c>
      <c r="S459" s="14">
        <f t="shared" ca="1" si="186"/>
        <v>14720.626431018298</v>
      </c>
      <c r="T459" s="14">
        <f t="shared" ca="1" si="187"/>
        <v>5351.1673640366062</v>
      </c>
      <c r="U459" s="14">
        <f t="shared" ca="1" si="188"/>
        <v>176872.90546576795</v>
      </c>
      <c r="V459" s="14">
        <f t="shared" ca="1" si="189"/>
        <v>42751.65310677333</v>
      </c>
      <c r="W459" s="15">
        <f t="shared" ca="1" si="190"/>
        <v>134121.25235899462</v>
      </c>
      <c r="Z459" s="45">
        <f t="shared" ca="1" si="205"/>
        <v>0</v>
      </c>
      <c r="AA459" s="46">
        <f t="shared" ca="1" si="206"/>
        <v>0</v>
      </c>
      <c r="AB459" s="49"/>
      <c r="AC459" s="50"/>
      <c r="AE459" s="45">
        <f ca="1">IF(Table1[[#This Row],[Occupation]]="Teaching", 1, 0)</f>
        <v>0</v>
      </c>
      <c r="AF459" s="46">
        <f ca="1">IF(Table1[[#This Row],[Occupation]]="General Work", 1, 0)</f>
        <v>0</v>
      </c>
      <c r="AG459" s="46">
        <f ca="1">IF(Table1[[#This Row],[Occupation]]="Construction", 1, 0)</f>
        <v>0</v>
      </c>
      <c r="AH459" s="46">
        <f ca="1">IF(Table1[[#This Row],[Occupation]]="IT", 1, 0)</f>
        <v>0</v>
      </c>
      <c r="AI459" s="46">
        <f ca="1">IF(Table1[[#This Row],[Occupation]]="Health", 1, 0)</f>
        <v>1</v>
      </c>
      <c r="AJ459" s="46">
        <f ca="1">IF(Table1[[#This Row],[Occupation]]="Agriculture", 1, 0)</f>
        <v>0</v>
      </c>
      <c r="AK459" s="49"/>
      <c r="AL459" s="46"/>
      <c r="AM459" s="46"/>
      <c r="AN459" s="46"/>
      <c r="AO459" s="46"/>
      <c r="AP459" s="50"/>
      <c r="AQ459" s="48"/>
      <c r="AR459" s="47">
        <f t="shared" ca="1" si="207"/>
        <v>6935.0088919183436</v>
      </c>
      <c r="AS459" s="48"/>
      <c r="AT459" s="45">
        <f ca="1">IF(Table1[[#This Row],[Debts of the Person]]&gt;$AU$2,1,0)</f>
        <v>1</v>
      </c>
      <c r="AU459" s="46"/>
      <c r="AV459" s="50"/>
      <c r="AW459" s="2">
        <f ca="1">Table1[[#This Row],[Mortgage Left]]/Table1[[#This Row],[Valued House]]</f>
        <v>0.20622721814911216</v>
      </c>
      <c r="AX459" s="46">
        <f t="shared" ca="1" si="208"/>
        <v>1</v>
      </c>
      <c r="AY459" s="46"/>
      <c r="AZ459" s="46"/>
      <c r="BA459" s="47">
        <f ca="1">IF(Table1[[#This Row],[Region]]="East",Table1[[#This Row],[Income]],0)</f>
        <v>0</v>
      </c>
      <c r="BB459" s="48">
        <f ca="1">IF(Table1[[#This Row],[Region]]="South",Table1[[#This Row],[Income]],0)</f>
        <v>33628</v>
      </c>
      <c r="BC459" s="48">
        <f ca="1">IF(Table1[[#This Row],[Region]]="West",Table1[[#This Row],[Income]],0)</f>
        <v>0</v>
      </c>
      <c r="BD459" s="64">
        <f ca="1">IF(Table1[[#This Row],[Region]]="North",Table1[[#This Row],[Income]],0)</f>
        <v>0</v>
      </c>
      <c r="BE459" s="47">
        <f ca="1">IF(Table1[[#This Row],[Occupation]]="Teaching",Table1[[#This Row],[Income]],0)</f>
        <v>0</v>
      </c>
      <c r="BF459" s="48">
        <f ca="1">IF(Table1[[#This Row],[Occupation]]="General Work",Table1[[#This Row],[Income]],0)</f>
        <v>0</v>
      </c>
      <c r="BG459" s="48">
        <f ca="1">IF(Table1[[#This Row],[Occupation]]="Construction",Table1[[#This Row],[Income]],0)</f>
        <v>0</v>
      </c>
      <c r="BH459" s="48">
        <f ca="1">IF(Table1[[#This Row],[Occupation]]="IT",Table1[[#This Row],[Income]],0)</f>
        <v>0</v>
      </c>
      <c r="BI459" s="48">
        <f ca="1">IF(Table1[[#This Row],[Occupation]]="Health",Table1[[#This Row],[Income]],0)</f>
        <v>33628</v>
      </c>
      <c r="BJ459" s="64">
        <f ca="1">IF(Table1[[#This Row],[Occupation]]="Agriculture",Table1[[#This Row],[Income]],0)</f>
        <v>0</v>
      </c>
      <c r="BK459" s="45">
        <f ca="1">IF(Table1[[#This Row],[Debts of the Person]]&gt;Table1[[#This Row],[Income]],1,0)</f>
        <v>1</v>
      </c>
      <c r="BL459" s="46"/>
      <c r="BM459" s="45">
        <f ca="1">IF(Table1[[#This Row],[Net worth of Person ('#)]]&gt;$BN$2,Table1[[#This Row],[Age]],0)</f>
        <v>27</v>
      </c>
      <c r="BN459" s="50"/>
      <c r="BO459" s="46"/>
      <c r="BP459" s="46"/>
      <c r="BQ459" s="46"/>
    </row>
    <row r="460" spans="1:69" x14ac:dyDescent="0.3">
      <c r="A460" s="12">
        <v>458</v>
      </c>
      <c r="B460" s="13">
        <f t="shared" ca="1" si="191"/>
        <v>1</v>
      </c>
      <c r="C460" s="13" t="str">
        <f t="shared" ca="1" si="192"/>
        <v>Male</v>
      </c>
      <c r="D460" s="13">
        <f t="shared" ca="1" si="193"/>
        <v>29</v>
      </c>
      <c r="E460" s="13">
        <f t="shared" ca="1" si="194"/>
        <v>2</v>
      </c>
      <c r="F460" s="13" t="str">
        <f t="shared" ca="1" si="195"/>
        <v>Construction</v>
      </c>
      <c r="G460" s="13">
        <f t="shared" ca="1" si="196"/>
        <v>3</v>
      </c>
      <c r="H460" s="13" t="str">
        <f t="shared" ca="1" si="197"/>
        <v>Secondary</v>
      </c>
      <c r="I460" s="13">
        <f t="shared" ca="1" si="198"/>
        <v>2</v>
      </c>
      <c r="J460" s="13">
        <f t="shared" ca="1" si="199"/>
        <v>3</v>
      </c>
      <c r="K460" s="14">
        <f t="shared" ca="1" si="200"/>
        <v>46204</v>
      </c>
      <c r="L460" s="13">
        <f t="shared" ca="1" si="201"/>
        <v>28</v>
      </c>
      <c r="M460" s="13" t="str">
        <f t="shared" ca="1" si="202"/>
        <v>Oyo</v>
      </c>
      <c r="N460" s="13" t="str">
        <f t="shared" ca="1" si="183"/>
        <v>West</v>
      </c>
      <c r="O460" s="14">
        <f t="shared" ca="1" si="184"/>
        <v>184816</v>
      </c>
      <c r="P460" s="14">
        <f t="shared" ca="1" si="203"/>
        <v>53896.059787229649</v>
      </c>
      <c r="Q460" s="14">
        <f t="shared" ca="1" si="185"/>
        <v>5083.4426847148097</v>
      </c>
      <c r="R460" s="14">
        <f t="shared" ca="1" si="204"/>
        <v>4327</v>
      </c>
      <c r="S460" s="14">
        <f t="shared" ca="1" si="186"/>
        <v>21896.247261954235</v>
      </c>
      <c r="T460" s="14">
        <f t="shared" ca="1" si="187"/>
        <v>29235.658931813854</v>
      </c>
      <c r="U460" s="14">
        <f t="shared" ca="1" si="188"/>
        <v>219135.10161652864</v>
      </c>
      <c r="V460" s="14">
        <f t="shared" ca="1" si="189"/>
        <v>80119.307049183888</v>
      </c>
      <c r="W460" s="15">
        <f t="shared" ca="1" si="190"/>
        <v>139015.79456734477</v>
      </c>
      <c r="Z460" s="45">
        <f t="shared" ca="1" si="205"/>
        <v>1</v>
      </c>
      <c r="AA460" s="46">
        <f t="shared" ca="1" si="206"/>
        <v>1</v>
      </c>
      <c r="AB460" s="49"/>
      <c r="AC460" s="50"/>
      <c r="AE460" s="45">
        <f ca="1">IF(Table1[[#This Row],[Occupation]]="Teaching", 1, 0)</f>
        <v>0</v>
      </c>
      <c r="AF460" s="46">
        <f ca="1">IF(Table1[[#This Row],[Occupation]]="General Work", 1, 0)</f>
        <v>0</v>
      </c>
      <c r="AG460" s="46">
        <f ca="1">IF(Table1[[#This Row],[Occupation]]="Construction", 1, 0)</f>
        <v>1</v>
      </c>
      <c r="AH460" s="46">
        <f ca="1">IF(Table1[[#This Row],[Occupation]]="IT", 1, 0)</f>
        <v>0</v>
      </c>
      <c r="AI460" s="46">
        <f ca="1">IF(Table1[[#This Row],[Occupation]]="Health", 1, 0)</f>
        <v>0</v>
      </c>
      <c r="AJ460" s="46">
        <f ca="1">IF(Table1[[#This Row],[Occupation]]="Agriculture", 1, 0)</f>
        <v>0</v>
      </c>
      <c r="AK460" s="49"/>
      <c r="AL460" s="46"/>
      <c r="AM460" s="46"/>
      <c r="AN460" s="46"/>
      <c r="AO460" s="46"/>
      <c r="AP460" s="50"/>
      <c r="AQ460" s="48"/>
      <c r="AR460" s="47">
        <f t="shared" ca="1" si="207"/>
        <v>17965.353262409884</v>
      </c>
      <c r="AS460" s="48"/>
      <c r="AT460" s="45">
        <f ca="1">IF(Table1[[#This Row],[Debts of the Person]]&gt;$AU$2,1,0)</f>
        <v>1</v>
      </c>
      <c r="AU460" s="46"/>
      <c r="AV460" s="50"/>
      <c r="AW460" s="2">
        <f ca="1">Table1[[#This Row],[Mortgage Left]]/Table1[[#This Row],[Valued House]]</f>
        <v>0.29162009667577293</v>
      </c>
      <c r="AX460" s="46">
        <f t="shared" ca="1" si="208"/>
        <v>1</v>
      </c>
      <c r="AY460" s="46"/>
      <c r="AZ460" s="46"/>
      <c r="BA460" s="47">
        <f ca="1">IF(Table1[[#This Row],[Region]]="East",Table1[[#This Row],[Income]],0)</f>
        <v>0</v>
      </c>
      <c r="BB460" s="48">
        <f ca="1">IF(Table1[[#This Row],[Region]]="South",Table1[[#This Row],[Income]],0)</f>
        <v>0</v>
      </c>
      <c r="BC460" s="48">
        <f ca="1">IF(Table1[[#This Row],[Region]]="West",Table1[[#This Row],[Income]],0)</f>
        <v>46204</v>
      </c>
      <c r="BD460" s="64">
        <f ca="1">IF(Table1[[#This Row],[Region]]="North",Table1[[#This Row],[Income]],0)</f>
        <v>0</v>
      </c>
      <c r="BE460" s="47">
        <f ca="1">IF(Table1[[#This Row],[Occupation]]="Teaching",Table1[[#This Row],[Income]],0)</f>
        <v>0</v>
      </c>
      <c r="BF460" s="48">
        <f ca="1">IF(Table1[[#This Row],[Occupation]]="General Work",Table1[[#This Row],[Income]],0)</f>
        <v>0</v>
      </c>
      <c r="BG460" s="48">
        <f ca="1">IF(Table1[[#This Row],[Occupation]]="Construction",Table1[[#This Row],[Income]],0)</f>
        <v>46204</v>
      </c>
      <c r="BH460" s="48">
        <f ca="1">IF(Table1[[#This Row],[Occupation]]="IT",Table1[[#This Row],[Income]],0)</f>
        <v>0</v>
      </c>
      <c r="BI460" s="48">
        <f ca="1">IF(Table1[[#This Row],[Occupation]]="Health",Table1[[#This Row],[Income]],0)</f>
        <v>0</v>
      </c>
      <c r="BJ460" s="64">
        <f ca="1">IF(Table1[[#This Row],[Occupation]]="Agriculture",Table1[[#This Row],[Income]],0)</f>
        <v>0</v>
      </c>
      <c r="BK460" s="45">
        <f ca="1">IF(Table1[[#This Row],[Debts of the Person]]&gt;Table1[[#This Row],[Income]],1,0)</f>
        <v>1</v>
      </c>
      <c r="BL460" s="46"/>
      <c r="BM460" s="45">
        <f ca="1">IF(Table1[[#This Row],[Net worth of Person ('#)]]&gt;$BN$2,Table1[[#This Row],[Age]],0)</f>
        <v>29</v>
      </c>
      <c r="BN460" s="50"/>
      <c r="BO460" s="46"/>
      <c r="BP460" s="46"/>
      <c r="BQ460" s="46"/>
    </row>
    <row r="461" spans="1:69" x14ac:dyDescent="0.3">
      <c r="A461" s="12">
        <v>459</v>
      </c>
      <c r="B461" s="13">
        <f t="shared" ca="1" si="191"/>
        <v>1</v>
      </c>
      <c r="C461" s="13" t="str">
        <f t="shared" ca="1" si="192"/>
        <v>Male</v>
      </c>
      <c r="D461" s="13">
        <f t="shared" ca="1" si="193"/>
        <v>34</v>
      </c>
      <c r="E461" s="13">
        <f t="shared" ca="1" si="194"/>
        <v>5</v>
      </c>
      <c r="F461" s="13" t="str">
        <f t="shared" ca="1" si="195"/>
        <v>General Work</v>
      </c>
      <c r="G461" s="13">
        <f t="shared" ca="1" si="196"/>
        <v>5</v>
      </c>
      <c r="H461" s="13" t="str">
        <f t="shared" ca="1" si="197"/>
        <v>Technical</v>
      </c>
      <c r="I461" s="13">
        <f t="shared" ca="1" si="198"/>
        <v>3</v>
      </c>
      <c r="J461" s="13">
        <f t="shared" ca="1" si="199"/>
        <v>2</v>
      </c>
      <c r="K461" s="14">
        <f t="shared" ca="1" si="200"/>
        <v>56359</v>
      </c>
      <c r="L461" s="13">
        <f t="shared" ca="1" si="201"/>
        <v>2</v>
      </c>
      <c r="M461" s="13" t="str">
        <f t="shared" ca="1" si="202"/>
        <v>Abuja</v>
      </c>
      <c r="N461" s="13" t="str">
        <f t="shared" ca="1" si="183"/>
        <v>North</v>
      </c>
      <c r="O461" s="14">
        <f t="shared" ca="1" si="184"/>
        <v>281795</v>
      </c>
      <c r="P461" s="14">
        <f t="shared" ca="1" si="203"/>
        <v>238805.56628586919</v>
      </c>
      <c r="Q461" s="14">
        <f t="shared" ca="1" si="185"/>
        <v>35586.443747071658</v>
      </c>
      <c r="R461" s="14">
        <f t="shared" ca="1" si="204"/>
        <v>3404</v>
      </c>
      <c r="S461" s="14">
        <f t="shared" ca="1" si="186"/>
        <v>91953.838207583773</v>
      </c>
      <c r="T461" s="14">
        <f t="shared" ca="1" si="187"/>
        <v>83339.295838312741</v>
      </c>
      <c r="U461" s="14">
        <f t="shared" ca="1" si="188"/>
        <v>400720.73958538438</v>
      </c>
      <c r="V461" s="14">
        <f t="shared" ca="1" si="189"/>
        <v>334163.40449345298</v>
      </c>
      <c r="W461" s="15">
        <f t="shared" ca="1" si="190"/>
        <v>66557.335091931396</v>
      </c>
      <c r="Z461" s="45">
        <f t="shared" ca="1" si="205"/>
        <v>1</v>
      </c>
      <c r="AA461" s="46">
        <f t="shared" ca="1" si="206"/>
        <v>0</v>
      </c>
      <c r="AB461" s="49"/>
      <c r="AC461" s="50"/>
      <c r="AE461" s="45">
        <f ca="1">IF(Table1[[#This Row],[Occupation]]="Teaching", 1, 0)</f>
        <v>0</v>
      </c>
      <c r="AF461" s="46">
        <f ca="1">IF(Table1[[#This Row],[Occupation]]="General Work", 1, 0)</f>
        <v>1</v>
      </c>
      <c r="AG461" s="46">
        <f ca="1">IF(Table1[[#This Row],[Occupation]]="Construction", 1, 0)</f>
        <v>0</v>
      </c>
      <c r="AH461" s="46">
        <f ca="1">IF(Table1[[#This Row],[Occupation]]="IT", 1, 0)</f>
        <v>0</v>
      </c>
      <c r="AI461" s="46">
        <f ca="1">IF(Table1[[#This Row],[Occupation]]="Health", 1, 0)</f>
        <v>0</v>
      </c>
      <c r="AJ461" s="46">
        <f ca="1">IF(Table1[[#This Row],[Occupation]]="Agriculture", 1, 0)</f>
        <v>0</v>
      </c>
      <c r="AK461" s="49"/>
      <c r="AL461" s="46"/>
      <c r="AM461" s="46"/>
      <c r="AN461" s="46"/>
      <c r="AO461" s="46"/>
      <c r="AP461" s="50"/>
      <c r="AQ461" s="48"/>
      <c r="AR461" s="47">
        <f t="shared" ca="1" si="207"/>
        <v>119402.7831429346</v>
      </c>
      <c r="AS461" s="48"/>
      <c r="AT461" s="45">
        <f ca="1">IF(Table1[[#This Row],[Debts of the Person]]&gt;$AU$2,1,0)</f>
        <v>1</v>
      </c>
      <c r="AU461" s="46"/>
      <c r="AV461" s="50"/>
      <c r="AW461" s="2">
        <f ca="1">Table1[[#This Row],[Mortgage Left]]/Table1[[#This Row],[Valued House]]</f>
        <v>0.84744429917446795</v>
      </c>
      <c r="AX461" s="46">
        <f t="shared" ca="1" si="208"/>
        <v>0</v>
      </c>
      <c r="AY461" s="46"/>
      <c r="AZ461" s="46"/>
      <c r="BA461" s="47">
        <f ca="1">IF(Table1[[#This Row],[Region]]="East",Table1[[#This Row],[Income]],0)</f>
        <v>0</v>
      </c>
      <c r="BB461" s="48">
        <f ca="1">IF(Table1[[#This Row],[Region]]="South",Table1[[#This Row],[Income]],0)</f>
        <v>0</v>
      </c>
      <c r="BC461" s="48">
        <f ca="1">IF(Table1[[#This Row],[Region]]="West",Table1[[#This Row],[Income]],0)</f>
        <v>0</v>
      </c>
      <c r="BD461" s="64">
        <f ca="1">IF(Table1[[#This Row],[Region]]="North",Table1[[#This Row],[Income]],0)</f>
        <v>56359</v>
      </c>
      <c r="BE461" s="47">
        <f ca="1">IF(Table1[[#This Row],[Occupation]]="Teaching",Table1[[#This Row],[Income]],0)</f>
        <v>0</v>
      </c>
      <c r="BF461" s="48">
        <f ca="1">IF(Table1[[#This Row],[Occupation]]="General Work",Table1[[#This Row],[Income]],0)</f>
        <v>56359</v>
      </c>
      <c r="BG461" s="48">
        <f ca="1">IF(Table1[[#This Row],[Occupation]]="Construction",Table1[[#This Row],[Income]],0)</f>
        <v>0</v>
      </c>
      <c r="BH461" s="48">
        <f ca="1">IF(Table1[[#This Row],[Occupation]]="IT",Table1[[#This Row],[Income]],0)</f>
        <v>0</v>
      </c>
      <c r="BI461" s="48">
        <f ca="1">IF(Table1[[#This Row],[Occupation]]="Health",Table1[[#This Row],[Income]],0)</f>
        <v>0</v>
      </c>
      <c r="BJ461" s="64">
        <f ca="1">IF(Table1[[#This Row],[Occupation]]="Agriculture",Table1[[#This Row],[Income]],0)</f>
        <v>0</v>
      </c>
      <c r="BK461" s="45">
        <f ca="1">IF(Table1[[#This Row],[Debts of the Person]]&gt;Table1[[#This Row],[Income]],1,0)</f>
        <v>1</v>
      </c>
      <c r="BL461" s="46"/>
      <c r="BM461" s="45">
        <f ca="1">IF(Table1[[#This Row],[Net worth of Person ('#)]]&gt;$BN$2,Table1[[#This Row],[Age]],0)</f>
        <v>0</v>
      </c>
      <c r="BN461" s="50"/>
      <c r="BO461" s="46"/>
      <c r="BP461" s="46"/>
      <c r="BQ461" s="46"/>
    </row>
    <row r="462" spans="1:69" x14ac:dyDescent="0.3">
      <c r="A462" s="12">
        <v>460</v>
      </c>
      <c r="B462" s="13">
        <f t="shared" ca="1" si="191"/>
        <v>1</v>
      </c>
      <c r="C462" s="13" t="str">
        <f t="shared" ca="1" si="192"/>
        <v>Male</v>
      </c>
      <c r="D462" s="13">
        <f t="shared" ca="1" si="193"/>
        <v>45</v>
      </c>
      <c r="E462" s="13">
        <f t="shared" ca="1" si="194"/>
        <v>4</v>
      </c>
      <c r="F462" s="13" t="str">
        <f t="shared" ca="1" si="195"/>
        <v>IT</v>
      </c>
      <c r="G462" s="13">
        <f t="shared" ca="1" si="196"/>
        <v>4</v>
      </c>
      <c r="H462" s="13" t="str">
        <f t="shared" ca="1" si="197"/>
        <v>Tertiary</v>
      </c>
      <c r="I462" s="13">
        <f t="shared" ca="1" si="198"/>
        <v>1</v>
      </c>
      <c r="J462" s="13">
        <f t="shared" ca="1" si="199"/>
        <v>2</v>
      </c>
      <c r="K462" s="14">
        <f t="shared" ca="1" si="200"/>
        <v>44093</v>
      </c>
      <c r="L462" s="13">
        <f t="shared" ca="1" si="201"/>
        <v>19</v>
      </c>
      <c r="M462" s="13" t="str">
        <f t="shared" ca="1" si="202"/>
        <v>Kebbi</v>
      </c>
      <c r="N462" s="13" t="str">
        <f t="shared" ca="1" si="183"/>
        <v>North</v>
      </c>
      <c r="O462" s="14">
        <f t="shared" ca="1" si="184"/>
        <v>132279</v>
      </c>
      <c r="P462" s="14">
        <f t="shared" ca="1" si="203"/>
        <v>54197.643240196645</v>
      </c>
      <c r="Q462" s="14">
        <f t="shared" ca="1" si="185"/>
        <v>4407.1135279133377</v>
      </c>
      <c r="R462" s="14">
        <f t="shared" ca="1" si="204"/>
        <v>1046</v>
      </c>
      <c r="S462" s="14">
        <f t="shared" ca="1" si="186"/>
        <v>24954.037929807739</v>
      </c>
      <c r="T462" s="14">
        <f t="shared" ca="1" si="187"/>
        <v>14456.698343714585</v>
      </c>
      <c r="U462" s="14">
        <f t="shared" ca="1" si="188"/>
        <v>151142.81187162793</v>
      </c>
      <c r="V462" s="14">
        <f t="shared" ca="1" si="189"/>
        <v>80197.681170004391</v>
      </c>
      <c r="W462" s="15">
        <f t="shared" ca="1" si="190"/>
        <v>70945.130701623537</v>
      </c>
      <c r="Z462" s="45">
        <f t="shared" ca="1" si="205"/>
        <v>1</v>
      </c>
      <c r="AA462" s="46">
        <f t="shared" ca="1" si="206"/>
        <v>0</v>
      </c>
      <c r="AB462" s="49"/>
      <c r="AC462" s="50"/>
      <c r="AE462" s="45">
        <f ca="1">IF(Table1[[#This Row],[Occupation]]="Teaching", 1, 0)</f>
        <v>0</v>
      </c>
      <c r="AF462" s="46">
        <f ca="1">IF(Table1[[#This Row],[Occupation]]="General Work", 1, 0)</f>
        <v>0</v>
      </c>
      <c r="AG462" s="46">
        <f ca="1">IF(Table1[[#This Row],[Occupation]]="Construction", 1, 0)</f>
        <v>0</v>
      </c>
      <c r="AH462" s="46">
        <f ca="1">IF(Table1[[#This Row],[Occupation]]="IT", 1, 0)</f>
        <v>1</v>
      </c>
      <c r="AI462" s="46">
        <f ca="1">IF(Table1[[#This Row],[Occupation]]="Health", 1, 0)</f>
        <v>0</v>
      </c>
      <c r="AJ462" s="46">
        <f ca="1">IF(Table1[[#This Row],[Occupation]]="Agriculture", 1, 0)</f>
        <v>0</v>
      </c>
      <c r="AK462" s="49"/>
      <c r="AL462" s="46"/>
      <c r="AM462" s="46"/>
      <c r="AN462" s="46"/>
      <c r="AO462" s="46"/>
      <c r="AP462" s="50"/>
      <c r="AQ462" s="48"/>
      <c r="AR462" s="47">
        <f t="shared" ca="1" si="207"/>
        <v>27098.821620098322</v>
      </c>
      <c r="AS462" s="48"/>
      <c r="AT462" s="45">
        <f ca="1">IF(Table1[[#This Row],[Debts of the Person]]&gt;$AU$2,1,0)</f>
        <v>1</v>
      </c>
      <c r="AU462" s="46"/>
      <c r="AV462" s="50"/>
      <c r="AW462" s="2">
        <f ca="1">Table1[[#This Row],[Mortgage Left]]/Table1[[#This Row],[Valued House]]</f>
        <v>0.40972220261868209</v>
      </c>
      <c r="AX462" s="46">
        <f t="shared" ca="1" si="208"/>
        <v>0</v>
      </c>
      <c r="AY462" s="46"/>
      <c r="AZ462" s="46"/>
      <c r="BA462" s="47">
        <f ca="1">IF(Table1[[#This Row],[Region]]="East",Table1[[#This Row],[Income]],0)</f>
        <v>0</v>
      </c>
      <c r="BB462" s="48">
        <f ca="1">IF(Table1[[#This Row],[Region]]="South",Table1[[#This Row],[Income]],0)</f>
        <v>0</v>
      </c>
      <c r="BC462" s="48">
        <f ca="1">IF(Table1[[#This Row],[Region]]="West",Table1[[#This Row],[Income]],0)</f>
        <v>0</v>
      </c>
      <c r="BD462" s="64">
        <f ca="1">IF(Table1[[#This Row],[Region]]="North",Table1[[#This Row],[Income]],0)</f>
        <v>44093</v>
      </c>
      <c r="BE462" s="47">
        <f ca="1">IF(Table1[[#This Row],[Occupation]]="Teaching",Table1[[#This Row],[Income]],0)</f>
        <v>0</v>
      </c>
      <c r="BF462" s="48">
        <f ca="1">IF(Table1[[#This Row],[Occupation]]="General Work",Table1[[#This Row],[Income]],0)</f>
        <v>0</v>
      </c>
      <c r="BG462" s="48">
        <f ca="1">IF(Table1[[#This Row],[Occupation]]="Construction",Table1[[#This Row],[Income]],0)</f>
        <v>0</v>
      </c>
      <c r="BH462" s="48">
        <f ca="1">IF(Table1[[#This Row],[Occupation]]="IT",Table1[[#This Row],[Income]],0)</f>
        <v>44093</v>
      </c>
      <c r="BI462" s="48">
        <f ca="1">IF(Table1[[#This Row],[Occupation]]="Health",Table1[[#This Row],[Income]],0)</f>
        <v>0</v>
      </c>
      <c r="BJ462" s="64">
        <f ca="1">IF(Table1[[#This Row],[Occupation]]="Agriculture",Table1[[#This Row],[Income]],0)</f>
        <v>0</v>
      </c>
      <c r="BK462" s="45">
        <f ca="1">IF(Table1[[#This Row],[Debts of the Person]]&gt;Table1[[#This Row],[Income]],1,0)</f>
        <v>1</v>
      </c>
      <c r="BL462" s="46"/>
      <c r="BM462" s="45">
        <f ca="1">IF(Table1[[#This Row],[Net worth of Person ('#)]]&gt;$BN$2,Table1[[#This Row],[Age]],0)</f>
        <v>0</v>
      </c>
      <c r="BN462" s="50"/>
      <c r="BO462" s="46"/>
      <c r="BP462" s="46"/>
      <c r="BQ462" s="46"/>
    </row>
    <row r="463" spans="1:69" x14ac:dyDescent="0.3">
      <c r="A463" s="12">
        <v>461</v>
      </c>
      <c r="B463" s="13">
        <f t="shared" ca="1" si="191"/>
        <v>1</v>
      </c>
      <c r="C463" s="13" t="str">
        <f t="shared" ca="1" si="192"/>
        <v>Male</v>
      </c>
      <c r="D463" s="13">
        <f t="shared" ca="1" si="193"/>
        <v>25</v>
      </c>
      <c r="E463" s="13">
        <f t="shared" ca="1" si="194"/>
        <v>2</v>
      </c>
      <c r="F463" s="13" t="str">
        <f t="shared" ca="1" si="195"/>
        <v>Construction</v>
      </c>
      <c r="G463" s="13">
        <f t="shared" ca="1" si="196"/>
        <v>3</v>
      </c>
      <c r="H463" s="13" t="str">
        <f t="shared" ca="1" si="197"/>
        <v>Secondary</v>
      </c>
      <c r="I463" s="13">
        <f t="shared" ca="1" si="198"/>
        <v>3</v>
      </c>
      <c r="J463" s="13">
        <f t="shared" ca="1" si="199"/>
        <v>0</v>
      </c>
      <c r="K463" s="14">
        <f t="shared" ca="1" si="200"/>
        <v>38329</v>
      </c>
      <c r="L463" s="13">
        <f t="shared" ca="1" si="201"/>
        <v>18</v>
      </c>
      <c r="M463" s="13" t="str">
        <f t="shared" ca="1" si="202"/>
        <v>Kastina</v>
      </c>
      <c r="N463" s="13" t="str">
        <f t="shared" ref="N463:N498" ca="1" si="209">VLOOKUP(L463, $BS$12:$BU$44, 3)</f>
        <v>North</v>
      </c>
      <c r="O463" s="14">
        <f t="shared" ref="O463:O498" ca="1" si="210">K463*RANDBETWEEN(3, 6)</f>
        <v>153316</v>
      </c>
      <c r="P463" s="14">
        <f t="shared" ca="1" si="203"/>
        <v>68160.520019701478</v>
      </c>
      <c r="Q463" s="14">
        <f t="shared" ref="Q463:Q498" ca="1" si="211">J463*RAND()*K463</f>
        <v>0</v>
      </c>
      <c r="R463" s="14">
        <f t="shared" ca="1" si="204"/>
        <v>0</v>
      </c>
      <c r="S463" s="14">
        <f t="shared" ref="S463:S498" ca="1" si="212">RAND()*K463*2</f>
        <v>67576.010011205813</v>
      </c>
      <c r="T463" s="14">
        <f t="shared" ref="T463:T498" ca="1" si="213">RAND()*K463*1.5</f>
        <v>19936.467135104918</v>
      </c>
      <c r="U463" s="14">
        <f t="shared" ref="U463:U498" ca="1" si="214">O463+Q463+T463</f>
        <v>173252.46713510493</v>
      </c>
      <c r="V463" s="14">
        <f t="shared" ref="V463:V498" ca="1" si="215">P463+R463+S463</f>
        <v>135736.53003090731</v>
      </c>
      <c r="W463" s="15">
        <f t="shared" ref="W463:W498" ca="1" si="216">U463-V463</f>
        <v>37515.937104197626</v>
      </c>
      <c r="Z463" s="45">
        <f t="shared" ca="1" si="205"/>
        <v>1</v>
      </c>
      <c r="AA463" s="46">
        <f t="shared" ca="1" si="206"/>
        <v>0</v>
      </c>
      <c r="AB463" s="49"/>
      <c r="AC463" s="50"/>
      <c r="AE463" s="45">
        <f ca="1">IF(Table1[[#This Row],[Occupation]]="Teaching", 1, 0)</f>
        <v>0</v>
      </c>
      <c r="AF463" s="46">
        <f ca="1">IF(Table1[[#This Row],[Occupation]]="General Work", 1, 0)</f>
        <v>0</v>
      </c>
      <c r="AG463" s="46">
        <f ca="1">IF(Table1[[#This Row],[Occupation]]="Construction", 1, 0)</f>
        <v>1</v>
      </c>
      <c r="AH463" s="46">
        <f ca="1">IF(Table1[[#This Row],[Occupation]]="IT", 1, 0)</f>
        <v>0</v>
      </c>
      <c r="AI463" s="46">
        <f ca="1">IF(Table1[[#This Row],[Occupation]]="Health", 1, 0)</f>
        <v>0</v>
      </c>
      <c r="AJ463" s="46">
        <f ca="1">IF(Table1[[#This Row],[Occupation]]="Agriculture", 1, 0)</f>
        <v>0</v>
      </c>
      <c r="AK463" s="49"/>
      <c r="AL463" s="46"/>
      <c r="AM463" s="46"/>
      <c r="AN463" s="46"/>
      <c r="AO463" s="46"/>
      <c r="AP463" s="50"/>
      <c r="AQ463" s="48"/>
      <c r="AR463" s="47">
        <f t="shared" ca="1" si="207"/>
        <v>0</v>
      </c>
      <c r="AS463" s="48"/>
      <c r="AT463" s="45">
        <f ca="1">IF(Table1[[#This Row],[Debts of the Person]]&gt;$AU$2,1,0)</f>
        <v>1</v>
      </c>
      <c r="AU463" s="46"/>
      <c r="AV463" s="50"/>
      <c r="AW463" s="2">
        <f ca="1">Table1[[#This Row],[Mortgage Left]]/Table1[[#This Row],[Valued House]]</f>
        <v>0.44457538691135612</v>
      </c>
      <c r="AX463" s="46">
        <f t="shared" ca="1" si="208"/>
        <v>0</v>
      </c>
      <c r="AY463" s="46"/>
      <c r="AZ463" s="46"/>
      <c r="BA463" s="47">
        <f ca="1">IF(Table1[[#This Row],[Region]]="East",Table1[[#This Row],[Income]],0)</f>
        <v>0</v>
      </c>
      <c r="BB463" s="48">
        <f ca="1">IF(Table1[[#This Row],[Region]]="South",Table1[[#This Row],[Income]],0)</f>
        <v>0</v>
      </c>
      <c r="BC463" s="48">
        <f ca="1">IF(Table1[[#This Row],[Region]]="West",Table1[[#This Row],[Income]],0)</f>
        <v>0</v>
      </c>
      <c r="BD463" s="64">
        <f ca="1">IF(Table1[[#This Row],[Region]]="North",Table1[[#This Row],[Income]],0)</f>
        <v>38329</v>
      </c>
      <c r="BE463" s="47">
        <f ca="1">IF(Table1[[#This Row],[Occupation]]="Teaching",Table1[[#This Row],[Income]],0)</f>
        <v>0</v>
      </c>
      <c r="BF463" s="48">
        <f ca="1">IF(Table1[[#This Row],[Occupation]]="General Work",Table1[[#This Row],[Income]],0)</f>
        <v>0</v>
      </c>
      <c r="BG463" s="48">
        <f ca="1">IF(Table1[[#This Row],[Occupation]]="Construction",Table1[[#This Row],[Income]],0)</f>
        <v>38329</v>
      </c>
      <c r="BH463" s="48">
        <f ca="1">IF(Table1[[#This Row],[Occupation]]="IT",Table1[[#This Row],[Income]],0)</f>
        <v>0</v>
      </c>
      <c r="BI463" s="48">
        <f ca="1">IF(Table1[[#This Row],[Occupation]]="Health",Table1[[#This Row],[Income]],0)</f>
        <v>0</v>
      </c>
      <c r="BJ463" s="64">
        <f ca="1">IF(Table1[[#This Row],[Occupation]]="Agriculture",Table1[[#This Row],[Income]],0)</f>
        <v>0</v>
      </c>
      <c r="BK463" s="45">
        <f ca="1">IF(Table1[[#This Row],[Debts of the Person]]&gt;Table1[[#This Row],[Income]],1,0)</f>
        <v>1</v>
      </c>
      <c r="BL463" s="46"/>
      <c r="BM463" s="45">
        <f ca="1">IF(Table1[[#This Row],[Net worth of Person ('#)]]&gt;$BN$2,Table1[[#This Row],[Age]],0)</f>
        <v>0</v>
      </c>
      <c r="BN463" s="50"/>
      <c r="BO463" s="46"/>
      <c r="BP463" s="46"/>
      <c r="BQ463" s="46"/>
    </row>
    <row r="464" spans="1:69" x14ac:dyDescent="0.3">
      <c r="A464" s="12">
        <v>462</v>
      </c>
      <c r="B464" s="13">
        <f t="shared" ca="1" si="191"/>
        <v>2</v>
      </c>
      <c r="C464" s="13" t="str">
        <f t="shared" ca="1" si="192"/>
        <v>Female</v>
      </c>
      <c r="D464" s="13">
        <f t="shared" ca="1" si="193"/>
        <v>41</v>
      </c>
      <c r="E464" s="13">
        <f t="shared" ca="1" si="194"/>
        <v>2</v>
      </c>
      <c r="F464" s="13" t="str">
        <f t="shared" ca="1" si="195"/>
        <v>Construction</v>
      </c>
      <c r="G464" s="13">
        <f t="shared" ca="1" si="196"/>
        <v>3</v>
      </c>
      <c r="H464" s="13" t="str">
        <f t="shared" ca="1" si="197"/>
        <v>Secondary</v>
      </c>
      <c r="I464" s="13">
        <f t="shared" ca="1" si="198"/>
        <v>4</v>
      </c>
      <c r="J464" s="13">
        <f t="shared" ca="1" si="199"/>
        <v>3</v>
      </c>
      <c r="K464" s="14">
        <f t="shared" ca="1" si="200"/>
        <v>46268</v>
      </c>
      <c r="L464" s="13">
        <f t="shared" ca="1" si="201"/>
        <v>12</v>
      </c>
      <c r="M464" s="13" t="str">
        <f t="shared" ca="1" si="202"/>
        <v>Enugu</v>
      </c>
      <c r="N464" s="13" t="str">
        <f t="shared" ca="1" si="209"/>
        <v>East</v>
      </c>
      <c r="O464" s="14">
        <f t="shared" ca="1" si="210"/>
        <v>277608</v>
      </c>
      <c r="P464" s="14">
        <f t="shared" ca="1" si="203"/>
        <v>51075.49991039907</v>
      </c>
      <c r="Q464" s="14">
        <f t="shared" ca="1" si="211"/>
        <v>11851.95369436607</v>
      </c>
      <c r="R464" s="14">
        <f t="shared" ca="1" si="204"/>
        <v>11648</v>
      </c>
      <c r="S464" s="14">
        <f t="shared" ca="1" si="212"/>
        <v>47091.593648786089</v>
      </c>
      <c r="T464" s="14">
        <f t="shared" ca="1" si="213"/>
        <v>30061.697379095269</v>
      </c>
      <c r="U464" s="14">
        <f t="shared" ca="1" si="214"/>
        <v>319521.65107346134</v>
      </c>
      <c r="V464" s="14">
        <f t="shared" ca="1" si="215"/>
        <v>109815.09355918516</v>
      </c>
      <c r="W464" s="15">
        <f t="shared" ca="1" si="216"/>
        <v>209706.55751427618</v>
      </c>
      <c r="Z464" s="45">
        <f t="shared" ca="1" si="205"/>
        <v>0</v>
      </c>
      <c r="AA464" s="46">
        <f t="shared" ca="1" si="206"/>
        <v>0</v>
      </c>
      <c r="AB464" s="49"/>
      <c r="AC464" s="50"/>
      <c r="AE464" s="45">
        <f ca="1">IF(Table1[[#This Row],[Occupation]]="Teaching", 1, 0)</f>
        <v>0</v>
      </c>
      <c r="AF464" s="46">
        <f ca="1">IF(Table1[[#This Row],[Occupation]]="General Work", 1, 0)</f>
        <v>0</v>
      </c>
      <c r="AG464" s="46">
        <f ca="1">IF(Table1[[#This Row],[Occupation]]="Construction", 1, 0)</f>
        <v>1</v>
      </c>
      <c r="AH464" s="46">
        <f ca="1">IF(Table1[[#This Row],[Occupation]]="IT", 1, 0)</f>
        <v>0</v>
      </c>
      <c r="AI464" s="46">
        <f ca="1">IF(Table1[[#This Row],[Occupation]]="Health", 1, 0)</f>
        <v>0</v>
      </c>
      <c r="AJ464" s="46">
        <f ca="1">IF(Table1[[#This Row],[Occupation]]="Agriculture", 1, 0)</f>
        <v>0</v>
      </c>
      <c r="AK464" s="49"/>
      <c r="AL464" s="46"/>
      <c r="AM464" s="46"/>
      <c r="AN464" s="46"/>
      <c r="AO464" s="46"/>
      <c r="AP464" s="50"/>
      <c r="AQ464" s="48"/>
      <c r="AR464" s="47">
        <f t="shared" ca="1" si="207"/>
        <v>17025.166636799691</v>
      </c>
      <c r="AS464" s="48"/>
      <c r="AT464" s="45">
        <f ca="1">IF(Table1[[#This Row],[Debts of the Person]]&gt;$AU$2,1,0)</f>
        <v>1</v>
      </c>
      <c r="AU464" s="46"/>
      <c r="AV464" s="50"/>
      <c r="AW464" s="2">
        <f ca="1">Table1[[#This Row],[Mortgage Left]]/Table1[[#This Row],[Valued House]]</f>
        <v>0.18398425085155712</v>
      </c>
      <c r="AX464" s="46">
        <f t="shared" ca="1" si="208"/>
        <v>1</v>
      </c>
      <c r="AY464" s="46"/>
      <c r="AZ464" s="46"/>
      <c r="BA464" s="47">
        <f ca="1">IF(Table1[[#This Row],[Region]]="East",Table1[[#This Row],[Income]],0)</f>
        <v>46268</v>
      </c>
      <c r="BB464" s="48">
        <f ca="1">IF(Table1[[#This Row],[Region]]="South",Table1[[#This Row],[Income]],0)</f>
        <v>0</v>
      </c>
      <c r="BC464" s="48">
        <f ca="1">IF(Table1[[#This Row],[Region]]="West",Table1[[#This Row],[Income]],0)</f>
        <v>0</v>
      </c>
      <c r="BD464" s="64">
        <f ca="1">IF(Table1[[#This Row],[Region]]="North",Table1[[#This Row],[Income]],0)</f>
        <v>0</v>
      </c>
      <c r="BE464" s="47">
        <f ca="1">IF(Table1[[#This Row],[Occupation]]="Teaching",Table1[[#This Row],[Income]],0)</f>
        <v>0</v>
      </c>
      <c r="BF464" s="48">
        <f ca="1">IF(Table1[[#This Row],[Occupation]]="General Work",Table1[[#This Row],[Income]],0)</f>
        <v>0</v>
      </c>
      <c r="BG464" s="48">
        <f ca="1">IF(Table1[[#This Row],[Occupation]]="Construction",Table1[[#This Row],[Income]],0)</f>
        <v>46268</v>
      </c>
      <c r="BH464" s="48">
        <f ca="1">IF(Table1[[#This Row],[Occupation]]="IT",Table1[[#This Row],[Income]],0)</f>
        <v>0</v>
      </c>
      <c r="BI464" s="48">
        <f ca="1">IF(Table1[[#This Row],[Occupation]]="Health",Table1[[#This Row],[Income]],0)</f>
        <v>0</v>
      </c>
      <c r="BJ464" s="64">
        <f ca="1">IF(Table1[[#This Row],[Occupation]]="Agriculture",Table1[[#This Row],[Income]],0)</f>
        <v>0</v>
      </c>
      <c r="BK464" s="45">
        <f ca="1">IF(Table1[[#This Row],[Debts of the Person]]&gt;Table1[[#This Row],[Income]],1,0)</f>
        <v>1</v>
      </c>
      <c r="BL464" s="46"/>
      <c r="BM464" s="45">
        <f ca="1">IF(Table1[[#This Row],[Net worth of Person ('#)]]&gt;$BN$2,Table1[[#This Row],[Age]],0)</f>
        <v>41</v>
      </c>
      <c r="BN464" s="50"/>
      <c r="BO464" s="46"/>
      <c r="BP464" s="46"/>
      <c r="BQ464" s="46"/>
    </row>
    <row r="465" spans="1:69" x14ac:dyDescent="0.3">
      <c r="A465" s="12">
        <v>463</v>
      </c>
      <c r="B465" s="13">
        <f t="shared" ca="1" si="191"/>
        <v>1</v>
      </c>
      <c r="C465" s="13" t="str">
        <f t="shared" ca="1" si="192"/>
        <v>Male</v>
      </c>
      <c r="D465" s="13">
        <f t="shared" ca="1" si="193"/>
        <v>30</v>
      </c>
      <c r="E465" s="13">
        <f t="shared" ca="1" si="194"/>
        <v>1</v>
      </c>
      <c r="F465" s="13" t="str">
        <f t="shared" ca="1" si="195"/>
        <v>Health</v>
      </c>
      <c r="G465" s="13">
        <f t="shared" ca="1" si="196"/>
        <v>6</v>
      </c>
      <c r="H465" s="13" t="str">
        <f t="shared" ca="1" si="197"/>
        <v>Others</v>
      </c>
      <c r="I465" s="13">
        <f t="shared" ca="1" si="198"/>
        <v>1</v>
      </c>
      <c r="J465" s="13">
        <f t="shared" ca="1" si="199"/>
        <v>1</v>
      </c>
      <c r="K465" s="14">
        <f t="shared" ca="1" si="200"/>
        <v>65686</v>
      </c>
      <c r="L465" s="13">
        <f t="shared" ca="1" si="201"/>
        <v>18</v>
      </c>
      <c r="M465" s="13" t="str">
        <f t="shared" ca="1" si="202"/>
        <v>Kastina</v>
      </c>
      <c r="N465" s="13" t="str">
        <f t="shared" ca="1" si="209"/>
        <v>North</v>
      </c>
      <c r="O465" s="14">
        <f t="shared" ca="1" si="210"/>
        <v>197058</v>
      </c>
      <c r="P465" s="14">
        <f t="shared" ca="1" si="203"/>
        <v>94531.44565192562</v>
      </c>
      <c r="Q465" s="14">
        <f t="shared" ca="1" si="211"/>
        <v>28689.177761307034</v>
      </c>
      <c r="R465" s="14">
        <f t="shared" ca="1" si="204"/>
        <v>21709</v>
      </c>
      <c r="S465" s="14">
        <f t="shared" ca="1" si="212"/>
        <v>98765.429633807638</v>
      </c>
      <c r="T465" s="14">
        <f t="shared" ca="1" si="213"/>
        <v>6487.4455836521111</v>
      </c>
      <c r="U465" s="14">
        <f t="shared" ca="1" si="214"/>
        <v>232234.62334495917</v>
      </c>
      <c r="V465" s="14">
        <f t="shared" ca="1" si="215"/>
        <v>215005.87528573326</v>
      </c>
      <c r="W465" s="15">
        <f t="shared" ca="1" si="216"/>
        <v>17228.748059225909</v>
      </c>
      <c r="Z465" s="45">
        <f t="shared" ca="1" si="205"/>
        <v>1</v>
      </c>
      <c r="AA465" s="46">
        <f t="shared" ca="1" si="206"/>
        <v>1</v>
      </c>
      <c r="AB465" s="49"/>
      <c r="AC465" s="50"/>
      <c r="AE465" s="45">
        <f ca="1">IF(Table1[[#This Row],[Occupation]]="Teaching", 1, 0)</f>
        <v>0</v>
      </c>
      <c r="AF465" s="46">
        <f ca="1">IF(Table1[[#This Row],[Occupation]]="General Work", 1, 0)</f>
        <v>0</v>
      </c>
      <c r="AG465" s="46">
        <f ca="1">IF(Table1[[#This Row],[Occupation]]="Construction", 1, 0)</f>
        <v>0</v>
      </c>
      <c r="AH465" s="46">
        <f ca="1">IF(Table1[[#This Row],[Occupation]]="IT", 1, 0)</f>
        <v>0</v>
      </c>
      <c r="AI465" s="46">
        <f ca="1">IF(Table1[[#This Row],[Occupation]]="Health", 1, 0)</f>
        <v>1</v>
      </c>
      <c r="AJ465" s="46">
        <f ca="1">IF(Table1[[#This Row],[Occupation]]="Agriculture", 1, 0)</f>
        <v>0</v>
      </c>
      <c r="AK465" s="49"/>
      <c r="AL465" s="46"/>
      <c r="AM465" s="46"/>
      <c r="AN465" s="46"/>
      <c r="AO465" s="46"/>
      <c r="AP465" s="50"/>
      <c r="AQ465" s="48"/>
      <c r="AR465" s="47">
        <f t="shared" ca="1" si="207"/>
        <v>94531.44565192562</v>
      </c>
      <c r="AS465" s="48"/>
      <c r="AT465" s="45">
        <f ca="1">IF(Table1[[#This Row],[Debts of the Person]]&gt;$AU$2,1,0)</f>
        <v>1</v>
      </c>
      <c r="AU465" s="46"/>
      <c r="AV465" s="50"/>
      <c r="AW465" s="2">
        <f ca="1">Table1[[#This Row],[Mortgage Left]]/Table1[[#This Row],[Valued House]]</f>
        <v>0.47971381853020745</v>
      </c>
      <c r="AX465" s="46">
        <f t="shared" ca="1" si="208"/>
        <v>0</v>
      </c>
      <c r="AY465" s="46"/>
      <c r="AZ465" s="46"/>
      <c r="BA465" s="47">
        <f ca="1">IF(Table1[[#This Row],[Region]]="East",Table1[[#This Row],[Income]],0)</f>
        <v>0</v>
      </c>
      <c r="BB465" s="48">
        <f ca="1">IF(Table1[[#This Row],[Region]]="South",Table1[[#This Row],[Income]],0)</f>
        <v>0</v>
      </c>
      <c r="BC465" s="48">
        <f ca="1">IF(Table1[[#This Row],[Region]]="West",Table1[[#This Row],[Income]],0)</f>
        <v>0</v>
      </c>
      <c r="BD465" s="64">
        <f ca="1">IF(Table1[[#This Row],[Region]]="North",Table1[[#This Row],[Income]],0)</f>
        <v>65686</v>
      </c>
      <c r="BE465" s="47">
        <f ca="1">IF(Table1[[#This Row],[Occupation]]="Teaching",Table1[[#This Row],[Income]],0)</f>
        <v>0</v>
      </c>
      <c r="BF465" s="48">
        <f ca="1">IF(Table1[[#This Row],[Occupation]]="General Work",Table1[[#This Row],[Income]],0)</f>
        <v>0</v>
      </c>
      <c r="BG465" s="48">
        <f ca="1">IF(Table1[[#This Row],[Occupation]]="Construction",Table1[[#This Row],[Income]],0)</f>
        <v>0</v>
      </c>
      <c r="BH465" s="48">
        <f ca="1">IF(Table1[[#This Row],[Occupation]]="IT",Table1[[#This Row],[Income]],0)</f>
        <v>0</v>
      </c>
      <c r="BI465" s="48">
        <f ca="1">IF(Table1[[#This Row],[Occupation]]="Health",Table1[[#This Row],[Income]],0)</f>
        <v>65686</v>
      </c>
      <c r="BJ465" s="64">
        <f ca="1">IF(Table1[[#This Row],[Occupation]]="Agriculture",Table1[[#This Row],[Income]],0)</f>
        <v>0</v>
      </c>
      <c r="BK465" s="45">
        <f ca="1">IF(Table1[[#This Row],[Debts of the Person]]&gt;Table1[[#This Row],[Income]],1,0)</f>
        <v>1</v>
      </c>
      <c r="BL465" s="46"/>
      <c r="BM465" s="45">
        <f ca="1">IF(Table1[[#This Row],[Net worth of Person ('#)]]&gt;$BN$2,Table1[[#This Row],[Age]],0)</f>
        <v>0</v>
      </c>
      <c r="BN465" s="50"/>
      <c r="BO465" s="46"/>
      <c r="BP465" s="46"/>
      <c r="BQ465" s="46"/>
    </row>
    <row r="466" spans="1:69" x14ac:dyDescent="0.3">
      <c r="A466" s="12">
        <v>464</v>
      </c>
      <c r="B466" s="13">
        <f t="shared" ca="1" si="191"/>
        <v>2</v>
      </c>
      <c r="C466" s="13" t="str">
        <f t="shared" ca="1" si="192"/>
        <v>Female</v>
      </c>
      <c r="D466" s="13">
        <f t="shared" ca="1" si="193"/>
        <v>39</v>
      </c>
      <c r="E466" s="13">
        <f t="shared" ca="1" si="194"/>
        <v>1</v>
      </c>
      <c r="F466" s="13" t="str">
        <f t="shared" ca="1" si="195"/>
        <v>Health</v>
      </c>
      <c r="G466" s="13">
        <f t="shared" ca="1" si="196"/>
        <v>6</v>
      </c>
      <c r="H466" s="13" t="str">
        <f t="shared" ca="1" si="197"/>
        <v>Others</v>
      </c>
      <c r="I466" s="13">
        <f t="shared" ca="1" si="198"/>
        <v>2</v>
      </c>
      <c r="J466" s="13">
        <f t="shared" ca="1" si="199"/>
        <v>3</v>
      </c>
      <c r="K466" s="14">
        <f t="shared" ca="1" si="200"/>
        <v>61283</v>
      </c>
      <c r="L466" s="13">
        <f t="shared" ca="1" si="201"/>
        <v>26</v>
      </c>
      <c r="M466" s="13" t="str">
        <f t="shared" ca="1" si="202"/>
        <v>Ondo</v>
      </c>
      <c r="N466" s="13" t="str">
        <f t="shared" ca="1" si="209"/>
        <v>West</v>
      </c>
      <c r="O466" s="14">
        <f t="shared" ca="1" si="210"/>
        <v>183849</v>
      </c>
      <c r="P466" s="14">
        <f t="shared" ca="1" si="203"/>
        <v>112827.67640171635</v>
      </c>
      <c r="Q466" s="14">
        <f t="shared" ca="1" si="211"/>
        <v>116726.60294158394</v>
      </c>
      <c r="R466" s="14">
        <f t="shared" ca="1" si="204"/>
        <v>49729</v>
      </c>
      <c r="S466" s="14">
        <f t="shared" ca="1" si="212"/>
        <v>64331.864062134438</v>
      </c>
      <c r="T466" s="14">
        <f t="shared" ca="1" si="213"/>
        <v>34186.948730121338</v>
      </c>
      <c r="U466" s="14">
        <f t="shared" ca="1" si="214"/>
        <v>334762.55167170533</v>
      </c>
      <c r="V466" s="14">
        <f t="shared" ca="1" si="215"/>
        <v>226888.5404638508</v>
      </c>
      <c r="W466" s="15">
        <f t="shared" ca="1" si="216"/>
        <v>107874.01120785452</v>
      </c>
      <c r="Z466" s="45">
        <f t="shared" ca="1" si="205"/>
        <v>0</v>
      </c>
      <c r="AA466" s="46">
        <f t="shared" ca="1" si="206"/>
        <v>0</v>
      </c>
      <c r="AB466" s="49"/>
      <c r="AC466" s="50"/>
      <c r="AE466" s="45">
        <f ca="1">IF(Table1[[#This Row],[Occupation]]="Teaching", 1, 0)</f>
        <v>0</v>
      </c>
      <c r="AF466" s="46">
        <f ca="1">IF(Table1[[#This Row],[Occupation]]="General Work", 1, 0)</f>
        <v>0</v>
      </c>
      <c r="AG466" s="46">
        <f ca="1">IF(Table1[[#This Row],[Occupation]]="Construction", 1, 0)</f>
        <v>0</v>
      </c>
      <c r="AH466" s="46">
        <f ca="1">IF(Table1[[#This Row],[Occupation]]="IT", 1, 0)</f>
        <v>0</v>
      </c>
      <c r="AI466" s="46">
        <f ca="1">IF(Table1[[#This Row],[Occupation]]="Health", 1, 0)</f>
        <v>1</v>
      </c>
      <c r="AJ466" s="46">
        <f ca="1">IF(Table1[[#This Row],[Occupation]]="Agriculture", 1, 0)</f>
        <v>0</v>
      </c>
      <c r="AK466" s="49"/>
      <c r="AL466" s="46"/>
      <c r="AM466" s="46"/>
      <c r="AN466" s="46"/>
      <c r="AO466" s="46"/>
      <c r="AP466" s="50"/>
      <c r="AQ466" s="48"/>
      <c r="AR466" s="47">
        <f t="shared" ca="1" si="207"/>
        <v>37609.225467238786</v>
      </c>
      <c r="AS466" s="48"/>
      <c r="AT466" s="45">
        <f ca="1">IF(Table1[[#This Row],[Debts of the Person]]&gt;$AU$2,1,0)</f>
        <v>1</v>
      </c>
      <c r="AU466" s="46"/>
      <c r="AV466" s="50"/>
      <c r="AW466" s="2">
        <f ca="1">Table1[[#This Row],[Mortgage Left]]/Table1[[#This Row],[Valued House]]</f>
        <v>0.61369752569617653</v>
      </c>
      <c r="AX466" s="46">
        <f t="shared" ca="1" si="208"/>
        <v>0</v>
      </c>
      <c r="AY466" s="46"/>
      <c r="AZ466" s="46"/>
      <c r="BA466" s="47">
        <f ca="1">IF(Table1[[#This Row],[Region]]="East",Table1[[#This Row],[Income]],0)</f>
        <v>0</v>
      </c>
      <c r="BB466" s="48">
        <f ca="1">IF(Table1[[#This Row],[Region]]="South",Table1[[#This Row],[Income]],0)</f>
        <v>0</v>
      </c>
      <c r="BC466" s="48">
        <f ca="1">IF(Table1[[#This Row],[Region]]="West",Table1[[#This Row],[Income]],0)</f>
        <v>61283</v>
      </c>
      <c r="BD466" s="64">
        <f ca="1">IF(Table1[[#This Row],[Region]]="North",Table1[[#This Row],[Income]],0)</f>
        <v>0</v>
      </c>
      <c r="BE466" s="47">
        <f ca="1">IF(Table1[[#This Row],[Occupation]]="Teaching",Table1[[#This Row],[Income]],0)</f>
        <v>0</v>
      </c>
      <c r="BF466" s="48">
        <f ca="1">IF(Table1[[#This Row],[Occupation]]="General Work",Table1[[#This Row],[Income]],0)</f>
        <v>0</v>
      </c>
      <c r="BG466" s="48">
        <f ca="1">IF(Table1[[#This Row],[Occupation]]="Construction",Table1[[#This Row],[Income]],0)</f>
        <v>0</v>
      </c>
      <c r="BH466" s="48">
        <f ca="1">IF(Table1[[#This Row],[Occupation]]="IT",Table1[[#This Row],[Income]],0)</f>
        <v>0</v>
      </c>
      <c r="BI466" s="48">
        <f ca="1">IF(Table1[[#This Row],[Occupation]]="Health",Table1[[#This Row],[Income]],0)</f>
        <v>61283</v>
      </c>
      <c r="BJ466" s="64">
        <f ca="1">IF(Table1[[#This Row],[Occupation]]="Agriculture",Table1[[#This Row],[Income]],0)</f>
        <v>0</v>
      </c>
      <c r="BK466" s="45">
        <f ca="1">IF(Table1[[#This Row],[Debts of the Person]]&gt;Table1[[#This Row],[Income]],1,0)</f>
        <v>1</v>
      </c>
      <c r="BL466" s="46"/>
      <c r="BM466" s="45">
        <f ca="1">IF(Table1[[#This Row],[Net worth of Person ('#)]]&gt;$BN$2,Table1[[#This Row],[Age]],0)</f>
        <v>39</v>
      </c>
      <c r="BN466" s="50"/>
      <c r="BO466" s="46"/>
      <c r="BP466" s="46"/>
      <c r="BQ466" s="46"/>
    </row>
    <row r="467" spans="1:69" x14ac:dyDescent="0.3">
      <c r="A467" s="12">
        <v>465</v>
      </c>
      <c r="B467" s="13">
        <f t="shared" ca="1" si="191"/>
        <v>2</v>
      </c>
      <c r="C467" s="13" t="str">
        <f t="shared" ca="1" si="192"/>
        <v>Female</v>
      </c>
      <c r="D467" s="13">
        <f t="shared" ca="1" si="193"/>
        <v>34</v>
      </c>
      <c r="E467" s="13">
        <f t="shared" ca="1" si="194"/>
        <v>3</v>
      </c>
      <c r="F467" s="13" t="str">
        <f t="shared" ca="1" si="195"/>
        <v>Teaching</v>
      </c>
      <c r="G467" s="13">
        <f t="shared" ca="1" si="196"/>
        <v>1</v>
      </c>
      <c r="H467" s="13" t="str">
        <f t="shared" ca="1" si="197"/>
        <v>No Formal</v>
      </c>
      <c r="I467" s="13">
        <f t="shared" ca="1" si="198"/>
        <v>3</v>
      </c>
      <c r="J467" s="13">
        <f t="shared" ca="1" si="199"/>
        <v>0</v>
      </c>
      <c r="K467" s="14">
        <f t="shared" ca="1" si="200"/>
        <v>57471</v>
      </c>
      <c r="L467" s="13">
        <f t="shared" ca="1" si="201"/>
        <v>12</v>
      </c>
      <c r="M467" s="13" t="str">
        <f t="shared" ca="1" si="202"/>
        <v>Enugu</v>
      </c>
      <c r="N467" s="13" t="str">
        <f t="shared" ca="1" si="209"/>
        <v>East</v>
      </c>
      <c r="O467" s="14">
        <f t="shared" ca="1" si="210"/>
        <v>172413</v>
      </c>
      <c r="P467" s="14">
        <f t="shared" ca="1" si="203"/>
        <v>123960.55138912665</v>
      </c>
      <c r="Q467" s="14">
        <f t="shared" ca="1" si="211"/>
        <v>0</v>
      </c>
      <c r="R467" s="14">
        <f t="shared" ca="1" si="204"/>
        <v>0</v>
      </c>
      <c r="S467" s="14">
        <f t="shared" ca="1" si="212"/>
        <v>14013.920994203847</v>
      </c>
      <c r="T467" s="14">
        <f t="shared" ca="1" si="213"/>
        <v>30390.480947191936</v>
      </c>
      <c r="U467" s="14">
        <f t="shared" ca="1" si="214"/>
        <v>202803.48094719194</v>
      </c>
      <c r="V467" s="14">
        <f t="shared" ca="1" si="215"/>
        <v>137974.47238333049</v>
      </c>
      <c r="W467" s="15">
        <f t="shared" ca="1" si="216"/>
        <v>64829.008563861455</v>
      </c>
      <c r="Z467" s="45">
        <f t="shared" ca="1" si="205"/>
        <v>0</v>
      </c>
      <c r="AA467" s="46">
        <f t="shared" ca="1" si="206"/>
        <v>1</v>
      </c>
      <c r="AB467" s="49"/>
      <c r="AC467" s="50"/>
      <c r="AE467" s="45">
        <f ca="1">IF(Table1[[#This Row],[Occupation]]="Teaching", 1, 0)</f>
        <v>1</v>
      </c>
      <c r="AF467" s="46">
        <f ca="1">IF(Table1[[#This Row],[Occupation]]="General Work", 1, 0)</f>
        <v>0</v>
      </c>
      <c r="AG467" s="46">
        <f ca="1">IF(Table1[[#This Row],[Occupation]]="Construction", 1, 0)</f>
        <v>0</v>
      </c>
      <c r="AH467" s="46">
        <f ca="1">IF(Table1[[#This Row],[Occupation]]="IT", 1, 0)</f>
        <v>0</v>
      </c>
      <c r="AI467" s="46">
        <f ca="1">IF(Table1[[#This Row],[Occupation]]="Health", 1, 0)</f>
        <v>0</v>
      </c>
      <c r="AJ467" s="46">
        <f ca="1">IF(Table1[[#This Row],[Occupation]]="Agriculture", 1, 0)</f>
        <v>0</v>
      </c>
      <c r="AK467" s="49"/>
      <c r="AL467" s="46"/>
      <c r="AM467" s="46"/>
      <c r="AN467" s="46"/>
      <c r="AO467" s="46"/>
      <c r="AP467" s="50"/>
      <c r="AQ467" s="48"/>
      <c r="AR467" s="47">
        <f t="shared" ca="1" si="207"/>
        <v>0</v>
      </c>
      <c r="AS467" s="48"/>
      <c r="AT467" s="45">
        <f ca="1">IF(Table1[[#This Row],[Debts of the Person]]&gt;$AU$2,1,0)</f>
        <v>1</v>
      </c>
      <c r="AU467" s="46"/>
      <c r="AV467" s="50"/>
      <c r="AW467" s="2">
        <f ca="1">Table1[[#This Row],[Mortgage Left]]/Table1[[#This Row],[Valued House]]</f>
        <v>0.71897450533965912</v>
      </c>
      <c r="AX467" s="46">
        <f t="shared" ca="1" si="208"/>
        <v>0</v>
      </c>
      <c r="AY467" s="46"/>
      <c r="AZ467" s="46"/>
      <c r="BA467" s="47">
        <f ca="1">IF(Table1[[#This Row],[Region]]="East",Table1[[#This Row],[Income]],0)</f>
        <v>57471</v>
      </c>
      <c r="BB467" s="48">
        <f ca="1">IF(Table1[[#This Row],[Region]]="South",Table1[[#This Row],[Income]],0)</f>
        <v>0</v>
      </c>
      <c r="BC467" s="48">
        <f ca="1">IF(Table1[[#This Row],[Region]]="West",Table1[[#This Row],[Income]],0)</f>
        <v>0</v>
      </c>
      <c r="BD467" s="64">
        <f ca="1">IF(Table1[[#This Row],[Region]]="North",Table1[[#This Row],[Income]],0)</f>
        <v>0</v>
      </c>
      <c r="BE467" s="47">
        <f ca="1">IF(Table1[[#This Row],[Occupation]]="Teaching",Table1[[#This Row],[Income]],0)</f>
        <v>57471</v>
      </c>
      <c r="BF467" s="48">
        <f ca="1">IF(Table1[[#This Row],[Occupation]]="General Work",Table1[[#This Row],[Income]],0)</f>
        <v>0</v>
      </c>
      <c r="BG467" s="48">
        <f ca="1">IF(Table1[[#This Row],[Occupation]]="Construction",Table1[[#This Row],[Income]],0)</f>
        <v>0</v>
      </c>
      <c r="BH467" s="48">
        <f ca="1">IF(Table1[[#This Row],[Occupation]]="IT",Table1[[#This Row],[Income]],0)</f>
        <v>0</v>
      </c>
      <c r="BI467" s="48">
        <f ca="1">IF(Table1[[#This Row],[Occupation]]="Health",Table1[[#This Row],[Income]],0)</f>
        <v>0</v>
      </c>
      <c r="BJ467" s="64">
        <f ca="1">IF(Table1[[#This Row],[Occupation]]="Agriculture",Table1[[#This Row],[Income]],0)</f>
        <v>0</v>
      </c>
      <c r="BK467" s="45">
        <f ca="1">IF(Table1[[#This Row],[Debts of the Person]]&gt;Table1[[#This Row],[Income]],1,0)</f>
        <v>1</v>
      </c>
      <c r="BL467" s="46"/>
      <c r="BM467" s="45">
        <f ca="1">IF(Table1[[#This Row],[Net worth of Person ('#)]]&gt;$BN$2,Table1[[#This Row],[Age]],0)</f>
        <v>0</v>
      </c>
      <c r="BN467" s="50"/>
      <c r="BO467" s="46"/>
      <c r="BP467" s="46"/>
      <c r="BQ467" s="46"/>
    </row>
    <row r="468" spans="1:69" x14ac:dyDescent="0.3">
      <c r="A468" s="12">
        <v>466</v>
      </c>
      <c r="B468" s="13">
        <f t="shared" ca="1" si="191"/>
        <v>2</v>
      </c>
      <c r="C468" s="13" t="str">
        <f t="shared" ca="1" si="192"/>
        <v>Female</v>
      </c>
      <c r="D468" s="13">
        <f t="shared" ca="1" si="193"/>
        <v>39</v>
      </c>
      <c r="E468" s="13">
        <f t="shared" ca="1" si="194"/>
        <v>5</v>
      </c>
      <c r="F468" s="13" t="str">
        <f t="shared" ca="1" si="195"/>
        <v>General Work</v>
      </c>
      <c r="G468" s="13">
        <f t="shared" ca="1" si="196"/>
        <v>2</v>
      </c>
      <c r="H468" s="13" t="str">
        <f t="shared" ca="1" si="197"/>
        <v>Primary</v>
      </c>
      <c r="I468" s="13">
        <f t="shared" ca="1" si="198"/>
        <v>4</v>
      </c>
      <c r="J468" s="13">
        <f t="shared" ca="1" si="199"/>
        <v>1</v>
      </c>
      <c r="K468" s="14">
        <f t="shared" ca="1" si="200"/>
        <v>72991</v>
      </c>
      <c r="L468" s="13">
        <f t="shared" ca="1" si="201"/>
        <v>20</v>
      </c>
      <c r="M468" s="13" t="str">
        <f t="shared" ca="1" si="202"/>
        <v>Kogi</v>
      </c>
      <c r="N468" s="13" t="str">
        <f t="shared" ca="1" si="209"/>
        <v>North</v>
      </c>
      <c r="O468" s="14">
        <f t="shared" ca="1" si="210"/>
        <v>291964</v>
      </c>
      <c r="P468" s="14">
        <f t="shared" ca="1" si="203"/>
        <v>33142.491830400235</v>
      </c>
      <c r="Q468" s="14">
        <f t="shared" ca="1" si="211"/>
        <v>24523.202991375198</v>
      </c>
      <c r="R468" s="14">
        <f t="shared" ca="1" si="204"/>
        <v>23617</v>
      </c>
      <c r="S468" s="14">
        <f t="shared" ca="1" si="212"/>
        <v>122497.96423770775</v>
      </c>
      <c r="T468" s="14">
        <f t="shared" ca="1" si="213"/>
        <v>89750.915433504051</v>
      </c>
      <c r="U468" s="14">
        <f t="shared" ca="1" si="214"/>
        <v>406238.11842487921</v>
      </c>
      <c r="V468" s="14">
        <f t="shared" ca="1" si="215"/>
        <v>179257.45606810797</v>
      </c>
      <c r="W468" s="15">
        <f t="shared" ca="1" si="216"/>
        <v>226980.66235677124</v>
      </c>
      <c r="Z468" s="45">
        <f t="shared" ca="1" si="205"/>
        <v>0</v>
      </c>
      <c r="AA468" s="46">
        <f t="shared" ca="1" si="206"/>
        <v>1</v>
      </c>
      <c r="AB468" s="49"/>
      <c r="AC468" s="50"/>
      <c r="AE468" s="45">
        <f ca="1">IF(Table1[[#This Row],[Occupation]]="Teaching", 1, 0)</f>
        <v>0</v>
      </c>
      <c r="AF468" s="46">
        <f ca="1">IF(Table1[[#This Row],[Occupation]]="General Work", 1, 0)</f>
        <v>1</v>
      </c>
      <c r="AG468" s="46">
        <f ca="1">IF(Table1[[#This Row],[Occupation]]="Construction", 1, 0)</f>
        <v>0</v>
      </c>
      <c r="AH468" s="46">
        <f ca="1">IF(Table1[[#This Row],[Occupation]]="IT", 1, 0)</f>
        <v>0</v>
      </c>
      <c r="AI468" s="46">
        <f ca="1">IF(Table1[[#This Row],[Occupation]]="Health", 1, 0)</f>
        <v>0</v>
      </c>
      <c r="AJ468" s="46">
        <f ca="1">IF(Table1[[#This Row],[Occupation]]="Agriculture", 1, 0)</f>
        <v>0</v>
      </c>
      <c r="AK468" s="49"/>
      <c r="AL468" s="46"/>
      <c r="AM468" s="46"/>
      <c r="AN468" s="46"/>
      <c r="AO468" s="46"/>
      <c r="AP468" s="50"/>
      <c r="AQ468" s="48"/>
      <c r="AR468" s="47">
        <f t="shared" ca="1" si="207"/>
        <v>33142.491830400235</v>
      </c>
      <c r="AS468" s="48"/>
      <c r="AT468" s="45">
        <f ca="1">IF(Table1[[#This Row],[Debts of the Person]]&gt;$AU$2,1,0)</f>
        <v>1</v>
      </c>
      <c r="AU468" s="46"/>
      <c r="AV468" s="50"/>
      <c r="AW468" s="2">
        <f ca="1">Table1[[#This Row],[Mortgage Left]]/Table1[[#This Row],[Valued House]]</f>
        <v>0.11351567943445162</v>
      </c>
      <c r="AX468" s="46">
        <f t="shared" ca="1" si="208"/>
        <v>1</v>
      </c>
      <c r="AY468" s="46"/>
      <c r="AZ468" s="46"/>
      <c r="BA468" s="47">
        <f ca="1">IF(Table1[[#This Row],[Region]]="East",Table1[[#This Row],[Income]],0)</f>
        <v>0</v>
      </c>
      <c r="BB468" s="48">
        <f ca="1">IF(Table1[[#This Row],[Region]]="South",Table1[[#This Row],[Income]],0)</f>
        <v>0</v>
      </c>
      <c r="BC468" s="48">
        <f ca="1">IF(Table1[[#This Row],[Region]]="West",Table1[[#This Row],[Income]],0)</f>
        <v>0</v>
      </c>
      <c r="BD468" s="64">
        <f ca="1">IF(Table1[[#This Row],[Region]]="North",Table1[[#This Row],[Income]],0)</f>
        <v>72991</v>
      </c>
      <c r="BE468" s="47">
        <f ca="1">IF(Table1[[#This Row],[Occupation]]="Teaching",Table1[[#This Row],[Income]],0)</f>
        <v>0</v>
      </c>
      <c r="BF468" s="48">
        <f ca="1">IF(Table1[[#This Row],[Occupation]]="General Work",Table1[[#This Row],[Income]],0)</f>
        <v>72991</v>
      </c>
      <c r="BG468" s="48">
        <f ca="1">IF(Table1[[#This Row],[Occupation]]="Construction",Table1[[#This Row],[Income]],0)</f>
        <v>0</v>
      </c>
      <c r="BH468" s="48">
        <f ca="1">IF(Table1[[#This Row],[Occupation]]="IT",Table1[[#This Row],[Income]],0)</f>
        <v>0</v>
      </c>
      <c r="BI468" s="48">
        <f ca="1">IF(Table1[[#This Row],[Occupation]]="Health",Table1[[#This Row],[Income]],0)</f>
        <v>0</v>
      </c>
      <c r="BJ468" s="64">
        <f ca="1">IF(Table1[[#This Row],[Occupation]]="Agriculture",Table1[[#This Row],[Income]],0)</f>
        <v>0</v>
      </c>
      <c r="BK468" s="45">
        <f ca="1">IF(Table1[[#This Row],[Debts of the Person]]&gt;Table1[[#This Row],[Income]],1,0)</f>
        <v>1</v>
      </c>
      <c r="BL468" s="46"/>
      <c r="BM468" s="45">
        <f ca="1">IF(Table1[[#This Row],[Net worth of Person ('#)]]&gt;$BN$2,Table1[[#This Row],[Age]],0)</f>
        <v>39</v>
      </c>
      <c r="BN468" s="50"/>
      <c r="BO468" s="46"/>
      <c r="BP468" s="46"/>
      <c r="BQ468" s="46"/>
    </row>
    <row r="469" spans="1:69" x14ac:dyDescent="0.3">
      <c r="A469" s="12">
        <v>467</v>
      </c>
      <c r="B469" s="13">
        <f t="shared" ca="1" si="191"/>
        <v>1</v>
      </c>
      <c r="C469" s="13" t="str">
        <f t="shared" ca="1" si="192"/>
        <v>Male</v>
      </c>
      <c r="D469" s="13">
        <f t="shared" ca="1" si="193"/>
        <v>28</v>
      </c>
      <c r="E469" s="13">
        <f t="shared" ca="1" si="194"/>
        <v>4</v>
      </c>
      <c r="F469" s="13" t="str">
        <f t="shared" ca="1" si="195"/>
        <v>IT</v>
      </c>
      <c r="G469" s="13">
        <f t="shared" ca="1" si="196"/>
        <v>4</v>
      </c>
      <c r="H469" s="13" t="str">
        <f t="shared" ca="1" si="197"/>
        <v>Tertiary</v>
      </c>
      <c r="I469" s="13">
        <f t="shared" ca="1" si="198"/>
        <v>1</v>
      </c>
      <c r="J469" s="13">
        <f t="shared" ca="1" si="199"/>
        <v>3</v>
      </c>
      <c r="K469" s="14">
        <f t="shared" ca="1" si="200"/>
        <v>51838</v>
      </c>
      <c r="L469" s="13">
        <f t="shared" ca="1" si="201"/>
        <v>9</v>
      </c>
      <c r="M469" s="13" t="str">
        <f t="shared" ca="1" si="202"/>
        <v>Delta</v>
      </c>
      <c r="N469" s="13" t="str">
        <f t="shared" ca="1" si="209"/>
        <v>South</v>
      </c>
      <c r="O469" s="14">
        <f t="shared" ca="1" si="210"/>
        <v>155514</v>
      </c>
      <c r="P469" s="14">
        <f t="shared" ca="1" si="203"/>
        <v>33778.775851174571</v>
      </c>
      <c r="Q469" s="14">
        <f t="shared" ca="1" si="211"/>
        <v>135836.72544016826</v>
      </c>
      <c r="R469" s="14">
        <f t="shared" ca="1" si="204"/>
        <v>29661</v>
      </c>
      <c r="S469" s="14">
        <f t="shared" ca="1" si="212"/>
        <v>54430.831171945239</v>
      </c>
      <c r="T469" s="14">
        <f t="shared" ca="1" si="213"/>
        <v>29120.105948801724</v>
      </c>
      <c r="U469" s="14">
        <f t="shared" ca="1" si="214"/>
        <v>320470.83138897002</v>
      </c>
      <c r="V469" s="14">
        <f t="shared" ca="1" si="215"/>
        <v>117870.60702311981</v>
      </c>
      <c r="W469" s="15">
        <f t="shared" ca="1" si="216"/>
        <v>202600.22436585021</v>
      </c>
      <c r="Z469" s="45">
        <f t="shared" ca="1" si="205"/>
        <v>1</v>
      </c>
      <c r="AA469" s="46">
        <f t="shared" ca="1" si="206"/>
        <v>1</v>
      </c>
      <c r="AB469" s="49"/>
      <c r="AC469" s="50"/>
      <c r="AE469" s="45">
        <f ca="1">IF(Table1[[#This Row],[Occupation]]="Teaching", 1, 0)</f>
        <v>0</v>
      </c>
      <c r="AF469" s="46">
        <f ca="1">IF(Table1[[#This Row],[Occupation]]="General Work", 1, 0)</f>
        <v>0</v>
      </c>
      <c r="AG469" s="46">
        <f ca="1">IF(Table1[[#This Row],[Occupation]]="Construction", 1, 0)</f>
        <v>0</v>
      </c>
      <c r="AH469" s="46">
        <f ca="1">IF(Table1[[#This Row],[Occupation]]="IT", 1, 0)</f>
        <v>1</v>
      </c>
      <c r="AI469" s="46">
        <f ca="1">IF(Table1[[#This Row],[Occupation]]="Health", 1, 0)</f>
        <v>0</v>
      </c>
      <c r="AJ469" s="46">
        <f ca="1">IF(Table1[[#This Row],[Occupation]]="Agriculture", 1, 0)</f>
        <v>0</v>
      </c>
      <c r="AK469" s="49"/>
      <c r="AL469" s="46"/>
      <c r="AM469" s="46"/>
      <c r="AN469" s="46"/>
      <c r="AO469" s="46"/>
      <c r="AP469" s="50"/>
      <c r="AQ469" s="48"/>
      <c r="AR469" s="47">
        <f t="shared" ca="1" si="207"/>
        <v>11259.591950391523</v>
      </c>
      <c r="AS469" s="48"/>
      <c r="AT469" s="45">
        <f ca="1">IF(Table1[[#This Row],[Debts of the Person]]&gt;$AU$2,1,0)</f>
        <v>1</v>
      </c>
      <c r="AU469" s="46"/>
      <c r="AV469" s="50"/>
      <c r="AW469" s="2">
        <f ca="1">Table1[[#This Row],[Mortgage Left]]/Table1[[#This Row],[Valued House]]</f>
        <v>0.21720729870734834</v>
      </c>
      <c r="AX469" s="46">
        <f t="shared" ca="1" si="208"/>
        <v>1</v>
      </c>
      <c r="AY469" s="46"/>
      <c r="AZ469" s="46"/>
      <c r="BA469" s="47">
        <f ca="1">IF(Table1[[#This Row],[Region]]="East",Table1[[#This Row],[Income]],0)</f>
        <v>0</v>
      </c>
      <c r="BB469" s="48">
        <f ca="1">IF(Table1[[#This Row],[Region]]="South",Table1[[#This Row],[Income]],0)</f>
        <v>51838</v>
      </c>
      <c r="BC469" s="48">
        <f ca="1">IF(Table1[[#This Row],[Region]]="West",Table1[[#This Row],[Income]],0)</f>
        <v>0</v>
      </c>
      <c r="BD469" s="64">
        <f ca="1">IF(Table1[[#This Row],[Region]]="North",Table1[[#This Row],[Income]],0)</f>
        <v>0</v>
      </c>
      <c r="BE469" s="47">
        <f ca="1">IF(Table1[[#This Row],[Occupation]]="Teaching",Table1[[#This Row],[Income]],0)</f>
        <v>0</v>
      </c>
      <c r="BF469" s="48">
        <f ca="1">IF(Table1[[#This Row],[Occupation]]="General Work",Table1[[#This Row],[Income]],0)</f>
        <v>0</v>
      </c>
      <c r="BG469" s="48">
        <f ca="1">IF(Table1[[#This Row],[Occupation]]="Construction",Table1[[#This Row],[Income]],0)</f>
        <v>0</v>
      </c>
      <c r="BH469" s="48">
        <f ca="1">IF(Table1[[#This Row],[Occupation]]="IT",Table1[[#This Row],[Income]],0)</f>
        <v>51838</v>
      </c>
      <c r="BI469" s="48">
        <f ca="1">IF(Table1[[#This Row],[Occupation]]="Health",Table1[[#This Row],[Income]],0)</f>
        <v>0</v>
      </c>
      <c r="BJ469" s="64">
        <f ca="1">IF(Table1[[#This Row],[Occupation]]="Agriculture",Table1[[#This Row],[Income]],0)</f>
        <v>0</v>
      </c>
      <c r="BK469" s="45">
        <f ca="1">IF(Table1[[#This Row],[Debts of the Person]]&gt;Table1[[#This Row],[Income]],1,0)</f>
        <v>1</v>
      </c>
      <c r="BL469" s="46"/>
      <c r="BM469" s="45">
        <f ca="1">IF(Table1[[#This Row],[Net worth of Person ('#)]]&gt;$BN$2,Table1[[#This Row],[Age]],0)</f>
        <v>28</v>
      </c>
      <c r="BN469" s="50"/>
      <c r="BO469" s="46"/>
      <c r="BP469" s="46"/>
      <c r="BQ469" s="46"/>
    </row>
    <row r="470" spans="1:69" x14ac:dyDescent="0.3">
      <c r="A470" s="12">
        <v>468</v>
      </c>
      <c r="B470" s="13">
        <f t="shared" ca="1" si="191"/>
        <v>1</v>
      </c>
      <c r="C470" s="13" t="str">
        <f t="shared" ca="1" si="192"/>
        <v>Male</v>
      </c>
      <c r="D470" s="13">
        <f t="shared" ca="1" si="193"/>
        <v>33</v>
      </c>
      <c r="E470" s="13">
        <f t="shared" ca="1" si="194"/>
        <v>4</v>
      </c>
      <c r="F470" s="13" t="str">
        <f t="shared" ca="1" si="195"/>
        <v>IT</v>
      </c>
      <c r="G470" s="13">
        <f t="shared" ca="1" si="196"/>
        <v>3</v>
      </c>
      <c r="H470" s="13" t="str">
        <f t="shared" ca="1" si="197"/>
        <v>Secondary</v>
      </c>
      <c r="I470" s="13">
        <f t="shared" ca="1" si="198"/>
        <v>2</v>
      </c>
      <c r="J470" s="13">
        <f t="shared" ca="1" si="199"/>
        <v>0</v>
      </c>
      <c r="K470" s="14">
        <f t="shared" ca="1" si="200"/>
        <v>33637</v>
      </c>
      <c r="L470" s="13">
        <f t="shared" ca="1" si="201"/>
        <v>7</v>
      </c>
      <c r="M470" s="13" t="str">
        <f t="shared" ca="1" si="202"/>
        <v>Benue</v>
      </c>
      <c r="N470" s="13" t="str">
        <f t="shared" ca="1" si="209"/>
        <v>North</v>
      </c>
      <c r="O470" s="14">
        <f t="shared" ca="1" si="210"/>
        <v>168185</v>
      </c>
      <c r="P470" s="14">
        <f t="shared" ca="1" si="203"/>
        <v>165430.20158178007</v>
      </c>
      <c r="Q470" s="14">
        <f t="shared" ca="1" si="211"/>
        <v>0</v>
      </c>
      <c r="R470" s="14">
        <f t="shared" ca="1" si="204"/>
        <v>0</v>
      </c>
      <c r="S470" s="14">
        <f t="shared" ca="1" si="212"/>
        <v>11299.252441084796</v>
      </c>
      <c r="T470" s="14">
        <f t="shared" ca="1" si="213"/>
        <v>14798.844104422235</v>
      </c>
      <c r="U470" s="14">
        <f t="shared" ca="1" si="214"/>
        <v>182983.84410442223</v>
      </c>
      <c r="V470" s="14">
        <f t="shared" ca="1" si="215"/>
        <v>176729.45402286487</v>
      </c>
      <c r="W470" s="15">
        <f t="shared" ca="1" si="216"/>
        <v>6254.3900815573579</v>
      </c>
      <c r="Z470" s="45">
        <f t="shared" ca="1" si="205"/>
        <v>1</v>
      </c>
      <c r="AA470" s="46">
        <f t="shared" ca="1" si="206"/>
        <v>0</v>
      </c>
      <c r="AB470" s="49"/>
      <c r="AC470" s="50"/>
      <c r="AE470" s="45">
        <f ca="1">IF(Table1[[#This Row],[Occupation]]="Teaching", 1, 0)</f>
        <v>0</v>
      </c>
      <c r="AF470" s="46">
        <f ca="1">IF(Table1[[#This Row],[Occupation]]="General Work", 1, 0)</f>
        <v>0</v>
      </c>
      <c r="AG470" s="46">
        <f ca="1">IF(Table1[[#This Row],[Occupation]]="Construction", 1, 0)</f>
        <v>0</v>
      </c>
      <c r="AH470" s="46">
        <f ca="1">IF(Table1[[#This Row],[Occupation]]="IT", 1, 0)</f>
        <v>1</v>
      </c>
      <c r="AI470" s="46">
        <f ca="1">IF(Table1[[#This Row],[Occupation]]="Health", 1, 0)</f>
        <v>0</v>
      </c>
      <c r="AJ470" s="46">
        <f ca="1">IF(Table1[[#This Row],[Occupation]]="Agriculture", 1, 0)</f>
        <v>0</v>
      </c>
      <c r="AK470" s="49"/>
      <c r="AL470" s="46"/>
      <c r="AM470" s="46"/>
      <c r="AN470" s="46"/>
      <c r="AO470" s="46"/>
      <c r="AP470" s="50"/>
      <c r="AQ470" s="48"/>
      <c r="AR470" s="47">
        <f t="shared" ca="1" si="207"/>
        <v>0</v>
      </c>
      <c r="AS470" s="48"/>
      <c r="AT470" s="45">
        <f ca="1">IF(Table1[[#This Row],[Debts of the Person]]&gt;$AU$2,1,0)</f>
        <v>1</v>
      </c>
      <c r="AU470" s="46"/>
      <c r="AV470" s="50"/>
      <c r="AW470" s="2">
        <f ca="1">Table1[[#This Row],[Mortgage Left]]/Table1[[#This Row],[Valued House]]</f>
        <v>0.98362042739709288</v>
      </c>
      <c r="AX470" s="46">
        <f t="shared" ca="1" si="208"/>
        <v>0</v>
      </c>
      <c r="AY470" s="46"/>
      <c r="AZ470" s="46"/>
      <c r="BA470" s="47">
        <f ca="1">IF(Table1[[#This Row],[Region]]="East",Table1[[#This Row],[Income]],0)</f>
        <v>0</v>
      </c>
      <c r="BB470" s="48">
        <f ca="1">IF(Table1[[#This Row],[Region]]="South",Table1[[#This Row],[Income]],0)</f>
        <v>0</v>
      </c>
      <c r="BC470" s="48">
        <f ca="1">IF(Table1[[#This Row],[Region]]="West",Table1[[#This Row],[Income]],0)</f>
        <v>0</v>
      </c>
      <c r="BD470" s="64">
        <f ca="1">IF(Table1[[#This Row],[Region]]="North",Table1[[#This Row],[Income]],0)</f>
        <v>33637</v>
      </c>
      <c r="BE470" s="47">
        <f ca="1">IF(Table1[[#This Row],[Occupation]]="Teaching",Table1[[#This Row],[Income]],0)</f>
        <v>0</v>
      </c>
      <c r="BF470" s="48">
        <f ca="1">IF(Table1[[#This Row],[Occupation]]="General Work",Table1[[#This Row],[Income]],0)</f>
        <v>0</v>
      </c>
      <c r="BG470" s="48">
        <f ca="1">IF(Table1[[#This Row],[Occupation]]="Construction",Table1[[#This Row],[Income]],0)</f>
        <v>0</v>
      </c>
      <c r="BH470" s="48">
        <f ca="1">IF(Table1[[#This Row],[Occupation]]="IT",Table1[[#This Row],[Income]],0)</f>
        <v>33637</v>
      </c>
      <c r="BI470" s="48">
        <f ca="1">IF(Table1[[#This Row],[Occupation]]="Health",Table1[[#This Row],[Income]],0)</f>
        <v>0</v>
      </c>
      <c r="BJ470" s="64">
        <f ca="1">IF(Table1[[#This Row],[Occupation]]="Agriculture",Table1[[#This Row],[Income]],0)</f>
        <v>0</v>
      </c>
      <c r="BK470" s="45">
        <f ca="1">IF(Table1[[#This Row],[Debts of the Person]]&gt;Table1[[#This Row],[Income]],1,0)</f>
        <v>1</v>
      </c>
      <c r="BL470" s="46"/>
      <c r="BM470" s="45">
        <f ca="1">IF(Table1[[#This Row],[Net worth of Person ('#)]]&gt;$BN$2,Table1[[#This Row],[Age]],0)</f>
        <v>0</v>
      </c>
      <c r="BN470" s="50"/>
      <c r="BO470" s="46"/>
      <c r="BP470" s="46"/>
      <c r="BQ470" s="46"/>
    </row>
    <row r="471" spans="1:69" x14ac:dyDescent="0.3">
      <c r="A471" s="12">
        <v>469</v>
      </c>
      <c r="B471" s="13">
        <f t="shared" ca="1" si="191"/>
        <v>1</v>
      </c>
      <c r="C471" s="13" t="str">
        <f t="shared" ca="1" si="192"/>
        <v>Male</v>
      </c>
      <c r="D471" s="13">
        <f t="shared" ca="1" si="193"/>
        <v>37</v>
      </c>
      <c r="E471" s="13">
        <f t="shared" ca="1" si="194"/>
        <v>1</v>
      </c>
      <c r="F471" s="13" t="str">
        <f t="shared" ca="1" si="195"/>
        <v>Health</v>
      </c>
      <c r="G471" s="13">
        <f t="shared" ca="1" si="196"/>
        <v>2</v>
      </c>
      <c r="H471" s="13" t="str">
        <f t="shared" ca="1" si="197"/>
        <v>Primary</v>
      </c>
      <c r="I471" s="13">
        <f t="shared" ca="1" si="198"/>
        <v>2</v>
      </c>
      <c r="J471" s="13">
        <f t="shared" ca="1" si="199"/>
        <v>3</v>
      </c>
      <c r="K471" s="14">
        <f t="shared" ca="1" si="200"/>
        <v>83116</v>
      </c>
      <c r="L471" s="13">
        <f t="shared" ca="1" si="201"/>
        <v>7</v>
      </c>
      <c r="M471" s="13" t="str">
        <f t="shared" ca="1" si="202"/>
        <v>Benue</v>
      </c>
      <c r="N471" s="13" t="str">
        <f t="shared" ca="1" si="209"/>
        <v>North</v>
      </c>
      <c r="O471" s="14">
        <f t="shared" ca="1" si="210"/>
        <v>415580</v>
      </c>
      <c r="P471" s="14">
        <f t="shared" ca="1" si="203"/>
        <v>256912.9207712551</v>
      </c>
      <c r="Q471" s="14">
        <f t="shared" ca="1" si="211"/>
        <v>223027.00167673896</v>
      </c>
      <c r="R471" s="14">
        <f t="shared" ca="1" si="204"/>
        <v>193997</v>
      </c>
      <c r="S471" s="14">
        <f t="shared" ca="1" si="212"/>
        <v>35745.310221584528</v>
      </c>
      <c r="T471" s="14">
        <f t="shared" ca="1" si="213"/>
        <v>63731.350759431247</v>
      </c>
      <c r="U471" s="14">
        <f t="shared" ca="1" si="214"/>
        <v>702338.35243617021</v>
      </c>
      <c r="V471" s="14">
        <f t="shared" ca="1" si="215"/>
        <v>486655.23099283961</v>
      </c>
      <c r="W471" s="15">
        <f t="shared" ca="1" si="216"/>
        <v>215683.1214433306</v>
      </c>
      <c r="Z471" s="45">
        <f t="shared" ca="1" si="205"/>
        <v>1</v>
      </c>
      <c r="AA471" s="46">
        <f t="shared" ca="1" si="206"/>
        <v>0</v>
      </c>
      <c r="AB471" s="49"/>
      <c r="AC471" s="50"/>
      <c r="AE471" s="45">
        <f ca="1">IF(Table1[[#This Row],[Occupation]]="Teaching", 1, 0)</f>
        <v>0</v>
      </c>
      <c r="AF471" s="46">
        <f ca="1">IF(Table1[[#This Row],[Occupation]]="General Work", 1, 0)</f>
        <v>0</v>
      </c>
      <c r="AG471" s="46">
        <f ca="1">IF(Table1[[#This Row],[Occupation]]="Construction", 1, 0)</f>
        <v>0</v>
      </c>
      <c r="AH471" s="46">
        <f ca="1">IF(Table1[[#This Row],[Occupation]]="IT", 1, 0)</f>
        <v>0</v>
      </c>
      <c r="AI471" s="46">
        <f ca="1">IF(Table1[[#This Row],[Occupation]]="Health", 1, 0)</f>
        <v>1</v>
      </c>
      <c r="AJ471" s="46">
        <f ca="1">IF(Table1[[#This Row],[Occupation]]="Agriculture", 1, 0)</f>
        <v>0</v>
      </c>
      <c r="AK471" s="49"/>
      <c r="AL471" s="46"/>
      <c r="AM471" s="46"/>
      <c r="AN471" s="46"/>
      <c r="AO471" s="46"/>
      <c r="AP471" s="50"/>
      <c r="AQ471" s="48"/>
      <c r="AR471" s="47">
        <f t="shared" ca="1" si="207"/>
        <v>85637.640257085033</v>
      </c>
      <c r="AS471" s="48"/>
      <c r="AT471" s="45">
        <f ca="1">IF(Table1[[#This Row],[Debts of the Person]]&gt;$AU$2,1,0)</f>
        <v>1</v>
      </c>
      <c r="AU471" s="46"/>
      <c r="AV471" s="50"/>
      <c r="AW471" s="2">
        <f ca="1">Table1[[#This Row],[Mortgage Left]]/Table1[[#This Row],[Valued House]]</f>
        <v>0.61820328401572522</v>
      </c>
      <c r="AX471" s="46">
        <f t="shared" ca="1" si="208"/>
        <v>0</v>
      </c>
      <c r="AY471" s="46"/>
      <c r="AZ471" s="46"/>
      <c r="BA471" s="47">
        <f ca="1">IF(Table1[[#This Row],[Region]]="East",Table1[[#This Row],[Income]],0)</f>
        <v>0</v>
      </c>
      <c r="BB471" s="48">
        <f ca="1">IF(Table1[[#This Row],[Region]]="South",Table1[[#This Row],[Income]],0)</f>
        <v>0</v>
      </c>
      <c r="BC471" s="48">
        <f ca="1">IF(Table1[[#This Row],[Region]]="West",Table1[[#This Row],[Income]],0)</f>
        <v>0</v>
      </c>
      <c r="BD471" s="64">
        <f ca="1">IF(Table1[[#This Row],[Region]]="North",Table1[[#This Row],[Income]],0)</f>
        <v>83116</v>
      </c>
      <c r="BE471" s="47">
        <f ca="1">IF(Table1[[#This Row],[Occupation]]="Teaching",Table1[[#This Row],[Income]],0)</f>
        <v>0</v>
      </c>
      <c r="BF471" s="48">
        <f ca="1">IF(Table1[[#This Row],[Occupation]]="General Work",Table1[[#This Row],[Income]],0)</f>
        <v>0</v>
      </c>
      <c r="BG471" s="48">
        <f ca="1">IF(Table1[[#This Row],[Occupation]]="Construction",Table1[[#This Row],[Income]],0)</f>
        <v>0</v>
      </c>
      <c r="BH471" s="48">
        <f ca="1">IF(Table1[[#This Row],[Occupation]]="IT",Table1[[#This Row],[Income]],0)</f>
        <v>0</v>
      </c>
      <c r="BI471" s="48">
        <f ca="1">IF(Table1[[#This Row],[Occupation]]="Health",Table1[[#This Row],[Income]],0)</f>
        <v>83116</v>
      </c>
      <c r="BJ471" s="64">
        <f ca="1">IF(Table1[[#This Row],[Occupation]]="Agriculture",Table1[[#This Row],[Income]],0)</f>
        <v>0</v>
      </c>
      <c r="BK471" s="45">
        <f ca="1">IF(Table1[[#This Row],[Debts of the Person]]&gt;Table1[[#This Row],[Income]],1,0)</f>
        <v>1</v>
      </c>
      <c r="BL471" s="46"/>
      <c r="BM471" s="45">
        <f ca="1">IF(Table1[[#This Row],[Net worth of Person ('#)]]&gt;$BN$2,Table1[[#This Row],[Age]],0)</f>
        <v>37</v>
      </c>
      <c r="BN471" s="50"/>
      <c r="BO471" s="46"/>
      <c r="BP471" s="46"/>
      <c r="BQ471" s="46"/>
    </row>
    <row r="472" spans="1:69" x14ac:dyDescent="0.3">
      <c r="A472" s="12">
        <v>470</v>
      </c>
      <c r="B472" s="13">
        <f t="shared" ca="1" si="191"/>
        <v>1</v>
      </c>
      <c r="C472" s="13" t="str">
        <f t="shared" ca="1" si="192"/>
        <v>Male</v>
      </c>
      <c r="D472" s="13">
        <f t="shared" ca="1" si="193"/>
        <v>30</v>
      </c>
      <c r="E472" s="13">
        <f t="shared" ca="1" si="194"/>
        <v>5</v>
      </c>
      <c r="F472" s="13" t="str">
        <f t="shared" ca="1" si="195"/>
        <v>General Work</v>
      </c>
      <c r="G472" s="13">
        <f t="shared" ca="1" si="196"/>
        <v>4</v>
      </c>
      <c r="H472" s="13" t="str">
        <f t="shared" ca="1" si="197"/>
        <v>Tertiary</v>
      </c>
      <c r="I472" s="13">
        <f t="shared" ca="1" si="198"/>
        <v>1</v>
      </c>
      <c r="J472" s="13">
        <f t="shared" ca="1" si="199"/>
        <v>0</v>
      </c>
      <c r="K472" s="14">
        <f t="shared" ca="1" si="200"/>
        <v>48782</v>
      </c>
      <c r="L472" s="13">
        <f t="shared" ca="1" si="201"/>
        <v>15</v>
      </c>
      <c r="M472" s="13" t="str">
        <f t="shared" ca="1" si="202"/>
        <v>Jigawa</v>
      </c>
      <c r="N472" s="13" t="str">
        <f t="shared" ca="1" si="209"/>
        <v>North</v>
      </c>
      <c r="O472" s="14">
        <f t="shared" ca="1" si="210"/>
        <v>146346</v>
      </c>
      <c r="P472" s="14">
        <f t="shared" ca="1" si="203"/>
        <v>107322.3606704018</v>
      </c>
      <c r="Q472" s="14">
        <f t="shared" ca="1" si="211"/>
        <v>0</v>
      </c>
      <c r="R472" s="14">
        <f t="shared" ca="1" si="204"/>
        <v>0</v>
      </c>
      <c r="S472" s="14">
        <f t="shared" ca="1" si="212"/>
        <v>44502.577952441119</v>
      </c>
      <c r="T472" s="14">
        <f t="shared" ca="1" si="213"/>
        <v>15658.341453945786</v>
      </c>
      <c r="U472" s="14">
        <f t="shared" ca="1" si="214"/>
        <v>162004.34145394579</v>
      </c>
      <c r="V472" s="14">
        <f t="shared" ca="1" si="215"/>
        <v>151824.93862284292</v>
      </c>
      <c r="W472" s="15">
        <f t="shared" ca="1" si="216"/>
        <v>10179.402831102867</v>
      </c>
      <c r="Z472" s="45">
        <f t="shared" ca="1" si="205"/>
        <v>1</v>
      </c>
      <c r="AA472" s="46">
        <f t="shared" ca="1" si="206"/>
        <v>0</v>
      </c>
      <c r="AB472" s="49"/>
      <c r="AC472" s="50"/>
      <c r="AE472" s="45">
        <f ca="1">IF(Table1[[#This Row],[Occupation]]="Teaching", 1, 0)</f>
        <v>0</v>
      </c>
      <c r="AF472" s="46">
        <f ca="1">IF(Table1[[#This Row],[Occupation]]="General Work", 1, 0)</f>
        <v>1</v>
      </c>
      <c r="AG472" s="46">
        <f ca="1">IF(Table1[[#This Row],[Occupation]]="Construction", 1, 0)</f>
        <v>0</v>
      </c>
      <c r="AH472" s="46">
        <f ca="1">IF(Table1[[#This Row],[Occupation]]="IT", 1, 0)</f>
        <v>0</v>
      </c>
      <c r="AI472" s="46">
        <f ca="1">IF(Table1[[#This Row],[Occupation]]="Health", 1, 0)</f>
        <v>0</v>
      </c>
      <c r="AJ472" s="46">
        <f ca="1">IF(Table1[[#This Row],[Occupation]]="Agriculture", 1, 0)</f>
        <v>0</v>
      </c>
      <c r="AK472" s="49"/>
      <c r="AL472" s="46"/>
      <c r="AM472" s="46"/>
      <c r="AN472" s="46"/>
      <c r="AO472" s="46"/>
      <c r="AP472" s="50"/>
      <c r="AQ472" s="48"/>
      <c r="AR472" s="47">
        <f t="shared" ca="1" si="207"/>
        <v>0</v>
      </c>
      <c r="AS472" s="48"/>
      <c r="AT472" s="45">
        <f ca="1">IF(Table1[[#This Row],[Debts of the Person]]&gt;$AU$2,1,0)</f>
        <v>1</v>
      </c>
      <c r="AU472" s="46"/>
      <c r="AV472" s="50"/>
      <c r="AW472" s="2">
        <f ca="1">Table1[[#This Row],[Mortgage Left]]/Table1[[#This Row],[Valued House]]</f>
        <v>0.73334673083242319</v>
      </c>
      <c r="AX472" s="46">
        <f t="shared" ca="1" si="208"/>
        <v>0</v>
      </c>
      <c r="AY472" s="46"/>
      <c r="AZ472" s="46"/>
      <c r="BA472" s="47">
        <f ca="1">IF(Table1[[#This Row],[Region]]="East",Table1[[#This Row],[Income]],0)</f>
        <v>0</v>
      </c>
      <c r="BB472" s="48">
        <f ca="1">IF(Table1[[#This Row],[Region]]="South",Table1[[#This Row],[Income]],0)</f>
        <v>0</v>
      </c>
      <c r="BC472" s="48">
        <f ca="1">IF(Table1[[#This Row],[Region]]="West",Table1[[#This Row],[Income]],0)</f>
        <v>0</v>
      </c>
      <c r="BD472" s="64">
        <f ca="1">IF(Table1[[#This Row],[Region]]="North",Table1[[#This Row],[Income]],0)</f>
        <v>48782</v>
      </c>
      <c r="BE472" s="47">
        <f ca="1">IF(Table1[[#This Row],[Occupation]]="Teaching",Table1[[#This Row],[Income]],0)</f>
        <v>0</v>
      </c>
      <c r="BF472" s="48">
        <f ca="1">IF(Table1[[#This Row],[Occupation]]="General Work",Table1[[#This Row],[Income]],0)</f>
        <v>48782</v>
      </c>
      <c r="BG472" s="48">
        <f ca="1">IF(Table1[[#This Row],[Occupation]]="Construction",Table1[[#This Row],[Income]],0)</f>
        <v>0</v>
      </c>
      <c r="BH472" s="48">
        <f ca="1">IF(Table1[[#This Row],[Occupation]]="IT",Table1[[#This Row],[Income]],0)</f>
        <v>0</v>
      </c>
      <c r="BI472" s="48">
        <f ca="1">IF(Table1[[#This Row],[Occupation]]="Health",Table1[[#This Row],[Income]],0)</f>
        <v>0</v>
      </c>
      <c r="BJ472" s="64">
        <f ca="1">IF(Table1[[#This Row],[Occupation]]="Agriculture",Table1[[#This Row],[Income]],0)</f>
        <v>0</v>
      </c>
      <c r="BK472" s="45">
        <f ca="1">IF(Table1[[#This Row],[Debts of the Person]]&gt;Table1[[#This Row],[Income]],1,0)</f>
        <v>1</v>
      </c>
      <c r="BL472" s="46"/>
      <c r="BM472" s="45">
        <f ca="1">IF(Table1[[#This Row],[Net worth of Person ('#)]]&gt;$BN$2,Table1[[#This Row],[Age]],0)</f>
        <v>0</v>
      </c>
      <c r="BN472" s="50"/>
      <c r="BO472" s="46"/>
      <c r="BP472" s="46"/>
      <c r="BQ472" s="46"/>
    </row>
    <row r="473" spans="1:69" x14ac:dyDescent="0.3">
      <c r="A473" s="12">
        <v>471</v>
      </c>
      <c r="B473" s="13">
        <f t="shared" ca="1" si="191"/>
        <v>2</v>
      </c>
      <c r="C473" s="13" t="str">
        <f t="shared" ca="1" si="192"/>
        <v>Female</v>
      </c>
      <c r="D473" s="13">
        <f t="shared" ca="1" si="193"/>
        <v>26</v>
      </c>
      <c r="E473" s="13">
        <f t="shared" ca="1" si="194"/>
        <v>1</v>
      </c>
      <c r="F473" s="13" t="str">
        <f t="shared" ca="1" si="195"/>
        <v>Health</v>
      </c>
      <c r="G473" s="13">
        <f t="shared" ca="1" si="196"/>
        <v>5</v>
      </c>
      <c r="H473" s="13" t="str">
        <f t="shared" ca="1" si="197"/>
        <v>Technical</v>
      </c>
      <c r="I473" s="13">
        <f t="shared" ca="1" si="198"/>
        <v>0</v>
      </c>
      <c r="J473" s="13">
        <f t="shared" ca="1" si="199"/>
        <v>1</v>
      </c>
      <c r="K473" s="14">
        <f t="shared" ca="1" si="200"/>
        <v>73255</v>
      </c>
      <c r="L473" s="13">
        <f t="shared" ca="1" si="201"/>
        <v>12</v>
      </c>
      <c r="M473" s="13" t="str">
        <f t="shared" ca="1" si="202"/>
        <v>Enugu</v>
      </c>
      <c r="N473" s="13" t="str">
        <f t="shared" ca="1" si="209"/>
        <v>East</v>
      </c>
      <c r="O473" s="14">
        <f t="shared" ca="1" si="210"/>
        <v>293020</v>
      </c>
      <c r="P473" s="14">
        <f t="shared" ca="1" si="203"/>
        <v>3305.7848453205584</v>
      </c>
      <c r="Q473" s="14">
        <f t="shared" ca="1" si="211"/>
        <v>59571.099003164811</v>
      </c>
      <c r="R473" s="14">
        <f t="shared" ca="1" si="204"/>
        <v>38171</v>
      </c>
      <c r="S473" s="14">
        <f t="shared" ca="1" si="212"/>
        <v>115086.05119770239</v>
      </c>
      <c r="T473" s="14">
        <f t="shared" ca="1" si="213"/>
        <v>106069.25525375237</v>
      </c>
      <c r="U473" s="14">
        <f t="shared" ca="1" si="214"/>
        <v>458660.35425691714</v>
      </c>
      <c r="V473" s="14">
        <f t="shared" ca="1" si="215"/>
        <v>156562.83604302295</v>
      </c>
      <c r="W473" s="15">
        <f t="shared" ca="1" si="216"/>
        <v>302097.51821389422</v>
      </c>
      <c r="Z473" s="45">
        <f t="shared" ca="1" si="205"/>
        <v>0</v>
      </c>
      <c r="AA473" s="46">
        <f t="shared" ca="1" si="206"/>
        <v>0</v>
      </c>
      <c r="AB473" s="49"/>
      <c r="AC473" s="50"/>
      <c r="AE473" s="45">
        <f ca="1">IF(Table1[[#This Row],[Occupation]]="Teaching", 1, 0)</f>
        <v>0</v>
      </c>
      <c r="AF473" s="46">
        <f ca="1">IF(Table1[[#This Row],[Occupation]]="General Work", 1, 0)</f>
        <v>0</v>
      </c>
      <c r="AG473" s="46">
        <f ca="1">IF(Table1[[#This Row],[Occupation]]="Construction", 1, 0)</f>
        <v>0</v>
      </c>
      <c r="AH473" s="46">
        <f ca="1">IF(Table1[[#This Row],[Occupation]]="IT", 1, 0)</f>
        <v>0</v>
      </c>
      <c r="AI473" s="46">
        <f ca="1">IF(Table1[[#This Row],[Occupation]]="Health", 1, 0)</f>
        <v>1</v>
      </c>
      <c r="AJ473" s="46">
        <f ca="1">IF(Table1[[#This Row],[Occupation]]="Agriculture", 1, 0)</f>
        <v>0</v>
      </c>
      <c r="AK473" s="49"/>
      <c r="AL473" s="46"/>
      <c r="AM473" s="46"/>
      <c r="AN473" s="46"/>
      <c r="AO473" s="46"/>
      <c r="AP473" s="50"/>
      <c r="AQ473" s="48"/>
      <c r="AR473" s="47">
        <f t="shared" ca="1" si="207"/>
        <v>3305.7848453205584</v>
      </c>
      <c r="AS473" s="48"/>
      <c r="AT473" s="45">
        <f ca="1">IF(Table1[[#This Row],[Debts of the Person]]&gt;$AU$2,1,0)</f>
        <v>1</v>
      </c>
      <c r="AU473" s="46"/>
      <c r="AV473" s="50"/>
      <c r="AW473" s="2">
        <f ca="1">Table1[[#This Row],[Mortgage Left]]/Table1[[#This Row],[Valued House]]</f>
        <v>1.1281772047370686E-2</v>
      </c>
      <c r="AX473" s="46">
        <f t="shared" ca="1" si="208"/>
        <v>1</v>
      </c>
      <c r="AY473" s="46"/>
      <c r="AZ473" s="46"/>
      <c r="BA473" s="47">
        <f ca="1">IF(Table1[[#This Row],[Region]]="East",Table1[[#This Row],[Income]],0)</f>
        <v>73255</v>
      </c>
      <c r="BB473" s="48">
        <f ca="1">IF(Table1[[#This Row],[Region]]="South",Table1[[#This Row],[Income]],0)</f>
        <v>0</v>
      </c>
      <c r="BC473" s="48">
        <f ca="1">IF(Table1[[#This Row],[Region]]="West",Table1[[#This Row],[Income]],0)</f>
        <v>0</v>
      </c>
      <c r="BD473" s="64">
        <f ca="1">IF(Table1[[#This Row],[Region]]="North",Table1[[#This Row],[Income]],0)</f>
        <v>0</v>
      </c>
      <c r="BE473" s="47">
        <f ca="1">IF(Table1[[#This Row],[Occupation]]="Teaching",Table1[[#This Row],[Income]],0)</f>
        <v>0</v>
      </c>
      <c r="BF473" s="48">
        <f ca="1">IF(Table1[[#This Row],[Occupation]]="General Work",Table1[[#This Row],[Income]],0)</f>
        <v>0</v>
      </c>
      <c r="BG473" s="48">
        <f ca="1">IF(Table1[[#This Row],[Occupation]]="Construction",Table1[[#This Row],[Income]],0)</f>
        <v>0</v>
      </c>
      <c r="BH473" s="48">
        <f ca="1">IF(Table1[[#This Row],[Occupation]]="IT",Table1[[#This Row],[Income]],0)</f>
        <v>0</v>
      </c>
      <c r="BI473" s="48">
        <f ca="1">IF(Table1[[#This Row],[Occupation]]="Health",Table1[[#This Row],[Income]],0)</f>
        <v>73255</v>
      </c>
      <c r="BJ473" s="64">
        <f ca="1">IF(Table1[[#This Row],[Occupation]]="Agriculture",Table1[[#This Row],[Income]],0)</f>
        <v>0</v>
      </c>
      <c r="BK473" s="45">
        <f ca="1">IF(Table1[[#This Row],[Debts of the Person]]&gt;Table1[[#This Row],[Income]],1,0)</f>
        <v>1</v>
      </c>
      <c r="BL473" s="46"/>
      <c r="BM473" s="45">
        <f ca="1">IF(Table1[[#This Row],[Net worth of Person ('#)]]&gt;$BN$2,Table1[[#This Row],[Age]],0)</f>
        <v>26</v>
      </c>
      <c r="BN473" s="50"/>
      <c r="BO473" s="46"/>
      <c r="BP473" s="46"/>
      <c r="BQ473" s="46"/>
    </row>
    <row r="474" spans="1:69" x14ac:dyDescent="0.3">
      <c r="A474" s="12">
        <v>472</v>
      </c>
      <c r="B474" s="13">
        <f t="shared" ca="1" si="191"/>
        <v>1</v>
      </c>
      <c r="C474" s="13" t="str">
        <f t="shared" ca="1" si="192"/>
        <v>Male</v>
      </c>
      <c r="D474" s="13">
        <f t="shared" ca="1" si="193"/>
        <v>42</v>
      </c>
      <c r="E474" s="13">
        <f t="shared" ca="1" si="194"/>
        <v>1</v>
      </c>
      <c r="F474" s="13" t="str">
        <f t="shared" ca="1" si="195"/>
        <v>Health</v>
      </c>
      <c r="G474" s="13">
        <f t="shared" ca="1" si="196"/>
        <v>4</v>
      </c>
      <c r="H474" s="13" t="str">
        <f t="shared" ca="1" si="197"/>
        <v>Tertiary</v>
      </c>
      <c r="I474" s="13">
        <f t="shared" ca="1" si="198"/>
        <v>1</v>
      </c>
      <c r="J474" s="13">
        <f t="shared" ca="1" si="199"/>
        <v>2</v>
      </c>
      <c r="K474" s="14">
        <f t="shared" ca="1" si="200"/>
        <v>73199</v>
      </c>
      <c r="L474" s="13">
        <f t="shared" ca="1" si="201"/>
        <v>7</v>
      </c>
      <c r="M474" s="13" t="str">
        <f t="shared" ca="1" si="202"/>
        <v>Benue</v>
      </c>
      <c r="N474" s="13" t="str">
        <f t="shared" ca="1" si="209"/>
        <v>North</v>
      </c>
      <c r="O474" s="14">
        <f t="shared" ca="1" si="210"/>
        <v>365995</v>
      </c>
      <c r="P474" s="14">
        <f t="shared" ca="1" si="203"/>
        <v>220128.55774892931</v>
      </c>
      <c r="Q474" s="14">
        <f t="shared" ca="1" si="211"/>
        <v>115467.79181331884</v>
      </c>
      <c r="R474" s="14">
        <f t="shared" ca="1" si="204"/>
        <v>113528</v>
      </c>
      <c r="S474" s="14">
        <f t="shared" ca="1" si="212"/>
        <v>111408.37978322203</v>
      </c>
      <c r="T474" s="14">
        <f t="shared" ca="1" si="213"/>
        <v>26431.599034963554</v>
      </c>
      <c r="U474" s="14">
        <f t="shared" ca="1" si="214"/>
        <v>507894.39084828238</v>
      </c>
      <c r="V474" s="14">
        <f t="shared" ca="1" si="215"/>
        <v>445064.93753215135</v>
      </c>
      <c r="W474" s="15">
        <f t="shared" ca="1" si="216"/>
        <v>62829.453316131025</v>
      </c>
      <c r="Z474" s="45">
        <f t="shared" ca="1" si="205"/>
        <v>1</v>
      </c>
      <c r="AA474" s="46">
        <f t="shared" ca="1" si="206"/>
        <v>1</v>
      </c>
      <c r="AB474" s="49"/>
      <c r="AC474" s="50"/>
      <c r="AE474" s="45">
        <f ca="1">IF(Table1[[#This Row],[Occupation]]="Teaching", 1, 0)</f>
        <v>0</v>
      </c>
      <c r="AF474" s="46">
        <f ca="1">IF(Table1[[#This Row],[Occupation]]="General Work", 1, 0)</f>
        <v>0</v>
      </c>
      <c r="AG474" s="46">
        <f ca="1">IF(Table1[[#This Row],[Occupation]]="Construction", 1, 0)</f>
        <v>0</v>
      </c>
      <c r="AH474" s="46">
        <f ca="1">IF(Table1[[#This Row],[Occupation]]="IT", 1, 0)</f>
        <v>0</v>
      </c>
      <c r="AI474" s="46">
        <f ca="1">IF(Table1[[#This Row],[Occupation]]="Health", 1, 0)</f>
        <v>1</v>
      </c>
      <c r="AJ474" s="46">
        <f ca="1">IF(Table1[[#This Row],[Occupation]]="Agriculture", 1, 0)</f>
        <v>0</v>
      </c>
      <c r="AK474" s="49"/>
      <c r="AL474" s="46"/>
      <c r="AM474" s="46"/>
      <c r="AN474" s="46"/>
      <c r="AO474" s="46"/>
      <c r="AP474" s="50"/>
      <c r="AQ474" s="48"/>
      <c r="AR474" s="47">
        <f t="shared" ca="1" si="207"/>
        <v>110064.27887446465</v>
      </c>
      <c r="AS474" s="48"/>
      <c r="AT474" s="45">
        <f ca="1">IF(Table1[[#This Row],[Debts of the Person]]&gt;$AU$2,1,0)</f>
        <v>1</v>
      </c>
      <c r="AU474" s="46"/>
      <c r="AV474" s="50"/>
      <c r="AW474" s="2">
        <f ca="1">Table1[[#This Row],[Mortgage Left]]/Table1[[#This Row],[Valued House]]</f>
        <v>0.60145236341733987</v>
      </c>
      <c r="AX474" s="46">
        <f t="shared" ca="1" si="208"/>
        <v>0</v>
      </c>
      <c r="AY474" s="46"/>
      <c r="AZ474" s="46"/>
      <c r="BA474" s="47">
        <f ca="1">IF(Table1[[#This Row],[Region]]="East",Table1[[#This Row],[Income]],0)</f>
        <v>0</v>
      </c>
      <c r="BB474" s="48">
        <f ca="1">IF(Table1[[#This Row],[Region]]="South",Table1[[#This Row],[Income]],0)</f>
        <v>0</v>
      </c>
      <c r="BC474" s="48">
        <f ca="1">IF(Table1[[#This Row],[Region]]="West",Table1[[#This Row],[Income]],0)</f>
        <v>0</v>
      </c>
      <c r="BD474" s="64">
        <f ca="1">IF(Table1[[#This Row],[Region]]="North",Table1[[#This Row],[Income]],0)</f>
        <v>73199</v>
      </c>
      <c r="BE474" s="47">
        <f ca="1">IF(Table1[[#This Row],[Occupation]]="Teaching",Table1[[#This Row],[Income]],0)</f>
        <v>0</v>
      </c>
      <c r="BF474" s="48">
        <f ca="1">IF(Table1[[#This Row],[Occupation]]="General Work",Table1[[#This Row],[Income]],0)</f>
        <v>0</v>
      </c>
      <c r="BG474" s="48">
        <f ca="1">IF(Table1[[#This Row],[Occupation]]="Construction",Table1[[#This Row],[Income]],0)</f>
        <v>0</v>
      </c>
      <c r="BH474" s="48">
        <f ca="1">IF(Table1[[#This Row],[Occupation]]="IT",Table1[[#This Row],[Income]],0)</f>
        <v>0</v>
      </c>
      <c r="BI474" s="48">
        <f ca="1">IF(Table1[[#This Row],[Occupation]]="Health",Table1[[#This Row],[Income]],0)</f>
        <v>73199</v>
      </c>
      <c r="BJ474" s="64">
        <f ca="1">IF(Table1[[#This Row],[Occupation]]="Agriculture",Table1[[#This Row],[Income]],0)</f>
        <v>0</v>
      </c>
      <c r="BK474" s="45">
        <f ca="1">IF(Table1[[#This Row],[Debts of the Person]]&gt;Table1[[#This Row],[Income]],1,0)</f>
        <v>1</v>
      </c>
      <c r="BL474" s="46"/>
      <c r="BM474" s="45">
        <f ca="1">IF(Table1[[#This Row],[Net worth of Person ('#)]]&gt;$BN$2,Table1[[#This Row],[Age]],0)</f>
        <v>0</v>
      </c>
      <c r="BN474" s="50"/>
      <c r="BO474" s="46"/>
      <c r="BP474" s="46"/>
      <c r="BQ474" s="46"/>
    </row>
    <row r="475" spans="1:69" x14ac:dyDescent="0.3">
      <c r="A475" s="12">
        <v>473</v>
      </c>
      <c r="B475" s="13">
        <f t="shared" ca="1" si="191"/>
        <v>2</v>
      </c>
      <c r="C475" s="13" t="str">
        <f t="shared" ca="1" si="192"/>
        <v>Female</v>
      </c>
      <c r="D475" s="13">
        <f t="shared" ca="1" si="193"/>
        <v>30</v>
      </c>
      <c r="E475" s="13">
        <f t="shared" ca="1" si="194"/>
        <v>1</v>
      </c>
      <c r="F475" s="13" t="str">
        <f t="shared" ca="1" si="195"/>
        <v>Health</v>
      </c>
      <c r="G475" s="13">
        <f t="shared" ca="1" si="196"/>
        <v>6</v>
      </c>
      <c r="H475" s="13" t="str">
        <f t="shared" ca="1" si="197"/>
        <v>Others</v>
      </c>
      <c r="I475" s="13">
        <f t="shared" ca="1" si="198"/>
        <v>3</v>
      </c>
      <c r="J475" s="13">
        <f t="shared" ca="1" si="199"/>
        <v>3</v>
      </c>
      <c r="K475" s="14">
        <f t="shared" ca="1" si="200"/>
        <v>53220</v>
      </c>
      <c r="L475" s="13">
        <f t="shared" ca="1" si="201"/>
        <v>6</v>
      </c>
      <c r="M475" s="13" t="str">
        <f t="shared" ca="1" si="202"/>
        <v>Beyelsa</v>
      </c>
      <c r="N475" s="13" t="str">
        <f t="shared" ca="1" si="209"/>
        <v>South</v>
      </c>
      <c r="O475" s="14">
        <f t="shared" ca="1" si="210"/>
        <v>319320</v>
      </c>
      <c r="P475" s="14">
        <f t="shared" ca="1" si="203"/>
        <v>245516.10574265145</v>
      </c>
      <c r="Q475" s="14">
        <f t="shared" ca="1" si="211"/>
        <v>25017.402070429864</v>
      </c>
      <c r="R475" s="14">
        <f t="shared" ca="1" si="204"/>
        <v>2806</v>
      </c>
      <c r="S475" s="14">
        <f t="shared" ca="1" si="212"/>
        <v>71128.060440410889</v>
      </c>
      <c r="T475" s="14">
        <f t="shared" ca="1" si="213"/>
        <v>48065.503771713629</v>
      </c>
      <c r="U475" s="14">
        <f t="shared" ca="1" si="214"/>
        <v>392402.90584214352</v>
      </c>
      <c r="V475" s="14">
        <f t="shared" ca="1" si="215"/>
        <v>319450.16618306236</v>
      </c>
      <c r="W475" s="15">
        <f t="shared" ca="1" si="216"/>
        <v>72952.739659081155</v>
      </c>
      <c r="Z475" s="45">
        <f t="shared" ca="1" si="205"/>
        <v>0</v>
      </c>
      <c r="AA475" s="46">
        <f t="shared" ca="1" si="206"/>
        <v>0</v>
      </c>
      <c r="AB475" s="49"/>
      <c r="AC475" s="50"/>
      <c r="AE475" s="45">
        <f ca="1">IF(Table1[[#This Row],[Occupation]]="Teaching", 1, 0)</f>
        <v>0</v>
      </c>
      <c r="AF475" s="46">
        <f ca="1">IF(Table1[[#This Row],[Occupation]]="General Work", 1, 0)</f>
        <v>0</v>
      </c>
      <c r="AG475" s="46">
        <f ca="1">IF(Table1[[#This Row],[Occupation]]="Construction", 1, 0)</f>
        <v>0</v>
      </c>
      <c r="AH475" s="46">
        <f ca="1">IF(Table1[[#This Row],[Occupation]]="IT", 1, 0)</f>
        <v>0</v>
      </c>
      <c r="AI475" s="46">
        <f ca="1">IF(Table1[[#This Row],[Occupation]]="Health", 1, 0)</f>
        <v>1</v>
      </c>
      <c r="AJ475" s="46">
        <f ca="1">IF(Table1[[#This Row],[Occupation]]="Agriculture", 1, 0)</f>
        <v>0</v>
      </c>
      <c r="AK475" s="49"/>
      <c r="AL475" s="46"/>
      <c r="AM475" s="46"/>
      <c r="AN475" s="46"/>
      <c r="AO475" s="46"/>
      <c r="AP475" s="50"/>
      <c r="AQ475" s="48"/>
      <c r="AR475" s="47">
        <f t="shared" ca="1" si="207"/>
        <v>81838.701914217148</v>
      </c>
      <c r="AS475" s="48"/>
      <c r="AT475" s="45">
        <f ca="1">IF(Table1[[#This Row],[Debts of the Person]]&gt;$AU$2,1,0)</f>
        <v>1</v>
      </c>
      <c r="AU475" s="46"/>
      <c r="AV475" s="50"/>
      <c r="AW475" s="2">
        <f ca="1">Table1[[#This Row],[Mortgage Left]]/Table1[[#This Row],[Valued House]]</f>
        <v>0.76887168277167561</v>
      </c>
      <c r="AX475" s="46">
        <f t="shared" ca="1" si="208"/>
        <v>0</v>
      </c>
      <c r="AY475" s="46"/>
      <c r="AZ475" s="46"/>
      <c r="BA475" s="47">
        <f ca="1">IF(Table1[[#This Row],[Region]]="East",Table1[[#This Row],[Income]],0)</f>
        <v>0</v>
      </c>
      <c r="BB475" s="48">
        <f ca="1">IF(Table1[[#This Row],[Region]]="South",Table1[[#This Row],[Income]],0)</f>
        <v>53220</v>
      </c>
      <c r="BC475" s="48">
        <f ca="1">IF(Table1[[#This Row],[Region]]="West",Table1[[#This Row],[Income]],0)</f>
        <v>0</v>
      </c>
      <c r="BD475" s="64">
        <f ca="1">IF(Table1[[#This Row],[Region]]="North",Table1[[#This Row],[Income]],0)</f>
        <v>0</v>
      </c>
      <c r="BE475" s="47">
        <f ca="1">IF(Table1[[#This Row],[Occupation]]="Teaching",Table1[[#This Row],[Income]],0)</f>
        <v>0</v>
      </c>
      <c r="BF475" s="48">
        <f ca="1">IF(Table1[[#This Row],[Occupation]]="General Work",Table1[[#This Row],[Income]],0)</f>
        <v>0</v>
      </c>
      <c r="BG475" s="48">
        <f ca="1">IF(Table1[[#This Row],[Occupation]]="Construction",Table1[[#This Row],[Income]],0)</f>
        <v>0</v>
      </c>
      <c r="BH475" s="48">
        <f ca="1">IF(Table1[[#This Row],[Occupation]]="IT",Table1[[#This Row],[Income]],0)</f>
        <v>0</v>
      </c>
      <c r="BI475" s="48">
        <f ca="1">IF(Table1[[#This Row],[Occupation]]="Health",Table1[[#This Row],[Income]],0)</f>
        <v>53220</v>
      </c>
      <c r="BJ475" s="64">
        <f ca="1">IF(Table1[[#This Row],[Occupation]]="Agriculture",Table1[[#This Row],[Income]],0)</f>
        <v>0</v>
      </c>
      <c r="BK475" s="45">
        <f ca="1">IF(Table1[[#This Row],[Debts of the Person]]&gt;Table1[[#This Row],[Income]],1,0)</f>
        <v>1</v>
      </c>
      <c r="BL475" s="46"/>
      <c r="BM475" s="45">
        <f ca="1">IF(Table1[[#This Row],[Net worth of Person ('#)]]&gt;$BN$2,Table1[[#This Row],[Age]],0)</f>
        <v>0</v>
      </c>
      <c r="BN475" s="50"/>
      <c r="BO475" s="46"/>
      <c r="BP475" s="46"/>
      <c r="BQ475" s="46"/>
    </row>
    <row r="476" spans="1:69" x14ac:dyDescent="0.3">
      <c r="A476" s="12">
        <v>474</v>
      </c>
      <c r="B476" s="13">
        <f t="shared" ca="1" si="191"/>
        <v>2</v>
      </c>
      <c r="C476" s="13" t="str">
        <f t="shared" ca="1" si="192"/>
        <v>Female</v>
      </c>
      <c r="D476" s="13">
        <f t="shared" ca="1" si="193"/>
        <v>29</v>
      </c>
      <c r="E476" s="13">
        <f t="shared" ca="1" si="194"/>
        <v>1</v>
      </c>
      <c r="F476" s="13" t="str">
        <f t="shared" ca="1" si="195"/>
        <v>Health</v>
      </c>
      <c r="G476" s="13">
        <f t="shared" ca="1" si="196"/>
        <v>5</v>
      </c>
      <c r="H476" s="13" t="str">
        <f t="shared" ca="1" si="197"/>
        <v>Technical</v>
      </c>
      <c r="I476" s="13">
        <f t="shared" ca="1" si="198"/>
        <v>3</v>
      </c>
      <c r="J476" s="13">
        <f t="shared" ca="1" si="199"/>
        <v>2</v>
      </c>
      <c r="K476" s="14">
        <f t="shared" ca="1" si="200"/>
        <v>52790</v>
      </c>
      <c r="L476" s="13">
        <f t="shared" ca="1" si="201"/>
        <v>32</v>
      </c>
      <c r="M476" s="13" t="str">
        <f t="shared" ca="1" si="202"/>
        <v>Taraba</v>
      </c>
      <c r="N476" s="13" t="str">
        <f t="shared" ca="1" si="209"/>
        <v>North</v>
      </c>
      <c r="O476" s="14">
        <f t="shared" ca="1" si="210"/>
        <v>263950</v>
      </c>
      <c r="P476" s="14">
        <f t="shared" ca="1" si="203"/>
        <v>248748.28428364987</v>
      </c>
      <c r="Q476" s="14">
        <f t="shared" ca="1" si="211"/>
        <v>27107.004284888568</v>
      </c>
      <c r="R476" s="14">
        <f t="shared" ca="1" si="204"/>
        <v>22432</v>
      </c>
      <c r="S476" s="14">
        <f t="shared" ca="1" si="212"/>
        <v>16173.224585370268</v>
      </c>
      <c r="T476" s="14">
        <f t="shared" ca="1" si="213"/>
        <v>48102.797231958095</v>
      </c>
      <c r="U476" s="14">
        <f t="shared" ca="1" si="214"/>
        <v>339159.80151684664</v>
      </c>
      <c r="V476" s="14">
        <f t="shared" ca="1" si="215"/>
        <v>287353.50886902015</v>
      </c>
      <c r="W476" s="15">
        <f t="shared" ca="1" si="216"/>
        <v>51806.292647826485</v>
      </c>
      <c r="Z476" s="45">
        <f t="shared" ca="1" si="205"/>
        <v>0</v>
      </c>
      <c r="AA476" s="46">
        <f t="shared" ca="1" si="206"/>
        <v>1</v>
      </c>
      <c r="AB476" s="49"/>
      <c r="AC476" s="50"/>
      <c r="AE476" s="45">
        <f ca="1">IF(Table1[[#This Row],[Occupation]]="Teaching", 1, 0)</f>
        <v>0</v>
      </c>
      <c r="AF476" s="46">
        <f ca="1">IF(Table1[[#This Row],[Occupation]]="General Work", 1, 0)</f>
        <v>0</v>
      </c>
      <c r="AG476" s="46">
        <f ca="1">IF(Table1[[#This Row],[Occupation]]="Construction", 1, 0)</f>
        <v>0</v>
      </c>
      <c r="AH476" s="46">
        <f ca="1">IF(Table1[[#This Row],[Occupation]]="IT", 1, 0)</f>
        <v>0</v>
      </c>
      <c r="AI476" s="46">
        <f ca="1">IF(Table1[[#This Row],[Occupation]]="Health", 1, 0)</f>
        <v>1</v>
      </c>
      <c r="AJ476" s="46">
        <f ca="1">IF(Table1[[#This Row],[Occupation]]="Agriculture", 1, 0)</f>
        <v>0</v>
      </c>
      <c r="AK476" s="49"/>
      <c r="AL476" s="46"/>
      <c r="AM476" s="46"/>
      <c r="AN476" s="46"/>
      <c r="AO476" s="46"/>
      <c r="AP476" s="50"/>
      <c r="AQ476" s="48"/>
      <c r="AR476" s="47">
        <f t="shared" ca="1" si="207"/>
        <v>124374.14214182494</v>
      </c>
      <c r="AS476" s="48"/>
      <c r="AT476" s="45">
        <f ca="1">IF(Table1[[#This Row],[Debts of the Person]]&gt;$AU$2,1,0)</f>
        <v>1</v>
      </c>
      <c r="AU476" s="46"/>
      <c r="AV476" s="50"/>
      <c r="AW476" s="2">
        <f ca="1">Table1[[#This Row],[Mortgage Left]]/Table1[[#This Row],[Valued House]]</f>
        <v>0.94240683570240524</v>
      </c>
      <c r="AX476" s="46">
        <f t="shared" ca="1" si="208"/>
        <v>0</v>
      </c>
      <c r="AY476" s="46"/>
      <c r="AZ476" s="46"/>
      <c r="BA476" s="47">
        <f ca="1">IF(Table1[[#This Row],[Region]]="East",Table1[[#This Row],[Income]],0)</f>
        <v>0</v>
      </c>
      <c r="BB476" s="48">
        <f ca="1">IF(Table1[[#This Row],[Region]]="South",Table1[[#This Row],[Income]],0)</f>
        <v>0</v>
      </c>
      <c r="BC476" s="48">
        <f ca="1">IF(Table1[[#This Row],[Region]]="West",Table1[[#This Row],[Income]],0)</f>
        <v>0</v>
      </c>
      <c r="BD476" s="64">
        <f ca="1">IF(Table1[[#This Row],[Region]]="North",Table1[[#This Row],[Income]],0)</f>
        <v>52790</v>
      </c>
      <c r="BE476" s="47">
        <f ca="1">IF(Table1[[#This Row],[Occupation]]="Teaching",Table1[[#This Row],[Income]],0)</f>
        <v>0</v>
      </c>
      <c r="BF476" s="48">
        <f ca="1">IF(Table1[[#This Row],[Occupation]]="General Work",Table1[[#This Row],[Income]],0)</f>
        <v>0</v>
      </c>
      <c r="BG476" s="48">
        <f ca="1">IF(Table1[[#This Row],[Occupation]]="Construction",Table1[[#This Row],[Income]],0)</f>
        <v>0</v>
      </c>
      <c r="BH476" s="48">
        <f ca="1">IF(Table1[[#This Row],[Occupation]]="IT",Table1[[#This Row],[Income]],0)</f>
        <v>0</v>
      </c>
      <c r="BI476" s="48">
        <f ca="1">IF(Table1[[#This Row],[Occupation]]="Health",Table1[[#This Row],[Income]],0)</f>
        <v>52790</v>
      </c>
      <c r="BJ476" s="64">
        <f ca="1">IF(Table1[[#This Row],[Occupation]]="Agriculture",Table1[[#This Row],[Income]],0)</f>
        <v>0</v>
      </c>
      <c r="BK476" s="45">
        <f ca="1">IF(Table1[[#This Row],[Debts of the Person]]&gt;Table1[[#This Row],[Income]],1,0)</f>
        <v>1</v>
      </c>
      <c r="BL476" s="46"/>
      <c r="BM476" s="45">
        <f ca="1">IF(Table1[[#This Row],[Net worth of Person ('#)]]&gt;$BN$2,Table1[[#This Row],[Age]],0)</f>
        <v>0</v>
      </c>
      <c r="BN476" s="50"/>
      <c r="BO476" s="46"/>
      <c r="BP476" s="46"/>
      <c r="BQ476" s="46"/>
    </row>
    <row r="477" spans="1:69" x14ac:dyDescent="0.3">
      <c r="A477" s="12">
        <v>475</v>
      </c>
      <c r="B477" s="13">
        <f t="shared" ca="1" si="191"/>
        <v>1</v>
      </c>
      <c r="C477" s="13" t="str">
        <f t="shared" ca="1" si="192"/>
        <v>Male</v>
      </c>
      <c r="D477" s="13">
        <f t="shared" ca="1" si="193"/>
        <v>28</v>
      </c>
      <c r="E477" s="13">
        <f t="shared" ca="1" si="194"/>
        <v>6</v>
      </c>
      <c r="F477" s="13" t="str">
        <f t="shared" ca="1" si="195"/>
        <v>Agriculture</v>
      </c>
      <c r="G477" s="13">
        <f t="shared" ca="1" si="196"/>
        <v>5</v>
      </c>
      <c r="H477" s="13" t="str">
        <f t="shared" ca="1" si="197"/>
        <v>Technical</v>
      </c>
      <c r="I477" s="13">
        <f t="shared" ca="1" si="198"/>
        <v>4</v>
      </c>
      <c r="J477" s="13">
        <f t="shared" ca="1" si="199"/>
        <v>2</v>
      </c>
      <c r="K477" s="14">
        <f t="shared" ca="1" si="200"/>
        <v>30664</v>
      </c>
      <c r="L477" s="13">
        <f t="shared" ca="1" si="201"/>
        <v>20</v>
      </c>
      <c r="M477" s="13" t="str">
        <f t="shared" ca="1" si="202"/>
        <v>Kogi</v>
      </c>
      <c r="N477" s="13" t="str">
        <f t="shared" ca="1" si="209"/>
        <v>North</v>
      </c>
      <c r="O477" s="14">
        <f t="shared" ca="1" si="210"/>
        <v>183984</v>
      </c>
      <c r="P477" s="14">
        <f t="shared" ca="1" si="203"/>
        <v>62533.287301931166</v>
      </c>
      <c r="Q477" s="14">
        <f t="shared" ca="1" si="211"/>
        <v>23216.216067212594</v>
      </c>
      <c r="R477" s="14">
        <f t="shared" ca="1" si="204"/>
        <v>13937</v>
      </c>
      <c r="S477" s="14">
        <f t="shared" ca="1" si="212"/>
        <v>51817.463717793238</v>
      </c>
      <c r="T477" s="14">
        <f t="shared" ca="1" si="213"/>
        <v>38090.276071959714</v>
      </c>
      <c r="U477" s="14">
        <f t="shared" ca="1" si="214"/>
        <v>245290.49213917233</v>
      </c>
      <c r="V477" s="14">
        <f t="shared" ca="1" si="215"/>
        <v>128287.75101972441</v>
      </c>
      <c r="W477" s="15">
        <f t="shared" ca="1" si="216"/>
        <v>117002.74111944792</v>
      </c>
      <c r="Z477" s="45">
        <f t="shared" ca="1" si="205"/>
        <v>1</v>
      </c>
      <c r="AA477" s="46">
        <f t="shared" ca="1" si="206"/>
        <v>1</v>
      </c>
      <c r="AB477" s="49"/>
      <c r="AC477" s="50"/>
      <c r="AE477" s="45">
        <f ca="1">IF(Table1[[#This Row],[Occupation]]="Teaching", 1, 0)</f>
        <v>0</v>
      </c>
      <c r="AF477" s="46">
        <f ca="1">IF(Table1[[#This Row],[Occupation]]="General Work", 1, 0)</f>
        <v>0</v>
      </c>
      <c r="AG477" s="46">
        <f ca="1">IF(Table1[[#This Row],[Occupation]]="Construction", 1, 0)</f>
        <v>0</v>
      </c>
      <c r="AH477" s="46">
        <f ca="1">IF(Table1[[#This Row],[Occupation]]="IT", 1, 0)</f>
        <v>0</v>
      </c>
      <c r="AI477" s="46">
        <f ca="1">IF(Table1[[#This Row],[Occupation]]="Health", 1, 0)</f>
        <v>0</v>
      </c>
      <c r="AJ477" s="46">
        <f ca="1">IF(Table1[[#This Row],[Occupation]]="Agriculture", 1, 0)</f>
        <v>1</v>
      </c>
      <c r="AK477" s="49"/>
      <c r="AL477" s="46"/>
      <c r="AM477" s="46"/>
      <c r="AN477" s="46"/>
      <c r="AO477" s="46"/>
      <c r="AP477" s="50"/>
      <c r="AQ477" s="48"/>
      <c r="AR477" s="47">
        <f t="shared" ca="1" si="207"/>
        <v>31266.643650965583</v>
      </c>
      <c r="AS477" s="48"/>
      <c r="AT477" s="45">
        <f ca="1">IF(Table1[[#This Row],[Debts of the Person]]&gt;$AU$2,1,0)</f>
        <v>1</v>
      </c>
      <c r="AU477" s="46"/>
      <c r="AV477" s="50"/>
      <c r="AW477" s="2">
        <f ca="1">Table1[[#This Row],[Mortgage Left]]/Table1[[#This Row],[Valued House]]</f>
        <v>0.33988437745636124</v>
      </c>
      <c r="AX477" s="46">
        <f t="shared" ca="1" si="208"/>
        <v>0</v>
      </c>
      <c r="AY477" s="46"/>
      <c r="AZ477" s="46"/>
      <c r="BA477" s="47">
        <f ca="1">IF(Table1[[#This Row],[Region]]="East",Table1[[#This Row],[Income]],0)</f>
        <v>0</v>
      </c>
      <c r="BB477" s="48">
        <f ca="1">IF(Table1[[#This Row],[Region]]="South",Table1[[#This Row],[Income]],0)</f>
        <v>0</v>
      </c>
      <c r="BC477" s="48">
        <f ca="1">IF(Table1[[#This Row],[Region]]="West",Table1[[#This Row],[Income]],0)</f>
        <v>0</v>
      </c>
      <c r="BD477" s="64">
        <f ca="1">IF(Table1[[#This Row],[Region]]="North",Table1[[#This Row],[Income]],0)</f>
        <v>30664</v>
      </c>
      <c r="BE477" s="47">
        <f ca="1">IF(Table1[[#This Row],[Occupation]]="Teaching",Table1[[#This Row],[Income]],0)</f>
        <v>0</v>
      </c>
      <c r="BF477" s="48">
        <f ca="1">IF(Table1[[#This Row],[Occupation]]="General Work",Table1[[#This Row],[Income]],0)</f>
        <v>0</v>
      </c>
      <c r="BG477" s="48">
        <f ca="1">IF(Table1[[#This Row],[Occupation]]="Construction",Table1[[#This Row],[Income]],0)</f>
        <v>0</v>
      </c>
      <c r="BH477" s="48">
        <f ca="1">IF(Table1[[#This Row],[Occupation]]="IT",Table1[[#This Row],[Income]],0)</f>
        <v>0</v>
      </c>
      <c r="BI477" s="48">
        <f ca="1">IF(Table1[[#This Row],[Occupation]]="Health",Table1[[#This Row],[Income]],0)</f>
        <v>0</v>
      </c>
      <c r="BJ477" s="64">
        <f ca="1">IF(Table1[[#This Row],[Occupation]]="Agriculture",Table1[[#This Row],[Income]],0)</f>
        <v>30664</v>
      </c>
      <c r="BK477" s="45">
        <f ca="1">IF(Table1[[#This Row],[Debts of the Person]]&gt;Table1[[#This Row],[Income]],1,0)</f>
        <v>1</v>
      </c>
      <c r="BL477" s="46"/>
      <c r="BM477" s="45">
        <f ca="1">IF(Table1[[#This Row],[Net worth of Person ('#)]]&gt;$BN$2,Table1[[#This Row],[Age]],0)</f>
        <v>28</v>
      </c>
      <c r="BN477" s="50"/>
      <c r="BO477" s="46"/>
      <c r="BP477" s="46"/>
      <c r="BQ477" s="46"/>
    </row>
    <row r="478" spans="1:69" x14ac:dyDescent="0.3">
      <c r="A478" s="12">
        <v>476</v>
      </c>
      <c r="B478" s="13">
        <f t="shared" ca="1" si="191"/>
        <v>1</v>
      </c>
      <c r="C478" s="13" t="str">
        <f t="shared" ca="1" si="192"/>
        <v>Male</v>
      </c>
      <c r="D478" s="13">
        <f t="shared" ca="1" si="193"/>
        <v>37</v>
      </c>
      <c r="E478" s="13">
        <f t="shared" ca="1" si="194"/>
        <v>2</v>
      </c>
      <c r="F478" s="13" t="str">
        <f t="shared" ca="1" si="195"/>
        <v>Construction</v>
      </c>
      <c r="G478" s="13">
        <f t="shared" ca="1" si="196"/>
        <v>1</v>
      </c>
      <c r="H478" s="13" t="str">
        <f t="shared" ca="1" si="197"/>
        <v>No Formal</v>
      </c>
      <c r="I478" s="13">
        <f t="shared" ca="1" si="198"/>
        <v>1</v>
      </c>
      <c r="J478" s="13">
        <f t="shared" ca="1" si="199"/>
        <v>3</v>
      </c>
      <c r="K478" s="14">
        <f t="shared" ca="1" si="200"/>
        <v>37745</v>
      </c>
      <c r="L478" s="13">
        <f t="shared" ca="1" si="201"/>
        <v>7</v>
      </c>
      <c r="M478" s="13" t="str">
        <f t="shared" ca="1" si="202"/>
        <v>Benue</v>
      </c>
      <c r="N478" s="13" t="str">
        <f t="shared" ca="1" si="209"/>
        <v>North</v>
      </c>
      <c r="O478" s="14">
        <f t="shared" ca="1" si="210"/>
        <v>188725</v>
      </c>
      <c r="P478" s="14">
        <f t="shared" ca="1" si="203"/>
        <v>80900.85623590929</v>
      </c>
      <c r="Q478" s="14">
        <f t="shared" ca="1" si="211"/>
        <v>87275.192947216987</v>
      </c>
      <c r="R478" s="14">
        <f t="shared" ca="1" si="204"/>
        <v>42655</v>
      </c>
      <c r="S478" s="14">
        <f t="shared" ca="1" si="212"/>
        <v>51194.027738409291</v>
      </c>
      <c r="T478" s="14">
        <f t="shared" ca="1" si="213"/>
        <v>43364.777759482546</v>
      </c>
      <c r="U478" s="14">
        <f t="shared" ca="1" si="214"/>
        <v>319364.97070669953</v>
      </c>
      <c r="V478" s="14">
        <f t="shared" ca="1" si="215"/>
        <v>174749.88397431857</v>
      </c>
      <c r="W478" s="15">
        <f t="shared" ca="1" si="216"/>
        <v>144615.08673238097</v>
      </c>
      <c r="Z478" s="45">
        <f t="shared" ca="1" si="205"/>
        <v>1</v>
      </c>
      <c r="AA478" s="46">
        <f t="shared" ca="1" si="206"/>
        <v>0</v>
      </c>
      <c r="AB478" s="49"/>
      <c r="AC478" s="50"/>
      <c r="AE478" s="45">
        <f ca="1">IF(Table1[[#This Row],[Occupation]]="Teaching", 1, 0)</f>
        <v>0</v>
      </c>
      <c r="AF478" s="46">
        <f ca="1">IF(Table1[[#This Row],[Occupation]]="General Work", 1, 0)</f>
        <v>0</v>
      </c>
      <c r="AG478" s="46">
        <f ca="1">IF(Table1[[#This Row],[Occupation]]="Construction", 1, 0)</f>
        <v>1</v>
      </c>
      <c r="AH478" s="46">
        <f ca="1">IF(Table1[[#This Row],[Occupation]]="IT", 1, 0)</f>
        <v>0</v>
      </c>
      <c r="AI478" s="46">
        <f ca="1">IF(Table1[[#This Row],[Occupation]]="Health", 1, 0)</f>
        <v>0</v>
      </c>
      <c r="AJ478" s="46">
        <f ca="1">IF(Table1[[#This Row],[Occupation]]="Agriculture", 1, 0)</f>
        <v>0</v>
      </c>
      <c r="AK478" s="49"/>
      <c r="AL478" s="46"/>
      <c r="AM478" s="46"/>
      <c r="AN478" s="46"/>
      <c r="AO478" s="46"/>
      <c r="AP478" s="50"/>
      <c r="AQ478" s="48"/>
      <c r="AR478" s="47">
        <f t="shared" ca="1" si="207"/>
        <v>26966.95207863643</v>
      </c>
      <c r="AS478" s="48"/>
      <c r="AT478" s="45">
        <f ca="1">IF(Table1[[#This Row],[Debts of the Person]]&gt;$AU$2,1,0)</f>
        <v>1</v>
      </c>
      <c r="AU478" s="46"/>
      <c r="AV478" s="50"/>
      <c r="AW478" s="2">
        <f ca="1">Table1[[#This Row],[Mortgage Left]]/Table1[[#This Row],[Valued House]]</f>
        <v>0.42867058543335163</v>
      </c>
      <c r="AX478" s="46">
        <f t="shared" ca="1" si="208"/>
        <v>0</v>
      </c>
      <c r="AY478" s="46"/>
      <c r="AZ478" s="46"/>
      <c r="BA478" s="47">
        <f ca="1">IF(Table1[[#This Row],[Region]]="East",Table1[[#This Row],[Income]],0)</f>
        <v>0</v>
      </c>
      <c r="BB478" s="48">
        <f ca="1">IF(Table1[[#This Row],[Region]]="South",Table1[[#This Row],[Income]],0)</f>
        <v>0</v>
      </c>
      <c r="BC478" s="48">
        <f ca="1">IF(Table1[[#This Row],[Region]]="West",Table1[[#This Row],[Income]],0)</f>
        <v>0</v>
      </c>
      <c r="BD478" s="64">
        <f ca="1">IF(Table1[[#This Row],[Region]]="North",Table1[[#This Row],[Income]],0)</f>
        <v>37745</v>
      </c>
      <c r="BE478" s="47">
        <f ca="1">IF(Table1[[#This Row],[Occupation]]="Teaching",Table1[[#This Row],[Income]],0)</f>
        <v>0</v>
      </c>
      <c r="BF478" s="48">
        <f ca="1">IF(Table1[[#This Row],[Occupation]]="General Work",Table1[[#This Row],[Income]],0)</f>
        <v>0</v>
      </c>
      <c r="BG478" s="48">
        <f ca="1">IF(Table1[[#This Row],[Occupation]]="Construction",Table1[[#This Row],[Income]],0)</f>
        <v>37745</v>
      </c>
      <c r="BH478" s="48">
        <f ca="1">IF(Table1[[#This Row],[Occupation]]="IT",Table1[[#This Row],[Income]],0)</f>
        <v>0</v>
      </c>
      <c r="BI478" s="48">
        <f ca="1">IF(Table1[[#This Row],[Occupation]]="Health",Table1[[#This Row],[Income]],0)</f>
        <v>0</v>
      </c>
      <c r="BJ478" s="64">
        <f ca="1">IF(Table1[[#This Row],[Occupation]]="Agriculture",Table1[[#This Row],[Income]],0)</f>
        <v>0</v>
      </c>
      <c r="BK478" s="45">
        <f ca="1">IF(Table1[[#This Row],[Debts of the Person]]&gt;Table1[[#This Row],[Income]],1,0)</f>
        <v>1</v>
      </c>
      <c r="BL478" s="46"/>
      <c r="BM478" s="45">
        <f ca="1">IF(Table1[[#This Row],[Net worth of Person ('#)]]&gt;$BN$2,Table1[[#This Row],[Age]],0)</f>
        <v>37</v>
      </c>
      <c r="BN478" s="50"/>
      <c r="BO478" s="46"/>
      <c r="BP478" s="46"/>
      <c r="BQ478" s="46"/>
    </row>
    <row r="479" spans="1:69" x14ac:dyDescent="0.3">
      <c r="A479" s="12">
        <v>477</v>
      </c>
      <c r="B479" s="13">
        <f t="shared" ca="1" si="191"/>
        <v>1</v>
      </c>
      <c r="C479" s="13" t="str">
        <f t="shared" ca="1" si="192"/>
        <v>Male</v>
      </c>
      <c r="D479" s="13">
        <f t="shared" ca="1" si="193"/>
        <v>36</v>
      </c>
      <c r="E479" s="13">
        <f t="shared" ca="1" si="194"/>
        <v>2</v>
      </c>
      <c r="F479" s="13" t="str">
        <f t="shared" ca="1" si="195"/>
        <v>Construction</v>
      </c>
      <c r="G479" s="13">
        <f t="shared" ca="1" si="196"/>
        <v>3</v>
      </c>
      <c r="H479" s="13" t="str">
        <f t="shared" ca="1" si="197"/>
        <v>Secondary</v>
      </c>
      <c r="I479" s="13">
        <f t="shared" ca="1" si="198"/>
        <v>2</v>
      </c>
      <c r="J479" s="13">
        <f t="shared" ca="1" si="199"/>
        <v>3</v>
      </c>
      <c r="K479" s="14">
        <f t="shared" ca="1" si="200"/>
        <v>39683</v>
      </c>
      <c r="L479" s="13">
        <f t="shared" ca="1" si="201"/>
        <v>20</v>
      </c>
      <c r="M479" s="13" t="str">
        <f t="shared" ca="1" si="202"/>
        <v>Kogi</v>
      </c>
      <c r="N479" s="13" t="str">
        <f t="shared" ca="1" si="209"/>
        <v>North</v>
      </c>
      <c r="O479" s="14">
        <f t="shared" ca="1" si="210"/>
        <v>158732</v>
      </c>
      <c r="P479" s="14">
        <f t="shared" ca="1" si="203"/>
        <v>104957.52124955539</v>
      </c>
      <c r="Q479" s="14">
        <f t="shared" ca="1" si="211"/>
        <v>73184.290037670391</v>
      </c>
      <c r="R479" s="14">
        <f t="shared" ca="1" si="204"/>
        <v>33142</v>
      </c>
      <c r="S479" s="14">
        <f t="shared" ca="1" si="212"/>
        <v>41890.540379039463</v>
      </c>
      <c r="T479" s="14">
        <f t="shared" ca="1" si="213"/>
        <v>12551.117389301871</v>
      </c>
      <c r="U479" s="14">
        <f t="shared" ca="1" si="214"/>
        <v>244467.40742697229</v>
      </c>
      <c r="V479" s="14">
        <f t="shared" ca="1" si="215"/>
        <v>179990.06162859488</v>
      </c>
      <c r="W479" s="15">
        <f t="shared" ca="1" si="216"/>
        <v>64477.345798377413</v>
      </c>
      <c r="Z479" s="45">
        <f t="shared" ca="1" si="205"/>
        <v>1</v>
      </c>
      <c r="AA479" s="46">
        <f t="shared" ca="1" si="206"/>
        <v>0</v>
      </c>
      <c r="AB479" s="49"/>
      <c r="AC479" s="50"/>
      <c r="AE479" s="45">
        <f ca="1">IF(Table1[[#This Row],[Occupation]]="Teaching", 1, 0)</f>
        <v>0</v>
      </c>
      <c r="AF479" s="46">
        <f ca="1">IF(Table1[[#This Row],[Occupation]]="General Work", 1, 0)</f>
        <v>0</v>
      </c>
      <c r="AG479" s="46">
        <f ca="1">IF(Table1[[#This Row],[Occupation]]="Construction", 1, 0)</f>
        <v>1</v>
      </c>
      <c r="AH479" s="46">
        <f ca="1">IF(Table1[[#This Row],[Occupation]]="IT", 1, 0)</f>
        <v>0</v>
      </c>
      <c r="AI479" s="46">
        <f ca="1">IF(Table1[[#This Row],[Occupation]]="Health", 1, 0)</f>
        <v>0</v>
      </c>
      <c r="AJ479" s="46">
        <f ca="1">IF(Table1[[#This Row],[Occupation]]="Agriculture", 1, 0)</f>
        <v>0</v>
      </c>
      <c r="AK479" s="49"/>
      <c r="AL479" s="46"/>
      <c r="AM479" s="46"/>
      <c r="AN479" s="46"/>
      <c r="AO479" s="46"/>
      <c r="AP479" s="50"/>
      <c r="AQ479" s="48"/>
      <c r="AR479" s="47">
        <f t="shared" ca="1" si="207"/>
        <v>34985.840416518462</v>
      </c>
      <c r="AS479" s="48"/>
      <c r="AT479" s="45">
        <f ca="1">IF(Table1[[#This Row],[Debts of the Person]]&gt;$AU$2,1,0)</f>
        <v>1</v>
      </c>
      <c r="AU479" s="46"/>
      <c r="AV479" s="50"/>
      <c r="AW479" s="2">
        <f ca="1">Table1[[#This Row],[Mortgage Left]]/Table1[[#This Row],[Valued House]]</f>
        <v>0.66122471366552038</v>
      </c>
      <c r="AX479" s="46">
        <f t="shared" ca="1" si="208"/>
        <v>0</v>
      </c>
      <c r="AY479" s="46"/>
      <c r="AZ479" s="46"/>
      <c r="BA479" s="47">
        <f ca="1">IF(Table1[[#This Row],[Region]]="East",Table1[[#This Row],[Income]],0)</f>
        <v>0</v>
      </c>
      <c r="BB479" s="48">
        <f ca="1">IF(Table1[[#This Row],[Region]]="South",Table1[[#This Row],[Income]],0)</f>
        <v>0</v>
      </c>
      <c r="BC479" s="48">
        <f ca="1">IF(Table1[[#This Row],[Region]]="West",Table1[[#This Row],[Income]],0)</f>
        <v>0</v>
      </c>
      <c r="BD479" s="64">
        <f ca="1">IF(Table1[[#This Row],[Region]]="North",Table1[[#This Row],[Income]],0)</f>
        <v>39683</v>
      </c>
      <c r="BE479" s="47">
        <f ca="1">IF(Table1[[#This Row],[Occupation]]="Teaching",Table1[[#This Row],[Income]],0)</f>
        <v>0</v>
      </c>
      <c r="BF479" s="48">
        <f ca="1">IF(Table1[[#This Row],[Occupation]]="General Work",Table1[[#This Row],[Income]],0)</f>
        <v>0</v>
      </c>
      <c r="BG479" s="48">
        <f ca="1">IF(Table1[[#This Row],[Occupation]]="Construction",Table1[[#This Row],[Income]],0)</f>
        <v>39683</v>
      </c>
      <c r="BH479" s="48">
        <f ca="1">IF(Table1[[#This Row],[Occupation]]="IT",Table1[[#This Row],[Income]],0)</f>
        <v>0</v>
      </c>
      <c r="BI479" s="48">
        <f ca="1">IF(Table1[[#This Row],[Occupation]]="Health",Table1[[#This Row],[Income]],0)</f>
        <v>0</v>
      </c>
      <c r="BJ479" s="64">
        <f ca="1">IF(Table1[[#This Row],[Occupation]]="Agriculture",Table1[[#This Row],[Income]],0)</f>
        <v>0</v>
      </c>
      <c r="BK479" s="45">
        <f ca="1">IF(Table1[[#This Row],[Debts of the Person]]&gt;Table1[[#This Row],[Income]],1,0)</f>
        <v>1</v>
      </c>
      <c r="BL479" s="46"/>
      <c r="BM479" s="45">
        <f ca="1">IF(Table1[[#This Row],[Net worth of Person ('#)]]&gt;$BN$2,Table1[[#This Row],[Age]],0)</f>
        <v>0</v>
      </c>
      <c r="BN479" s="50"/>
      <c r="BO479" s="46"/>
      <c r="BP479" s="46"/>
      <c r="BQ479" s="46"/>
    </row>
    <row r="480" spans="1:69" x14ac:dyDescent="0.3">
      <c r="A480" s="12">
        <v>478</v>
      </c>
      <c r="B480" s="13">
        <f t="shared" ca="1" si="191"/>
        <v>1</v>
      </c>
      <c r="C480" s="13" t="str">
        <f t="shared" ca="1" si="192"/>
        <v>Male</v>
      </c>
      <c r="D480" s="13">
        <f t="shared" ca="1" si="193"/>
        <v>33</v>
      </c>
      <c r="E480" s="13">
        <f t="shared" ca="1" si="194"/>
        <v>5</v>
      </c>
      <c r="F480" s="13" t="str">
        <f t="shared" ca="1" si="195"/>
        <v>General Work</v>
      </c>
      <c r="G480" s="13">
        <f t="shared" ca="1" si="196"/>
        <v>2</v>
      </c>
      <c r="H480" s="13" t="str">
        <f t="shared" ca="1" si="197"/>
        <v>Primary</v>
      </c>
      <c r="I480" s="13">
        <f t="shared" ca="1" si="198"/>
        <v>0</v>
      </c>
      <c r="J480" s="13">
        <f t="shared" ca="1" si="199"/>
        <v>3</v>
      </c>
      <c r="K480" s="14">
        <f t="shared" ca="1" si="200"/>
        <v>44066</v>
      </c>
      <c r="L480" s="13">
        <f t="shared" ca="1" si="201"/>
        <v>33</v>
      </c>
      <c r="M480" s="13" t="str">
        <f t="shared" ca="1" si="202"/>
        <v>Zamfara</v>
      </c>
      <c r="N480" s="13" t="str">
        <f t="shared" ca="1" si="209"/>
        <v>North</v>
      </c>
      <c r="O480" s="14">
        <f t="shared" ca="1" si="210"/>
        <v>220330</v>
      </c>
      <c r="P480" s="14">
        <f t="shared" ca="1" si="203"/>
        <v>145679.61415159149</v>
      </c>
      <c r="Q480" s="14">
        <f t="shared" ca="1" si="211"/>
        <v>65550.089653269315</v>
      </c>
      <c r="R480" s="14">
        <f t="shared" ca="1" si="204"/>
        <v>31436</v>
      </c>
      <c r="S480" s="14">
        <f t="shared" ca="1" si="212"/>
        <v>44712.217804838234</v>
      </c>
      <c r="T480" s="14">
        <f t="shared" ca="1" si="213"/>
        <v>17193.77285732497</v>
      </c>
      <c r="U480" s="14">
        <f t="shared" ca="1" si="214"/>
        <v>303073.86251059431</v>
      </c>
      <c r="V480" s="14">
        <f t="shared" ca="1" si="215"/>
        <v>221827.83195642973</v>
      </c>
      <c r="W480" s="15">
        <f t="shared" ca="1" si="216"/>
        <v>81246.030554164579</v>
      </c>
      <c r="Z480" s="45">
        <f t="shared" ca="1" si="205"/>
        <v>1</v>
      </c>
      <c r="AA480" s="46">
        <f t="shared" ca="1" si="206"/>
        <v>0</v>
      </c>
      <c r="AB480" s="49"/>
      <c r="AC480" s="50"/>
      <c r="AE480" s="45">
        <f ca="1">IF(Table1[[#This Row],[Occupation]]="Teaching", 1, 0)</f>
        <v>0</v>
      </c>
      <c r="AF480" s="46">
        <f ca="1">IF(Table1[[#This Row],[Occupation]]="General Work", 1, 0)</f>
        <v>1</v>
      </c>
      <c r="AG480" s="46">
        <f ca="1">IF(Table1[[#This Row],[Occupation]]="Construction", 1, 0)</f>
        <v>0</v>
      </c>
      <c r="AH480" s="46">
        <f ca="1">IF(Table1[[#This Row],[Occupation]]="IT", 1, 0)</f>
        <v>0</v>
      </c>
      <c r="AI480" s="46">
        <f ca="1">IF(Table1[[#This Row],[Occupation]]="Health", 1, 0)</f>
        <v>0</v>
      </c>
      <c r="AJ480" s="46">
        <f ca="1">IF(Table1[[#This Row],[Occupation]]="Agriculture", 1, 0)</f>
        <v>0</v>
      </c>
      <c r="AK480" s="49"/>
      <c r="AL480" s="46"/>
      <c r="AM480" s="46"/>
      <c r="AN480" s="46"/>
      <c r="AO480" s="46"/>
      <c r="AP480" s="50"/>
      <c r="AQ480" s="48"/>
      <c r="AR480" s="47">
        <f t="shared" ca="1" si="207"/>
        <v>48559.871383863829</v>
      </c>
      <c r="AS480" s="48"/>
      <c r="AT480" s="45">
        <f ca="1">IF(Table1[[#This Row],[Debts of the Person]]&gt;$AU$2,1,0)</f>
        <v>1</v>
      </c>
      <c r="AU480" s="46"/>
      <c r="AV480" s="50"/>
      <c r="AW480" s="2">
        <f ca="1">Table1[[#This Row],[Mortgage Left]]/Table1[[#This Row],[Valued House]]</f>
        <v>0.66118828190256207</v>
      </c>
      <c r="AX480" s="46">
        <f t="shared" ca="1" si="208"/>
        <v>0</v>
      </c>
      <c r="AY480" s="46"/>
      <c r="AZ480" s="46"/>
      <c r="BA480" s="47">
        <f ca="1">IF(Table1[[#This Row],[Region]]="East",Table1[[#This Row],[Income]],0)</f>
        <v>0</v>
      </c>
      <c r="BB480" s="48">
        <f ca="1">IF(Table1[[#This Row],[Region]]="South",Table1[[#This Row],[Income]],0)</f>
        <v>0</v>
      </c>
      <c r="BC480" s="48">
        <f ca="1">IF(Table1[[#This Row],[Region]]="West",Table1[[#This Row],[Income]],0)</f>
        <v>0</v>
      </c>
      <c r="BD480" s="64">
        <f ca="1">IF(Table1[[#This Row],[Region]]="North",Table1[[#This Row],[Income]],0)</f>
        <v>44066</v>
      </c>
      <c r="BE480" s="47">
        <f ca="1">IF(Table1[[#This Row],[Occupation]]="Teaching",Table1[[#This Row],[Income]],0)</f>
        <v>0</v>
      </c>
      <c r="BF480" s="48">
        <f ca="1">IF(Table1[[#This Row],[Occupation]]="General Work",Table1[[#This Row],[Income]],0)</f>
        <v>44066</v>
      </c>
      <c r="BG480" s="48">
        <f ca="1">IF(Table1[[#This Row],[Occupation]]="Construction",Table1[[#This Row],[Income]],0)</f>
        <v>0</v>
      </c>
      <c r="BH480" s="48">
        <f ca="1">IF(Table1[[#This Row],[Occupation]]="IT",Table1[[#This Row],[Income]],0)</f>
        <v>0</v>
      </c>
      <c r="BI480" s="48">
        <f ca="1">IF(Table1[[#This Row],[Occupation]]="Health",Table1[[#This Row],[Income]],0)</f>
        <v>0</v>
      </c>
      <c r="BJ480" s="64">
        <f ca="1">IF(Table1[[#This Row],[Occupation]]="Agriculture",Table1[[#This Row],[Income]],0)</f>
        <v>0</v>
      </c>
      <c r="BK480" s="45">
        <f ca="1">IF(Table1[[#This Row],[Debts of the Person]]&gt;Table1[[#This Row],[Income]],1,0)</f>
        <v>1</v>
      </c>
      <c r="BL480" s="46"/>
      <c r="BM480" s="45">
        <f ca="1">IF(Table1[[#This Row],[Net worth of Person ('#)]]&gt;$BN$2,Table1[[#This Row],[Age]],0)</f>
        <v>0</v>
      </c>
      <c r="BN480" s="50"/>
      <c r="BO480" s="46"/>
      <c r="BP480" s="46"/>
      <c r="BQ480" s="46"/>
    </row>
    <row r="481" spans="1:69" x14ac:dyDescent="0.3">
      <c r="A481" s="12">
        <v>479</v>
      </c>
      <c r="B481" s="13">
        <f t="shared" ca="1" si="191"/>
        <v>1</v>
      </c>
      <c r="C481" s="13" t="str">
        <f t="shared" ca="1" si="192"/>
        <v>Male</v>
      </c>
      <c r="D481" s="13">
        <f t="shared" ca="1" si="193"/>
        <v>35</v>
      </c>
      <c r="E481" s="13">
        <f t="shared" ca="1" si="194"/>
        <v>3</v>
      </c>
      <c r="F481" s="13" t="str">
        <f t="shared" ca="1" si="195"/>
        <v>Teaching</v>
      </c>
      <c r="G481" s="13">
        <f t="shared" ca="1" si="196"/>
        <v>1</v>
      </c>
      <c r="H481" s="13" t="str">
        <f t="shared" ca="1" si="197"/>
        <v>No Formal</v>
      </c>
      <c r="I481" s="13">
        <f t="shared" ca="1" si="198"/>
        <v>2</v>
      </c>
      <c r="J481" s="13">
        <f t="shared" ca="1" si="199"/>
        <v>3</v>
      </c>
      <c r="K481" s="14">
        <f t="shared" ca="1" si="200"/>
        <v>81164</v>
      </c>
      <c r="L481" s="13">
        <f t="shared" ca="1" si="201"/>
        <v>27</v>
      </c>
      <c r="M481" s="13" t="str">
        <f t="shared" ca="1" si="202"/>
        <v>Osun</v>
      </c>
      <c r="N481" s="13" t="str">
        <f t="shared" ca="1" si="209"/>
        <v>West</v>
      </c>
      <c r="O481" s="14">
        <f t="shared" ca="1" si="210"/>
        <v>486984</v>
      </c>
      <c r="P481" s="14">
        <f t="shared" ca="1" si="203"/>
        <v>14582.342345502169</v>
      </c>
      <c r="Q481" s="14">
        <f t="shared" ca="1" si="211"/>
        <v>222560.73159119458</v>
      </c>
      <c r="R481" s="14">
        <f t="shared" ca="1" si="204"/>
        <v>24038</v>
      </c>
      <c r="S481" s="14">
        <f t="shared" ca="1" si="212"/>
        <v>17522.76996344659</v>
      </c>
      <c r="T481" s="14">
        <f t="shared" ca="1" si="213"/>
        <v>70044.303091693146</v>
      </c>
      <c r="U481" s="14">
        <f t="shared" ca="1" si="214"/>
        <v>779589.03468288784</v>
      </c>
      <c r="V481" s="14">
        <f t="shared" ca="1" si="215"/>
        <v>56143.112308948759</v>
      </c>
      <c r="W481" s="15">
        <f t="shared" ca="1" si="216"/>
        <v>723445.92237393907</v>
      </c>
      <c r="Z481" s="45">
        <f t="shared" ca="1" si="205"/>
        <v>1</v>
      </c>
      <c r="AA481" s="46">
        <f t="shared" ca="1" si="206"/>
        <v>0</v>
      </c>
      <c r="AB481" s="49"/>
      <c r="AC481" s="50"/>
      <c r="AE481" s="45">
        <f ca="1">IF(Table1[[#This Row],[Occupation]]="Teaching", 1, 0)</f>
        <v>1</v>
      </c>
      <c r="AF481" s="46">
        <f ca="1">IF(Table1[[#This Row],[Occupation]]="General Work", 1, 0)</f>
        <v>0</v>
      </c>
      <c r="AG481" s="46">
        <f ca="1">IF(Table1[[#This Row],[Occupation]]="Construction", 1, 0)</f>
        <v>0</v>
      </c>
      <c r="AH481" s="46">
        <f ca="1">IF(Table1[[#This Row],[Occupation]]="IT", 1, 0)</f>
        <v>0</v>
      </c>
      <c r="AI481" s="46">
        <f ca="1">IF(Table1[[#This Row],[Occupation]]="Health", 1, 0)</f>
        <v>0</v>
      </c>
      <c r="AJ481" s="46">
        <f ca="1">IF(Table1[[#This Row],[Occupation]]="Agriculture", 1, 0)</f>
        <v>0</v>
      </c>
      <c r="AK481" s="49"/>
      <c r="AL481" s="46"/>
      <c r="AM481" s="46"/>
      <c r="AN481" s="46"/>
      <c r="AO481" s="46"/>
      <c r="AP481" s="50"/>
      <c r="AQ481" s="48"/>
      <c r="AR481" s="47">
        <f t="shared" ca="1" si="207"/>
        <v>4860.7807818340561</v>
      </c>
      <c r="AS481" s="48"/>
      <c r="AT481" s="45">
        <f ca="1">IF(Table1[[#This Row],[Debts of the Person]]&gt;$AU$2,1,0)</f>
        <v>1</v>
      </c>
      <c r="AU481" s="46"/>
      <c r="AV481" s="50"/>
      <c r="AW481" s="2">
        <f ca="1">Table1[[#This Row],[Mortgage Left]]/Table1[[#This Row],[Valued House]]</f>
        <v>2.9944191894399341E-2</v>
      </c>
      <c r="AX481" s="46">
        <f t="shared" ca="1" si="208"/>
        <v>1</v>
      </c>
      <c r="AY481" s="46"/>
      <c r="AZ481" s="46"/>
      <c r="BA481" s="47">
        <f ca="1">IF(Table1[[#This Row],[Region]]="East",Table1[[#This Row],[Income]],0)</f>
        <v>0</v>
      </c>
      <c r="BB481" s="48">
        <f ca="1">IF(Table1[[#This Row],[Region]]="South",Table1[[#This Row],[Income]],0)</f>
        <v>0</v>
      </c>
      <c r="BC481" s="48">
        <f ca="1">IF(Table1[[#This Row],[Region]]="West",Table1[[#This Row],[Income]],0)</f>
        <v>81164</v>
      </c>
      <c r="BD481" s="64">
        <f ca="1">IF(Table1[[#This Row],[Region]]="North",Table1[[#This Row],[Income]],0)</f>
        <v>0</v>
      </c>
      <c r="BE481" s="47">
        <f ca="1">IF(Table1[[#This Row],[Occupation]]="Teaching",Table1[[#This Row],[Income]],0)</f>
        <v>81164</v>
      </c>
      <c r="BF481" s="48">
        <f ca="1">IF(Table1[[#This Row],[Occupation]]="General Work",Table1[[#This Row],[Income]],0)</f>
        <v>0</v>
      </c>
      <c r="BG481" s="48">
        <f ca="1">IF(Table1[[#This Row],[Occupation]]="Construction",Table1[[#This Row],[Income]],0)</f>
        <v>0</v>
      </c>
      <c r="BH481" s="48">
        <f ca="1">IF(Table1[[#This Row],[Occupation]]="IT",Table1[[#This Row],[Income]],0)</f>
        <v>0</v>
      </c>
      <c r="BI481" s="48">
        <f ca="1">IF(Table1[[#This Row],[Occupation]]="Health",Table1[[#This Row],[Income]],0)</f>
        <v>0</v>
      </c>
      <c r="BJ481" s="64">
        <f ca="1">IF(Table1[[#This Row],[Occupation]]="Agriculture",Table1[[#This Row],[Income]],0)</f>
        <v>0</v>
      </c>
      <c r="BK481" s="45">
        <f ca="1">IF(Table1[[#This Row],[Debts of the Person]]&gt;Table1[[#This Row],[Income]],1,0)</f>
        <v>0</v>
      </c>
      <c r="BL481" s="46"/>
      <c r="BM481" s="45">
        <f ca="1">IF(Table1[[#This Row],[Net worth of Person ('#)]]&gt;$BN$2,Table1[[#This Row],[Age]],0)</f>
        <v>35</v>
      </c>
      <c r="BN481" s="50"/>
      <c r="BO481" s="46"/>
      <c r="BP481" s="46"/>
      <c r="BQ481" s="46"/>
    </row>
    <row r="482" spans="1:69" x14ac:dyDescent="0.3">
      <c r="A482" s="12">
        <v>480</v>
      </c>
      <c r="B482" s="13">
        <f t="shared" ca="1" si="191"/>
        <v>1</v>
      </c>
      <c r="C482" s="13" t="str">
        <f t="shared" ca="1" si="192"/>
        <v>Male</v>
      </c>
      <c r="D482" s="13">
        <f t="shared" ca="1" si="193"/>
        <v>25</v>
      </c>
      <c r="E482" s="13">
        <f t="shared" ca="1" si="194"/>
        <v>6</v>
      </c>
      <c r="F482" s="13" t="str">
        <f t="shared" ca="1" si="195"/>
        <v>Agriculture</v>
      </c>
      <c r="G482" s="13">
        <f t="shared" ca="1" si="196"/>
        <v>6</v>
      </c>
      <c r="H482" s="13" t="str">
        <f t="shared" ca="1" si="197"/>
        <v>Others</v>
      </c>
      <c r="I482" s="13">
        <f t="shared" ca="1" si="198"/>
        <v>4</v>
      </c>
      <c r="J482" s="13">
        <f t="shared" ca="1" si="199"/>
        <v>3</v>
      </c>
      <c r="K482" s="14">
        <f t="shared" ca="1" si="200"/>
        <v>85341</v>
      </c>
      <c r="L482" s="13">
        <f t="shared" ca="1" si="201"/>
        <v>25</v>
      </c>
      <c r="M482" s="13" t="str">
        <f t="shared" ca="1" si="202"/>
        <v>Ogun</v>
      </c>
      <c r="N482" s="13" t="str">
        <f t="shared" ca="1" si="209"/>
        <v>West</v>
      </c>
      <c r="O482" s="14">
        <f t="shared" ca="1" si="210"/>
        <v>512046</v>
      </c>
      <c r="P482" s="14">
        <f t="shared" ca="1" si="203"/>
        <v>110989.95901521454</v>
      </c>
      <c r="Q482" s="14">
        <f t="shared" ca="1" si="211"/>
        <v>171744.28822466268</v>
      </c>
      <c r="R482" s="14">
        <f t="shared" ca="1" si="204"/>
        <v>81150</v>
      </c>
      <c r="S482" s="14">
        <f t="shared" ca="1" si="212"/>
        <v>140213.10055562831</v>
      </c>
      <c r="T482" s="14">
        <f t="shared" ca="1" si="213"/>
        <v>16508.222360806489</v>
      </c>
      <c r="U482" s="14">
        <f t="shared" ca="1" si="214"/>
        <v>700298.51058546919</v>
      </c>
      <c r="V482" s="14">
        <f t="shared" ca="1" si="215"/>
        <v>332353.05957084283</v>
      </c>
      <c r="W482" s="15">
        <f t="shared" ca="1" si="216"/>
        <v>367945.45101462636</v>
      </c>
      <c r="Z482" s="45">
        <f t="shared" ca="1" si="205"/>
        <v>1</v>
      </c>
      <c r="AA482" s="46">
        <f t="shared" ca="1" si="206"/>
        <v>0</v>
      </c>
      <c r="AB482" s="49"/>
      <c r="AC482" s="50"/>
      <c r="AE482" s="45">
        <f ca="1">IF(Table1[[#This Row],[Occupation]]="Teaching", 1, 0)</f>
        <v>0</v>
      </c>
      <c r="AF482" s="46">
        <f ca="1">IF(Table1[[#This Row],[Occupation]]="General Work", 1, 0)</f>
        <v>0</v>
      </c>
      <c r="AG482" s="46">
        <f ca="1">IF(Table1[[#This Row],[Occupation]]="Construction", 1, 0)</f>
        <v>0</v>
      </c>
      <c r="AH482" s="46">
        <f ca="1">IF(Table1[[#This Row],[Occupation]]="IT", 1, 0)</f>
        <v>0</v>
      </c>
      <c r="AI482" s="46">
        <f ca="1">IF(Table1[[#This Row],[Occupation]]="Health", 1, 0)</f>
        <v>0</v>
      </c>
      <c r="AJ482" s="46">
        <f ca="1">IF(Table1[[#This Row],[Occupation]]="Agriculture", 1, 0)</f>
        <v>1</v>
      </c>
      <c r="AK482" s="49"/>
      <c r="AL482" s="46"/>
      <c r="AM482" s="46"/>
      <c r="AN482" s="46"/>
      <c r="AO482" s="46"/>
      <c r="AP482" s="50"/>
      <c r="AQ482" s="48"/>
      <c r="AR482" s="47">
        <f t="shared" ca="1" si="207"/>
        <v>36996.653005071516</v>
      </c>
      <c r="AS482" s="48"/>
      <c r="AT482" s="45">
        <f ca="1">IF(Table1[[#This Row],[Debts of the Person]]&gt;$AU$2,1,0)</f>
        <v>1</v>
      </c>
      <c r="AU482" s="46"/>
      <c r="AV482" s="50"/>
      <c r="AW482" s="2">
        <f ca="1">Table1[[#This Row],[Mortgage Left]]/Table1[[#This Row],[Valued House]]</f>
        <v>0.21675778936895229</v>
      </c>
      <c r="AX482" s="46">
        <f t="shared" ca="1" si="208"/>
        <v>1</v>
      </c>
      <c r="AY482" s="46"/>
      <c r="AZ482" s="46"/>
      <c r="BA482" s="47">
        <f ca="1">IF(Table1[[#This Row],[Region]]="East",Table1[[#This Row],[Income]],0)</f>
        <v>0</v>
      </c>
      <c r="BB482" s="48">
        <f ca="1">IF(Table1[[#This Row],[Region]]="South",Table1[[#This Row],[Income]],0)</f>
        <v>0</v>
      </c>
      <c r="BC482" s="48">
        <f ca="1">IF(Table1[[#This Row],[Region]]="West",Table1[[#This Row],[Income]],0)</f>
        <v>85341</v>
      </c>
      <c r="BD482" s="64">
        <f ca="1">IF(Table1[[#This Row],[Region]]="North",Table1[[#This Row],[Income]],0)</f>
        <v>0</v>
      </c>
      <c r="BE482" s="47">
        <f ca="1">IF(Table1[[#This Row],[Occupation]]="Teaching",Table1[[#This Row],[Income]],0)</f>
        <v>0</v>
      </c>
      <c r="BF482" s="48">
        <f ca="1">IF(Table1[[#This Row],[Occupation]]="General Work",Table1[[#This Row],[Income]],0)</f>
        <v>0</v>
      </c>
      <c r="BG482" s="48">
        <f ca="1">IF(Table1[[#This Row],[Occupation]]="Construction",Table1[[#This Row],[Income]],0)</f>
        <v>0</v>
      </c>
      <c r="BH482" s="48">
        <f ca="1">IF(Table1[[#This Row],[Occupation]]="IT",Table1[[#This Row],[Income]],0)</f>
        <v>0</v>
      </c>
      <c r="BI482" s="48">
        <f ca="1">IF(Table1[[#This Row],[Occupation]]="Health",Table1[[#This Row],[Income]],0)</f>
        <v>0</v>
      </c>
      <c r="BJ482" s="64">
        <f ca="1">IF(Table1[[#This Row],[Occupation]]="Agriculture",Table1[[#This Row],[Income]],0)</f>
        <v>85341</v>
      </c>
      <c r="BK482" s="45">
        <f ca="1">IF(Table1[[#This Row],[Debts of the Person]]&gt;Table1[[#This Row],[Income]],1,0)</f>
        <v>1</v>
      </c>
      <c r="BL482" s="46"/>
      <c r="BM482" s="45">
        <f ca="1">IF(Table1[[#This Row],[Net worth of Person ('#)]]&gt;$BN$2,Table1[[#This Row],[Age]],0)</f>
        <v>25</v>
      </c>
      <c r="BN482" s="50"/>
      <c r="BO482" s="46"/>
      <c r="BP482" s="46"/>
      <c r="BQ482" s="46"/>
    </row>
    <row r="483" spans="1:69" x14ac:dyDescent="0.3">
      <c r="A483" s="12">
        <v>481</v>
      </c>
      <c r="B483" s="13">
        <f t="shared" ca="1" si="191"/>
        <v>1</v>
      </c>
      <c r="C483" s="13" t="str">
        <f t="shared" ca="1" si="192"/>
        <v>Male</v>
      </c>
      <c r="D483" s="13">
        <f t="shared" ca="1" si="193"/>
        <v>28</v>
      </c>
      <c r="E483" s="13">
        <f t="shared" ca="1" si="194"/>
        <v>4</v>
      </c>
      <c r="F483" s="13" t="str">
        <f t="shared" ca="1" si="195"/>
        <v>IT</v>
      </c>
      <c r="G483" s="13">
        <f t="shared" ca="1" si="196"/>
        <v>4</v>
      </c>
      <c r="H483" s="13" t="str">
        <f t="shared" ca="1" si="197"/>
        <v>Tertiary</v>
      </c>
      <c r="I483" s="13">
        <f t="shared" ca="1" si="198"/>
        <v>0</v>
      </c>
      <c r="J483" s="13">
        <f t="shared" ca="1" si="199"/>
        <v>1</v>
      </c>
      <c r="K483" s="14">
        <f t="shared" ca="1" si="200"/>
        <v>66277</v>
      </c>
      <c r="L483" s="13">
        <f t="shared" ca="1" si="201"/>
        <v>9</v>
      </c>
      <c r="M483" s="13" t="str">
        <f t="shared" ca="1" si="202"/>
        <v>Delta</v>
      </c>
      <c r="N483" s="13" t="str">
        <f t="shared" ca="1" si="209"/>
        <v>South</v>
      </c>
      <c r="O483" s="14">
        <f t="shared" ca="1" si="210"/>
        <v>397662</v>
      </c>
      <c r="P483" s="14">
        <f t="shared" ca="1" si="203"/>
        <v>290822.13906222791</v>
      </c>
      <c r="Q483" s="14">
        <f t="shared" ca="1" si="211"/>
        <v>28402.50331786881</v>
      </c>
      <c r="R483" s="14">
        <f t="shared" ca="1" si="204"/>
        <v>18221</v>
      </c>
      <c r="S483" s="14">
        <f t="shared" ca="1" si="212"/>
        <v>7801.462532437773</v>
      </c>
      <c r="T483" s="14">
        <f t="shared" ca="1" si="213"/>
        <v>25215.195270808385</v>
      </c>
      <c r="U483" s="14">
        <f t="shared" ca="1" si="214"/>
        <v>451279.69858867722</v>
      </c>
      <c r="V483" s="14">
        <f t="shared" ca="1" si="215"/>
        <v>316844.60159466567</v>
      </c>
      <c r="W483" s="15">
        <f t="shared" ca="1" si="216"/>
        <v>134435.09699401155</v>
      </c>
      <c r="Z483" s="45">
        <f t="shared" ca="1" si="205"/>
        <v>1</v>
      </c>
      <c r="AA483" s="46">
        <f t="shared" ca="1" si="206"/>
        <v>0</v>
      </c>
      <c r="AB483" s="49"/>
      <c r="AC483" s="50"/>
      <c r="AE483" s="45">
        <f ca="1">IF(Table1[[#This Row],[Occupation]]="Teaching", 1, 0)</f>
        <v>0</v>
      </c>
      <c r="AF483" s="46">
        <f ca="1">IF(Table1[[#This Row],[Occupation]]="General Work", 1, 0)</f>
        <v>0</v>
      </c>
      <c r="AG483" s="46">
        <f ca="1">IF(Table1[[#This Row],[Occupation]]="Construction", 1, 0)</f>
        <v>0</v>
      </c>
      <c r="AH483" s="46">
        <f ca="1">IF(Table1[[#This Row],[Occupation]]="IT", 1, 0)</f>
        <v>1</v>
      </c>
      <c r="AI483" s="46">
        <f ca="1">IF(Table1[[#This Row],[Occupation]]="Health", 1, 0)</f>
        <v>0</v>
      </c>
      <c r="AJ483" s="46">
        <f ca="1">IF(Table1[[#This Row],[Occupation]]="Agriculture", 1, 0)</f>
        <v>0</v>
      </c>
      <c r="AK483" s="49"/>
      <c r="AL483" s="46"/>
      <c r="AM483" s="46"/>
      <c r="AN483" s="46"/>
      <c r="AO483" s="46"/>
      <c r="AP483" s="50"/>
      <c r="AQ483" s="48"/>
      <c r="AR483" s="47">
        <f t="shared" ca="1" si="207"/>
        <v>290822.13906222791</v>
      </c>
      <c r="AS483" s="48"/>
      <c r="AT483" s="45">
        <f ca="1">IF(Table1[[#This Row],[Debts of the Person]]&gt;$AU$2,1,0)</f>
        <v>1</v>
      </c>
      <c r="AU483" s="46"/>
      <c r="AV483" s="50"/>
      <c r="AW483" s="2">
        <f ca="1">Table1[[#This Row],[Mortgage Left]]/Table1[[#This Row],[Valued House]]</f>
        <v>0.73132997133804067</v>
      </c>
      <c r="AX483" s="46">
        <f t="shared" ca="1" si="208"/>
        <v>0</v>
      </c>
      <c r="AY483" s="46"/>
      <c r="AZ483" s="46"/>
      <c r="BA483" s="47">
        <f ca="1">IF(Table1[[#This Row],[Region]]="East",Table1[[#This Row],[Income]],0)</f>
        <v>0</v>
      </c>
      <c r="BB483" s="48">
        <f ca="1">IF(Table1[[#This Row],[Region]]="South",Table1[[#This Row],[Income]],0)</f>
        <v>66277</v>
      </c>
      <c r="BC483" s="48">
        <f ca="1">IF(Table1[[#This Row],[Region]]="West",Table1[[#This Row],[Income]],0)</f>
        <v>0</v>
      </c>
      <c r="BD483" s="64">
        <f ca="1">IF(Table1[[#This Row],[Region]]="North",Table1[[#This Row],[Income]],0)</f>
        <v>0</v>
      </c>
      <c r="BE483" s="47">
        <f ca="1">IF(Table1[[#This Row],[Occupation]]="Teaching",Table1[[#This Row],[Income]],0)</f>
        <v>0</v>
      </c>
      <c r="BF483" s="48">
        <f ca="1">IF(Table1[[#This Row],[Occupation]]="General Work",Table1[[#This Row],[Income]],0)</f>
        <v>0</v>
      </c>
      <c r="BG483" s="48">
        <f ca="1">IF(Table1[[#This Row],[Occupation]]="Construction",Table1[[#This Row],[Income]],0)</f>
        <v>0</v>
      </c>
      <c r="BH483" s="48">
        <f ca="1">IF(Table1[[#This Row],[Occupation]]="IT",Table1[[#This Row],[Income]],0)</f>
        <v>66277</v>
      </c>
      <c r="BI483" s="48">
        <f ca="1">IF(Table1[[#This Row],[Occupation]]="Health",Table1[[#This Row],[Income]],0)</f>
        <v>0</v>
      </c>
      <c r="BJ483" s="64">
        <f ca="1">IF(Table1[[#This Row],[Occupation]]="Agriculture",Table1[[#This Row],[Income]],0)</f>
        <v>0</v>
      </c>
      <c r="BK483" s="45">
        <f ca="1">IF(Table1[[#This Row],[Debts of the Person]]&gt;Table1[[#This Row],[Income]],1,0)</f>
        <v>1</v>
      </c>
      <c r="BL483" s="46"/>
      <c r="BM483" s="45">
        <f ca="1">IF(Table1[[#This Row],[Net worth of Person ('#)]]&gt;$BN$2,Table1[[#This Row],[Age]],0)</f>
        <v>28</v>
      </c>
      <c r="BN483" s="50"/>
      <c r="BO483" s="46"/>
      <c r="BP483" s="46"/>
      <c r="BQ483" s="46"/>
    </row>
    <row r="484" spans="1:69" x14ac:dyDescent="0.3">
      <c r="A484" s="12">
        <v>482</v>
      </c>
      <c r="B484" s="13">
        <f t="shared" ca="1" si="191"/>
        <v>2</v>
      </c>
      <c r="C484" s="13" t="str">
        <f t="shared" ca="1" si="192"/>
        <v>Female</v>
      </c>
      <c r="D484" s="13">
        <f t="shared" ca="1" si="193"/>
        <v>32</v>
      </c>
      <c r="E484" s="13">
        <f t="shared" ca="1" si="194"/>
        <v>2</v>
      </c>
      <c r="F484" s="13" t="str">
        <f t="shared" ca="1" si="195"/>
        <v>Construction</v>
      </c>
      <c r="G484" s="13">
        <f t="shared" ca="1" si="196"/>
        <v>5</v>
      </c>
      <c r="H484" s="13" t="str">
        <f t="shared" ca="1" si="197"/>
        <v>Technical</v>
      </c>
      <c r="I484" s="13">
        <f t="shared" ca="1" si="198"/>
        <v>4</v>
      </c>
      <c r="J484" s="13">
        <f t="shared" ca="1" si="199"/>
        <v>3</v>
      </c>
      <c r="K484" s="14">
        <f t="shared" ca="1" si="200"/>
        <v>66976</v>
      </c>
      <c r="L484" s="13">
        <f t="shared" ca="1" si="201"/>
        <v>26</v>
      </c>
      <c r="M484" s="13" t="str">
        <f t="shared" ca="1" si="202"/>
        <v>Ondo</v>
      </c>
      <c r="N484" s="13" t="str">
        <f t="shared" ca="1" si="209"/>
        <v>West</v>
      </c>
      <c r="O484" s="14">
        <f t="shared" ca="1" si="210"/>
        <v>334880</v>
      </c>
      <c r="P484" s="14">
        <f t="shared" ca="1" si="203"/>
        <v>284829.27919408481</v>
      </c>
      <c r="Q484" s="14">
        <f t="shared" ca="1" si="211"/>
        <v>124802.8687766287</v>
      </c>
      <c r="R484" s="14">
        <f t="shared" ca="1" si="204"/>
        <v>42978</v>
      </c>
      <c r="S484" s="14">
        <f t="shared" ca="1" si="212"/>
        <v>50696.765197819921</v>
      </c>
      <c r="T484" s="14">
        <f t="shared" ca="1" si="213"/>
        <v>89678.846009535337</v>
      </c>
      <c r="U484" s="14">
        <f t="shared" ca="1" si="214"/>
        <v>549361.714786164</v>
      </c>
      <c r="V484" s="14">
        <f t="shared" ca="1" si="215"/>
        <v>378504.04439190472</v>
      </c>
      <c r="W484" s="15">
        <f t="shared" ca="1" si="216"/>
        <v>170857.67039425927</v>
      </c>
      <c r="Z484" s="45">
        <f t="shared" ca="1" si="205"/>
        <v>0</v>
      </c>
      <c r="AA484" s="46">
        <f t="shared" ca="1" si="206"/>
        <v>0</v>
      </c>
      <c r="AB484" s="49"/>
      <c r="AC484" s="50"/>
      <c r="AE484" s="45">
        <f ca="1">IF(Table1[[#This Row],[Occupation]]="Teaching", 1, 0)</f>
        <v>0</v>
      </c>
      <c r="AF484" s="46">
        <f ca="1">IF(Table1[[#This Row],[Occupation]]="General Work", 1, 0)</f>
        <v>0</v>
      </c>
      <c r="AG484" s="46">
        <f ca="1">IF(Table1[[#This Row],[Occupation]]="Construction", 1, 0)</f>
        <v>1</v>
      </c>
      <c r="AH484" s="46">
        <f ca="1">IF(Table1[[#This Row],[Occupation]]="IT", 1, 0)</f>
        <v>0</v>
      </c>
      <c r="AI484" s="46">
        <f ca="1">IF(Table1[[#This Row],[Occupation]]="Health", 1, 0)</f>
        <v>0</v>
      </c>
      <c r="AJ484" s="46">
        <f ca="1">IF(Table1[[#This Row],[Occupation]]="Agriculture", 1, 0)</f>
        <v>0</v>
      </c>
      <c r="AK484" s="49"/>
      <c r="AL484" s="46"/>
      <c r="AM484" s="46"/>
      <c r="AN484" s="46"/>
      <c r="AO484" s="46"/>
      <c r="AP484" s="50"/>
      <c r="AQ484" s="48"/>
      <c r="AR484" s="47">
        <f t="shared" ca="1" si="207"/>
        <v>94943.093064694942</v>
      </c>
      <c r="AS484" s="48"/>
      <c r="AT484" s="45">
        <f ca="1">IF(Table1[[#This Row],[Debts of the Person]]&gt;$AU$2,1,0)</f>
        <v>1</v>
      </c>
      <c r="AU484" s="46"/>
      <c r="AV484" s="50"/>
      <c r="AW484" s="2">
        <f ca="1">Table1[[#This Row],[Mortgage Left]]/Table1[[#This Row],[Valued House]]</f>
        <v>0.85054132583040132</v>
      </c>
      <c r="AX484" s="46">
        <f t="shared" ca="1" si="208"/>
        <v>0</v>
      </c>
      <c r="AY484" s="46"/>
      <c r="AZ484" s="46"/>
      <c r="BA484" s="47">
        <f ca="1">IF(Table1[[#This Row],[Region]]="East",Table1[[#This Row],[Income]],0)</f>
        <v>0</v>
      </c>
      <c r="BB484" s="48">
        <f ca="1">IF(Table1[[#This Row],[Region]]="South",Table1[[#This Row],[Income]],0)</f>
        <v>0</v>
      </c>
      <c r="BC484" s="48">
        <f ca="1">IF(Table1[[#This Row],[Region]]="West",Table1[[#This Row],[Income]],0)</f>
        <v>66976</v>
      </c>
      <c r="BD484" s="64">
        <f ca="1">IF(Table1[[#This Row],[Region]]="North",Table1[[#This Row],[Income]],0)</f>
        <v>0</v>
      </c>
      <c r="BE484" s="47">
        <f ca="1">IF(Table1[[#This Row],[Occupation]]="Teaching",Table1[[#This Row],[Income]],0)</f>
        <v>0</v>
      </c>
      <c r="BF484" s="48">
        <f ca="1">IF(Table1[[#This Row],[Occupation]]="General Work",Table1[[#This Row],[Income]],0)</f>
        <v>0</v>
      </c>
      <c r="BG484" s="48">
        <f ca="1">IF(Table1[[#This Row],[Occupation]]="Construction",Table1[[#This Row],[Income]],0)</f>
        <v>66976</v>
      </c>
      <c r="BH484" s="48">
        <f ca="1">IF(Table1[[#This Row],[Occupation]]="IT",Table1[[#This Row],[Income]],0)</f>
        <v>0</v>
      </c>
      <c r="BI484" s="48">
        <f ca="1">IF(Table1[[#This Row],[Occupation]]="Health",Table1[[#This Row],[Income]],0)</f>
        <v>0</v>
      </c>
      <c r="BJ484" s="64">
        <f ca="1">IF(Table1[[#This Row],[Occupation]]="Agriculture",Table1[[#This Row],[Income]],0)</f>
        <v>0</v>
      </c>
      <c r="BK484" s="45">
        <f ca="1">IF(Table1[[#This Row],[Debts of the Person]]&gt;Table1[[#This Row],[Income]],1,0)</f>
        <v>1</v>
      </c>
      <c r="BL484" s="46"/>
      <c r="BM484" s="45">
        <f ca="1">IF(Table1[[#This Row],[Net worth of Person ('#)]]&gt;$BN$2,Table1[[#This Row],[Age]],0)</f>
        <v>32</v>
      </c>
      <c r="BN484" s="50"/>
      <c r="BO484" s="46"/>
      <c r="BP484" s="46"/>
      <c r="BQ484" s="46"/>
    </row>
    <row r="485" spans="1:69" x14ac:dyDescent="0.3">
      <c r="A485" s="12">
        <v>483</v>
      </c>
      <c r="B485" s="13">
        <f t="shared" ca="1" si="191"/>
        <v>2</v>
      </c>
      <c r="C485" s="13" t="str">
        <f t="shared" ca="1" si="192"/>
        <v>Female</v>
      </c>
      <c r="D485" s="13">
        <f t="shared" ca="1" si="193"/>
        <v>29</v>
      </c>
      <c r="E485" s="13">
        <f t="shared" ca="1" si="194"/>
        <v>2</v>
      </c>
      <c r="F485" s="13" t="str">
        <f t="shared" ca="1" si="195"/>
        <v>Construction</v>
      </c>
      <c r="G485" s="13">
        <f t="shared" ca="1" si="196"/>
        <v>4</v>
      </c>
      <c r="H485" s="13" t="str">
        <f t="shared" ca="1" si="197"/>
        <v>Tertiary</v>
      </c>
      <c r="I485" s="13">
        <f t="shared" ca="1" si="198"/>
        <v>2</v>
      </c>
      <c r="J485" s="13">
        <f t="shared" ca="1" si="199"/>
        <v>1</v>
      </c>
      <c r="K485" s="14">
        <f t="shared" ca="1" si="200"/>
        <v>46468</v>
      </c>
      <c r="L485" s="13">
        <f t="shared" ca="1" si="201"/>
        <v>25</v>
      </c>
      <c r="M485" s="13" t="str">
        <f t="shared" ca="1" si="202"/>
        <v>Ogun</v>
      </c>
      <c r="N485" s="13" t="str">
        <f t="shared" ca="1" si="209"/>
        <v>West</v>
      </c>
      <c r="O485" s="14">
        <f t="shared" ca="1" si="210"/>
        <v>185872</v>
      </c>
      <c r="P485" s="14">
        <f t="shared" ca="1" si="203"/>
        <v>83711.292276405293</v>
      </c>
      <c r="Q485" s="14">
        <f t="shared" ca="1" si="211"/>
        <v>6641.9324057878393</v>
      </c>
      <c r="R485" s="14">
        <f t="shared" ca="1" si="204"/>
        <v>4399</v>
      </c>
      <c r="S485" s="14">
        <f t="shared" ca="1" si="212"/>
        <v>28966.269116682062</v>
      </c>
      <c r="T485" s="14">
        <f t="shared" ca="1" si="213"/>
        <v>29204.962055978369</v>
      </c>
      <c r="U485" s="14">
        <f t="shared" ca="1" si="214"/>
        <v>221718.89446176621</v>
      </c>
      <c r="V485" s="14">
        <f t="shared" ca="1" si="215"/>
        <v>117076.56139308735</v>
      </c>
      <c r="W485" s="15">
        <f t="shared" ca="1" si="216"/>
        <v>104642.33306867885</v>
      </c>
      <c r="Z485" s="45">
        <f t="shared" ca="1" si="205"/>
        <v>0</v>
      </c>
      <c r="AA485" s="46">
        <f t="shared" ca="1" si="206"/>
        <v>1</v>
      </c>
      <c r="AB485" s="49"/>
      <c r="AC485" s="50"/>
      <c r="AE485" s="45">
        <f ca="1">IF(Table1[[#This Row],[Occupation]]="Teaching", 1, 0)</f>
        <v>0</v>
      </c>
      <c r="AF485" s="46">
        <f ca="1">IF(Table1[[#This Row],[Occupation]]="General Work", 1, 0)</f>
        <v>0</v>
      </c>
      <c r="AG485" s="46">
        <f ca="1">IF(Table1[[#This Row],[Occupation]]="Construction", 1, 0)</f>
        <v>1</v>
      </c>
      <c r="AH485" s="46">
        <f ca="1">IF(Table1[[#This Row],[Occupation]]="IT", 1, 0)</f>
        <v>0</v>
      </c>
      <c r="AI485" s="46">
        <f ca="1">IF(Table1[[#This Row],[Occupation]]="Health", 1, 0)</f>
        <v>0</v>
      </c>
      <c r="AJ485" s="46">
        <f ca="1">IF(Table1[[#This Row],[Occupation]]="Agriculture", 1, 0)</f>
        <v>0</v>
      </c>
      <c r="AK485" s="49"/>
      <c r="AL485" s="46"/>
      <c r="AM485" s="46"/>
      <c r="AN485" s="46"/>
      <c r="AO485" s="46"/>
      <c r="AP485" s="50"/>
      <c r="AQ485" s="48"/>
      <c r="AR485" s="47">
        <f t="shared" ca="1" si="207"/>
        <v>83711.292276405293</v>
      </c>
      <c r="AS485" s="48"/>
      <c r="AT485" s="45">
        <f ca="1">IF(Table1[[#This Row],[Debts of the Person]]&gt;$AU$2,1,0)</f>
        <v>1</v>
      </c>
      <c r="AU485" s="46"/>
      <c r="AV485" s="50"/>
      <c r="AW485" s="2">
        <f ca="1">Table1[[#This Row],[Mortgage Left]]/Table1[[#This Row],[Valued House]]</f>
        <v>0.45037064364942159</v>
      </c>
      <c r="AX485" s="46">
        <f t="shared" ca="1" si="208"/>
        <v>0</v>
      </c>
      <c r="AY485" s="46"/>
      <c r="AZ485" s="46"/>
      <c r="BA485" s="47">
        <f ca="1">IF(Table1[[#This Row],[Region]]="East",Table1[[#This Row],[Income]],0)</f>
        <v>0</v>
      </c>
      <c r="BB485" s="48">
        <f ca="1">IF(Table1[[#This Row],[Region]]="South",Table1[[#This Row],[Income]],0)</f>
        <v>0</v>
      </c>
      <c r="BC485" s="48">
        <f ca="1">IF(Table1[[#This Row],[Region]]="West",Table1[[#This Row],[Income]],0)</f>
        <v>46468</v>
      </c>
      <c r="BD485" s="64">
        <f ca="1">IF(Table1[[#This Row],[Region]]="North",Table1[[#This Row],[Income]],0)</f>
        <v>0</v>
      </c>
      <c r="BE485" s="47">
        <f ca="1">IF(Table1[[#This Row],[Occupation]]="Teaching",Table1[[#This Row],[Income]],0)</f>
        <v>0</v>
      </c>
      <c r="BF485" s="48">
        <f ca="1">IF(Table1[[#This Row],[Occupation]]="General Work",Table1[[#This Row],[Income]],0)</f>
        <v>0</v>
      </c>
      <c r="BG485" s="48">
        <f ca="1">IF(Table1[[#This Row],[Occupation]]="Construction",Table1[[#This Row],[Income]],0)</f>
        <v>46468</v>
      </c>
      <c r="BH485" s="48">
        <f ca="1">IF(Table1[[#This Row],[Occupation]]="IT",Table1[[#This Row],[Income]],0)</f>
        <v>0</v>
      </c>
      <c r="BI485" s="48">
        <f ca="1">IF(Table1[[#This Row],[Occupation]]="Health",Table1[[#This Row],[Income]],0)</f>
        <v>0</v>
      </c>
      <c r="BJ485" s="64">
        <f ca="1">IF(Table1[[#This Row],[Occupation]]="Agriculture",Table1[[#This Row],[Income]],0)</f>
        <v>0</v>
      </c>
      <c r="BK485" s="45">
        <f ca="1">IF(Table1[[#This Row],[Debts of the Person]]&gt;Table1[[#This Row],[Income]],1,0)</f>
        <v>1</v>
      </c>
      <c r="BL485" s="46"/>
      <c r="BM485" s="45">
        <f ca="1">IF(Table1[[#This Row],[Net worth of Person ('#)]]&gt;$BN$2,Table1[[#This Row],[Age]],0)</f>
        <v>29</v>
      </c>
      <c r="BN485" s="50"/>
      <c r="BO485" s="46"/>
      <c r="BP485" s="46"/>
      <c r="BQ485" s="46"/>
    </row>
    <row r="486" spans="1:69" x14ac:dyDescent="0.3">
      <c r="A486" s="12">
        <v>484</v>
      </c>
      <c r="B486" s="13">
        <f t="shared" ca="1" si="191"/>
        <v>1</v>
      </c>
      <c r="C486" s="13" t="str">
        <f t="shared" ca="1" si="192"/>
        <v>Male</v>
      </c>
      <c r="D486" s="13">
        <f t="shared" ca="1" si="193"/>
        <v>25</v>
      </c>
      <c r="E486" s="13">
        <f t="shared" ca="1" si="194"/>
        <v>2</v>
      </c>
      <c r="F486" s="13" t="str">
        <f t="shared" ca="1" si="195"/>
        <v>Construction</v>
      </c>
      <c r="G486" s="13">
        <f t="shared" ca="1" si="196"/>
        <v>4</v>
      </c>
      <c r="H486" s="13" t="str">
        <f t="shared" ca="1" si="197"/>
        <v>Tertiary</v>
      </c>
      <c r="I486" s="13">
        <f t="shared" ca="1" si="198"/>
        <v>0</v>
      </c>
      <c r="J486" s="13">
        <f t="shared" ca="1" si="199"/>
        <v>2</v>
      </c>
      <c r="K486" s="14">
        <f t="shared" ca="1" si="200"/>
        <v>68961</v>
      </c>
      <c r="L486" s="13">
        <f t="shared" ca="1" si="201"/>
        <v>2</v>
      </c>
      <c r="M486" s="13" t="str">
        <f t="shared" ca="1" si="202"/>
        <v>Abuja</v>
      </c>
      <c r="N486" s="13" t="str">
        <f t="shared" ca="1" si="209"/>
        <v>North</v>
      </c>
      <c r="O486" s="14">
        <f t="shared" ca="1" si="210"/>
        <v>275844</v>
      </c>
      <c r="P486" s="14">
        <f t="shared" ca="1" si="203"/>
        <v>136875.47831869431</v>
      </c>
      <c r="Q486" s="14">
        <f t="shared" ca="1" si="211"/>
        <v>40934.371661776124</v>
      </c>
      <c r="R486" s="14">
        <f t="shared" ca="1" si="204"/>
        <v>32454</v>
      </c>
      <c r="S486" s="14">
        <f t="shared" ca="1" si="212"/>
        <v>57869.886072455716</v>
      </c>
      <c r="T486" s="14">
        <f t="shared" ca="1" si="213"/>
        <v>40813.81315724946</v>
      </c>
      <c r="U486" s="14">
        <f t="shared" ca="1" si="214"/>
        <v>357592.18481902557</v>
      </c>
      <c r="V486" s="14">
        <f t="shared" ca="1" si="215"/>
        <v>227199.36439115001</v>
      </c>
      <c r="W486" s="15">
        <f t="shared" ca="1" si="216"/>
        <v>130392.82042787556</v>
      </c>
      <c r="Z486" s="45">
        <f t="shared" ca="1" si="205"/>
        <v>1</v>
      </c>
      <c r="AA486" s="46">
        <f t="shared" ca="1" si="206"/>
        <v>1</v>
      </c>
      <c r="AB486" s="49"/>
      <c r="AC486" s="50"/>
      <c r="AE486" s="45">
        <f ca="1">IF(Table1[[#This Row],[Occupation]]="Teaching", 1, 0)</f>
        <v>0</v>
      </c>
      <c r="AF486" s="46">
        <f ca="1">IF(Table1[[#This Row],[Occupation]]="General Work", 1, 0)</f>
        <v>0</v>
      </c>
      <c r="AG486" s="46">
        <f ca="1">IF(Table1[[#This Row],[Occupation]]="Construction", 1, 0)</f>
        <v>1</v>
      </c>
      <c r="AH486" s="46">
        <f ca="1">IF(Table1[[#This Row],[Occupation]]="IT", 1, 0)</f>
        <v>0</v>
      </c>
      <c r="AI486" s="46">
        <f ca="1">IF(Table1[[#This Row],[Occupation]]="Health", 1, 0)</f>
        <v>0</v>
      </c>
      <c r="AJ486" s="46">
        <f ca="1">IF(Table1[[#This Row],[Occupation]]="Agriculture", 1, 0)</f>
        <v>0</v>
      </c>
      <c r="AK486" s="49"/>
      <c r="AL486" s="46"/>
      <c r="AM486" s="46"/>
      <c r="AN486" s="46"/>
      <c r="AO486" s="46"/>
      <c r="AP486" s="50"/>
      <c r="AQ486" s="48"/>
      <c r="AR486" s="47">
        <f t="shared" ca="1" si="207"/>
        <v>68437.739159347155</v>
      </c>
      <c r="AS486" s="48"/>
      <c r="AT486" s="45">
        <f ca="1">IF(Table1[[#This Row],[Debts of the Person]]&gt;$AU$2,1,0)</f>
        <v>1</v>
      </c>
      <c r="AU486" s="46"/>
      <c r="AV486" s="50"/>
      <c r="AW486" s="2">
        <f ca="1">Table1[[#This Row],[Mortgage Left]]/Table1[[#This Row],[Valued House]]</f>
        <v>0.49620611040549845</v>
      </c>
      <c r="AX486" s="46">
        <f t="shared" ca="1" si="208"/>
        <v>0</v>
      </c>
      <c r="AY486" s="46"/>
      <c r="AZ486" s="46"/>
      <c r="BA486" s="47">
        <f ca="1">IF(Table1[[#This Row],[Region]]="East",Table1[[#This Row],[Income]],0)</f>
        <v>0</v>
      </c>
      <c r="BB486" s="48">
        <f ca="1">IF(Table1[[#This Row],[Region]]="South",Table1[[#This Row],[Income]],0)</f>
        <v>0</v>
      </c>
      <c r="BC486" s="48">
        <f ca="1">IF(Table1[[#This Row],[Region]]="West",Table1[[#This Row],[Income]],0)</f>
        <v>0</v>
      </c>
      <c r="BD486" s="64">
        <f ca="1">IF(Table1[[#This Row],[Region]]="North",Table1[[#This Row],[Income]],0)</f>
        <v>68961</v>
      </c>
      <c r="BE486" s="47">
        <f ca="1">IF(Table1[[#This Row],[Occupation]]="Teaching",Table1[[#This Row],[Income]],0)</f>
        <v>0</v>
      </c>
      <c r="BF486" s="48">
        <f ca="1">IF(Table1[[#This Row],[Occupation]]="General Work",Table1[[#This Row],[Income]],0)</f>
        <v>0</v>
      </c>
      <c r="BG486" s="48">
        <f ca="1">IF(Table1[[#This Row],[Occupation]]="Construction",Table1[[#This Row],[Income]],0)</f>
        <v>68961</v>
      </c>
      <c r="BH486" s="48">
        <f ca="1">IF(Table1[[#This Row],[Occupation]]="IT",Table1[[#This Row],[Income]],0)</f>
        <v>0</v>
      </c>
      <c r="BI486" s="48">
        <f ca="1">IF(Table1[[#This Row],[Occupation]]="Health",Table1[[#This Row],[Income]],0)</f>
        <v>0</v>
      </c>
      <c r="BJ486" s="64">
        <f ca="1">IF(Table1[[#This Row],[Occupation]]="Agriculture",Table1[[#This Row],[Income]],0)</f>
        <v>0</v>
      </c>
      <c r="BK486" s="45">
        <f ca="1">IF(Table1[[#This Row],[Debts of the Person]]&gt;Table1[[#This Row],[Income]],1,0)</f>
        <v>1</v>
      </c>
      <c r="BL486" s="46"/>
      <c r="BM486" s="45">
        <f ca="1">IF(Table1[[#This Row],[Net worth of Person ('#)]]&gt;$BN$2,Table1[[#This Row],[Age]],0)</f>
        <v>25</v>
      </c>
      <c r="BN486" s="50"/>
      <c r="BO486" s="46"/>
      <c r="BP486" s="46"/>
      <c r="BQ486" s="46"/>
    </row>
    <row r="487" spans="1:69" x14ac:dyDescent="0.3">
      <c r="A487" s="12">
        <v>485</v>
      </c>
      <c r="B487" s="13">
        <f t="shared" ca="1" si="191"/>
        <v>1</v>
      </c>
      <c r="C487" s="13" t="str">
        <f t="shared" ca="1" si="192"/>
        <v>Male</v>
      </c>
      <c r="D487" s="13">
        <f t="shared" ca="1" si="193"/>
        <v>30</v>
      </c>
      <c r="E487" s="13">
        <f t="shared" ca="1" si="194"/>
        <v>4</v>
      </c>
      <c r="F487" s="13" t="str">
        <f t="shared" ca="1" si="195"/>
        <v>IT</v>
      </c>
      <c r="G487" s="13">
        <f t="shared" ca="1" si="196"/>
        <v>5</v>
      </c>
      <c r="H487" s="13" t="str">
        <f t="shared" ca="1" si="197"/>
        <v>Technical</v>
      </c>
      <c r="I487" s="13">
        <f t="shared" ca="1" si="198"/>
        <v>0</v>
      </c>
      <c r="J487" s="13">
        <f t="shared" ca="1" si="199"/>
        <v>1</v>
      </c>
      <c r="K487" s="14">
        <f t="shared" ca="1" si="200"/>
        <v>97991</v>
      </c>
      <c r="L487" s="13">
        <f t="shared" ca="1" si="201"/>
        <v>28</v>
      </c>
      <c r="M487" s="13" t="str">
        <f t="shared" ca="1" si="202"/>
        <v>Oyo</v>
      </c>
      <c r="N487" s="13" t="str">
        <f t="shared" ca="1" si="209"/>
        <v>West</v>
      </c>
      <c r="O487" s="14">
        <f t="shared" ca="1" si="210"/>
        <v>489955</v>
      </c>
      <c r="P487" s="14">
        <f t="shared" ca="1" si="203"/>
        <v>386693.77947286604</v>
      </c>
      <c r="Q487" s="14">
        <f t="shared" ca="1" si="211"/>
        <v>33984.168174712555</v>
      </c>
      <c r="R487" s="14">
        <f t="shared" ca="1" si="204"/>
        <v>19291</v>
      </c>
      <c r="S487" s="14">
        <f t="shared" ca="1" si="212"/>
        <v>49545.32866030663</v>
      </c>
      <c r="T487" s="14">
        <f t="shared" ca="1" si="213"/>
        <v>36672.205315073908</v>
      </c>
      <c r="U487" s="14">
        <f t="shared" ca="1" si="214"/>
        <v>560611.37348978652</v>
      </c>
      <c r="V487" s="14">
        <f t="shared" ca="1" si="215"/>
        <v>455530.10813317267</v>
      </c>
      <c r="W487" s="15">
        <f t="shared" ca="1" si="216"/>
        <v>105081.26535661385</v>
      </c>
      <c r="Z487" s="45">
        <f t="shared" ca="1" si="205"/>
        <v>1</v>
      </c>
      <c r="AA487" s="46">
        <f t="shared" ca="1" si="206"/>
        <v>0</v>
      </c>
      <c r="AB487" s="49"/>
      <c r="AC487" s="50"/>
      <c r="AE487" s="45">
        <f ca="1">IF(Table1[[#This Row],[Occupation]]="Teaching", 1, 0)</f>
        <v>0</v>
      </c>
      <c r="AF487" s="46">
        <f ca="1">IF(Table1[[#This Row],[Occupation]]="General Work", 1, 0)</f>
        <v>0</v>
      </c>
      <c r="AG487" s="46">
        <f ca="1">IF(Table1[[#This Row],[Occupation]]="Construction", 1, 0)</f>
        <v>0</v>
      </c>
      <c r="AH487" s="46">
        <f ca="1">IF(Table1[[#This Row],[Occupation]]="IT", 1, 0)</f>
        <v>1</v>
      </c>
      <c r="AI487" s="46">
        <f ca="1">IF(Table1[[#This Row],[Occupation]]="Health", 1, 0)</f>
        <v>0</v>
      </c>
      <c r="AJ487" s="46">
        <f ca="1">IF(Table1[[#This Row],[Occupation]]="Agriculture", 1, 0)</f>
        <v>0</v>
      </c>
      <c r="AK487" s="49"/>
      <c r="AL487" s="46"/>
      <c r="AM487" s="46"/>
      <c r="AN487" s="46"/>
      <c r="AO487" s="46"/>
      <c r="AP487" s="50"/>
      <c r="AQ487" s="48"/>
      <c r="AR487" s="47">
        <f t="shared" ca="1" si="207"/>
        <v>386693.77947286604</v>
      </c>
      <c r="AS487" s="48"/>
      <c r="AT487" s="45">
        <f ca="1">IF(Table1[[#This Row],[Debts of the Person]]&gt;$AU$2,1,0)</f>
        <v>1</v>
      </c>
      <c r="AU487" s="46"/>
      <c r="AV487" s="50"/>
      <c r="AW487" s="2">
        <f ca="1">Table1[[#This Row],[Mortgage Left]]/Table1[[#This Row],[Valued House]]</f>
        <v>0.78924346005830337</v>
      </c>
      <c r="AX487" s="46">
        <f t="shared" ca="1" si="208"/>
        <v>0</v>
      </c>
      <c r="AY487" s="46"/>
      <c r="AZ487" s="46"/>
      <c r="BA487" s="47">
        <f ca="1">IF(Table1[[#This Row],[Region]]="East",Table1[[#This Row],[Income]],0)</f>
        <v>0</v>
      </c>
      <c r="BB487" s="48">
        <f ca="1">IF(Table1[[#This Row],[Region]]="South",Table1[[#This Row],[Income]],0)</f>
        <v>0</v>
      </c>
      <c r="BC487" s="48">
        <f ca="1">IF(Table1[[#This Row],[Region]]="West",Table1[[#This Row],[Income]],0)</f>
        <v>97991</v>
      </c>
      <c r="BD487" s="64">
        <f ca="1">IF(Table1[[#This Row],[Region]]="North",Table1[[#This Row],[Income]],0)</f>
        <v>0</v>
      </c>
      <c r="BE487" s="47">
        <f ca="1">IF(Table1[[#This Row],[Occupation]]="Teaching",Table1[[#This Row],[Income]],0)</f>
        <v>0</v>
      </c>
      <c r="BF487" s="48">
        <f ca="1">IF(Table1[[#This Row],[Occupation]]="General Work",Table1[[#This Row],[Income]],0)</f>
        <v>0</v>
      </c>
      <c r="BG487" s="48">
        <f ca="1">IF(Table1[[#This Row],[Occupation]]="Construction",Table1[[#This Row],[Income]],0)</f>
        <v>0</v>
      </c>
      <c r="BH487" s="48">
        <f ca="1">IF(Table1[[#This Row],[Occupation]]="IT",Table1[[#This Row],[Income]],0)</f>
        <v>97991</v>
      </c>
      <c r="BI487" s="48">
        <f ca="1">IF(Table1[[#This Row],[Occupation]]="Health",Table1[[#This Row],[Income]],0)</f>
        <v>0</v>
      </c>
      <c r="BJ487" s="64">
        <f ca="1">IF(Table1[[#This Row],[Occupation]]="Agriculture",Table1[[#This Row],[Income]],0)</f>
        <v>0</v>
      </c>
      <c r="BK487" s="45">
        <f ca="1">IF(Table1[[#This Row],[Debts of the Person]]&gt;Table1[[#This Row],[Income]],1,0)</f>
        <v>1</v>
      </c>
      <c r="BL487" s="46"/>
      <c r="BM487" s="45">
        <f ca="1">IF(Table1[[#This Row],[Net worth of Person ('#)]]&gt;$BN$2,Table1[[#This Row],[Age]],0)</f>
        <v>30</v>
      </c>
      <c r="BN487" s="50"/>
      <c r="BO487" s="46"/>
      <c r="BP487" s="46"/>
      <c r="BQ487" s="46"/>
    </row>
    <row r="488" spans="1:69" x14ac:dyDescent="0.3">
      <c r="A488" s="12">
        <v>486</v>
      </c>
      <c r="B488" s="13">
        <f t="shared" ca="1" si="191"/>
        <v>1</v>
      </c>
      <c r="C488" s="13" t="str">
        <f t="shared" ca="1" si="192"/>
        <v>Male</v>
      </c>
      <c r="D488" s="13">
        <f t="shared" ca="1" si="193"/>
        <v>43</v>
      </c>
      <c r="E488" s="13">
        <f t="shared" ca="1" si="194"/>
        <v>4</v>
      </c>
      <c r="F488" s="13" t="str">
        <f t="shared" ca="1" si="195"/>
        <v>IT</v>
      </c>
      <c r="G488" s="13">
        <f t="shared" ca="1" si="196"/>
        <v>6</v>
      </c>
      <c r="H488" s="13" t="str">
        <f t="shared" ca="1" si="197"/>
        <v>Others</v>
      </c>
      <c r="I488" s="13">
        <f t="shared" ca="1" si="198"/>
        <v>3</v>
      </c>
      <c r="J488" s="13">
        <f t="shared" ca="1" si="199"/>
        <v>1</v>
      </c>
      <c r="K488" s="14">
        <f t="shared" ca="1" si="200"/>
        <v>69389</v>
      </c>
      <c r="L488" s="13">
        <f t="shared" ca="1" si="201"/>
        <v>30</v>
      </c>
      <c r="M488" s="13" t="str">
        <f t="shared" ca="1" si="202"/>
        <v>Rivers</v>
      </c>
      <c r="N488" s="13" t="str">
        <f t="shared" ca="1" si="209"/>
        <v>South</v>
      </c>
      <c r="O488" s="14">
        <f t="shared" ca="1" si="210"/>
        <v>346945</v>
      </c>
      <c r="P488" s="14">
        <f t="shared" ca="1" si="203"/>
        <v>130600.13390229095</v>
      </c>
      <c r="Q488" s="14">
        <f t="shared" ca="1" si="211"/>
        <v>27468.445322205982</v>
      </c>
      <c r="R488" s="14">
        <f t="shared" ca="1" si="204"/>
        <v>16201</v>
      </c>
      <c r="S488" s="14">
        <f t="shared" ca="1" si="212"/>
        <v>22134.825798641847</v>
      </c>
      <c r="T488" s="14">
        <f t="shared" ca="1" si="213"/>
        <v>31575.188202149067</v>
      </c>
      <c r="U488" s="14">
        <f t="shared" ca="1" si="214"/>
        <v>405988.63352435507</v>
      </c>
      <c r="V488" s="14">
        <f t="shared" ca="1" si="215"/>
        <v>168935.95970093278</v>
      </c>
      <c r="W488" s="15">
        <f t="shared" ca="1" si="216"/>
        <v>237052.67382342229</v>
      </c>
      <c r="Z488" s="45">
        <f t="shared" ca="1" si="205"/>
        <v>1</v>
      </c>
      <c r="AA488" s="46">
        <f t="shared" ca="1" si="206"/>
        <v>0</v>
      </c>
      <c r="AB488" s="49"/>
      <c r="AC488" s="50"/>
      <c r="AE488" s="45">
        <f ca="1">IF(Table1[[#This Row],[Occupation]]="Teaching", 1, 0)</f>
        <v>0</v>
      </c>
      <c r="AF488" s="46">
        <f ca="1">IF(Table1[[#This Row],[Occupation]]="General Work", 1, 0)</f>
        <v>0</v>
      </c>
      <c r="AG488" s="46">
        <f ca="1">IF(Table1[[#This Row],[Occupation]]="Construction", 1, 0)</f>
        <v>0</v>
      </c>
      <c r="AH488" s="46">
        <f ca="1">IF(Table1[[#This Row],[Occupation]]="IT", 1, 0)</f>
        <v>1</v>
      </c>
      <c r="AI488" s="46">
        <f ca="1">IF(Table1[[#This Row],[Occupation]]="Health", 1, 0)</f>
        <v>0</v>
      </c>
      <c r="AJ488" s="46">
        <f ca="1">IF(Table1[[#This Row],[Occupation]]="Agriculture", 1, 0)</f>
        <v>0</v>
      </c>
      <c r="AK488" s="49"/>
      <c r="AL488" s="46"/>
      <c r="AM488" s="46"/>
      <c r="AN488" s="46"/>
      <c r="AO488" s="46"/>
      <c r="AP488" s="50"/>
      <c r="AQ488" s="48"/>
      <c r="AR488" s="47">
        <f t="shared" ca="1" si="207"/>
        <v>130600.13390229095</v>
      </c>
      <c r="AS488" s="48"/>
      <c r="AT488" s="45">
        <f ca="1">IF(Table1[[#This Row],[Debts of the Person]]&gt;$AU$2,1,0)</f>
        <v>1</v>
      </c>
      <c r="AU488" s="46"/>
      <c r="AV488" s="50"/>
      <c r="AW488" s="2">
        <f ca="1">Table1[[#This Row],[Mortgage Left]]/Table1[[#This Row],[Valued House]]</f>
        <v>0.37642892649351034</v>
      </c>
      <c r="AX488" s="46">
        <f t="shared" ca="1" si="208"/>
        <v>0</v>
      </c>
      <c r="AY488" s="46"/>
      <c r="AZ488" s="46"/>
      <c r="BA488" s="47">
        <f ca="1">IF(Table1[[#This Row],[Region]]="East",Table1[[#This Row],[Income]],0)</f>
        <v>0</v>
      </c>
      <c r="BB488" s="48">
        <f ca="1">IF(Table1[[#This Row],[Region]]="South",Table1[[#This Row],[Income]],0)</f>
        <v>69389</v>
      </c>
      <c r="BC488" s="48">
        <f ca="1">IF(Table1[[#This Row],[Region]]="West",Table1[[#This Row],[Income]],0)</f>
        <v>0</v>
      </c>
      <c r="BD488" s="64">
        <f ca="1">IF(Table1[[#This Row],[Region]]="North",Table1[[#This Row],[Income]],0)</f>
        <v>0</v>
      </c>
      <c r="BE488" s="47">
        <f ca="1">IF(Table1[[#This Row],[Occupation]]="Teaching",Table1[[#This Row],[Income]],0)</f>
        <v>0</v>
      </c>
      <c r="BF488" s="48">
        <f ca="1">IF(Table1[[#This Row],[Occupation]]="General Work",Table1[[#This Row],[Income]],0)</f>
        <v>0</v>
      </c>
      <c r="BG488" s="48">
        <f ca="1">IF(Table1[[#This Row],[Occupation]]="Construction",Table1[[#This Row],[Income]],0)</f>
        <v>0</v>
      </c>
      <c r="BH488" s="48">
        <f ca="1">IF(Table1[[#This Row],[Occupation]]="IT",Table1[[#This Row],[Income]],0)</f>
        <v>69389</v>
      </c>
      <c r="BI488" s="48">
        <f ca="1">IF(Table1[[#This Row],[Occupation]]="Health",Table1[[#This Row],[Income]],0)</f>
        <v>0</v>
      </c>
      <c r="BJ488" s="64">
        <f ca="1">IF(Table1[[#This Row],[Occupation]]="Agriculture",Table1[[#This Row],[Income]],0)</f>
        <v>0</v>
      </c>
      <c r="BK488" s="45">
        <f ca="1">IF(Table1[[#This Row],[Debts of the Person]]&gt;Table1[[#This Row],[Income]],1,0)</f>
        <v>1</v>
      </c>
      <c r="BL488" s="46"/>
      <c r="BM488" s="45">
        <f ca="1">IF(Table1[[#This Row],[Net worth of Person ('#)]]&gt;$BN$2,Table1[[#This Row],[Age]],0)</f>
        <v>43</v>
      </c>
      <c r="BN488" s="50"/>
      <c r="BO488" s="46"/>
      <c r="BP488" s="46"/>
      <c r="BQ488" s="46"/>
    </row>
    <row r="489" spans="1:69" x14ac:dyDescent="0.3">
      <c r="A489" s="12">
        <v>487</v>
      </c>
      <c r="B489" s="13">
        <f t="shared" ca="1" si="191"/>
        <v>1</v>
      </c>
      <c r="C489" s="13" t="str">
        <f t="shared" ca="1" si="192"/>
        <v>Male</v>
      </c>
      <c r="D489" s="13">
        <f t="shared" ca="1" si="193"/>
        <v>41</v>
      </c>
      <c r="E489" s="13">
        <f t="shared" ca="1" si="194"/>
        <v>6</v>
      </c>
      <c r="F489" s="13" t="str">
        <f t="shared" ca="1" si="195"/>
        <v>Agriculture</v>
      </c>
      <c r="G489" s="13">
        <f t="shared" ca="1" si="196"/>
        <v>1</v>
      </c>
      <c r="H489" s="13" t="str">
        <f t="shared" ca="1" si="197"/>
        <v>No Formal</v>
      </c>
      <c r="I489" s="13">
        <f t="shared" ca="1" si="198"/>
        <v>2</v>
      </c>
      <c r="J489" s="13">
        <f t="shared" ca="1" si="199"/>
        <v>3</v>
      </c>
      <c r="K489" s="14">
        <f t="shared" ca="1" si="200"/>
        <v>61134</v>
      </c>
      <c r="L489" s="13">
        <f t="shared" ca="1" si="201"/>
        <v>26</v>
      </c>
      <c r="M489" s="13" t="str">
        <f t="shared" ca="1" si="202"/>
        <v>Ondo</v>
      </c>
      <c r="N489" s="13" t="str">
        <f t="shared" ca="1" si="209"/>
        <v>West</v>
      </c>
      <c r="O489" s="14">
        <f t="shared" ca="1" si="210"/>
        <v>183402</v>
      </c>
      <c r="P489" s="14">
        <f t="shared" ca="1" si="203"/>
        <v>91553.770066582219</v>
      </c>
      <c r="Q489" s="14">
        <f t="shared" ca="1" si="211"/>
        <v>169615.14483929658</v>
      </c>
      <c r="R489" s="14">
        <f t="shared" ca="1" si="204"/>
        <v>42692</v>
      </c>
      <c r="S489" s="14">
        <f t="shared" ca="1" si="212"/>
        <v>539.31984373567172</v>
      </c>
      <c r="T489" s="14">
        <f t="shared" ca="1" si="213"/>
        <v>72439.835839853287</v>
      </c>
      <c r="U489" s="14">
        <f t="shared" ca="1" si="214"/>
        <v>425456.98067914986</v>
      </c>
      <c r="V489" s="14">
        <f t="shared" ca="1" si="215"/>
        <v>134785.08991031788</v>
      </c>
      <c r="W489" s="15">
        <f t="shared" ca="1" si="216"/>
        <v>290671.89076883195</v>
      </c>
      <c r="Z489" s="45">
        <f t="shared" ca="1" si="205"/>
        <v>1</v>
      </c>
      <c r="AA489" s="46">
        <f t="shared" ca="1" si="206"/>
        <v>0</v>
      </c>
      <c r="AB489" s="49"/>
      <c r="AC489" s="50"/>
      <c r="AE489" s="45">
        <f ca="1">IF(Table1[[#This Row],[Occupation]]="Teaching", 1, 0)</f>
        <v>0</v>
      </c>
      <c r="AF489" s="46">
        <f ca="1">IF(Table1[[#This Row],[Occupation]]="General Work", 1, 0)</f>
        <v>0</v>
      </c>
      <c r="AG489" s="46">
        <f ca="1">IF(Table1[[#This Row],[Occupation]]="Construction", 1, 0)</f>
        <v>0</v>
      </c>
      <c r="AH489" s="46">
        <f ca="1">IF(Table1[[#This Row],[Occupation]]="IT", 1, 0)</f>
        <v>0</v>
      </c>
      <c r="AI489" s="46">
        <f ca="1">IF(Table1[[#This Row],[Occupation]]="Health", 1, 0)</f>
        <v>0</v>
      </c>
      <c r="AJ489" s="46">
        <f ca="1">IF(Table1[[#This Row],[Occupation]]="Agriculture", 1, 0)</f>
        <v>1</v>
      </c>
      <c r="AK489" s="49"/>
      <c r="AL489" s="46"/>
      <c r="AM489" s="46"/>
      <c r="AN489" s="46"/>
      <c r="AO489" s="46"/>
      <c r="AP489" s="50"/>
      <c r="AQ489" s="48"/>
      <c r="AR489" s="47">
        <f t="shared" ca="1" si="207"/>
        <v>30517.923355527408</v>
      </c>
      <c r="AS489" s="48"/>
      <c r="AT489" s="45">
        <f ca="1">IF(Table1[[#This Row],[Debts of the Person]]&gt;$AU$2,1,0)</f>
        <v>1</v>
      </c>
      <c r="AU489" s="46"/>
      <c r="AV489" s="50"/>
      <c r="AW489" s="2">
        <f ca="1">Table1[[#This Row],[Mortgage Left]]/Table1[[#This Row],[Valued House]]</f>
        <v>0.49919722831039037</v>
      </c>
      <c r="AX489" s="46">
        <f t="shared" ca="1" si="208"/>
        <v>0</v>
      </c>
      <c r="AY489" s="46"/>
      <c r="AZ489" s="46"/>
      <c r="BA489" s="47">
        <f ca="1">IF(Table1[[#This Row],[Region]]="East",Table1[[#This Row],[Income]],0)</f>
        <v>0</v>
      </c>
      <c r="BB489" s="48">
        <f ca="1">IF(Table1[[#This Row],[Region]]="South",Table1[[#This Row],[Income]],0)</f>
        <v>0</v>
      </c>
      <c r="BC489" s="48">
        <f ca="1">IF(Table1[[#This Row],[Region]]="West",Table1[[#This Row],[Income]],0)</f>
        <v>61134</v>
      </c>
      <c r="BD489" s="64">
        <f ca="1">IF(Table1[[#This Row],[Region]]="North",Table1[[#This Row],[Income]],0)</f>
        <v>0</v>
      </c>
      <c r="BE489" s="47">
        <f ca="1">IF(Table1[[#This Row],[Occupation]]="Teaching",Table1[[#This Row],[Income]],0)</f>
        <v>0</v>
      </c>
      <c r="BF489" s="48">
        <f ca="1">IF(Table1[[#This Row],[Occupation]]="General Work",Table1[[#This Row],[Income]],0)</f>
        <v>0</v>
      </c>
      <c r="BG489" s="48">
        <f ca="1">IF(Table1[[#This Row],[Occupation]]="Construction",Table1[[#This Row],[Income]],0)</f>
        <v>0</v>
      </c>
      <c r="BH489" s="48">
        <f ca="1">IF(Table1[[#This Row],[Occupation]]="IT",Table1[[#This Row],[Income]],0)</f>
        <v>0</v>
      </c>
      <c r="BI489" s="48">
        <f ca="1">IF(Table1[[#This Row],[Occupation]]="Health",Table1[[#This Row],[Income]],0)</f>
        <v>0</v>
      </c>
      <c r="BJ489" s="64">
        <f ca="1">IF(Table1[[#This Row],[Occupation]]="Agriculture",Table1[[#This Row],[Income]],0)</f>
        <v>61134</v>
      </c>
      <c r="BK489" s="45">
        <f ca="1">IF(Table1[[#This Row],[Debts of the Person]]&gt;Table1[[#This Row],[Income]],1,0)</f>
        <v>1</v>
      </c>
      <c r="BL489" s="46"/>
      <c r="BM489" s="45">
        <f ca="1">IF(Table1[[#This Row],[Net worth of Person ('#)]]&gt;$BN$2,Table1[[#This Row],[Age]],0)</f>
        <v>41</v>
      </c>
      <c r="BN489" s="50"/>
      <c r="BO489" s="46"/>
      <c r="BP489" s="46"/>
      <c r="BQ489" s="46"/>
    </row>
    <row r="490" spans="1:69" x14ac:dyDescent="0.3">
      <c r="A490" s="12">
        <v>488</v>
      </c>
      <c r="B490" s="13">
        <f t="shared" ca="1" si="191"/>
        <v>1</v>
      </c>
      <c r="C490" s="13" t="str">
        <f t="shared" ca="1" si="192"/>
        <v>Male</v>
      </c>
      <c r="D490" s="13">
        <f t="shared" ca="1" si="193"/>
        <v>36</v>
      </c>
      <c r="E490" s="13">
        <f t="shared" ca="1" si="194"/>
        <v>6</v>
      </c>
      <c r="F490" s="13" t="str">
        <f t="shared" ca="1" si="195"/>
        <v>Agriculture</v>
      </c>
      <c r="G490" s="13">
        <f t="shared" ca="1" si="196"/>
        <v>6</v>
      </c>
      <c r="H490" s="13" t="str">
        <f t="shared" ca="1" si="197"/>
        <v>Others</v>
      </c>
      <c r="I490" s="13">
        <f t="shared" ca="1" si="198"/>
        <v>2</v>
      </c>
      <c r="J490" s="13">
        <f t="shared" ca="1" si="199"/>
        <v>3</v>
      </c>
      <c r="K490" s="14">
        <f t="shared" ca="1" si="200"/>
        <v>70403</v>
      </c>
      <c r="L490" s="13">
        <f t="shared" ca="1" si="201"/>
        <v>26</v>
      </c>
      <c r="M490" s="13" t="str">
        <f t="shared" ca="1" si="202"/>
        <v>Ondo</v>
      </c>
      <c r="N490" s="13" t="str">
        <f t="shared" ca="1" si="209"/>
        <v>West</v>
      </c>
      <c r="O490" s="14">
        <f t="shared" ca="1" si="210"/>
        <v>281612</v>
      </c>
      <c r="P490" s="14">
        <f t="shared" ca="1" si="203"/>
        <v>208851.44607546303</v>
      </c>
      <c r="Q490" s="14">
        <f t="shared" ca="1" si="211"/>
        <v>140798.86402934024</v>
      </c>
      <c r="R490" s="14">
        <f t="shared" ca="1" si="204"/>
        <v>80173</v>
      </c>
      <c r="S490" s="14">
        <f t="shared" ca="1" si="212"/>
        <v>121224.31837336556</v>
      </c>
      <c r="T490" s="14">
        <f t="shared" ca="1" si="213"/>
        <v>76982.878949433682</v>
      </c>
      <c r="U490" s="14">
        <f t="shared" ca="1" si="214"/>
        <v>499393.74297877389</v>
      </c>
      <c r="V490" s="14">
        <f t="shared" ca="1" si="215"/>
        <v>410248.76444882859</v>
      </c>
      <c r="W490" s="15">
        <f t="shared" ca="1" si="216"/>
        <v>89144.978529945307</v>
      </c>
      <c r="Z490" s="45">
        <f t="shared" ca="1" si="205"/>
        <v>1</v>
      </c>
      <c r="AA490" s="46">
        <f t="shared" ca="1" si="206"/>
        <v>0</v>
      </c>
      <c r="AB490" s="49"/>
      <c r="AC490" s="50"/>
      <c r="AE490" s="45">
        <f ca="1">IF(Table1[[#This Row],[Occupation]]="Teaching", 1, 0)</f>
        <v>0</v>
      </c>
      <c r="AF490" s="46">
        <f ca="1">IF(Table1[[#This Row],[Occupation]]="General Work", 1, 0)</f>
        <v>0</v>
      </c>
      <c r="AG490" s="46">
        <f ca="1">IF(Table1[[#This Row],[Occupation]]="Construction", 1, 0)</f>
        <v>0</v>
      </c>
      <c r="AH490" s="46">
        <f ca="1">IF(Table1[[#This Row],[Occupation]]="IT", 1, 0)</f>
        <v>0</v>
      </c>
      <c r="AI490" s="46">
        <f ca="1">IF(Table1[[#This Row],[Occupation]]="Health", 1, 0)</f>
        <v>0</v>
      </c>
      <c r="AJ490" s="46">
        <f ca="1">IF(Table1[[#This Row],[Occupation]]="Agriculture", 1, 0)</f>
        <v>1</v>
      </c>
      <c r="AK490" s="49"/>
      <c r="AL490" s="46"/>
      <c r="AM490" s="46"/>
      <c r="AN490" s="46"/>
      <c r="AO490" s="46"/>
      <c r="AP490" s="50"/>
      <c r="AQ490" s="48"/>
      <c r="AR490" s="47">
        <f t="shared" ca="1" si="207"/>
        <v>69617.148691821014</v>
      </c>
      <c r="AS490" s="48"/>
      <c r="AT490" s="45">
        <f ca="1">IF(Table1[[#This Row],[Debts of the Person]]&gt;$AU$2,1,0)</f>
        <v>1</v>
      </c>
      <c r="AU490" s="46"/>
      <c r="AV490" s="50"/>
      <c r="AW490" s="2">
        <f ca="1">Table1[[#This Row],[Mortgage Left]]/Table1[[#This Row],[Valued House]]</f>
        <v>0.74162836127531151</v>
      </c>
      <c r="AX490" s="46">
        <f t="shared" ca="1" si="208"/>
        <v>0</v>
      </c>
      <c r="AY490" s="46"/>
      <c r="AZ490" s="46"/>
      <c r="BA490" s="47">
        <f ca="1">IF(Table1[[#This Row],[Region]]="East",Table1[[#This Row],[Income]],0)</f>
        <v>0</v>
      </c>
      <c r="BB490" s="48">
        <f ca="1">IF(Table1[[#This Row],[Region]]="South",Table1[[#This Row],[Income]],0)</f>
        <v>0</v>
      </c>
      <c r="BC490" s="48">
        <f ca="1">IF(Table1[[#This Row],[Region]]="West",Table1[[#This Row],[Income]],0)</f>
        <v>70403</v>
      </c>
      <c r="BD490" s="64">
        <f ca="1">IF(Table1[[#This Row],[Region]]="North",Table1[[#This Row],[Income]],0)</f>
        <v>0</v>
      </c>
      <c r="BE490" s="47">
        <f ca="1">IF(Table1[[#This Row],[Occupation]]="Teaching",Table1[[#This Row],[Income]],0)</f>
        <v>0</v>
      </c>
      <c r="BF490" s="48">
        <f ca="1">IF(Table1[[#This Row],[Occupation]]="General Work",Table1[[#This Row],[Income]],0)</f>
        <v>0</v>
      </c>
      <c r="BG490" s="48">
        <f ca="1">IF(Table1[[#This Row],[Occupation]]="Construction",Table1[[#This Row],[Income]],0)</f>
        <v>0</v>
      </c>
      <c r="BH490" s="48">
        <f ca="1">IF(Table1[[#This Row],[Occupation]]="IT",Table1[[#This Row],[Income]],0)</f>
        <v>0</v>
      </c>
      <c r="BI490" s="48">
        <f ca="1">IF(Table1[[#This Row],[Occupation]]="Health",Table1[[#This Row],[Income]],0)</f>
        <v>0</v>
      </c>
      <c r="BJ490" s="64">
        <f ca="1">IF(Table1[[#This Row],[Occupation]]="Agriculture",Table1[[#This Row],[Income]],0)</f>
        <v>70403</v>
      </c>
      <c r="BK490" s="45">
        <f ca="1">IF(Table1[[#This Row],[Debts of the Person]]&gt;Table1[[#This Row],[Income]],1,0)</f>
        <v>1</v>
      </c>
      <c r="BL490" s="46"/>
      <c r="BM490" s="45">
        <f ca="1">IF(Table1[[#This Row],[Net worth of Person ('#)]]&gt;$BN$2,Table1[[#This Row],[Age]],0)</f>
        <v>0</v>
      </c>
      <c r="BN490" s="50"/>
      <c r="BO490" s="46"/>
      <c r="BP490" s="46"/>
      <c r="BQ490" s="46"/>
    </row>
    <row r="491" spans="1:69" x14ac:dyDescent="0.3">
      <c r="A491" s="12">
        <v>489</v>
      </c>
      <c r="B491" s="13">
        <f t="shared" ca="1" si="191"/>
        <v>1</v>
      </c>
      <c r="C491" s="13" t="str">
        <f t="shared" ca="1" si="192"/>
        <v>Male</v>
      </c>
      <c r="D491" s="13">
        <f t="shared" ca="1" si="193"/>
        <v>35</v>
      </c>
      <c r="E491" s="13">
        <f t="shared" ca="1" si="194"/>
        <v>6</v>
      </c>
      <c r="F491" s="13" t="str">
        <f t="shared" ca="1" si="195"/>
        <v>Agriculture</v>
      </c>
      <c r="G491" s="13">
        <f t="shared" ca="1" si="196"/>
        <v>1</v>
      </c>
      <c r="H491" s="13" t="str">
        <f t="shared" ca="1" si="197"/>
        <v>No Formal</v>
      </c>
      <c r="I491" s="13">
        <f t="shared" ca="1" si="198"/>
        <v>4</v>
      </c>
      <c r="J491" s="13">
        <f t="shared" ca="1" si="199"/>
        <v>2</v>
      </c>
      <c r="K491" s="14">
        <f t="shared" ca="1" si="200"/>
        <v>90943</v>
      </c>
      <c r="L491" s="13">
        <f t="shared" ca="1" si="201"/>
        <v>21</v>
      </c>
      <c r="M491" s="13" t="str">
        <f t="shared" ca="1" si="202"/>
        <v>Kwara</v>
      </c>
      <c r="N491" s="13" t="str">
        <f t="shared" ca="1" si="209"/>
        <v>North</v>
      </c>
      <c r="O491" s="14">
        <f t="shared" ca="1" si="210"/>
        <v>545658</v>
      </c>
      <c r="P491" s="14">
        <f t="shared" ca="1" si="203"/>
        <v>210948.44735136747</v>
      </c>
      <c r="Q491" s="14">
        <f t="shared" ca="1" si="211"/>
        <v>116001.72053065232</v>
      </c>
      <c r="R491" s="14">
        <f t="shared" ca="1" si="204"/>
        <v>31853</v>
      </c>
      <c r="S491" s="14">
        <f t="shared" ca="1" si="212"/>
        <v>77171.023754118927</v>
      </c>
      <c r="T491" s="14">
        <f t="shared" ca="1" si="213"/>
        <v>108276.41306985621</v>
      </c>
      <c r="U491" s="14">
        <f t="shared" ca="1" si="214"/>
        <v>769936.13360050856</v>
      </c>
      <c r="V491" s="14">
        <f t="shared" ca="1" si="215"/>
        <v>319972.47110548639</v>
      </c>
      <c r="W491" s="15">
        <f t="shared" ca="1" si="216"/>
        <v>449963.66249502217</v>
      </c>
      <c r="Z491" s="45">
        <f t="shared" ca="1" si="205"/>
        <v>1</v>
      </c>
      <c r="AA491" s="46">
        <f t="shared" ca="1" si="206"/>
        <v>0</v>
      </c>
      <c r="AB491" s="49"/>
      <c r="AC491" s="50"/>
      <c r="AE491" s="45">
        <f ca="1">IF(Table1[[#This Row],[Occupation]]="Teaching", 1, 0)</f>
        <v>0</v>
      </c>
      <c r="AF491" s="46">
        <f ca="1">IF(Table1[[#This Row],[Occupation]]="General Work", 1, 0)</f>
        <v>0</v>
      </c>
      <c r="AG491" s="46">
        <f ca="1">IF(Table1[[#This Row],[Occupation]]="Construction", 1, 0)</f>
        <v>0</v>
      </c>
      <c r="AH491" s="46">
        <f ca="1">IF(Table1[[#This Row],[Occupation]]="IT", 1, 0)</f>
        <v>0</v>
      </c>
      <c r="AI491" s="46">
        <f ca="1">IF(Table1[[#This Row],[Occupation]]="Health", 1, 0)</f>
        <v>0</v>
      </c>
      <c r="AJ491" s="46">
        <f ca="1">IF(Table1[[#This Row],[Occupation]]="Agriculture", 1, 0)</f>
        <v>1</v>
      </c>
      <c r="AK491" s="49"/>
      <c r="AL491" s="46"/>
      <c r="AM491" s="46"/>
      <c r="AN491" s="46"/>
      <c r="AO491" s="46"/>
      <c r="AP491" s="50"/>
      <c r="AQ491" s="48"/>
      <c r="AR491" s="47">
        <f t="shared" ca="1" si="207"/>
        <v>105474.22367568374</v>
      </c>
      <c r="AS491" s="48"/>
      <c r="AT491" s="45">
        <f ca="1">IF(Table1[[#This Row],[Debts of the Person]]&gt;$AU$2,1,0)</f>
        <v>1</v>
      </c>
      <c r="AU491" s="46"/>
      <c r="AV491" s="50"/>
      <c r="AW491" s="2">
        <f ca="1">Table1[[#This Row],[Mortgage Left]]/Table1[[#This Row],[Valued House]]</f>
        <v>0.38659462035078285</v>
      </c>
      <c r="AX491" s="46">
        <f t="shared" ca="1" si="208"/>
        <v>0</v>
      </c>
      <c r="AY491" s="46"/>
      <c r="AZ491" s="46"/>
      <c r="BA491" s="47">
        <f ca="1">IF(Table1[[#This Row],[Region]]="East",Table1[[#This Row],[Income]],0)</f>
        <v>0</v>
      </c>
      <c r="BB491" s="48">
        <f ca="1">IF(Table1[[#This Row],[Region]]="South",Table1[[#This Row],[Income]],0)</f>
        <v>0</v>
      </c>
      <c r="BC491" s="48">
        <f ca="1">IF(Table1[[#This Row],[Region]]="West",Table1[[#This Row],[Income]],0)</f>
        <v>0</v>
      </c>
      <c r="BD491" s="64">
        <f ca="1">IF(Table1[[#This Row],[Region]]="North",Table1[[#This Row],[Income]],0)</f>
        <v>90943</v>
      </c>
      <c r="BE491" s="47">
        <f ca="1">IF(Table1[[#This Row],[Occupation]]="Teaching",Table1[[#This Row],[Income]],0)</f>
        <v>0</v>
      </c>
      <c r="BF491" s="48">
        <f ca="1">IF(Table1[[#This Row],[Occupation]]="General Work",Table1[[#This Row],[Income]],0)</f>
        <v>0</v>
      </c>
      <c r="BG491" s="48">
        <f ca="1">IF(Table1[[#This Row],[Occupation]]="Construction",Table1[[#This Row],[Income]],0)</f>
        <v>0</v>
      </c>
      <c r="BH491" s="48">
        <f ca="1">IF(Table1[[#This Row],[Occupation]]="IT",Table1[[#This Row],[Income]],0)</f>
        <v>0</v>
      </c>
      <c r="BI491" s="48">
        <f ca="1">IF(Table1[[#This Row],[Occupation]]="Health",Table1[[#This Row],[Income]],0)</f>
        <v>0</v>
      </c>
      <c r="BJ491" s="64">
        <f ca="1">IF(Table1[[#This Row],[Occupation]]="Agriculture",Table1[[#This Row],[Income]],0)</f>
        <v>90943</v>
      </c>
      <c r="BK491" s="45">
        <f ca="1">IF(Table1[[#This Row],[Debts of the Person]]&gt;Table1[[#This Row],[Income]],1,0)</f>
        <v>1</v>
      </c>
      <c r="BL491" s="46"/>
      <c r="BM491" s="45">
        <f ca="1">IF(Table1[[#This Row],[Net worth of Person ('#)]]&gt;$BN$2,Table1[[#This Row],[Age]],0)</f>
        <v>35</v>
      </c>
      <c r="BN491" s="50"/>
      <c r="BO491" s="46"/>
      <c r="BP491" s="46"/>
      <c r="BQ491" s="46"/>
    </row>
    <row r="492" spans="1:69" x14ac:dyDescent="0.3">
      <c r="A492" s="12">
        <v>490</v>
      </c>
      <c r="B492" s="13">
        <f t="shared" ca="1" si="191"/>
        <v>2</v>
      </c>
      <c r="C492" s="13" t="str">
        <f t="shared" ca="1" si="192"/>
        <v>Female</v>
      </c>
      <c r="D492" s="13">
        <f t="shared" ca="1" si="193"/>
        <v>31</v>
      </c>
      <c r="E492" s="13">
        <f t="shared" ca="1" si="194"/>
        <v>5</v>
      </c>
      <c r="F492" s="13" t="str">
        <f t="shared" ca="1" si="195"/>
        <v>General Work</v>
      </c>
      <c r="G492" s="13">
        <f t="shared" ca="1" si="196"/>
        <v>6</v>
      </c>
      <c r="H492" s="13" t="str">
        <f t="shared" ca="1" si="197"/>
        <v>Others</v>
      </c>
      <c r="I492" s="13">
        <f t="shared" ca="1" si="198"/>
        <v>2</v>
      </c>
      <c r="J492" s="13">
        <f t="shared" ca="1" si="199"/>
        <v>2</v>
      </c>
      <c r="K492" s="14">
        <f t="shared" ca="1" si="200"/>
        <v>50297</v>
      </c>
      <c r="L492" s="13">
        <f t="shared" ca="1" si="201"/>
        <v>28</v>
      </c>
      <c r="M492" s="13" t="str">
        <f t="shared" ca="1" si="202"/>
        <v>Oyo</v>
      </c>
      <c r="N492" s="13" t="str">
        <f t="shared" ca="1" si="209"/>
        <v>West</v>
      </c>
      <c r="O492" s="14">
        <f t="shared" ca="1" si="210"/>
        <v>301782</v>
      </c>
      <c r="P492" s="14">
        <f t="shared" ca="1" si="203"/>
        <v>262980.49641476962</v>
      </c>
      <c r="Q492" s="14">
        <f t="shared" ca="1" si="211"/>
        <v>62989.442164715692</v>
      </c>
      <c r="R492" s="14">
        <f t="shared" ca="1" si="204"/>
        <v>32934</v>
      </c>
      <c r="S492" s="14">
        <f t="shared" ca="1" si="212"/>
        <v>66540.88326747081</v>
      </c>
      <c r="T492" s="14">
        <f t="shared" ca="1" si="213"/>
        <v>33108.719649932922</v>
      </c>
      <c r="U492" s="14">
        <f t="shared" ca="1" si="214"/>
        <v>397880.1618146486</v>
      </c>
      <c r="V492" s="14">
        <f t="shared" ca="1" si="215"/>
        <v>362455.37968224043</v>
      </c>
      <c r="W492" s="15">
        <f t="shared" ca="1" si="216"/>
        <v>35424.782132408174</v>
      </c>
      <c r="Z492" s="45">
        <f t="shared" ca="1" si="205"/>
        <v>0</v>
      </c>
      <c r="AA492" s="46">
        <f t="shared" ca="1" si="206"/>
        <v>0</v>
      </c>
      <c r="AB492" s="49"/>
      <c r="AC492" s="50"/>
      <c r="AE492" s="45">
        <f ca="1">IF(Table1[[#This Row],[Occupation]]="Teaching", 1, 0)</f>
        <v>0</v>
      </c>
      <c r="AF492" s="46">
        <f ca="1">IF(Table1[[#This Row],[Occupation]]="General Work", 1, 0)</f>
        <v>1</v>
      </c>
      <c r="AG492" s="46">
        <f ca="1">IF(Table1[[#This Row],[Occupation]]="Construction", 1, 0)</f>
        <v>0</v>
      </c>
      <c r="AH492" s="46">
        <f ca="1">IF(Table1[[#This Row],[Occupation]]="IT", 1, 0)</f>
        <v>0</v>
      </c>
      <c r="AI492" s="46">
        <f ca="1">IF(Table1[[#This Row],[Occupation]]="Health", 1, 0)</f>
        <v>0</v>
      </c>
      <c r="AJ492" s="46">
        <f ca="1">IF(Table1[[#This Row],[Occupation]]="Agriculture", 1, 0)</f>
        <v>0</v>
      </c>
      <c r="AK492" s="49"/>
      <c r="AL492" s="46"/>
      <c r="AM492" s="46"/>
      <c r="AN492" s="46"/>
      <c r="AO492" s="46"/>
      <c r="AP492" s="50"/>
      <c r="AQ492" s="48"/>
      <c r="AR492" s="47">
        <f t="shared" ca="1" si="207"/>
        <v>131490.24820738481</v>
      </c>
      <c r="AS492" s="48"/>
      <c r="AT492" s="45">
        <f ca="1">IF(Table1[[#This Row],[Debts of the Person]]&gt;$AU$2,1,0)</f>
        <v>1</v>
      </c>
      <c r="AU492" s="46"/>
      <c r="AV492" s="50"/>
      <c r="AW492" s="2">
        <f ca="1">Table1[[#This Row],[Mortgage Left]]/Table1[[#This Row],[Valued House]]</f>
        <v>0.87142538791170321</v>
      </c>
      <c r="AX492" s="46">
        <f t="shared" ca="1" si="208"/>
        <v>0</v>
      </c>
      <c r="AY492" s="46"/>
      <c r="AZ492" s="46"/>
      <c r="BA492" s="47">
        <f ca="1">IF(Table1[[#This Row],[Region]]="East",Table1[[#This Row],[Income]],0)</f>
        <v>0</v>
      </c>
      <c r="BB492" s="48">
        <f ca="1">IF(Table1[[#This Row],[Region]]="South",Table1[[#This Row],[Income]],0)</f>
        <v>0</v>
      </c>
      <c r="BC492" s="48">
        <f ca="1">IF(Table1[[#This Row],[Region]]="West",Table1[[#This Row],[Income]],0)</f>
        <v>50297</v>
      </c>
      <c r="BD492" s="64">
        <f ca="1">IF(Table1[[#This Row],[Region]]="North",Table1[[#This Row],[Income]],0)</f>
        <v>0</v>
      </c>
      <c r="BE492" s="47">
        <f ca="1">IF(Table1[[#This Row],[Occupation]]="Teaching",Table1[[#This Row],[Income]],0)</f>
        <v>0</v>
      </c>
      <c r="BF492" s="48">
        <f ca="1">IF(Table1[[#This Row],[Occupation]]="General Work",Table1[[#This Row],[Income]],0)</f>
        <v>50297</v>
      </c>
      <c r="BG492" s="48">
        <f ca="1">IF(Table1[[#This Row],[Occupation]]="Construction",Table1[[#This Row],[Income]],0)</f>
        <v>0</v>
      </c>
      <c r="BH492" s="48">
        <f ca="1">IF(Table1[[#This Row],[Occupation]]="IT",Table1[[#This Row],[Income]],0)</f>
        <v>0</v>
      </c>
      <c r="BI492" s="48">
        <f ca="1">IF(Table1[[#This Row],[Occupation]]="Health",Table1[[#This Row],[Income]],0)</f>
        <v>0</v>
      </c>
      <c r="BJ492" s="64">
        <f ca="1">IF(Table1[[#This Row],[Occupation]]="Agriculture",Table1[[#This Row],[Income]],0)</f>
        <v>0</v>
      </c>
      <c r="BK492" s="45">
        <f ca="1">IF(Table1[[#This Row],[Debts of the Person]]&gt;Table1[[#This Row],[Income]],1,0)</f>
        <v>1</v>
      </c>
      <c r="BL492" s="46"/>
      <c r="BM492" s="45">
        <f ca="1">IF(Table1[[#This Row],[Net worth of Person ('#)]]&gt;$BN$2,Table1[[#This Row],[Age]],0)</f>
        <v>0</v>
      </c>
      <c r="BN492" s="50"/>
      <c r="BO492" s="46"/>
      <c r="BP492" s="46"/>
      <c r="BQ492" s="46"/>
    </row>
    <row r="493" spans="1:69" x14ac:dyDescent="0.3">
      <c r="A493" s="12">
        <v>491</v>
      </c>
      <c r="B493" s="13">
        <f t="shared" ca="1" si="191"/>
        <v>1</v>
      </c>
      <c r="C493" s="13" t="str">
        <f t="shared" ca="1" si="192"/>
        <v>Male</v>
      </c>
      <c r="D493" s="13">
        <f t="shared" ca="1" si="193"/>
        <v>29</v>
      </c>
      <c r="E493" s="13">
        <f t="shared" ca="1" si="194"/>
        <v>3</v>
      </c>
      <c r="F493" s="13" t="str">
        <f t="shared" ca="1" si="195"/>
        <v>Teaching</v>
      </c>
      <c r="G493" s="13">
        <f t="shared" ca="1" si="196"/>
        <v>5</v>
      </c>
      <c r="H493" s="13" t="str">
        <f t="shared" ca="1" si="197"/>
        <v>Technical</v>
      </c>
      <c r="I493" s="13">
        <f t="shared" ca="1" si="198"/>
        <v>0</v>
      </c>
      <c r="J493" s="13">
        <f t="shared" ca="1" si="199"/>
        <v>0</v>
      </c>
      <c r="K493" s="14">
        <f t="shared" ca="1" si="200"/>
        <v>91540</v>
      </c>
      <c r="L493" s="13">
        <f t="shared" ca="1" si="201"/>
        <v>2</v>
      </c>
      <c r="M493" s="13" t="str">
        <f t="shared" ca="1" si="202"/>
        <v>Abuja</v>
      </c>
      <c r="N493" s="13" t="str">
        <f t="shared" ca="1" si="209"/>
        <v>North</v>
      </c>
      <c r="O493" s="14">
        <f t="shared" ca="1" si="210"/>
        <v>274620</v>
      </c>
      <c r="P493" s="14">
        <f t="shared" ca="1" si="203"/>
        <v>99956.317355435996</v>
      </c>
      <c r="Q493" s="14">
        <f t="shared" ca="1" si="211"/>
        <v>0</v>
      </c>
      <c r="R493" s="14">
        <f t="shared" ca="1" si="204"/>
        <v>0</v>
      </c>
      <c r="S493" s="14">
        <f t="shared" ca="1" si="212"/>
        <v>71893.640860792337</v>
      </c>
      <c r="T493" s="14">
        <f t="shared" ca="1" si="213"/>
        <v>101527.67431641422</v>
      </c>
      <c r="U493" s="14">
        <f t="shared" ca="1" si="214"/>
        <v>376147.67431641422</v>
      </c>
      <c r="V493" s="14">
        <f t="shared" ca="1" si="215"/>
        <v>171849.95821622835</v>
      </c>
      <c r="W493" s="15">
        <f t="shared" ca="1" si="216"/>
        <v>204297.71610018588</v>
      </c>
      <c r="Z493" s="45">
        <f t="shared" ca="1" si="205"/>
        <v>1</v>
      </c>
      <c r="AA493" s="46">
        <f t="shared" ca="1" si="206"/>
        <v>1</v>
      </c>
      <c r="AB493" s="49"/>
      <c r="AC493" s="50"/>
      <c r="AE493" s="45">
        <f ca="1">IF(Table1[[#This Row],[Occupation]]="Teaching", 1, 0)</f>
        <v>1</v>
      </c>
      <c r="AF493" s="46">
        <f ca="1">IF(Table1[[#This Row],[Occupation]]="General Work", 1, 0)</f>
        <v>0</v>
      </c>
      <c r="AG493" s="46">
        <f ca="1">IF(Table1[[#This Row],[Occupation]]="Construction", 1, 0)</f>
        <v>0</v>
      </c>
      <c r="AH493" s="46">
        <f ca="1">IF(Table1[[#This Row],[Occupation]]="IT", 1, 0)</f>
        <v>0</v>
      </c>
      <c r="AI493" s="46">
        <f ca="1">IF(Table1[[#This Row],[Occupation]]="Health", 1, 0)</f>
        <v>0</v>
      </c>
      <c r="AJ493" s="46">
        <f ca="1">IF(Table1[[#This Row],[Occupation]]="Agriculture", 1, 0)</f>
        <v>0</v>
      </c>
      <c r="AK493" s="49"/>
      <c r="AL493" s="46"/>
      <c r="AM493" s="46"/>
      <c r="AN493" s="46"/>
      <c r="AO493" s="46"/>
      <c r="AP493" s="50"/>
      <c r="AQ493" s="48"/>
      <c r="AR493" s="47">
        <f t="shared" ca="1" si="207"/>
        <v>0</v>
      </c>
      <c r="AS493" s="48"/>
      <c r="AT493" s="45">
        <f ca="1">IF(Table1[[#This Row],[Debts of the Person]]&gt;$AU$2,1,0)</f>
        <v>1</v>
      </c>
      <c r="AU493" s="46"/>
      <c r="AV493" s="50"/>
      <c r="AW493" s="2">
        <f ca="1">Table1[[#This Row],[Mortgage Left]]/Table1[[#This Row],[Valued House]]</f>
        <v>0.36398047249084553</v>
      </c>
      <c r="AX493" s="46">
        <f t="shared" ca="1" si="208"/>
        <v>0</v>
      </c>
      <c r="AY493" s="46"/>
      <c r="AZ493" s="46"/>
      <c r="BA493" s="47">
        <f ca="1">IF(Table1[[#This Row],[Region]]="East",Table1[[#This Row],[Income]],0)</f>
        <v>0</v>
      </c>
      <c r="BB493" s="48">
        <f ca="1">IF(Table1[[#This Row],[Region]]="South",Table1[[#This Row],[Income]],0)</f>
        <v>0</v>
      </c>
      <c r="BC493" s="48">
        <f ca="1">IF(Table1[[#This Row],[Region]]="West",Table1[[#This Row],[Income]],0)</f>
        <v>0</v>
      </c>
      <c r="BD493" s="64">
        <f ca="1">IF(Table1[[#This Row],[Region]]="North",Table1[[#This Row],[Income]],0)</f>
        <v>91540</v>
      </c>
      <c r="BE493" s="47">
        <f ca="1">IF(Table1[[#This Row],[Occupation]]="Teaching",Table1[[#This Row],[Income]],0)</f>
        <v>91540</v>
      </c>
      <c r="BF493" s="48">
        <f ca="1">IF(Table1[[#This Row],[Occupation]]="General Work",Table1[[#This Row],[Income]],0)</f>
        <v>0</v>
      </c>
      <c r="BG493" s="48">
        <f ca="1">IF(Table1[[#This Row],[Occupation]]="Construction",Table1[[#This Row],[Income]],0)</f>
        <v>0</v>
      </c>
      <c r="BH493" s="48">
        <f ca="1">IF(Table1[[#This Row],[Occupation]]="IT",Table1[[#This Row],[Income]],0)</f>
        <v>0</v>
      </c>
      <c r="BI493" s="48">
        <f ca="1">IF(Table1[[#This Row],[Occupation]]="Health",Table1[[#This Row],[Income]],0)</f>
        <v>0</v>
      </c>
      <c r="BJ493" s="64">
        <f ca="1">IF(Table1[[#This Row],[Occupation]]="Agriculture",Table1[[#This Row],[Income]],0)</f>
        <v>0</v>
      </c>
      <c r="BK493" s="45">
        <f ca="1">IF(Table1[[#This Row],[Debts of the Person]]&gt;Table1[[#This Row],[Income]],1,0)</f>
        <v>1</v>
      </c>
      <c r="BL493" s="46"/>
      <c r="BM493" s="45">
        <f ca="1">IF(Table1[[#This Row],[Net worth of Person ('#)]]&gt;$BN$2,Table1[[#This Row],[Age]],0)</f>
        <v>29</v>
      </c>
      <c r="BN493" s="50"/>
      <c r="BO493" s="46"/>
      <c r="BP493" s="46"/>
      <c r="BQ493" s="46"/>
    </row>
    <row r="494" spans="1:69" x14ac:dyDescent="0.3">
      <c r="A494" s="12">
        <v>492</v>
      </c>
      <c r="B494" s="13">
        <f t="shared" ca="1" si="191"/>
        <v>2</v>
      </c>
      <c r="C494" s="13" t="str">
        <f t="shared" ca="1" si="192"/>
        <v>Female</v>
      </c>
      <c r="D494" s="13">
        <f t="shared" ca="1" si="193"/>
        <v>42</v>
      </c>
      <c r="E494" s="13">
        <f t="shared" ca="1" si="194"/>
        <v>4</v>
      </c>
      <c r="F494" s="13" t="str">
        <f t="shared" ca="1" si="195"/>
        <v>IT</v>
      </c>
      <c r="G494" s="13">
        <f t="shared" ca="1" si="196"/>
        <v>4</v>
      </c>
      <c r="H494" s="13" t="str">
        <f t="shared" ca="1" si="197"/>
        <v>Tertiary</v>
      </c>
      <c r="I494" s="13">
        <f t="shared" ca="1" si="198"/>
        <v>0</v>
      </c>
      <c r="J494" s="13">
        <f t="shared" ca="1" si="199"/>
        <v>1</v>
      </c>
      <c r="K494" s="14">
        <f t="shared" ca="1" si="200"/>
        <v>71901</v>
      </c>
      <c r="L494" s="13">
        <f t="shared" ca="1" si="201"/>
        <v>8</v>
      </c>
      <c r="M494" s="13" t="str">
        <f t="shared" ca="1" si="202"/>
        <v>Cross River</v>
      </c>
      <c r="N494" s="13" t="str">
        <f t="shared" ca="1" si="209"/>
        <v>South</v>
      </c>
      <c r="O494" s="14">
        <f t="shared" ca="1" si="210"/>
        <v>287604</v>
      </c>
      <c r="P494" s="14">
        <f t="shared" ca="1" si="203"/>
        <v>231328.1812767238</v>
      </c>
      <c r="Q494" s="14">
        <f t="shared" ca="1" si="211"/>
        <v>61666.822599002131</v>
      </c>
      <c r="R494" s="14">
        <f t="shared" ca="1" si="204"/>
        <v>21349</v>
      </c>
      <c r="S494" s="14">
        <f t="shared" ca="1" si="212"/>
        <v>96559.900022163609</v>
      </c>
      <c r="T494" s="14">
        <f t="shared" ca="1" si="213"/>
        <v>104845.38292227409</v>
      </c>
      <c r="U494" s="14">
        <f t="shared" ca="1" si="214"/>
        <v>454116.20552127622</v>
      </c>
      <c r="V494" s="14">
        <f t="shared" ca="1" si="215"/>
        <v>349237.08129888738</v>
      </c>
      <c r="W494" s="15">
        <f t="shared" ca="1" si="216"/>
        <v>104879.12422238884</v>
      </c>
      <c r="Z494" s="45">
        <f t="shared" ca="1" si="205"/>
        <v>0</v>
      </c>
      <c r="AA494" s="46">
        <f t="shared" ca="1" si="206"/>
        <v>0</v>
      </c>
      <c r="AB494" s="49"/>
      <c r="AC494" s="50"/>
      <c r="AE494" s="45">
        <f ca="1">IF(Table1[[#This Row],[Occupation]]="Teaching", 1, 0)</f>
        <v>0</v>
      </c>
      <c r="AF494" s="46">
        <f ca="1">IF(Table1[[#This Row],[Occupation]]="General Work", 1, 0)</f>
        <v>0</v>
      </c>
      <c r="AG494" s="46">
        <f ca="1">IF(Table1[[#This Row],[Occupation]]="Construction", 1, 0)</f>
        <v>0</v>
      </c>
      <c r="AH494" s="46">
        <f ca="1">IF(Table1[[#This Row],[Occupation]]="IT", 1, 0)</f>
        <v>1</v>
      </c>
      <c r="AI494" s="46">
        <f ca="1">IF(Table1[[#This Row],[Occupation]]="Health", 1, 0)</f>
        <v>0</v>
      </c>
      <c r="AJ494" s="46">
        <f ca="1">IF(Table1[[#This Row],[Occupation]]="Agriculture", 1, 0)</f>
        <v>0</v>
      </c>
      <c r="AK494" s="49"/>
      <c r="AL494" s="46"/>
      <c r="AM494" s="46"/>
      <c r="AN494" s="46"/>
      <c r="AO494" s="46"/>
      <c r="AP494" s="50"/>
      <c r="AQ494" s="48"/>
      <c r="AR494" s="47">
        <f t="shared" ca="1" si="207"/>
        <v>231328.1812767238</v>
      </c>
      <c r="AS494" s="48"/>
      <c r="AT494" s="45">
        <f ca="1">IF(Table1[[#This Row],[Debts of the Person]]&gt;$AU$2,1,0)</f>
        <v>1</v>
      </c>
      <c r="AU494" s="46"/>
      <c r="AV494" s="50"/>
      <c r="AW494" s="2">
        <f ca="1">Table1[[#This Row],[Mortgage Left]]/Table1[[#This Row],[Valued House]]</f>
        <v>0.80432880376046156</v>
      </c>
      <c r="AX494" s="46">
        <f t="shared" ca="1" si="208"/>
        <v>0</v>
      </c>
      <c r="AY494" s="46"/>
      <c r="AZ494" s="46"/>
      <c r="BA494" s="47">
        <f ca="1">IF(Table1[[#This Row],[Region]]="East",Table1[[#This Row],[Income]],0)</f>
        <v>0</v>
      </c>
      <c r="BB494" s="48">
        <f ca="1">IF(Table1[[#This Row],[Region]]="South",Table1[[#This Row],[Income]],0)</f>
        <v>71901</v>
      </c>
      <c r="BC494" s="48">
        <f ca="1">IF(Table1[[#This Row],[Region]]="West",Table1[[#This Row],[Income]],0)</f>
        <v>0</v>
      </c>
      <c r="BD494" s="64">
        <f ca="1">IF(Table1[[#This Row],[Region]]="North",Table1[[#This Row],[Income]],0)</f>
        <v>0</v>
      </c>
      <c r="BE494" s="47">
        <f ca="1">IF(Table1[[#This Row],[Occupation]]="Teaching",Table1[[#This Row],[Income]],0)</f>
        <v>0</v>
      </c>
      <c r="BF494" s="48">
        <f ca="1">IF(Table1[[#This Row],[Occupation]]="General Work",Table1[[#This Row],[Income]],0)</f>
        <v>0</v>
      </c>
      <c r="BG494" s="48">
        <f ca="1">IF(Table1[[#This Row],[Occupation]]="Construction",Table1[[#This Row],[Income]],0)</f>
        <v>0</v>
      </c>
      <c r="BH494" s="48">
        <f ca="1">IF(Table1[[#This Row],[Occupation]]="IT",Table1[[#This Row],[Income]],0)</f>
        <v>71901</v>
      </c>
      <c r="BI494" s="48">
        <f ca="1">IF(Table1[[#This Row],[Occupation]]="Health",Table1[[#This Row],[Income]],0)</f>
        <v>0</v>
      </c>
      <c r="BJ494" s="64">
        <f ca="1">IF(Table1[[#This Row],[Occupation]]="Agriculture",Table1[[#This Row],[Income]],0)</f>
        <v>0</v>
      </c>
      <c r="BK494" s="45">
        <f ca="1">IF(Table1[[#This Row],[Debts of the Person]]&gt;Table1[[#This Row],[Income]],1,0)</f>
        <v>1</v>
      </c>
      <c r="BL494" s="46"/>
      <c r="BM494" s="45">
        <f ca="1">IF(Table1[[#This Row],[Net worth of Person ('#)]]&gt;$BN$2,Table1[[#This Row],[Age]],0)</f>
        <v>42</v>
      </c>
      <c r="BN494" s="50"/>
      <c r="BO494" s="46"/>
      <c r="BP494" s="46"/>
      <c r="BQ494" s="46"/>
    </row>
    <row r="495" spans="1:69" x14ac:dyDescent="0.3">
      <c r="A495" s="12">
        <v>493</v>
      </c>
      <c r="B495" s="13">
        <f t="shared" ca="1" si="191"/>
        <v>1</v>
      </c>
      <c r="C495" s="13" t="str">
        <f t="shared" ca="1" si="192"/>
        <v>Male</v>
      </c>
      <c r="D495" s="13">
        <f t="shared" ca="1" si="193"/>
        <v>39</v>
      </c>
      <c r="E495" s="13">
        <f t="shared" ca="1" si="194"/>
        <v>6</v>
      </c>
      <c r="F495" s="13" t="str">
        <f t="shared" ca="1" si="195"/>
        <v>Agriculture</v>
      </c>
      <c r="G495" s="13">
        <f t="shared" ca="1" si="196"/>
        <v>4</v>
      </c>
      <c r="H495" s="13" t="str">
        <f t="shared" ca="1" si="197"/>
        <v>Tertiary</v>
      </c>
      <c r="I495" s="13">
        <f t="shared" ca="1" si="198"/>
        <v>4</v>
      </c>
      <c r="J495" s="13">
        <f t="shared" ca="1" si="199"/>
        <v>3</v>
      </c>
      <c r="K495" s="14">
        <f t="shared" ca="1" si="200"/>
        <v>80925</v>
      </c>
      <c r="L495" s="13">
        <f t="shared" ca="1" si="201"/>
        <v>27</v>
      </c>
      <c r="M495" s="13" t="str">
        <f t="shared" ca="1" si="202"/>
        <v>Osun</v>
      </c>
      <c r="N495" s="13" t="str">
        <f t="shared" ca="1" si="209"/>
        <v>West</v>
      </c>
      <c r="O495" s="14">
        <f t="shared" ca="1" si="210"/>
        <v>404625</v>
      </c>
      <c r="P495" s="14">
        <f t="shared" ca="1" si="203"/>
        <v>221827.27730635146</v>
      </c>
      <c r="Q495" s="14">
        <f t="shared" ca="1" si="211"/>
        <v>32140.212393487134</v>
      </c>
      <c r="R495" s="14">
        <f t="shared" ca="1" si="204"/>
        <v>829</v>
      </c>
      <c r="S495" s="14">
        <f t="shared" ca="1" si="212"/>
        <v>83685.012819342839</v>
      </c>
      <c r="T495" s="14">
        <f t="shared" ca="1" si="213"/>
        <v>19350.795826816186</v>
      </c>
      <c r="U495" s="14">
        <f t="shared" ca="1" si="214"/>
        <v>456116.00822030328</v>
      </c>
      <c r="V495" s="14">
        <f t="shared" ca="1" si="215"/>
        <v>306341.2901256943</v>
      </c>
      <c r="W495" s="15">
        <f t="shared" ca="1" si="216"/>
        <v>149774.71809460898</v>
      </c>
      <c r="Z495" s="45">
        <f t="shared" ca="1" si="205"/>
        <v>1</v>
      </c>
      <c r="AA495" s="46">
        <f t="shared" ca="1" si="206"/>
        <v>1</v>
      </c>
      <c r="AB495" s="49"/>
      <c r="AC495" s="50"/>
      <c r="AE495" s="45">
        <f ca="1">IF(Table1[[#This Row],[Occupation]]="Teaching", 1, 0)</f>
        <v>0</v>
      </c>
      <c r="AF495" s="46">
        <f ca="1">IF(Table1[[#This Row],[Occupation]]="General Work", 1, 0)</f>
        <v>0</v>
      </c>
      <c r="AG495" s="46">
        <f ca="1">IF(Table1[[#This Row],[Occupation]]="Construction", 1, 0)</f>
        <v>0</v>
      </c>
      <c r="AH495" s="46">
        <f ca="1">IF(Table1[[#This Row],[Occupation]]="IT", 1, 0)</f>
        <v>0</v>
      </c>
      <c r="AI495" s="46">
        <f ca="1">IF(Table1[[#This Row],[Occupation]]="Health", 1, 0)</f>
        <v>0</v>
      </c>
      <c r="AJ495" s="46">
        <f ca="1">IF(Table1[[#This Row],[Occupation]]="Agriculture", 1, 0)</f>
        <v>1</v>
      </c>
      <c r="AK495" s="49"/>
      <c r="AL495" s="46"/>
      <c r="AM495" s="46"/>
      <c r="AN495" s="46"/>
      <c r="AO495" s="46"/>
      <c r="AP495" s="50"/>
      <c r="AQ495" s="48"/>
      <c r="AR495" s="47">
        <f t="shared" ca="1" si="207"/>
        <v>73942.425768783825</v>
      </c>
      <c r="AS495" s="48"/>
      <c r="AT495" s="45">
        <f ca="1">IF(Table1[[#This Row],[Debts of the Person]]&gt;$AU$2,1,0)</f>
        <v>1</v>
      </c>
      <c r="AU495" s="46"/>
      <c r="AV495" s="50"/>
      <c r="AW495" s="2">
        <f ca="1">Table1[[#This Row],[Mortgage Left]]/Table1[[#This Row],[Valued House]]</f>
        <v>0.54822929207624704</v>
      </c>
      <c r="AX495" s="46">
        <f t="shared" ca="1" si="208"/>
        <v>0</v>
      </c>
      <c r="AY495" s="46"/>
      <c r="AZ495" s="46"/>
      <c r="BA495" s="47">
        <f ca="1">IF(Table1[[#This Row],[Region]]="East",Table1[[#This Row],[Income]],0)</f>
        <v>0</v>
      </c>
      <c r="BB495" s="48">
        <f ca="1">IF(Table1[[#This Row],[Region]]="South",Table1[[#This Row],[Income]],0)</f>
        <v>0</v>
      </c>
      <c r="BC495" s="48">
        <f ca="1">IF(Table1[[#This Row],[Region]]="West",Table1[[#This Row],[Income]],0)</f>
        <v>80925</v>
      </c>
      <c r="BD495" s="64">
        <f ca="1">IF(Table1[[#This Row],[Region]]="North",Table1[[#This Row],[Income]],0)</f>
        <v>0</v>
      </c>
      <c r="BE495" s="47">
        <f ca="1">IF(Table1[[#This Row],[Occupation]]="Teaching",Table1[[#This Row],[Income]],0)</f>
        <v>0</v>
      </c>
      <c r="BF495" s="48">
        <f ca="1">IF(Table1[[#This Row],[Occupation]]="General Work",Table1[[#This Row],[Income]],0)</f>
        <v>0</v>
      </c>
      <c r="BG495" s="48">
        <f ca="1">IF(Table1[[#This Row],[Occupation]]="Construction",Table1[[#This Row],[Income]],0)</f>
        <v>0</v>
      </c>
      <c r="BH495" s="48">
        <f ca="1">IF(Table1[[#This Row],[Occupation]]="IT",Table1[[#This Row],[Income]],0)</f>
        <v>0</v>
      </c>
      <c r="BI495" s="48">
        <f ca="1">IF(Table1[[#This Row],[Occupation]]="Health",Table1[[#This Row],[Income]],0)</f>
        <v>0</v>
      </c>
      <c r="BJ495" s="64">
        <f ca="1">IF(Table1[[#This Row],[Occupation]]="Agriculture",Table1[[#This Row],[Income]],0)</f>
        <v>80925</v>
      </c>
      <c r="BK495" s="45">
        <f ca="1">IF(Table1[[#This Row],[Debts of the Person]]&gt;Table1[[#This Row],[Income]],1,0)</f>
        <v>1</v>
      </c>
      <c r="BL495" s="46"/>
      <c r="BM495" s="45">
        <f ca="1">IF(Table1[[#This Row],[Net worth of Person ('#)]]&gt;$BN$2,Table1[[#This Row],[Age]],0)</f>
        <v>39</v>
      </c>
      <c r="BN495" s="50"/>
      <c r="BO495" s="46"/>
      <c r="BP495" s="46"/>
      <c r="BQ495" s="46"/>
    </row>
    <row r="496" spans="1:69" x14ac:dyDescent="0.3">
      <c r="A496" s="12">
        <v>494</v>
      </c>
      <c r="B496" s="13">
        <f t="shared" ca="1" si="191"/>
        <v>2</v>
      </c>
      <c r="C496" s="13" t="str">
        <f t="shared" ca="1" si="192"/>
        <v>Female</v>
      </c>
      <c r="D496" s="13">
        <f t="shared" ca="1" si="193"/>
        <v>40</v>
      </c>
      <c r="E496" s="13">
        <f t="shared" ca="1" si="194"/>
        <v>2</v>
      </c>
      <c r="F496" s="13" t="str">
        <f t="shared" ca="1" si="195"/>
        <v>Construction</v>
      </c>
      <c r="G496" s="13">
        <f t="shared" ca="1" si="196"/>
        <v>2</v>
      </c>
      <c r="H496" s="13" t="str">
        <f t="shared" ca="1" si="197"/>
        <v>Primary</v>
      </c>
      <c r="I496" s="13">
        <f t="shared" ca="1" si="198"/>
        <v>1</v>
      </c>
      <c r="J496" s="13">
        <f t="shared" ca="1" si="199"/>
        <v>3</v>
      </c>
      <c r="K496" s="14">
        <f t="shared" ca="1" si="200"/>
        <v>70698</v>
      </c>
      <c r="L496" s="13">
        <f t="shared" ca="1" si="201"/>
        <v>32</v>
      </c>
      <c r="M496" s="13" t="str">
        <f t="shared" ca="1" si="202"/>
        <v>Taraba</v>
      </c>
      <c r="N496" s="13" t="str">
        <f t="shared" ca="1" si="209"/>
        <v>North</v>
      </c>
      <c r="O496" s="14">
        <f t="shared" ca="1" si="210"/>
        <v>353490</v>
      </c>
      <c r="P496" s="14">
        <f t="shared" ca="1" si="203"/>
        <v>316640.82852162566</v>
      </c>
      <c r="Q496" s="14">
        <f t="shared" ca="1" si="211"/>
        <v>104805.82913392024</v>
      </c>
      <c r="R496" s="14">
        <f t="shared" ca="1" si="204"/>
        <v>57658</v>
      </c>
      <c r="S496" s="14">
        <f t="shared" ca="1" si="212"/>
        <v>127877.1895051282</v>
      </c>
      <c r="T496" s="14">
        <f t="shared" ca="1" si="213"/>
        <v>59678.127728771244</v>
      </c>
      <c r="U496" s="14">
        <f t="shared" ca="1" si="214"/>
        <v>517973.9568626915</v>
      </c>
      <c r="V496" s="14">
        <f t="shared" ca="1" si="215"/>
        <v>502176.01802675385</v>
      </c>
      <c r="W496" s="15">
        <f t="shared" ca="1" si="216"/>
        <v>15797.938835937646</v>
      </c>
      <c r="Z496" s="45">
        <f t="shared" ca="1" si="205"/>
        <v>0</v>
      </c>
      <c r="AA496" s="46">
        <f t="shared" ca="1" si="206"/>
        <v>0</v>
      </c>
      <c r="AB496" s="49"/>
      <c r="AC496" s="50"/>
      <c r="AE496" s="45">
        <f ca="1">IF(Table1[[#This Row],[Occupation]]="Teaching", 1, 0)</f>
        <v>0</v>
      </c>
      <c r="AF496" s="46">
        <f ca="1">IF(Table1[[#This Row],[Occupation]]="General Work", 1, 0)</f>
        <v>0</v>
      </c>
      <c r="AG496" s="46">
        <f ca="1">IF(Table1[[#This Row],[Occupation]]="Construction", 1, 0)</f>
        <v>1</v>
      </c>
      <c r="AH496" s="46">
        <f ca="1">IF(Table1[[#This Row],[Occupation]]="IT", 1, 0)</f>
        <v>0</v>
      </c>
      <c r="AI496" s="46">
        <f ca="1">IF(Table1[[#This Row],[Occupation]]="Health", 1, 0)</f>
        <v>0</v>
      </c>
      <c r="AJ496" s="46">
        <f ca="1">IF(Table1[[#This Row],[Occupation]]="Agriculture", 1, 0)</f>
        <v>0</v>
      </c>
      <c r="AK496" s="49"/>
      <c r="AL496" s="46"/>
      <c r="AM496" s="46"/>
      <c r="AN496" s="46"/>
      <c r="AO496" s="46"/>
      <c r="AP496" s="50"/>
      <c r="AQ496" s="48"/>
      <c r="AR496" s="47">
        <f t="shared" ca="1" si="207"/>
        <v>105546.94284054189</v>
      </c>
      <c r="AS496" s="48"/>
      <c r="AT496" s="45">
        <f ca="1">IF(Table1[[#This Row],[Debts of the Person]]&gt;$AU$2,1,0)</f>
        <v>1</v>
      </c>
      <c r="AU496" s="46"/>
      <c r="AV496" s="50"/>
      <c r="AW496" s="2">
        <f ca="1">Table1[[#This Row],[Mortgage Left]]/Table1[[#This Row],[Valued House]]</f>
        <v>0.89575611338828731</v>
      </c>
      <c r="AX496" s="46">
        <f t="shared" ca="1" si="208"/>
        <v>0</v>
      </c>
      <c r="AY496" s="46"/>
      <c r="AZ496" s="46"/>
      <c r="BA496" s="47">
        <f ca="1">IF(Table1[[#This Row],[Region]]="East",Table1[[#This Row],[Income]],0)</f>
        <v>0</v>
      </c>
      <c r="BB496" s="48">
        <f ca="1">IF(Table1[[#This Row],[Region]]="South",Table1[[#This Row],[Income]],0)</f>
        <v>0</v>
      </c>
      <c r="BC496" s="48">
        <f ca="1">IF(Table1[[#This Row],[Region]]="West",Table1[[#This Row],[Income]],0)</f>
        <v>0</v>
      </c>
      <c r="BD496" s="64">
        <f ca="1">IF(Table1[[#This Row],[Region]]="North",Table1[[#This Row],[Income]],0)</f>
        <v>70698</v>
      </c>
      <c r="BE496" s="47">
        <f ca="1">IF(Table1[[#This Row],[Occupation]]="Teaching",Table1[[#This Row],[Income]],0)</f>
        <v>0</v>
      </c>
      <c r="BF496" s="48">
        <f ca="1">IF(Table1[[#This Row],[Occupation]]="General Work",Table1[[#This Row],[Income]],0)</f>
        <v>0</v>
      </c>
      <c r="BG496" s="48">
        <f ca="1">IF(Table1[[#This Row],[Occupation]]="Construction",Table1[[#This Row],[Income]],0)</f>
        <v>70698</v>
      </c>
      <c r="BH496" s="48">
        <f ca="1">IF(Table1[[#This Row],[Occupation]]="IT",Table1[[#This Row],[Income]],0)</f>
        <v>0</v>
      </c>
      <c r="BI496" s="48">
        <f ca="1">IF(Table1[[#This Row],[Occupation]]="Health",Table1[[#This Row],[Income]],0)</f>
        <v>0</v>
      </c>
      <c r="BJ496" s="64">
        <f ca="1">IF(Table1[[#This Row],[Occupation]]="Agriculture",Table1[[#This Row],[Income]],0)</f>
        <v>0</v>
      </c>
      <c r="BK496" s="45">
        <f ca="1">IF(Table1[[#This Row],[Debts of the Person]]&gt;Table1[[#This Row],[Income]],1,0)</f>
        <v>1</v>
      </c>
      <c r="BL496" s="46"/>
      <c r="BM496" s="45">
        <f ca="1">IF(Table1[[#This Row],[Net worth of Person ('#)]]&gt;$BN$2,Table1[[#This Row],[Age]],0)</f>
        <v>0</v>
      </c>
      <c r="BN496" s="50"/>
      <c r="BO496" s="46"/>
      <c r="BP496" s="46"/>
      <c r="BQ496" s="46"/>
    </row>
    <row r="497" spans="1:69" x14ac:dyDescent="0.3">
      <c r="A497" s="12">
        <v>495</v>
      </c>
      <c r="B497" s="13">
        <f t="shared" ca="1" si="191"/>
        <v>2</v>
      </c>
      <c r="C497" s="13" t="str">
        <f t="shared" ca="1" si="192"/>
        <v>Female</v>
      </c>
      <c r="D497" s="13">
        <f t="shared" ca="1" si="193"/>
        <v>28</v>
      </c>
      <c r="E497" s="13">
        <f t="shared" ca="1" si="194"/>
        <v>1</v>
      </c>
      <c r="F497" s="13" t="str">
        <f t="shared" ca="1" si="195"/>
        <v>Health</v>
      </c>
      <c r="G497" s="13">
        <f t="shared" ca="1" si="196"/>
        <v>1</v>
      </c>
      <c r="H497" s="13" t="str">
        <f t="shared" ca="1" si="197"/>
        <v>No Formal</v>
      </c>
      <c r="I497" s="13">
        <f t="shared" ca="1" si="198"/>
        <v>3</v>
      </c>
      <c r="J497" s="13">
        <f t="shared" ca="1" si="199"/>
        <v>0</v>
      </c>
      <c r="K497" s="14">
        <f t="shared" ca="1" si="200"/>
        <v>26461</v>
      </c>
      <c r="L497" s="13">
        <f t="shared" ca="1" si="201"/>
        <v>24</v>
      </c>
      <c r="M497" s="13" t="str">
        <f t="shared" ca="1" si="202"/>
        <v>Niger</v>
      </c>
      <c r="N497" s="13" t="str">
        <f t="shared" ca="1" si="209"/>
        <v>North</v>
      </c>
      <c r="O497" s="14">
        <f t="shared" ca="1" si="210"/>
        <v>105844</v>
      </c>
      <c r="P497" s="14">
        <f t="shared" ca="1" si="203"/>
        <v>74618.281812000758</v>
      </c>
      <c r="Q497" s="14">
        <f t="shared" ca="1" si="211"/>
        <v>0</v>
      </c>
      <c r="R497" s="14">
        <f t="shared" ca="1" si="204"/>
        <v>0</v>
      </c>
      <c r="S497" s="14">
        <f t="shared" ca="1" si="212"/>
        <v>28812.691528760635</v>
      </c>
      <c r="T497" s="14">
        <f t="shared" ca="1" si="213"/>
        <v>37839.435201136563</v>
      </c>
      <c r="U497" s="14">
        <f t="shared" ca="1" si="214"/>
        <v>143683.43520113657</v>
      </c>
      <c r="V497" s="14">
        <f t="shared" ca="1" si="215"/>
        <v>103430.9733407614</v>
      </c>
      <c r="W497" s="15">
        <f t="shared" ca="1" si="216"/>
        <v>40252.461860375173</v>
      </c>
      <c r="Z497" s="45">
        <f t="shared" ca="1" si="205"/>
        <v>0</v>
      </c>
      <c r="AA497" s="46">
        <f t="shared" ca="1" si="206"/>
        <v>1</v>
      </c>
      <c r="AB497" s="49"/>
      <c r="AC497" s="50"/>
      <c r="AE497" s="45">
        <f ca="1">IF(Table1[[#This Row],[Occupation]]="Teaching", 1, 0)</f>
        <v>0</v>
      </c>
      <c r="AF497" s="46">
        <f ca="1">IF(Table1[[#This Row],[Occupation]]="General Work", 1, 0)</f>
        <v>0</v>
      </c>
      <c r="AG497" s="46">
        <f ca="1">IF(Table1[[#This Row],[Occupation]]="Construction", 1, 0)</f>
        <v>0</v>
      </c>
      <c r="AH497" s="46">
        <f ca="1">IF(Table1[[#This Row],[Occupation]]="IT", 1, 0)</f>
        <v>0</v>
      </c>
      <c r="AI497" s="46">
        <f ca="1">IF(Table1[[#This Row],[Occupation]]="Health", 1, 0)</f>
        <v>1</v>
      </c>
      <c r="AJ497" s="46">
        <f ca="1">IF(Table1[[#This Row],[Occupation]]="Agriculture", 1, 0)</f>
        <v>0</v>
      </c>
      <c r="AK497" s="49"/>
      <c r="AL497" s="46"/>
      <c r="AM497" s="46"/>
      <c r="AN497" s="46"/>
      <c r="AO497" s="46"/>
      <c r="AP497" s="50"/>
      <c r="AQ497" s="48"/>
      <c r="AR497" s="47">
        <f t="shared" ca="1" si="207"/>
        <v>0</v>
      </c>
      <c r="AS497" s="48"/>
      <c r="AT497" s="45">
        <f ca="1">IF(Table1[[#This Row],[Debts of the Person]]&gt;$AU$2,1,0)</f>
        <v>1</v>
      </c>
      <c r="AU497" s="46"/>
      <c r="AV497" s="50"/>
      <c r="AW497" s="2">
        <f ca="1">Table1[[#This Row],[Mortgage Left]]/Table1[[#This Row],[Valued House]]</f>
        <v>0.70498357783153276</v>
      </c>
      <c r="AX497" s="46">
        <f t="shared" ca="1" si="208"/>
        <v>0</v>
      </c>
      <c r="AY497" s="46"/>
      <c r="AZ497" s="46"/>
      <c r="BA497" s="47">
        <f ca="1">IF(Table1[[#This Row],[Region]]="East",Table1[[#This Row],[Income]],0)</f>
        <v>0</v>
      </c>
      <c r="BB497" s="48">
        <f ca="1">IF(Table1[[#This Row],[Region]]="South",Table1[[#This Row],[Income]],0)</f>
        <v>0</v>
      </c>
      <c r="BC497" s="48">
        <f ca="1">IF(Table1[[#This Row],[Region]]="West",Table1[[#This Row],[Income]],0)</f>
        <v>0</v>
      </c>
      <c r="BD497" s="64">
        <f ca="1">IF(Table1[[#This Row],[Region]]="North",Table1[[#This Row],[Income]],0)</f>
        <v>26461</v>
      </c>
      <c r="BE497" s="47">
        <f ca="1">IF(Table1[[#This Row],[Occupation]]="Teaching",Table1[[#This Row],[Income]],0)</f>
        <v>0</v>
      </c>
      <c r="BF497" s="48">
        <f ca="1">IF(Table1[[#This Row],[Occupation]]="General Work",Table1[[#This Row],[Income]],0)</f>
        <v>0</v>
      </c>
      <c r="BG497" s="48">
        <f ca="1">IF(Table1[[#This Row],[Occupation]]="Construction",Table1[[#This Row],[Income]],0)</f>
        <v>0</v>
      </c>
      <c r="BH497" s="48">
        <f ca="1">IF(Table1[[#This Row],[Occupation]]="IT",Table1[[#This Row],[Income]],0)</f>
        <v>0</v>
      </c>
      <c r="BI497" s="48">
        <f ca="1">IF(Table1[[#This Row],[Occupation]]="Health",Table1[[#This Row],[Income]],0)</f>
        <v>26461</v>
      </c>
      <c r="BJ497" s="64">
        <f ca="1">IF(Table1[[#This Row],[Occupation]]="Agriculture",Table1[[#This Row],[Income]],0)</f>
        <v>0</v>
      </c>
      <c r="BK497" s="45">
        <f ca="1">IF(Table1[[#This Row],[Debts of the Person]]&gt;Table1[[#This Row],[Income]],1,0)</f>
        <v>1</v>
      </c>
      <c r="BL497" s="46"/>
      <c r="BM497" s="45">
        <f ca="1">IF(Table1[[#This Row],[Net worth of Person ('#)]]&gt;$BN$2,Table1[[#This Row],[Age]],0)</f>
        <v>0</v>
      </c>
      <c r="BN497" s="50"/>
      <c r="BO497" s="46"/>
      <c r="BP497" s="46"/>
      <c r="BQ497" s="46"/>
    </row>
    <row r="498" spans="1:69" x14ac:dyDescent="0.3">
      <c r="A498" s="12">
        <v>496</v>
      </c>
      <c r="B498" s="13">
        <f t="shared" ca="1" si="191"/>
        <v>1</v>
      </c>
      <c r="C498" s="13" t="str">
        <f t="shared" ca="1" si="192"/>
        <v>Male</v>
      </c>
      <c r="D498" s="13">
        <f t="shared" ca="1" si="193"/>
        <v>42</v>
      </c>
      <c r="E498" s="13">
        <f t="shared" ca="1" si="194"/>
        <v>4</v>
      </c>
      <c r="F498" s="13" t="str">
        <f t="shared" ca="1" si="195"/>
        <v>IT</v>
      </c>
      <c r="G498" s="13">
        <f t="shared" ca="1" si="196"/>
        <v>1</v>
      </c>
      <c r="H498" s="13" t="str">
        <f t="shared" ca="1" si="197"/>
        <v>No Formal</v>
      </c>
      <c r="I498" s="13">
        <f t="shared" ca="1" si="198"/>
        <v>0</v>
      </c>
      <c r="J498" s="13">
        <f t="shared" ca="1" si="199"/>
        <v>1</v>
      </c>
      <c r="K498" s="14">
        <f t="shared" ca="1" si="200"/>
        <v>87230</v>
      </c>
      <c r="L498" s="13">
        <f t="shared" ca="1" si="201"/>
        <v>25</v>
      </c>
      <c r="M498" s="13" t="str">
        <f t="shared" ca="1" si="202"/>
        <v>Ogun</v>
      </c>
      <c r="N498" s="13" t="str">
        <f t="shared" ca="1" si="209"/>
        <v>West</v>
      </c>
      <c r="O498" s="14">
        <f t="shared" ca="1" si="210"/>
        <v>523380</v>
      </c>
      <c r="P498" s="14">
        <f t="shared" ca="1" si="203"/>
        <v>88871.308444662805</v>
      </c>
      <c r="Q498" s="14">
        <f t="shared" ca="1" si="211"/>
        <v>33338.087733812208</v>
      </c>
      <c r="R498" s="14">
        <f t="shared" ca="1" si="204"/>
        <v>13548</v>
      </c>
      <c r="S498" s="14">
        <f t="shared" ca="1" si="212"/>
        <v>4029.6557841660392</v>
      </c>
      <c r="T498" s="14">
        <f t="shared" ca="1" si="213"/>
        <v>37753.954691827254</v>
      </c>
      <c r="U498" s="14">
        <f t="shared" ca="1" si="214"/>
        <v>594472.04242563946</v>
      </c>
      <c r="V498" s="14">
        <f t="shared" ca="1" si="215"/>
        <v>106448.96422882885</v>
      </c>
      <c r="W498" s="15">
        <f t="shared" ca="1" si="216"/>
        <v>488023.07819681062</v>
      </c>
      <c r="Z498" s="45">
        <f t="shared" ca="1" si="205"/>
        <v>1</v>
      </c>
      <c r="AA498" s="46">
        <f t="shared" ca="1" si="206"/>
        <v>1</v>
      </c>
      <c r="AB498" s="49"/>
      <c r="AC498" s="50"/>
      <c r="AE498" s="45">
        <f ca="1">IF(Table1[[#This Row],[Occupation]]="Teaching", 1, 0)</f>
        <v>0</v>
      </c>
      <c r="AF498" s="46">
        <f ca="1">IF(Table1[[#This Row],[Occupation]]="General Work", 1, 0)</f>
        <v>0</v>
      </c>
      <c r="AG498" s="46">
        <f ca="1">IF(Table1[[#This Row],[Occupation]]="Construction", 1, 0)</f>
        <v>0</v>
      </c>
      <c r="AH498" s="46">
        <f ca="1">IF(Table1[[#This Row],[Occupation]]="IT", 1, 0)</f>
        <v>1</v>
      </c>
      <c r="AI498" s="46">
        <f ca="1">IF(Table1[[#This Row],[Occupation]]="Health", 1, 0)</f>
        <v>0</v>
      </c>
      <c r="AJ498" s="46">
        <f ca="1">IF(Table1[[#This Row],[Occupation]]="Agriculture", 1, 0)</f>
        <v>0</v>
      </c>
      <c r="AK498" s="49"/>
      <c r="AL498" s="46"/>
      <c r="AM498" s="46"/>
      <c r="AN498" s="46"/>
      <c r="AO498" s="46"/>
      <c r="AP498" s="50"/>
      <c r="AQ498" s="48"/>
      <c r="AR498" s="47">
        <f t="shared" ca="1" si="207"/>
        <v>88871.308444662805</v>
      </c>
      <c r="AS498" s="48"/>
      <c r="AT498" s="45">
        <f ca="1">IF(Table1[[#This Row],[Debts of the Person]]&gt;$AU$2,1,0)</f>
        <v>1</v>
      </c>
      <c r="AU498" s="46"/>
      <c r="AV498" s="50"/>
      <c r="AW498" s="2">
        <f ca="1">Table1[[#This Row],[Mortgage Left]]/Table1[[#This Row],[Valued House]]</f>
        <v>0.16980264519978372</v>
      </c>
      <c r="AX498" s="46">
        <f t="shared" ca="1" si="208"/>
        <v>1</v>
      </c>
      <c r="AY498" s="46"/>
      <c r="AZ498" s="46"/>
      <c r="BA498" s="47">
        <f ca="1">IF(Table1[[#This Row],[Region]]="East",Table1[[#This Row],[Income]],0)</f>
        <v>0</v>
      </c>
      <c r="BB498" s="48">
        <f ca="1">IF(Table1[[#This Row],[Region]]="South",Table1[[#This Row],[Income]],0)</f>
        <v>0</v>
      </c>
      <c r="BC498" s="48">
        <f ca="1">IF(Table1[[#This Row],[Region]]="West",Table1[[#This Row],[Income]],0)</f>
        <v>87230</v>
      </c>
      <c r="BD498" s="64">
        <f ca="1">IF(Table1[[#This Row],[Region]]="North",Table1[[#This Row],[Income]],0)</f>
        <v>0</v>
      </c>
      <c r="BE498" s="47">
        <f ca="1">IF(Table1[[#This Row],[Occupation]]="Teaching",Table1[[#This Row],[Income]],0)</f>
        <v>0</v>
      </c>
      <c r="BF498" s="48">
        <f ca="1">IF(Table1[[#This Row],[Occupation]]="General Work",Table1[[#This Row],[Income]],0)</f>
        <v>0</v>
      </c>
      <c r="BG498" s="48">
        <f ca="1">IF(Table1[[#This Row],[Occupation]]="Construction",Table1[[#This Row],[Income]],0)</f>
        <v>0</v>
      </c>
      <c r="BH498" s="48">
        <f ca="1">IF(Table1[[#This Row],[Occupation]]="IT",Table1[[#This Row],[Income]],0)</f>
        <v>87230</v>
      </c>
      <c r="BI498" s="48">
        <f ca="1">IF(Table1[[#This Row],[Occupation]]="Health",Table1[[#This Row],[Income]],0)</f>
        <v>0</v>
      </c>
      <c r="BJ498" s="64">
        <f ca="1">IF(Table1[[#This Row],[Occupation]]="Agriculture",Table1[[#This Row],[Income]],0)</f>
        <v>0</v>
      </c>
      <c r="BK498" s="45">
        <f ca="1">IF(Table1[[#This Row],[Debts of the Person]]&gt;Table1[[#This Row],[Income]],1,0)</f>
        <v>1</v>
      </c>
      <c r="BL498" s="46"/>
      <c r="BM498" s="45">
        <f ca="1">IF(Table1[[#This Row],[Net worth of Person ('#)]]&gt;$BN$2,Table1[[#This Row],[Age]],0)</f>
        <v>42</v>
      </c>
      <c r="BN498" s="50"/>
      <c r="BO498" s="46"/>
      <c r="BP498" s="46"/>
      <c r="BQ498" s="46"/>
    </row>
    <row r="499" spans="1:69" x14ac:dyDescent="0.3">
      <c r="A499" s="12">
        <v>497</v>
      </c>
      <c r="B499" s="13">
        <f t="shared" ca="1" si="191"/>
        <v>1</v>
      </c>
      <c r="C499" s="13" t="str">
        <f t="shared" ca="1" si="192"/>
        <v>Male</v>
      </c>
      <c r="D499" s="13">
        <f t="shared" ca="1" si="193"/>
        <v>45</v>
      </c>
      <c r="E499" s="13">
        <f t="shared" ca="1" si="194"/>
        <v>1</v>
      </c>
      <c r="F499" s="13" t="str">
        <f t="shared" ca="1" si="195"/>
        <v>Health</v>
      </c>
      <c r="G499" s="13">
        <f t="shared" ca="1" si="196"/>
        <v>6</v>
      </c>
      <c r="H499" s="13" t="str">
        <f t="shared" ca="1" si="197"/>
        <v>Others</v>
      </c>
      <c r="I499" s="13">
        <f t="shared" ca="1" si="198"/>
        <v>4</v>
      </c>
      <c r="J499" s="13">
        <f t="shared" ca="1" si="199"/>
        <v>2</v>
      </c>
      <c r="K499" s="14">
        <f t="shared" ca="1" si="200"/>
        <v>96026</v>
      </c>
      <c r="L499" s="13">
        <f t="shared" ca="1" si="201"/>
        <v>33</v>
      </c>
      <c r="M499" s="13" t="str">
        <f t="shared" ca="1" si="202"/>
        <v>Zamfara</v>
      </c>
      <c r="N499" s="13" t="str">
        <f t="shared" ref="N499:N502" ca="1" si="217">VLOOKUP(L499, $BS$12:$BU$44, 3)</f>
        <v>North</v>
      </c>
      <c r="O499" s="14">
        <f t="shared" ref="O499:O502" ca="1" si="218">K499*RANDBETWEEN(3, 6)</f>
        <v>384104</v>
      </c>
      <c r="P499" s="14">
        <f t="shared" ca="1" si="203"/>
        <v>94162.703915969352</v>
      </c>
      <c r="Q499" s="14">
        <f t="shared" ref="Q499:Q502" ca="1" si="219">J499*RAND()*K499</f>
        <v>163647.84639881141</v>
      </c>
      <c r="R499" s="14">
        <f t="shared" ca="1" si="204"/>
        <v>121106</v>
      </c>
      <c r="S499" s="14">
        <f t="shared" ref="S499:S502" ca="1" si="220">RAND()*K499*2</f>
        <v>100616.5653541783</v>
      </c>
      <c r="T499" s="14">
        <f t="shared" ref="T499:T502" ca="1" si="221">RAND()*K499*1.5</f>
        <v>77529.376093315223</v>
      </c>
      <c r="U499" s="14">
        <f t="shared" ref="U499:U502" ca="1" si="222">O499+Q499+T499</f>
        <v>625281.22249212663</v>
      </c>
      <c r="V499" s="14">
        <f t="shared" ref="V499:V502" ca="1" si="223">P499+R499+S499</f>
        <v>315885.26927014766</v>
      </c>
      <c r="W499" s="15">
        <f t="shared" ref="W499:W502" ca="1" si="224">U499-V499</f>
        <v>309395.95322197897</v>
      </c>
      <c r="Z499" s="45">
        <f t="shared" ca="1" si="205"/>
        <v>1</v>
      </c>
      <c r="AA499" s="46">
        <f t="shared" ca="1" si="206"/>
        <v>0</v>
      </c>
      <c r="AB499" s="49"/>
      <c r="AC499" s="50"/>
      <c r="AE499" s="45">
        <f ca="1">IF(Table1[[#This Row],[Occupation]]="Teaching", 1, 0)</f>
        <v>0</v>
      </c>
      <c r="AF499" s="46">
        <f ca="1">IF(Table1[[#This Row],[Occupation]]="General Work", 1, 0)</f>
        <v>0</v>
      </c>
      <c r="AG499" s="46">
        <f ca="1">IF(Table1[[#This Row],[Occupation]]="Construction", 1, 0)</f>
        <v>0</v>
      </c>
      <c r="AH499" s="46">
        <f ca="1">IF(Table1[[#This Row],[Occupation]]="IT", 1, 0)</f>
        <v>0</v>
      </c>
      <c r="AI499" s="46">
        <f ca="1">IF(Table1[[#This Row],[Occupation]]="Health", 1, 0)</f>
        <v>1</v>
      </c>
      <c r="AJ499" s="46">
        <f ca="1">IF(Table1[[#This Row],[Occupation]]="Agriculture", 1, 0)</f>
        <v>0</v>
      </c>
      <c r="AK499" s="49"/>
      <c r="AL499" s="46"/>
      <c r="AM499" s="46"/>
      <c r="AN499" s="46"/>
      <c r="AO499" s="46"/>
      <c r="AP499" s="50"/>
      <c r="AQ499" s="48"/>
      <c r="AR499" s="47">
        <f t="shared" ca="1" si="207"/>
        <v>47081.351957984676</v>
      </c>
      <c r="AS499" s="48"/>
      <c r="AT499" s="45">
        <f ca="1">IF(Table1[[#This Row],[Debts of the Person]]&gt;$AU$2,1,0)</f>
        <v>1</v>
      </c>
      <c r="AU499" s="46"/>
      <c r="AV499" s="50"/>
      <c r="AW499" s="2">
        <f ca="1">Table1[[#This Row],[Mortgage Left]]/Table1[[#This Row],[Valued House]]</f>
        <v>0.24514898026568158</v>
      </c>
      <c r="AX499" s="46">
        <f t="shared" ca="1" si="208"/>
        <v>1</v>
      </c>
      <c r="AY499" s="46"/>
      <c r="AZ499" s="46"/>
      <c r="BA499" s="47">
        <f ca="1">IF(Table1[[#This Row],[Region]]="East",Table1[[#This Row],[Income]],0)</f>
        <v>0</v>
      </c>
      <c r="BB499" s="48">
        <f ca="1">IF(Table1[[#This Row],[Region]]="South",Table1[[#This Row],[Income]],0)</f>
        <v>0</v>
      </c>
      <c r="BC499" s="48">
        <f ca="1">IF(Table1[[#This Row],[Region]]="West",Table1[[#This Row],[Income]],0)</f>
        <v>0</v>
      </c>
      <c r="BD499" s="64">
        <f ca="1">IF(Table1[[#This Row],[Region]]="North",Table1[[#This Row],[Income]],0)</f>
        <v>96026</v>
      </c>
      <c r="BE499" s="47">
        <f ca="1">IF(Table1[[#This Row],[Occupation]]="Teaching",Table1[[#This Row],[Income]],0)</f>
        <v>0</v>
      </c>
      <c r="BF499" s="48">
        <f ca="1">IF(Table1[[#This Row],[Occupation]]="General Work",Table1[[#This Row],[Income]],0)</f>
        <v>0</v>
      </c>
      <c r="BG499" s="48">
        <f ca="1">IF(Table1[[#This Row],[Occupation]]="Construction",Table1[[#This Row],[Income]],0)</f>
        <v>0</v>
      </c>
      <c r="BH499" s="48">
        <f ca="1">IF(Table1[[#This Row],[Occupation]]="IT",Table1[[#This Row],[Income]],0)</f>
        <v>0</v>
      </c>
      <c r="BI499" s="48">
        <f ca="1">IF(Table1[[#This Row],[Occupation]]="Health",Table1[[#This Row],[Income]],0)</f>
        <v>96026</v>
      </c>
      <c r="BJ499" s="64">
        <f ca="1">IF(Table1[[#This Row],[Occupation]]="Agriculture",Table1[[#This Row],[Income]],0)</f>
        <v>0</v>
      </c>
      <c r="BK499" s="45">
        <f ca="1">IF(Table1[[#This Row],[Debts of the Person]]&gt;Table1[[#This Row],[Income]],1,0)</f>
        <v>1</v>
      </c>
      <c r="BL499" s="46"/>
      <c r="BM499" s="45">
        <f ca="1">IF(Table1[[#This Row],[Net worth of Person ('#)]]&gt;$BN$2,Table1[[#This Row],[Age]],0)</f>
        <v>45</v>
      </c>
      <c r="BN499" s="50"/>
      <c r="BO499" s="46"/>
      <c r="BP499" s="46"/>
      <c r="BQ499" s="46"/>
    </row>
    <row r="500" spans="1:69" x14ac:dyDescent="0.3">
      <c r="A500" s="12">
        <v>498</v>
      </c>
      <c r="B500" s="13">
        <f t="shared" ca="1" si="191"/>
        <v>2</v>
      </c>
      <c r="C500" s="13" t="str">
        <f t="shared" ca="1" si="192"/>
        <v>Female</v>
      </c>
      <c r="D500" s="13">
        <f t="shared" ca="1" si="193"/>
        <v>33</v>
      </c>
      <c r="E500" s="13">
        <f t="shared" ca="1" si="194"/>
        <v>2</v>
      </c>
      <c r="F500" s="13" t="str">
        <f t="shared" ca="1" si="195"/>
        <v>Construction</v>
      </c>
      <c r="G500" s="13">
        <f t="shared" ca="1" si="196"/>
        <v>1</v>
      </c>
      <c r="H500" s="13" t="str">
        <f t="shared" ca="1" si="197"/>
        <v>No Formal</v>
      </c>
      <c r="I500" s="13">
        <f t="shared" ca="1" si="198"/>
        <v>4</v>
      </c>
      <c r="J500" s="13">
        <f t="shared" ca="1" si="199"/>
        <v>2</v>
      </c>
      <c r="K500" s="14">
        <f t="shared" ca="1" si="200"/>
        <v>60279</v>
      </c>
      <c r="L500" s="13">
        <f t="shared" ca="1" si="201"/>
        <v>33</v>
      </c>
      <c r="M500" s="13" t="str">
        <f t="shared" ca="1" si="202"/>
        <v>Zamfara</v>
      </c>
      <c r="N500" s="13" t="str">
        <f t="shared" ca="1" si="217"/>
        <v>North</v>
      </c>
      <c r="O500" s="14">
        <f t="shared" ca="1" si="218"/>
        <v>301395</v>
      </c>
      <c r="P500" s="14">
        <f t="shared" ca="1" si="203"/>
        <v>73255.336237421623</v>
      </c>
      <c r="Q500" s="14">
        <f t="shared" ca="1" si="219"/>
        <v>3187.5932758096051</v>
      </c>
      <c r="R500" s="14">
        <f t="shared" ca="1" si="204"/>
        <v>2577</v>
      </c>
      <c r="S500" s="14">
        <f t="shared" ca="1" si="220"/>
        <v>78982.736499947394</v>
      </c>
      <c r="T500" s="14">
        <f t="shared" ca="1" si="221"/>
        <v>49244.777980386083</v>
      </c>
      <c r="U500" s="14">
        <f t="shared" ca="1" si="222"/>
        <v>353827.37125619571</v>
      </c>
      <c r="V500" s="14">
        <f t="shared" ca="1" si="223"/>
        <v>154815.07273736902</v>
      </c>
      <c r="W500" s="15">
        <f t="shared" ca="1" si="224"/>
        <v>199012.29851882669</v>
      </c>
      <c r="Z500" s="45">
        <f t="shared" ca="1" si="205"/>
        <v>0</v>
      </c>
      <c r="AA500" s="46">
        <f t="shared" ca="1" si="206"/>
        <v>0</v>
      </c>
      <c r="AB500" s="49"/>
      <c r="AC500" s="50"/>
      <c r="AE500" s="45">
        <f ca="1">IF(Table1[[#This Row],[Occupation]]="Teaching", 1, 0)</f>
        <v>0</v>
      </c>
      <c r="AF500" s="46">
        <f ca="1">IF(Table1[[#This Row],[Occupation]]="General Work", 1, 0)</f>
        <v>0</v>
      </c>
      <c r="AG500" s="46">
        <f ca="1">IF(Table1[[#This Row],[Occupation]]="Construction", 1, 0)</f>
        <v>1</v>
      </c>
      <c r="AH500" s="46">
        <f ca="1">IF(Table1[[#This Row],[Occupation]]="IT", 1, 0)</f>
        <v>0</v>
      </c>
      <c r="AI500" s="46">
        <f ca="1">IF(Table1[[#This Row],[Occupation]]="Health", 1, 0)</f>
        <v>0</v>
      </c>
      <c r="AJ500" s="46">
        <f ca="1">IF(Table1[[#This Row],[Occupation]]="Agriculture", 1, 0)</f>
        <v>0</v>
      </c>
      <c r="AK500" s="49"/>
      <c r="AL500" s="46"/>
      <c r="AM500" s="46"/>
      <c r="AN500" s="46"/>
      <c r="AO500" s="46"/>
      <c r="AP500" s="50"/>
      <c r="AQ500" s="48"/>
      <c r="AR500" s="47">
        <f t="shared" ca="1" si="207"/>
        <v>36627.668118710812</v>
      </c>
      <c r="AS500" s="48"/>
      <c r="AT500" s="45">
        <f ca="1">IF(Table1[[#This Row],[Debts of the Person]]&gt;$AU$2,1,0)</f>
        <v>1</v>
      </c>
      <c r="AU500" s="46"/>
      <c r="AV500" s="50"/>
      <c r="AW500" s="2">
        <f ca="1">Table1[[#This Row],[Mortgage Left]]/Table1[[#This Row],[Valued House]]</f>
        <v>0.24305425185361942</v>
      </c>
      <c r="AX500" s="46">
        <f t="shared" ca="1" si="208"/>
        <v>1</v>
      </c>
      <c r="AY500" s="46"/>
      <c r="AZ500" s="46"/>
      <c r="BA500" s="47">
        <f ca="1">IF(Table1[[#This Row],[Region]]="East",Table1[[#This Row],[Income]],0)</f>
        <v>0</v>
      </c>
      <c r="BB500" s="48">
        <f ca="1">IF(Table1[[#This Row],[Region]]="South",Table1[[#This Row],[Income]],0)</f>
        <v>0</v>
      </c>
      <c r="BC500" s="48">
        <f ca="1">IF(Table1[[#This Row],[Region]]="West",Table1[[#This Row],[Income]],0)</f>
        <v>0</v>
      </c>
      <c r="BD500" s="64">
        <f ca="1">IF(Table1[[#This Row],[Region]]="North",Table1[[#This Row],[Income]],0)</f>
        <v>60279</v>
      </c>
      <c r="BE500" s="47">
        <f ca="1">IF(Table1[[#This Row],[Occupation]]="Teaching",Table1[[#This Row],[Income]],0)</f>
        <v>0</v>
      </c>
      <c r="BF500" s="48">
        <f ca="1">IF(Table1[[#This Row],[Occupation]]="General Work",Table1[[#This Row],[Income]],0)</f>
        <v>0</v>
      </c>
      <c r="BG500" s="48">
        <f ca="1">IF(Table1[[#This Row],[Occupation]]="Construction",Table1[[#This Row],[Income]],0)</f>
        <v>60279</v>
      </c>
      <c r="BH500" s="48">
        <f ca="1">IF(Table1[[#This Row],[Occupation]]="IT",Table1[[#This Row],[Income]],0)</f>
        <v>0</v>
      </c>
      <c r="BI500" s="48">
        <f ca="1">IF(Table1[[#This Row],[Occupation]]="Health",Table1[[#This Row],[Income]],0)</f>
        <v>0</v>
      </c>
      <c r="BJ500" s="64">
        <f ca="1">IF(Table1[[#This Row],[Occupation]]="Agriculture",Table1[[#This Row],[Income]],0)</f>
        <v>0</v>
      </c>
      <c r="BK500" s="45">
        <f ca="1">IF(Table1[[#This Row],[Debts of the Person]]&gt;Table1[[#This Row],[Income]],1,0)</f>
        <v>1</v>
      </c>
      <c r="BL500" s="46"/>
      <c r="BM500" s="45">
        <f ca="1">IF(Table1[[#This Row],[Net worth of Person ('#)]]&gt;$BN$2,Table1[[#This Row],[Age]],0)</f>
        <v>33</v>
      </c>
      <c r="BN500" s="50"/>
      <c r="BO500" s="46"/>
      <c r="BP500" s="46"/>
      <c r="BQ500" s="46"/>
    </row>
    <row r="501" spans="1:69" x14ac:dyDescent="0.3">
      <c r="A501" s="12">
        <v>499</v>
      </c>
      <c r="B501" s="13">
        <f t="shared" ca="1" si="191"/>
        <v>2</v>
      </c>
      <c r="C501" s="13" t="str">
        <f t="shared" ca="1" si="192"/>
        <v>Female</v>
      </c>
      <c r="D501" s="13">
        <f t="shared" ca="1" si="193"/>
        <v>35</v>
      </c>
      <c r="E501" s="13">
        <f t="shared" ca="1" si="194"/>
        <v>2</v>
      </c>
      <c r="F501" s="13" t="str">
        <f t="shared" ca="1" si="195"/>
        <v>Construction</v>
      </c>
      <c r="G501" s="13">
        <f t="shared" ca="1" si="196"/>
        <v>4</v>
      </c>
      <c r="H501" s="13" t="str">
        <f t="shared" ca="1" si="197"/>
        <v>Tertiary</v>
      </c>
      <c r="I501" s="13">
        <f t="shared" ca="1" si="198"/>
        <v>3</v>
      </c>
      <c r="J501" s="13">
        <f t="shared" ca="1" si="199"/>
        <v>1</v>
      </c>
      <c r="K501" s="14">
        <f t="shared" ca="1" si="200"/>
        <v>90209</v>
      </c>
      <c r="L501" s="13">
        <f t="shared" ca="1" si="201"/>
        <v>3</v>
      </c>
      <c r="M501" s="13" t="str">
        <f t="shared" ca="1" si="202"/>
        <v>Adamawa</v>
      </c>
      <c r="N501" s="13" t="str">
        <f t="shared" ca="1" si="217"/>
        <v>North</v>
      </c>
      <c r="O501" s="14">
        <f t="shared" ca="1" si="218"/>
        <v>360836</v>
      </c>
      <c r="P501" s="14">
        <f t="shared" ca="1" si="203"/>
        <v>317655.09609955648</v>
      </c>
      <c r="Q501" s="14">
        <f t="shared" ca="1" si="219"/>
        <v>46438.060702193863</v>
      </c>
      <c r="R501" s="14">
        <f t="shared" ca="1" si="204"/>
        <v>2207</v>
      </c>
      <c r="S501" s="14">
        <f t="shared" ca="1" si="220"/>
        <v>113402.53172031266</v>
      </c>
      <c r="T501" s="14">
        <f t="shared" ca="1" si="221"/>
        <v>39219.164104454285</v>
      </c>
      <c r="U501" s="14">
        <f t="shared" ca="1" si="222"/>
        <v>446493.22480664816</v>
      </c>
      <c r="V501" s="14">
        <f t="shared" ca="1" si="223"/>
        <v>433264.62781986914</v>
      </c>
      <c r="W501" s="15">
        <f t="shared" ca="1" si="224"/>
        <v>13228.596986779012</v>
      </c>
      <c r="Z501" s="45">
        <f t="shared" ca="1" si="205"/>
        <v>0</v>
      </c>
      <c r="AA501" s="46">
        <f t="shared" ca="1" si="206"/>
        <v>1</v>
      </c>
      <c r="AB501" s="49"/>
      <c r="AC501" s="50"/>
      <c r="AE501" s="45">
        <f ca="1">IF(Table1[[#This Row],[Occupation]]="Teaching", 1, 0)</f>
        <v>0</v>
      </c>
      <c r="AF501" s="46">
        <f ca="1">IF(Table1[[#This Row],[Occupation]]="General Work", 1, 0)</f>
        <v>0</v>
      </c>
      <c r="AG501" s="46">
        <f ca="1">IF(Table1[[#This Row],[Occupation]]="Construction", 1, 0)</f>
        <v>1</v>
      </c>
      <c r="AH501" s="46">
        <f ca="1">IF(Table1[[#This Row],[Occupation]]="IT", 1, 0)</f>
        <v>0</v>
      </c>
      <c r="AI501" s="46">
        <f ca="1">IF(Table1[[#This Row],[Occupation]]="Health", 1, 0)</f>
        <v>0</v>
      </c>
      <c r="AJ501" s="46">
        <f ca="1">IF(Table1[[#This Row],[Occupation]]="Agriculture", 1, 0)</f>
        <v>0</v>
      </c>
      <c r="AK501" s="49"/>
      <c r="AL501" s="46"/>
      <c r="AM501" s="46"/>
      <c r="AN501" s="46"/>
      <c r="AO501" s="46"/>
      <c r="AP501" s="50"/>
      <c r="AQ501" s="48"/>
      <c r="AR501" s="47">
        <f t="shared" ca="1" si="207"/>
        <v>317655.09609955648</v>
      </c>
      <c r="AS501" s="48"/>
      <c r="AT501" s="45">
        <f ca="1">IF(Table1[[#This Row],[Debts of the Person]]&gt;$AU$2,1,0)</f>
        <v>1</v>
      </c>
      <c r="AU501" s="46"/>
      <c r="AV501" s="50"/>
      <c r="AW501" s="2">
        <f ca="1">Table1[[#This Row],[Mortgage Left]]/Table1[[#This Row],[Valued House]]</f>
        <v>0.88033094286478197</v>
      </c>
      <c r="AX501" s="46">
        <f t="shared" ca="1" si="208"/>
        <v>0</v>
      </c>
      <c r="AY501" s="46"/>
      <c r="AZ501" s="46"/>
      <c r="BA501" s="47">
        <f ca="1">IF(Table1[[#This Row],[Region]]="East",Table1[[#This Row],[Income]],0)</f>
        <v>0</v>
      </c>
      <c r="BB501" s="48">
        <f ca="1">IF(Table1[[#This Row],[Region]]="South",Table1[[#This Row],[Income]],0)</f>
        <v>0</v>
      </c>
      <c r="BC501" s="48">
        <f ca="1">IF(Table1[[#This Row],[Region]]="West",Table1[[#This Row],[Income]],0)</f>
        <v>0</v>
      </c>
      <c r="BD501" s="64">
        <f ca="1">IF(Table1[[#This Row],[Region]]="North",Table1[[#This Row],[Income]],0)</f>
        <v>90209</v>
      </c>
      <c r="BE501" s="47">
        <f ca="1">IF(Table1[[#This Row],[Occupation]]="Teaching",Table1[[#This Row],[Income]],0)</f>
        <v>0</v>
      </c>
      <c r="BF501" s="48">
        <f ca="1">IF(Table1[[#This Row],[Occupation]]="General Work",Table1[[#This Row],[Income]],0)</f>
        <v>0</v>
      </c>
      <c r="BG501" s="48">
        <f ca="1">IF(Table1[[#This Row],[Occupation]]="Construction",Table1[[#This Row],[Income]],0)</f>
        <v>90209</v>
      </c>
      <c r="BH501" s="48">
        <f ca="1">IF(Table1[[#This Row],[Occupation]]="IT",Table1[[#This Row],[Income]],0)</f>
        <v>0</v>
      </c>
      <c r="BI501" s="48">
        <f ca="1">IF(Table1[[#This Row],[Occupation]]="Health",Table1[[#This Row],[Income]],0)</f>
        <v>0</v>
      </c>
      <c r="BJ501" s="64">
        <f ca="1">IF(Table1[[#This Row],[Occupation]]="Agriculture",Table1[[#This Row],[Income]],0)</f>
        <v>0</v>
      </c>
      <c r="BK501" s="45">
        <f ca="1">IF(Table1[[#This Row],[Debts of the Person]]&gt;Table1[[#This Row],[Income]],1,0)</f>
        <v>1</v>
      </c>
      <c r="BL501" s="46"/>
      <c r="BM501" s="45">
        <f ca="1">IF(Table1[[#This Row],[Net worth of Person ('#)]]&gt;$BN$2,Table1[[#This Row],[Age]],0)</f>
        <v>0</v>
      </c>
      <c r="BN501" s="50"/>
      <c r="BO501" s="46"/>
      <c r="BP501" s="46"/>
      <c r="BQ501" s="46"/>
    </row>
    <row r="502" spans="1:69" ht="15" thickBot="1" x14ac:dyDescent="0.35">
      <c r="A502" s="16">
        <v>500</v>
      </c>
      <c r="B502" s="17">
        <f t="shared" ca="1" si="191"/>
        <v>1</v>
      </c>
      <c r="C502" s="17" t="str">
        <f t="shared" ca="1" si="192"/>
        <v>Male</v>
      </c>
      <c r="D502" s="17">
        <f t="shared" ca="1" si="193"/>
        <v>35</v>
      </c>
      <c r="E502" s="17">
        <f t="shared" ca="1" si="194"/>
        <v>3</v>
      </c>
      <c r="F502" s="17" t="str">
        <f t="shared" ca="1" si="195"/>
        <v>Teaching</v>
      </c>
      <c r="G502" s="17">
        <f t="shared" ca="1" si="196"/>
        <v>3</v>
      </c>
      <c r="H502" s="17" t="str">
        <f t="shared" ca="1" si="197"/>
        <v>Secondary</v>
      </c>
      <c r="I502" s="17">
        <f t="shared" ca="1" si="198"/>
        <v>0</v>
      </c>
      <c r="J502" s="17">
        <f t="shared" ca="1" si="199"/>
        <v>0</v>
      </c>
      <c r="K502" s="18">
        <f t="shared" ca="1" si="200"/>
        <v>46599</v>
      </c>
      <c r="L502" s="17">
        <f t="shared" ca="1" si="201"/>
        <v>10</v>
      </c>
      <c r="M502" s="17" t="str">
        <f t="shared" ca="1" si="202"/>
        <v>Ebonyi</v>
      </c>
      <c r="N502" s="17" t="str">
        <f t="shared" ca="1" si="217"/>
        <v>East</v>
      </c>
      <c r="O502" s="18">
        <f t="shared" ca="1" si="218"/>
        <v>186396</v>
      </c>
      <c r="P502" s="18">
        <f t="shared" ca="1" si="203"/>
        <v>86452.138886453511</v>
      </c>
      <c r="Q502" s="18">
        <f t="shared" ca="1" si="219"/>
        <v>0</v>
      </c>
      <c r="R502" s="18">
        <f t="shared" ca="1" si="204"/>
        <v>0</v>
      </c>
      <c r="S502" s="18">
        <f t="shared" ca="1" si="220"/>
        <v>82169.770488891532</v>
      </c>
      <c r="T502" s="18">
        <f t="shared" ca="1" si="221"/>
        <v>27426.472324448376</v>
      </c>
      <c r="U502" s="18">
        <f t="shared" ca="1" si="222"/>
        <v>213822.47232444838</v>
      </c>
      <c r="V502" s="18">
        <f t="shared" ca="1" si="223"/>
        <v>168621.90937534504</v>
      </c>
      <c r="W502" s="19">
        <f t="shared" ca="1" si="224"/>
        <v>45200.562949103332</v>
      </c>
      <c r="Z502" s="55">
        <f t="shared" ca="1" si="205"/>
        <v>1</v>
      </c>
      <c r="AA502" s="56">
        <f t="shared" ca="1" si="206"/>
        <v>1</v>
      </c>
      <c r="AB502" s="57"/>
      <c r="AC502" s="58"/>
      <c r="AE502" s="55">
        <f ca="1">IF(Table1[[#This Row],[Occupation]]="Teaching", 1, 0)</f>
        <v>1</v>
      </c>
      <c r="AF502" s="56">
        <f ca="1">IF(Table1[[#This Row],[Occupation]]="General Work", 1, 0)</f>
        <v>0</v>
      </c>
      <c r="AG502" s="56">
        <f ca="1">IF(Table1[[#This Row],[Occupation]]="Construction", 1, 0)</f>
        <v>0</v>
      </c>
      <c r="AH502" s="56">
        <f ca="1">IF(Table1[[#This Row],[Occupation]]="IT", 1, 0)</f>
        <v>0</v>
      </c>
      <c r="AI502" s="56">
        <f ca="1">IF(Table1[[#This Row],[Occupation]]="Health", 1, 0)</f>
        <v>0</v>
      </c>
      <c r="AJ502" s="56">
        <f ca="1">IF(Table1[[#This Row],[Occupation]]="Agriculture", 1, 0)</f>
        <v>0</v>
      </c>
      <c r="AK502" s="57"/>
      <c r="AL502" s="56"/>
      <c r="AM502" s="56"/>
      <c r="AN502" s="56"/>
      <c r="AO502" s="56"/>
      <c r="AP502" s="58"/>
      <c r="AQ502" s="48"/>
      <c r="AR502" s="59">
        <f t="shared" ca="1" si="207"/>
        <v>0</v>
      </c>
      <c r="AS502" s="60"/>
      <c r="AT502" s="55">
        <f ca="1">IF(Table1[[#This Row],[Debts of the Person]]&gt;$AU$2,1,0)</f>
        <v>1</v>
      </c>
      <c r="AU502" s="56"/>
      <c r="AV502" s="58"/>
      <c r="AW502" s="5">
        <f ca="1">Table1[[#This Row],[Mortgage Left]]/Table1[[#This Row],[Valued House]]</f>
        <v>0.46380898134323434</v>
      </c>
      <c r="AX502" s="56">
        <f t="shared" ca="1" si="208"/>
        <v>0</v>
      </c>
      <c r="AY502" s="56"/>
      <c r="AZ502" s="56"/>
      <c r="BA502" s="47">
        <f ca="1">IF(Table1[[#This Row],[Region]]="East",Table1[[#This Row],[Income]],0)</f>
        <v>46599</v>
      </c>
      <c r="BB502" s="48">
        <f ca="1">IF(Table1[[#This Row],[Region]]="South",Table1[[#This Row],[Income]],0)</f>
        <v>0</v>
      </c>
      <c r="BC502" s="48">
        <f ca="1">IF(Table1[[#This Row],[Region]]="West",Table1[[#This Row],[Income]],0)</f>
        <v>0</v>
      </c>
      <c r="BD502" s="64">
        <f ca="1">IF(Table1[[#This Row],[Region]]="North",Table1[[#This Row],[Income]],0)</f>
        <v>0</v>
      </c>
      <c r="BE502" s="47">
        <f ca="1">IF(Table1[[#This Row],[Occupation]]="Teaching",Table1[[#This Row],[Income]],0)</f>
        <v>46599</v>
      </c>
      <c r="BF502" s="48">
        <f ca="1">IF(Table1[[#This Row],[Occupation]]="General Work",Table1[[#This Row],[Income]],0)</f>
        <v>0</v>
      </c>
      <c r="BG502" s="48">
        <f ca="1">IF(Table1[[#This Row],[Occupation]]="Construction",Table1[[#This Row],[Income]],0)</f>
        <v>0</v>
      </c>
      <c r="BH502" s="48">
        <f ca="1">IF(Table1[[#This Row],[Occupation]]="IT",Table1[[#This Row],[Income]],0)</f>
        <v>0</v>
      </c>
      <c r="BI502" s="48">
        <f ca="1">IF(Table1[[#This Row],[Occupation]]="Health",Table1[[#This Row],[Income]],0)</f>
        <v>0</v>
      </c>
      <c r="BJ502" s="64">
        <f ca="1">IF(Table1[[#This Row],[Occupation]]="Agriculture",Table1[[#This Row],[Income]],0)</f>
        <v>0</v>
      </c>
      <c r="BK502" s="55">
        <f ca="1">IF(Table1[[#This Row],[Debts of the Person]]&gt;Table1[[#This Row],[Income]],1,0)</f>
        <v>1</v>
      </c>
      <c r="BL502" s="56"/>
      <c r="BM502" s="45">
        <f ca="1">IF(Table1[[#This Row],[Net worth of Person ('#)]]&gt;$BN$2,Table1[[#This Row],[Age]],0)</f>
        <v>0</v>
      </c>
      <c r="BN502" s="50"/>
      <c r="BO502" s="46"/>
      <c r="BP502" s="46"/>
      <c r="BQ502" s="46"/>
    </row>
    <row r="503" spans="1:69" ht="15" thickBot="1" x14ac:dyDescent="0.35">
      <c r="BA503" s="65">
        <f t="shared" ref="BA503:BJ503" ca="1" si="225">AVERAGEIF(BA3:BA502,"&lt;&gt;0")</f>
        <v>58550.796875</v>
      </c>
      <c r="BB503" s="66">
        <f t="shared" ca="1" si="225"/>
        <v>65764.910891089108</v>
      </c>
      <c r="BC503" s="66">
        <f t="shared" ca="1" si="225"/>
        <v>60949.755813953489</v>
      </c>
      <c r="BD503" s="67">
        <f t="shared" ca="1" si="225"/>
        <v>63233.586345381525</v>
      </c>
      <c r="BE503" s="65">
        <f t="shared" ca="1" si="225"/>
        <v>60727.324675324679</v>
      </c>
      <c r="BF503" s="66">
        <f t="shared" ca="1" si="225"/>
        <v>62227.354838709674</v>
      </c>
      <c r="BG503" s="66">
        <f t="shared" ca="1" si="225"/>
        <v>58872.754901960783</v>
      </c>
      <c r="BH503" s="66">
        <f t="shared" ca="1" si="225"/>
        <v>61288.6404494382</v>
      </c>
      <c r="BI503" s="66">
        <f t="shared" ca="1" si="225"/>
        <v>67936.113636363632</v>
      </c>
      <c r="BJ503" s="67">
        <f t="shared" ca="1" si="225"/>
        <v>65904.402439024387</v>
      </c>
      <c r="BM503" s="72">
        <f ca="1">AVERAGEIF(BM3:BM502,"&lt;&gt;0")</f>
        <v>35.574829931972786</v>
      </c>
      <c r="BN503" s="58"/>
    </row>
  </sheetData>
  <mergeCells count="11">
    <mergeCell ref="BS2:BT2"/>
    <mergeCell ref="BS11:BT11"/>
    <mergeCell ref="Z1:AC1"/>
    <mergeCell ref="AE1:AP1"/>
    <mergeCell ref="AD2:AD3"/>
    <mergeCell ref="AQ2:AQ3"/>
    <mergeCell ref="AS2:AS3"/>
    <mergeCell ref="BA1:BD1"/>
    <mergeCell ref="BE1:BJ1"/>
    <mergeCell ref="BK1:BK2"/>
    <mergeCell ref="BM1:BN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EFDE-05A8-4249-8D56-57FB9C0AA65F}">
  <dimension ref="D2:V62"/>
  <sheetViews>
    <sheetView zoomScale="55" zoomScaleNormal="55" workbookViewId="0">
      <selection activeCell="Y4" sqref="Y4"/>
    </sheetView>
  </sheetViews>
  <sheetFormatPr defaultRowHeight="14.4" x14ac:dyDescent="0.3"/>
  <sheetData>
    <row r="2" spans="4:22" ht="15" thickBot="1" x14ac:dyDescent="0.35"/>
    <row r="3" spans="4:22" x14ac:dyDescent="0.3">
      <c r="D3" s="179" t="s">
        <v>95</v>
      </c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1"/>
    </row>
    <row r="4" spans="4:22" ht="15" thickBot="1" x14ac:dyDescent="0.35">
      <c r="D4" s="182"/>
      <c r="E4" s="183"/>
      <c r="F4" s="183"/>
      <c r="G4" s="183"/>
      <c r="H4" s="184"/>
      <c r="I4" s="184"/>
      <c r="J4" s="184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5"/>
    </row>
    <row r="5" spans="4:22" x14ac:dyDescent="0.3">
      <c r="D5" s="119" t="s">
        <v>74</v>
      </c>
      <c r="E5" s="120"/>
      <c r="F5" s="120"/>
      <c r="G5" s="121"/>
      <c r="H5" s="120" t="s">
        <v>98</v>
      </c>
      <c r="I5" s="120"/>
      <c r="J5" s="120"/>
      <c r="K5" s="168" t="s">
        <v>99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70"/>
    </row>
    <row r="6" spans="4:22" ht="15" thickBot="1" x14ac:dyDescent="0.35">
      <c r="D6" s="122"/>
      <c r="E6" s="123"/>
      <c r="F6" s="123"/>
      <c r="G6" s="124"/>
      <c r="H6" s="146"/>
      <c r="I6" s="146"/>
      <c r="J6" s="146"/>
      <c r="K6" s="171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3"/>
    </row>
    <row r="7" spans="4:22" ht="18.600000000000001" thickBot="1" x14ac:dyDescent="0.4">
      <c r="D7" s="186" t="s">
        <v>96</v>
      </c>
      <c r="E7" s="187"/>
      <c r="F7" s="187" t="s">
        <v>97</v>
      </c>
      <c r="G7" s="188"/>
      <c r="H7" s="165">
        <f ca="1">Sheet1!AD2</f>
        <v>35.206000000000003</v>
      </c>
      <c r="I7" s="165"/>
      <c r="J7" s="165"/>
      <c r="K7" s="107" t="s">
        <v>5</v>
      </c>
      <c r="L7" s="174"/>
      <c r="M7" s="175" t="s">
        <v>7</v>
      </c>
      <c r="N7" s="175"/>
      <c r="O7" s="175" t="s">
        <v>4</v>
      </c>
      <c r="P7" s="175"/>
      <c r="Q7" s="175" t="s">
        <v>6</v>
      </c>
      <c r="R7" s="175"/>
      <c r="S7" s="175" t="s">
        <v>3</v>
      </c>
      <c r="T7" s="175"/>
      <c r="U7" s="175" t="s">
        <v>8</v>
      </c>
      <c r="V7" s="176"/>
    </row>
    <row r="8" spans="4:22" x14ac:dyDescent="0.3">
      <c r="D8" s="189">
        <f ca="1">Sheet1!AB3</f>
        <v>237</v>
      </c>
      <c r="E8" s="190"/>
      <c r="F8" s="190">
        <f ca="1">Sheet1!AC3</f>
        <v>263</v>
      </c>
      <c r="G8" s="191"/>
      <c r="H8" s="166"/>
      <c r="I8" s="166"/>
      <c r="J8" s="166"/>
      <c r="K8" s="177">
        <f ca="1">Sheet1!AK3</f>
        <v>77</v>
      </c>
      <c r="L8" s="155"/>
      <c r="M8" s="155">
        <f ca="1">Sheet1!AL3</f>
        <v>62</v>
      </c>
      <c r="N8" s="155"/>
      <c r="O8" s="155">
        <f ca="1">Sheet1!AM3</f>
        <v>102</v>
      </c>
      <c r="P8" s="155"/>
      <c r="Q8" s="155">
        <f ca="1">Sheet1!AN3</f>
        <v>89</v>
      </c>
      <c r="R8" s="155"/>
      <c r="S8" s="155">
        <f ca="1">Sheet1!AO3</f>
        <v>88</v>
      </c>
      <c r="T8" s="155"/>
      <c r="U8" s="155">
        <f ca="1">Sheet1!AP3</f>
        <v>82</v>
      </c>
      <c r="V8" s="157"/>
    </row>
    <row r="9" spans="4:22" ht="15" thickBot="1" x14ac:dyDescent="0.35">
      <c r="D9" s="178"/>
      <c r="E9" s="156"/>
      <c r="F9" s="156"/>
      <c r="G9" s="158"/>
      <c r="H9" s="167"/>
      <c r="I9" s="167"/>
      <c r="J9" s="167"/>
      <c r="K9" s="178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8"/>
    </row>
    <row r="10" spans="4:22" ht="15" thickBot="1" x14ac:dyDescent="0.35">
      <c r="D10" s="76"/>
      <c r="E10" s="77"/>
      <c r="F10" s="77"/>
      <c r="G10" s="78"/>
      <c r="H10" s="120" t="s">
        <v>83</v>
      </c>
      <c r="I10" s="120"/>
      <c r="J10" s="121"/>
    </row>
    <row r="11" spans="4:22" ht="15" thickBot="1" x14ac:dyDescent="0.35">
      <c r="D11" s="76"/>
      <c r="E11" s="77"/>
      <c r="F11" s="77"/>
      <c r="G11" s="78"/>
      <c r="H11" s="146"/>
      <c r="I11" s="146"/>
      <c r="J11" s="147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4:22" x14ac:dyDescent="0.3">
      <c r="D12" s="76"/>
      <c r="E12" s="77"/>
      <c r="F12" s="77"/>
      <c r="G12" s="78"/>
      <c r="H12" s="159">
        <f ca="1">Sheet1!AQ2</f>
        <v>62752.697999999997</v>
      </c>
      <c r="I12" s="159"/>
      <c r="J12" s="160"/>
      <c r="K12" s="76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8"/>
    </row>
    <row r="13" spans="4:22" x14ac:dyDescent="0.3">
      <c r="D13" s="76"/>
      <c r="E13" s="77"/>
      <c r="F13" s="77"/>
      <c r="G13" s="78"/>
      <c r="H13" s="161"/>
      <c r="I13" s="161"/>
      <c r="J13" s="162"/>
      <c r="K13" s="76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8"/>
    </row>
    <row r="14" spans="4:22" ht="15" thickBot="1" x14ac:dyDescent="0.35">
      <c r="D14" s="76"/>
      <c r="E14" s="77"/>
      <c r="F14" s="77"/>
      <c r="G14" s="78"/>
      <c r="H14" s="163"/>
      <c r="I14" s="163"/>
      <c r="J14" s="164"/>
      <c r="K14" s="76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8"/>
    </row>
    <row r="15" spans="4:22" x14ac:dyDescent="0.3">
      <c r="D15" s="76"/>
      <c r="E15" s="77"/>
      <c r="F15" s="77"/>
      <c r="G15" s="78"/>
      <c r="H15" s="151" t="s">
        <v>84</v>
      </c>
      <c r="I15" s="151"/>
      <c r="J15" s="152"/>
      <c r="K15" s="76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8"/>
    </row>
    <row r="16" spans="4:22" ht="15" thickBot="1" x14ac:dyDescent="0.35">
      <c r="D16" s="76"/>
      <c r="E16" s="77"/>
      <c r="F16" s="77"/>
      <c r="G16" s="78"/>
      <c r="H16" s="153"/>
      <c r="I16" s="153"/>
      <c r="J16" s="154"/>
      <c r="K16" s="76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8"/>
    </row>
    <row r="17" spans="4:22" x14ac:dyDescent="0.3">
      <c r="D17" s="76"/>
      <c r="E17" s="77"/>
      <c r="F17" s="77"/>
      <c r="G17" s="78"/>
      <c r="H17" s="159">
        <f ca="1">Sheet1!AS2</f>
        <v>68645.750439920317</v>
      </c>
      <c r="I17" s="159"/>
      <c r="J17" s="160"/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8"/>
    </row>
    <row r="18" spans="4:22" x14ac:dyDescent="0.3">
      <c r="D18" s="76"/>
      <c r="E18" s="77"/>
      <c r="F18" s="77"/>
      <c r="G18" s="78"/>
      <c r="H18" s="161"/>
      <c r="I18" s="161"/>
      <c r="J18" s="162"/>
      <c r="K18" s="76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8"/>
    </row>
    <row r="19" spans="4:22" ht="15" thickBot="1" x14ac:dyDescent="0.35">
      <c r="D19" s="76"/>
      <c r="E19" s="77"/>
      <c r="F19" s="77"/>
      <c r="G19" s="78"/>
      <c r="H19" s="163"/>
      <c r="I19" s="163"/>
      <c r="J19" s="164"/>
      <c r="K19" s="76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8"/>
    </row>
    <row r="20" spans="4:22" x14ac:dyDescent="0.3">
      <c r="D20" s="76"/>
      <c r="E20" s="77"/>
      <c r="F20" s="77"/>
      <c r="G20" s="78"/>
      <c r="H20" s="151" t="s">
        <v>87</v>
      </c>
      <c r="I20" s="151"/>
      <c r="J20" s="152"/>
      <c r="K20" s="76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8"/>
    </row>
    <row r="21" spans="4:22" ht="15" thickBot="1" x14ac:dyDescent="0.35">
      <c r="D21" s="76"/>
      <c r="E21" s="77"/>
      <c r="F21" s="77"/>
      <c r="G21" s="78"/>
      <c r="H21" s="153"/>
      <c r="I21" s="153"/>
      <c r="J21" s="154"/>
      <c r="K21" s="76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8"/>
    </row>
    <row r="22" spans="4:22" x14ac:dyDescent="0.3">
      <c r="D22" s="76"/>
      <c r="E22" s="77"/>
      <c r="F22" s="77"/>
      <c r="G22" s="78"/>
      <c r="H22" s="135">
        <f ca="1">Sheet1!AV3</f>
        <v>497</v>
      </c>
      <c r="I22" s="135"/>
      <c r="J22" s="136"/>
      <c r="K22" s="76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8"/>
    </row>
    <row r="23" spans="4:22" x14ac:dyDescent="0.3">
      <c r="D23" s="76"/>
      <c r="E23" s="77"/>
      <c r="F23" s="77"/>
      <c r="G23" s="78"/>
      <c r="H23" s="138"/>
      <c r="I23" s="138"/>
      <c r="J23" s="139"/>
      <c r="K23" s="76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8"/>
    </row>
    <row r="24" spans="4:22" ht="15" thickBot="1" x14ac:dyDescent="0.35">
      <c r="D24" s="76"/>
      <c r="E24" s="77"/>
      <c r="F24" s="77"/>
      <c r="G24" s="78"/>
      <c r="H24" s="141"/>
      <c r="I24" s="141"/>
      <c r="J24" s="142"/>
      <c r="K24" s="76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8"/>
    </row>
    <row r="25" spans="4:22" x14ac:dyDescent="0.3">
      <c r="D25" s="76"/>
      <c r="E25" s="77"/>
      <c r="F25" s="77"/>
      <c r="G25" s="78"/>
      <c r="H25" s="126" t="s">
        <v>89</v>
      </c>
      <c r="I25" s="126"/>
      <c r="J25" s="127"/>
      <c r="K25" s="119" t="s">
        <v>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1"/>
    </row>
    <row r="26" spans="4:22" ht="15" thickBot="1" x14ac:dyDescent="0.35">
      <c r="D26" s="76"/>
      <c r="E26" s="77"/>
      <c r="F26" s="77"/>
      <c r="G26" s="78"/>
      <c r="H26" s="132"/>
      <c r="I26" s="132"/>
      <c r="J26" s="133"/>
      <c r="K26" s="145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7"/>
    </row>
    <row r="27" spans="4:22" ht="18.600000000000001" thickBot="1" x14ac:dyDescent="0.4">
      <c r="D27" s="76"/>
      <c r="E27" s="77"/>
      <c r="F27" s="77"/>
      <c r="G27" s="78"/>
      <c r="H27" s="135">
        <f ca="1">Sheet1!AZ3</f>
        <v>145</v>
      </c>
      <c r="I27" s="135"/>
      <c r="J27" s="136"/>
      <c r="K27" s="148" t="s">
        <v>5</v>
      </c>
      <c r="L27" s="149"/>
      <c r="M27" s="148" t="s">
        <v>7</v>
      </c>
      <c r="N27" s="149"/>
      <c r="O27" s="148" t="s">
        <v>4</v>
      </c>
      <c r="P27" s="149"/>
      <c r="Q27" s="150" t="s">
        <v>6</v>
      </c>
      <c r="R27" s="149"/>
      <c r="S27" s="148" t="s">
        <v>3</v>
      </c>
      <c r="T27" s="149"/>
      <c r="U27" s="150" t="s">
        <v>8</v>
      </c>
      <c r="V27" s="149"/>
    </row>
    <row r="28" spans="4:22" x14ac:dyDescent="0.3">
      <c r="D28" s="76"/>
      <c r="E28" s="77"/>
      <c r="F28" s="77"/>
      <c r="G28" s="78"/>
      <c r="H28" s="138"/>
      <c r="I28" s="138"/>
      <c r="J28" s="139"/>
      <c r="K28" s="143">
        <f ca="1">Sheet1!BE503</f>
        <v>60727.324675324679</v>
      </c>
      <c r="L28" s="144"/>
      <c r="M28" s="143">
        <f ca="1">Sheet1!BF503</f>
        <v>62227.354838709674</v>
      </c>
      <c r="N28" s="144"/>
      <c r="O28" s="143">
        <f ca="1">Sheet1!BG503</f>
        <v>58872.754901960783</v>
      </c>
      <c r="P28" s="144"/>
      <c r="Q28" s="143">
        <f ca="1">Sheet1!BH503</f>
        <v>61288.6404494382</v>
      </c>
      <c r="R28" s="144"/>
      <c r="S28" s="143">
        <f ca="1">Sheet1!BI503</f>
        <v>67936.113636363632</v>
      </c>
      <c r="T28" s="144"/>
      <c r="U28" s="143">
        <f ca="1">Sheet1!BJ503</f>
        <v>65904.402439024387</v>
      </c>
      <c r="V28" s="144"/>
    </row>
    <row r="29" spans="4:22" ht="22.8" customHeight="1" thickBot="1" x14ac:dyDescent="0.35">
      <c r="D29" s="76"/>
      <c r="E29" s="77"/>
      <c r="F29" s="77"/>
      <c r="G29" s="78"/>
      <c r="H29" s="141"/>
      <c r="I29" s="141"/>
      <c r="J29" s="142"/>
      <c r="K29" s="113"/>
      <c r="L29" s="115"/>
      <c r="M29" s="113"/>
      <c r="N29" s="115"/>
      <c r="O29" s="113"/>
      <c r="P29" s="115"/>
      <c r="Q29" s="113"/>
      <c r="R29" s="115"/>
      <c r="S29" s="113"/>
      <c r="T29" s="115"/>
      <c r="U29" s="113"/>
      <c r="V29" s="115"/>
    </row>
    <row r="30" spans="4:22" ht="18" customHeight="1" x14ac:dyDescent="0.3">
      <c r="D30" s="76"/>
      <c r="E30" s="77"/>
      <c r="F30" s="77"/>
      <c r="G30" s="78"/>
      <c r="H30" s="125" t="s">
        <v>93</v>
      </c>
      <c r="I30" s="126"/>
      <c r="J30" s="127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4:22" ht="21" customHeight="1" x14ac:dyDescent="0.3">
      <c r="D31" s="76"/>
      <c r="E31" s="77"/>
      <c r="F31" s="77"/>
      <c r="G31" s="78"/>
      <c r="H31" s="128"/>
      <c r="I31" s="129"/>
      <c r="J31" s="130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</row>
    <row r="32" spans="4:22" ht="18" customHeight="1" x14ac:dyDescent="0.3">
      <c r="D32" s="76"/>
      <c r="E32" s="77"/>
      <c r="F32" s="77"/>
      <c r="G32" s="78"/>
      <c r="H32" s="128"/>
      <c r="I32" s="129"/>
      <c r="J32" s="130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</row>
    <row r="33" spans="4:22" ht="12.6" customHeight="1" x14ac:dyDescent="0.3">
      <c r="D33" s="76"/>
      <c r="E33" s="77"/>
      <c r="F33" s="77"/>
      <c r="G33" s="78"/>
      <c r="H33" s="128"/>
      <c r="I33" s="129"/>
      <c r="J33" s="130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  <row r="34" spans="4:22" ht="11.4" customHeight="1" x14ac:dyDescent="0.3">
      <c r="D34" s="76"/>
      <c r="E34" s="77"/>
      <c r="F34" s="77"/>
      <c r="G34" s="78"/>
      <c r="H34" s="128"/>
      <c r="I34" s="129"/>
      <c r="J34" s="130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</row>
    <row r="35" spans="4:22" ht="1.2" customHeight="1" thickBot="1" x14ac:dyDescent="0.35">
      <c r="D35" s="76"/>
      <c r="E35" s="77"/>
      <c r="F35" s="77"/>
      <c r="G35" s="78"/>
      <c r="H35" s="131"/>
      <c r="I35" s="132"/>
      <c r="J35" s="133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</row>
    <row r="36" spans="4:22" ht="21" customHeight="1" x14ac:dyDescent="0.3">
      <c r="D36" s="76"/>
      <c r="E36" s="77"/>
      <c r="F36" s="77"/>
      <c r="G36" s="77"/>
      <c r="H36" s="134">
        <f ca="1">Sheet1!BL2</f>
        <v>0.96799999999999997</v>
      </c>
      <c r="I36" s="135"/>
      <c r="J36" s="136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</row>
    <row r="37" spans="4:22" ht="18" customHeight="1" x14ac:dyDescent="0.3">
      <c r="D37" s="76"/>
      <c r="E37" s="77"/>
      <c r="F37" s="77"/>
      <c r="G37" s="77"/>
      <c r="H37" s="137"/>
      <c r="I37" s="138"/>
      <c r="J37" s="139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</row>
    <row r="38" spans="4:22" ht="18" customHeight="1" x14ac:dyDescent="0.3">
      <c r="D38" s="76"/>
      <c r="E38" s="77"/>
      <c r="F38" s="77"/>
      <c r="G38" s="77"/>
      <c r="H38" s="137"/>
      <c r="I38" s="138"/>
      <c r="J38" s="139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</row>
    <row r="39" spans="4:22" ht="18.600000000000001" customHeight="1" thickBot="1" x14ac:dyDescent="0.35">
      <c r="D39" s="79"/>
      <c r="E39" s="80"/>
      <c r="F39" s="80"/>
      <c r="G39" s="80"/>
      <c r="H39" s="140"/>
      <c r="I39" s="141"/>
      <c r="J39" s="142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</row>
    <row r="40" spans="4:22" ht="18.600000000000001" customHeight="1" x14ac:dyDescent="0.3">
      <c r="D40" s="76"/>
      <c r="E40" s="77"/>
      <c r="F40" s="77"/>
      <c r="G40" s="77"/>
      <c r="H40" s="116"/>
      <c r="I40" s="116"/>
      <c r="J40" s="116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</row>
    <row r="41" spans="4:22" ht="18.600000000000001" customHeight="1" x14ac:dyDescent="0.3">
      <c r="D41" s="76"/>
      <c r="E41" s="77"/>
      <c r="F41" s="77"/>
      <c r="G41" s="77"/>
      <c r="H41" s="117"/>
      <c r="I41" s="117"/>
      <c r="J41" s="117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</row>
    <row r="42" spans="4:22" ht="18.600000000000001" customHeight="1" thickBot="1" x14ac:dyDescent="0.35">
      <c r="D42" s="76"/>
      <c r="E42" s="77"/>
      <c r="F42" s="77"/>
      <c r="G42" s="77"/>
      <c r="H42" s="117"/>
      <c r="I42" s="117"/>
      <c r="J42" s="117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</row>
    <row r="43" spans="4:22" ht="14.4" customHeight="1" x14ac:dyDescent="0.3">
      <c r="D43" s="119" t="s">
        <v>91</v>
      </c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1"/>
    </row>
    <row r="44" spans="4:22" ht="14.4" customHeight="1" thickBot="1" x14ac:dyDescent="0.35">
      <c r="D44" s="122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4"/>
    </row>
    <row r="45" spans="4:22" ht="15.6" customHeight="1" thickBot="1" x14ac:dyDescent="0.4">
      <c r="D45" s="107" t="s">
        <v>52</v>
      </c>
      <c r="E45" s="108"/>
      <c r="F45" s="108"/>
      <c r="G45" s="108"/>
      <c r="H45" s="108"/>
      <c r="I45" s="109"/>
      <c r="J45" s="107" t="s">
        <v>54</v>
      </c>
      <c r="K45" s="108"/>
      <c r="L45" s="108"/>
      <c r="M45" s="109"/>
      <c r="N45" s="107" t="s">
        <v>55</v>
      </c>
      <c r="O45" s="108"/>
      <c r="P45" s="108"/>
      <c r="Q45" s="109"/>
      <c r="R45" s="107" t="s">
        <v>53</v>
      </c>
      <c r="S45" s="108"/>
      <c r="T45" s="108"/>
      <c r="U45" s="108"/>
      <c r="V45" s="109"/>
    </row>
    <row r="46" spans="4:22" ht="14.4" customHeight="1" x14ac:dyDescent="0.3">
      <c r="D46" s="110">
        <f ca="1">Sheet1!BA503</f>
        <v>58550.796875</v>
      </c>
      <c r="E46" s="111"/>
      <c r="F46" s="111"/>
      <c r="G46" s="111"/>
      <c r="H46" s="111"/>
      <c r="I46" s="112"/>
      <c r="J46" s="110">
        <f ca="1">Sheet1!BB503</f>
        <v>65764.910891089108</v>
      </c>
      <c r="K46" s="111"/>
      <c r="L46" s="111"/>
      <c r="M46" s="112"/>
      <c r="N46" s="110">
        <f ca="1">Sheet1!BC503</f>
        <v>60949.755813953489</v>
      </c>
      <c r="O46" s="111"/>
      <c r="P46" s="111"/>
      <c r="Q46" s="112"/>
      <c r="R46" s="110">
        <f ca="1">Sheet1!BD503</f>
        <v>63233.586345381525</v>
      </c>
      <c r="S46" s="111"/>
      <c r="T46" s="111"/>
      <c r="U46" s="111"/>
      <c r="V46" s="112"/>
    </row>
    <row r="47" spans="4:22" ht="15" customHeight="1" thickBot="1" x14ac:dyDescent="0.35">
      <c r="D47" s="113"/>
      <c r="E47" s="114"/>
      <c r="F47" s="114"/>
      <c r="G47" s="114"/>
      <c r="H47" s="114"/>
      <c r="I47" s="115"/>
      <c r="J47" s="113"/>
      <c r="K47" s="114"/>
      <c r="L47" s="114"/>
      <c r="M47" s="115"/>
      <c r="N47" s="113"/>
      <c r="O47" s="114"/>
      <c r="P47" s="114"/>
      <c r="Q47" s="115"/>
      <c r="R47" s="113"/>
      <c r="S47" s="114"/>
      <c r="T47" s="114"/>
      <c r="U47" s="114"/>
      <c r="V47" s="115"/>
    </row>
    <row r="48" spans="4:22" x14ac:dyDescent="0.3"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</row>
    <row r="49" spans="4:22" x14ac:dyDescent="0.3"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  <row r="50" spans="4:22" x14ac:dyDescent="0.3"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</row>
    <row r="51" spans="4:22" x14ac:dyDescent="0.3"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</row>
    <row r="52" spans="4:22" x14ac:dyDescent="0.3"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</row>
    <row r="53" spans="4:22" x14ac:dyDescent="0.3"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</row>
    <row r="54" spans="4:22" x14ac:dyDescent="0.3"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</row>
    <row r="55" spans="4:22" x14ac:dyDescent="0.3"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</row>
    <row r="56" spans="4:22" x14ac:dyDescent="0.3"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</row>
    <row r="57" spans="4:22" x14ac:dyDescent="0.3"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</row>
    <row r="58" spans="4:22" x14ac:dyDescent="0.3"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</row>
    <row r="59" spans="4:22" x14ac:dyDescent="0.3"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</row>
    <row r="60" spans="4:22" x14ac:dyDescent="0.3"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</row>
    <row r="61" spans="4:22" x14ac:dyDescent="0.3"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</row>
    <row r="62" spans="4:22" x14ac:dyDescent="0.3"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</row>
  </sheetData>
  <mergeCells count="56">
    <mergeCell ref="D3:V4"/>
    <mergeCell ref="D5:G6"/>
    <mergeCell ref="D7:E7"/>
    <mergeCell ref="F7:G7"/>
    <mergeCell ref="D8:E9"/>
    <mergeCell ref="F8:G9"/>
    <mergeCell ref="H5:J6"/>
    <mergeCell ref="K5:V6"/>
    <mergeCell ref="K7:L7"/>
    <mergeCell ref="M7:N7"/>
    <mergeCell ref="O7:P7"/>
    <mergeCell ref="Q7:R7"/>
    <mergeCell ref="S7:T7"/>
    <mergeCell ref="U7:V7"/>
    <mergeCell ref="U8:V9"/>
    <mergeCell ref="H10:J11"/>
    <mergeCell ref="H12:J14"/>
    <mergeCell ref="H15:J16"/>
    <mergeCell ref="H17:J19"/>
    <mergeCell ref="H7:J9"/>
    <mergeCell ref="K8:L9"/>
    <mergeCell ref="M8:N9"/>
    <mergeCell ref="O8:P9"/>
    <mergeCell ref="Q8:R9"/>
    <mergeCell ref="H20:J21"/>
    <mergeCell ref="H22:J24"/>
    <mergeCell ref="H25:J26"/>
    <mergeCell ref="H27:J29"/>
    <mergeCell ref="S8:T9"/>
    <mergeCell ref="M28:N29"/>
    <mergeCell ref="O28:P29"/>
    <mergeCell ref="Q28:R29"/>
    <mergeCell ref="K25:V26"/>
    <mergeCell ref="S27:T27"/>
    <mergeCell ref="U27:V27"/>
    <mergeCell ref="S28:T29"/>
    <mergeCell ref="U28:V29"/>
    <mergeCell ref="K27:L27"/>
    <mergeCell ref="M27:N27"/>
    <mergeCell ref="O27:P27"/>
    <mergeCell ref="Q27:R27"/>
    <mergeCell ref="K28:L29"/>
    <mergeCell ref="H40:J42"/>
    <mergeCell ref="K30:V42"/>
    <mergeCell ref="D43:V44"/>
    <mergeCell ref="D45:I45"/>
    <mergeCell ref="H30:J35"/>
    <mergeCell ref="H36:J39"/>
    <mergeCell ref="D48:V62"/>
    <mergeCell ref="R45:V45"/>
    <mergeCell ref="J45:M45"/>
    <mergeCell ref="N45:Q45"/>
    <mergeCell ref="D46:I47"/>
    <mergeCell ref="J46:M47"/>
    <mergeCell ref="N46:Q47"/>
    <mergeCell ref="R46:V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4B32-6F59-46C6-B4DA-B2BA14FBB6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ISN MEDICAL</dc:creator>
  <cp:lastModifiedBy>ISN MEDICAL</cp:lastModifiedBy>
  <dcterms:created xsi:type="dcterms:W3CDTF">2022-03-09T14:11:58Z</dcterms:created>
  <dcterms:modified xsi:type="dcterms:W3CDTF">2022-04-01T08:44:55Z</dcterms:modified>
</cp:coreProperties>
</file>